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FC5F159D-A936-48B4-A97E-B89E6971BBBE}" xr6:coauthVersionLast="47" xr6:coauthVersionMax="47" xr10:uidLastSave="{00000000-0000-0000-0000-000000000000}"/>
  <bookViews>
    <workbookView xWindow="28680" yWindow="-120" windowWidth="29040" windowHeight="15720" activeTab="1" xr2:uid="{79C8F006-1ADC-4BEB-B510-D2674CA1CB95}"/>
  </bookViews>
  <sheets>
    <sheet name="SubSector Analysis" sheetId="3" r:id="rId1"/>
    <sheet name="Nifty 750 Analysis" sheetId="2" r:id="rId2"/>
    <sheet name="Price_Filter_31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25" i="3"/>
  <c r="I3" i="3"/>
  <c r="I14" i="3"/>
  <c r="I10" i="3"/>
  <c r="I9" i="3"/>
  <c r="I15" i="3"/>
  <c r="I26" i="3"/>
  <c r="I54" i="3"/>
  <c r="I58" i="3"/>
  <c r="I33" i="3"/>
  <c r="I27" i="3"/>
  <c r="I31" i="3"/>
  <c r="I18" i="3"/>
  <c r="I29" i="3"/>
  <c r="I74" i="3"/>
  <c r="I59" i="3"/>
  <c r="I68" i="3"/>
  <c r="I24" i="3"/>
  <c r="I32" i="3"/>
  <c r="I12" i="3"/>
  <c r="I19" i="3"/>
  <c r="I62" i="3"/>
  <c r="I11" i="3"/>
  <c r="I57" i="3"/>
  <c r="I46" i="3"/>
  <c r="I118" i="3"/>
  <c r="I87" i="3"/>
  <c r="I47" i="3"/>
  <c r="I89" i="3"/>
  <c r="I50" i="3"/>
  <c r="I64" i="3"/>
  <c r="I72" i="3"/>
  <c r="I35" i="3"/>
  <c r="I60" i="3"/>
  <c r="I36" i="3"/>
  <c r="I65" i="3"/>
  <c r="I80" i="3"/>
  <c r="I37" i="3"/>
  <c r="I91" i="3"/>
  <c r="I77" i="3"/>
  <c r="I97" i="3"/>
  <c r="I104" i="3"/>
  <c r="I21" i="3"/>
  <c r="I66" i="3"/>
  <c r="I103" i="3"/>
  <c r="I115" i="3"/>
  <c r="I98" i="3"/>
  <c r="I120" i="3"/>
  <c r="I106" i="3"/>
  <c r="I102" i="3"/>
  <c r="I100" i="3"/>
  <c r="I112" i="3"/>
  <c r="I108" i="3"/>
  <c r="I109" i="3"/>
  <c r="B63" i="3"/>
  <c r="I63" i="3" s="1"/>
  <c r="B33" i="3"/>
  <c r="B24" i="3"/>
  <c r="B89" i="3"/>
  <c r="B46" i="3"/>
  <c r="B11" i="3"/>
  <c r="F11" i="3" s="1"/>
  <c r="B67" i="3"/>
  <c r="F67" i="3" s="1"/>
  <c r="B101" i="3"/>
  <c r="H101" i="3" s="1"/>
  <c r="B42" i="3"/>
  <c r="H42" i="3" s="1"/>
  <c r="B51" i="3"/>
  <c r="I51" i="3" s="1"/>
  <c r="B40" i="3"/>
  <c r="I40" i="3" s="1"/>
  <c r="B9" i="3"/>
  <c r="B3" i="3"/>
  <c r="D3" i="3" s="1"/>
  <c r="B19" i="3"/>
  <c r="B80" i="3"/>
  <c r="D80" i="3" s="1"/>
  <c r="B25" i="3"/>
  <c r="P25" i="3" s="1"/>
  <c r="B82" i="3"/>
  <c r="I82" i="3" s="1"/>
  <c r="B105" i="3"/>
  <c r="I105" i="3" s="1"/>
  <c r="B50" i="3"/>
  <c r="D50" i="3" s="1"/>
  <c r="B5" i="3"/>
  <c r="I5" i="3" s="1"/>
  <c r="B16" i="3"/>
  <c r="I16" i="3" s="1"/>
  <c r="B96" i="3"/>
  <c r="I96" i="3" s="1"/>
  <c r="B8" i="3"/>
  <c r="I8" i="3" s="1"/>
  <c r="B35" i="3"/>
  <c r="B29" i="3"/>
  <c r="B64" i="3"/>
  <c r="B52" i="3"/>
  <c r="I52" i="3" s="1"/>
  <c r="B4" i="3"/>
  <c r="F4" i="3" s="1"/>
  <c r="B49" i="3"/>
  <c r="I49" i="3" s="1"/>
  <c r="B98" i="3"/>
  <c r="B99" i="3"/>
  <c r="H99" i="3" s="1"/>
  <c r="B38" i="3"/>
  <c r="H38" i="3" s="1"/>
  <c r="B85" i="3"/>
  <c r="H85" i="3" s="1"/>
  <c r="B23" i="3"/>
  <c r="I23" i="3" s="1"/>
  <c r="B83" i="3"/>
  <c r="G83" i="3" s="1"/>
  <c r="B55" i="3"/>
  <c r="I55" i="3" s="1"/>
  <c r="B32" i="3"/>
  <c r="D32" i="3" s="1"/>
  <c r="B58" i="3"/>
  <c r="B104" i="3"/>
  <c r="B12" i="3"/>
  <c r="B115" i="3"/>
  <c r="B94" i="3"/>
  <c r="I94" i="3" s="1"/>
  <c r="B31" i="3"/>
  <c r="B48" i="3"/>
  <c r="E48" i="3" s="1"/>
  <c r="B13" i="3"/>
  <c r="I13" i="3" s="1"/>
  <c r="B34" i="3"/>
  <c r="I34" i="3" s="1"/>
  <c r="B81" i="3"/>
  <c r="I81" i="3" s="1"/>
  <c r="B100" i="3"/>
  <c r="B37" i="3"/>
  <c r="B91" i="3"/>
  <c r="B72" i="3"/>
  <c r="B78" i="3"/>
  <c r="B65" i="3"/>
  <c r="B14" i="3"/>
  <c r="B62" i="3"/>
  <c r="H62" i="3" s="1"/>
  <c r="B41" i="3"/>
  <c r="H41" i="3" s="1"/>
  <c r="B56" i="3"/>
  <c r="H56" i="3" s="1"/>
  <c r="B53" i="3"/>
  <c r="I53" i="3" s="1"/>
  <c r="B86" i="3"/>
  <c r="I86" i="3" s="1"/>
  <c r="B66" i="3"/>
  <c r="B87" i="3"/>
  <c r="B26" i="3"/>
  <c r="E26" i="3" s="1"/>
  <c r="B60" i="3"/>
  <c r="F60" i="3" s="1"/>
  <c r="B28" i="3"/>
  <c r="I28" i="3" s="1"/>
  <c r="B59" i="3"/>
  <c r="F59" i="3" s="1"/>
  <c r="B17" i="3"/>
  <c r="I17" i="3" s="1"/>
  <c r="B79" i="3"/>
  <c r="G79" i="3" s="1"/>
  <c r="B30" i="3"/>
  <c r="G30" i="3" s="1"/>
  <c r="B7" i="3"/>
  <c r="I7" i="3" s="1"/>
  <c r="B39" i="3"/>
  <c r="I39" i="3" s="1"/>
  <c r="B61" i="3"/>
  <c r="I61" i="3" s="1"/>
  <c r="B27" i="3"/>
  <c r="B43" i="3"/>
  <c r="D43" i="3" s="1"/>
  <c r="B102" i="3"/>
  <c r="B57" i="3"/>
  <c r="B54" i="3"/>
  <c r="F54" i="3" s="1"/>
  <c r="B90" i="3"/>
  <c r="G90" i="3" s="1"/>
  <c r="B103" i="3"/>
  <c r="B45" i="3"/>
  <c r="I45" i="3" s="1"/>
  <c r="B95" i="3"/>
  <c r="I95" i="3" s="1"/>
  <c r="B10" i="3"/>
  <c r="B22" i="3"/>
  <c r="I22" i="3" s="1"/>
  <c r="B20" i="3"/>
  <c r="I20" i="3" s="1"/>
  <c r="B2" i="3"/>
  <c r="B112" i="3"/>
  <c r="B97" i="3"/>
  <c r="B116" i="3"/>
  <c r="I116" i="3" s="1"/>
  <c r="B15" i="3"/>
  <c r="F15" i="3" s="1"/>
  <c r="B71" i="3"/>
  <c r="I71" i="3" s="1"/>
  <c r="B76" i="3"/>
  <c r="I76" i="3" s="1"/>
  <c r="B84" i="3"/>
  <c r="G84" i="3" s="1"/>
  <c r="B88" i="3"/>
  <c r="E88" i="3" s="1"/>
  <c r="B107" i="3"/>
  <c r="I107" i="3" s="1"/>
  <c r="B110" i="3"/>
  <c r="I110" i="3" s="1"/>
  <c r="B113" i="3"/>
  <c r="I113" i="3" s="1"/>
  <c r="B77" i="3"/>
  <c r="B36" i="3"/>
  <c r="D36" i="3" s="1"/>
  <c r="B47" i="3"/>
  <c r="E47" i="3" s="1"/>
  <c r="B73" i="3"/>
  <c r="F73" i="3" s="1"/>
  <c r="B111" i="3"/>
  <c r="B74" i="3"/>
  <c r="B121" i="3"/>
  <c r="I121" i="3" s="1"/>
  <c r="B93" i="3"/>
  <c r="H93" i="3" s="1"/>
  <c r="B6" i="3"/>
  <c r="H6" i="3" s="1"/>
  <c r="B75" i="3"/>
  <c r="H75" i="3" s="1"/>
  <c r="B119" i="3"/>
  <c r="I119" i="3" s="1"/>
  <c r="B114" i="3"/>
  <c r="I114" i="3" s="1"/>
  <c r="B18" i="3"/>
  <c r="B118" i="3"/>
  <c r="B21" i="3"/>
  <c r="B120" i="3"/>
  <c r="F120" i="3" s="1"/>
  <c r="B106" i="3"/>
  <c r="F106" i="3" s="1"/>
  <c r="B68" i="3"/>
  <c r="F68" i="3" s="1"/>
  <c r="B44" i="3"/>
  <c r="I44" i="3" s="1"/>
  <c r="B69" i="3"/>
  <c r="G69" i="3" s="1"/>
  <c r="B117" i="3"/>
  <c r="D117" i="3" s="1"/>
  <c r="B70" i="3"/>
  <c r="I70" i="3" s="1"/>
  <c r="B92" i="3"/>
  <c r="I92" i="3" s="1"/>
  <c r="B122" i="3"/>
  <c r="I122" i="3" s="1"/>
  <c r="B108" i="3"/>
  <c r="B109" i="3"/>
  <c r="D109" i="3" s="1"/>
  <c r="AQ535" i="2"/>
  <c r="AQ532" i="2"/>
  <c r="AQ654" i="2"/>
  <c r="AQ173" i="2"/>
  <c r="AQ416" i="2"/>
  <c r="AQ257" i="2"/>
  <c r="AQ545" i="2"/>
  <c r="AQ321" i="2"/>
  <c r="AQ628" i="2"/>
  <c r="AQ423" i="2"/>
  <c r="AQ324" i="2"/>
  <c r="AQ467" i="2"/>
  <c r="AQ132" i="2"/>
  <c r="AQ686" i="2"/>
  <c r="AQ152" i="2"/>
  <c r="AQ290" i="2"/>
  <c r="AQ339" i="2"/>
  <c r="AQ102" i="2"/>
  <c r="AQ476" i="2"/>
  <c r="AQ516" i="2"/>
  <c r="AQ696" i="2"/>
  <c r="AQ42" i="2"/>
  <c r="AQ407" i="2"/>
  <c r="AQ175" i="2"/>
  <c r="AQ21" i="2"/>
  <c r="AQ165" i="2"/>
  <c r="AQ101" i="2"/>
  <c r="AQ399" i="2"/>
  <c r="AQ537" i="2"/>
  <c r="AQ675" i="2"/>
  <c r="AQ329" i="2"/>
  <c r="AQ63" i="2"/>
  <c r="AQ115" i="2"/>
  <c r="AQ607" i="2"/>
  <c r="AQ162" i="2"/>
  <c r="AQ646" i="2"/>
  <c r="AQ179" i="2"/>
  <c r="AQ73" i="2"/>
  <c r="AQ130" i="2"/>
  <c r="AQ645" i="2"/>
  <c r="AQ23" i="2"/>
  <c r="AQ586" i="2"/>
  <c r="AQ276" i="2"/>
  <c r="AQ414" i="2"/>
  <c r="AQ5" i="2"/>
  <c r="AQ493" i="2"/>
  <c r="AQ116" i="2"/>
  <c r="AQ114" i="2"/>
  <c r="AQ287" i="2"/>
  <c r="AQ77" i="2"/>
  <c r="AQ246" i="2"/>
  <c r="AQ398" i="2"/>
  <c r="AQ139" i="2"/>
  <c r="AQ52" i="2"/>
  <c r="AQ610" i="2"/>
  <c r="AQ352" i="2"/>
  <c r="AQ69" i="2"/>
  <c r="AQ462" i="2"/>
  <c r="AQ137" i="2"/>
  <c r="AQ565" i="2"/>
  <c r="AQ483" i="2"/>
  <c r="AQ223" i="2"/>
  <c r="AQ153" i="2"/>
  <c r="AQ417" i="2"/>
  <c r="AQ405" i="2"/>
  <c r="AQ197" i="2"/>
  <c r="AQ510" i="2"/>
  <c r="AQ230" i="2"/>
  <c r="AQ307" i="2"/>
  <c r="AQ169" i="2"/>
  <c r="AQ403" i="2"/>
  <c r="AQ458" i="2"/>
  <c r="AQ221" i="2"/>
  <c r="AQ86" i="2"/>
  <c r="AQ481" i="2"/>
  <c r="AQ100" i="2"/>
  <c r="AQ135" i="2"/>
  <c r="AQ4" i="2"/>
  <c r="AQ449" i="2"/>
  <c r="AQ129" i="2"/>
  <c r="AQ338" i="2"/>
  <c r="AQ474" i="2"/>
  <c r="AQ83" i="2"/>
  <c r="AQ335" i="2"/>
  <c r="AQ272" i="2"/>
  <c r="AQ599" i="2"/>
  <c r="AQ57" i="2"/>
  <c r="AQ570" i="2"/>
  <c r="AQ244" i="2"/>
  <c r="AQ635" i="2"/>
  <c r="AQ295" i="2"/>
  <c r="AQ49" i="2"/>
  <c r="AQ294" i="2"/>
  <c r="AQ273" i="2"/>
  <c r="AQ368" i="2"/>
  <c r="AQ45" i="2"/>
  <c r="AQ438" i="2"/>
  <c r="AQ7" i="2"/>
  <c r="AQ164" i="2"/>
  <c r="AQ204" i="2"/>
  <c r="AQ128" i="2"/>
  <c r="AQ151" i="2"/>
  <c r="AQ348" i="2"/>
  <c r="AQ286" i="2"/>
  <c r="AQ668" i="2"/>
  <c r="AQ256" i="2"/>
  <c r="AQ379" i="2"/>
  <c r="AQ574" i="2"/>
  <c r="AQ22" i="2"/>
  <c r="AQ62" i="2"/>
  <c r="AQ518" i="2"/>
  <c r="AQ20" i="2"/>
  <c r="AQ18" i="2"/>
  <c r="AQ208" i="2"/>
  <c r="AQ147" i="2"/>
  <c r="AQ323" i="2"/>
  <c r="AQ34" i="2"/>
  <c r="AQ253" i="2"/>
  <c r="AQ194" i="2"/>
  <c r="AQ408" i="2"/>
  <c r="AQ497" i="2"/>
  <c r="AQ262" i="2"/>
  <c r="AQ304" i="2"/>
  <c r="AQ184" i="2"/>
  <c r="AQ357" i="2"/>
  <c r="AQ167" i="2"/>
  <c r="AQ601" i="2"/>
  <c r="AQ158" i="2"/>
  <c r="AQ353" i="2"/>
  <c r="AQ400" i="2"/>
  <c r="AQ522" i="2"/>
  <c r="AQ261" i="2"/>
  <c r="AQ224" i="2"/>
  <c r="AQ188" i="2"/>
  <c r="AQ445" i="2"/>
  <c r="AQ38" i="2"/>
  <c r="AQ120" i="2"/>
  <c r="AQ44" i="2"/>
  <c r="AQ296" i="2"/>
  <c r="AQ210" i="2"/>
  <c r="AQ126" i="2"/>
  <c r="AQ708" i="2"/>
  <c r="AQ2" i="2"/>
  <c r="AQ249" i="2"/>
  <c r="AQ168" i="2"/>
  <c r="AQ177" i="2"/>
  <c r="AQ427" i="2"/>
  <c r="AQ231" i="2"/>
  <c r="AQ154" i="2"/>
  <c r="AQ235" i="2"/>
  <c r="AQ703" i="2"/>
  <c r="AQ58" i="2"/>
  <c r="AQ390" i="2"/>
  <c r="AQ514" i="2"/>
  <c r="AQ387" i="2"/>
  <c r="AQ397" i="2"/>
  <c r="AQ9" i="2"/>
  <c r="AQ484" i="2"/>
  <c r="AQ144" i="2"/>
  <c r="AQ480" i="2"/>
  <c r="AQ523" i="2"/>
  <c r="AQ138" i="2"/>
  <c r="AQ11" i="2"/>
  <c r="AQ370" i="2"/>
  <c r="AQ542" i="2"/>
  <c r="AQ136" i="2"/>
  <c r="AQ498" i="2"/>
  <c r="AQ80" i="2"/>
  <c r="AQ644" i="2"/>
  <c r="AQ575" i="2"/>
  <c r="AQ260" i="2"/>
  <c r="AQ587" i="2"/>
  <c r="AQ226" i="2"/>
  <c r="AQ549" i="2"/>
  <c r="AQ650" i="2"/>
  <c r="AQ579" i="2"/>
  <c r="AQ29" i="2"/>
  <c r="AQ511" i="2"/>
  <c r="AQ228" i="2"/>
  <c r="AQ181" i="2"/>
  <c r="AQ215" i="2"/>
  <c r="AQ17" i="2"/>
  <c r="AQ186" i="2"/>
  <c r="AQ605" i="2"/>
  <c r="AQ234" i="2"/>
  <c r="AQ422" i="2"/>
  <c r="AQ676" i="2"/>
  <c r="AQ332" i="2"/>
  <c r="AQ172" i="2"/>
  <c r="AQ581" i="2"/>
  <c r="AQ527" i="2"/>
  <c r="AQ282" i="2"/>
  <c r="AQ149" i="2"/>
  <c r="AQ678" i="2"/>
  <c r="AQ425" i="2"/>
  <c r="AQ71" i="2"/>
  <c r="AQ432" i="2"/>
  <c r="AQ371" i="2"/>
  <c r="AQ616" i="2"/>
  <c r="AQ435" i="2"/>
  <c r="AQ688" i="2"/>
  <c r="AQ254" i="2"/>
  <c r="AQ318" i="2"/>
  <c r="AQ551" i="2"/>
  <c r="AQ118" i="2"/>
  <c r="AQ593" i="2"/>
  <c r="AQ53" i="2"/>
  <c r="AQ263" i="2"/>
  <c r="AQ240" i="2"/>
  <c r="AQ159" i="2"/>
  <c r="AQ505" i="2"/>
  <c r="AQ585" i="2"/>
  <c r="AQ66" i="2"/>
  <c r="AQ95" i="2"/>
  <c r="AQ111" i="2"/>
  <c r="AQ526" i="2"/>
  <c r="AQ475" i="2"/>
  <c r="AQ487" i="2"/>
  <c r="AQ345" i="2"/>
  <c r="AQ525" i="2"/>
  <c r="AQ539" i="2"/>
  <c r="AQ33" i="2"/>
  <c r="AQ297" i="2"/>
  <c r="AQ358" i="2"/>
  <c r="AQ185" i="2"/>
  <c r="AQ237" i="2"/>
  <c r="AQ270" i="2"/>
  <c r="AQ674" i="2"/>
  <c r="AQ50" i="2"/>
  <c r="AQ412" i="2"/>
  <c r="AQ530" i="2"/>
  <c r="AQ704" i="2"/>
  <c r="AQ277" i="2"/>
  <c r="AQ720" i="2"/>
  <c r="AQ145" i="2"/>
  <c r="AQ569" i="2"/>
  <c r="AQ316" i="2"/>
  <c r="AQ437" i="2"/>
  <c r="AQ470" i="2"/>
  <c r="AQ206" i="2"/>
  <c r="AQ451" i="2"/>
  <c r="AQ59" i="2"/>
  <c r="AQ615" i="2"/>
  <c r="AQ166" i="2"/>
  <c r="AQ325" i="2"/>
  <c r="AQ554" i="2"/>
  <c r="AQ735" i="2"/>
  <c r="AQ464" i="2"/>
  <c r="AQ252" i="2"/>
  <c r="AQ410" i="2"/>
  <c r="AQ12" i="2"/>
  <c r="AQ513" i="2"/>
  <c r="AQ331" i="2"/>
  <c r="AQ714" i="2"/>
  <c r="AQ67" i="2"/>
  <c r="AQ385" i="2"/>
  <c r="AQ314" i="2"/>
  <c r="AQ472" i="2"/>
  <c r="AQ61" i="2"/>
  <c r="AQ134" i="2"/>
  <c r="AQ366" i="2"/>
  <c r="AQ471" i="2"/>
  <c r="AQ576" i="2"/>
  <c r="AQ248" i="2"/>
  <c r="AQ602" i="2"/>
  <c r="AQ198" i="2"/>
  <c r="AQ595" i="2"/>
  <c r="AQ457" i="2"/>
  <c r="AQ94" i="2"/>
  <c r="AQ3" i="2"/>
  <c r="AQ375" i="2"/>
  <c r="AQ89" i="2"/>
  <c r="AQ501" i="2"/>
  <c r="AQ109" i="2"/>
  <c r="AQ170" i="2"/>
  <c r="AQ238" i="2"/>
  <c r="AQ503" i="2"/>
  <c r="AQ24" i="2"/>
  <c r="AQ74" i="2"/>
  <c r="AQ524" i="2"/>
  <c r="AQ491" i="2"/>
  <c r="AQ488" i="2"/>
  <c r="AQ413" i="2"/>
  <c r="AQ193" i="2"/>
  <c r="AQ648" i="2"/>
  <c r="AQ547" i="2"/>
  <c r="AQ726" i="2"/>
  <c r="AQ275" i="2"/>
  <c r="AQ284" i="2"/>
  <c r="AQ32" i="2"/>
  <c r="AQ250" i="2"/>
  <c r="AQ112" i="2"/>
  <c r="AQ583" i="2"/>
  <c r="AQ568" i="2"/>
  <c r="AQ209" i="2"/>
  <c r="AQ627" i="2"/>
  <c r="AQ362" i="2"/>
  <c r="AQ369" i="2"/>
  <c r="AQ495" i="2"/>
  <c r="AQ195" i="2"/>
  <c r="AQ40" i="2"/>
  <c r="AQ47" i="2"/>
  <c r="AQ176" i="2"/>
  <c r="AQ401" i="2"/>
  <c r="AQ222" i="2"/>
  <c r="AQ54" i="2"/>
  <c r="AQ623" i="2"/>
  <c r="AQ31" i="2"/>
  <c r="AQ361" i="2"/>
  <c r="AQ72" i="2"/>
  <c r="AQ142" i="2"/>
  <c r="AQ608" i="2"/>
  <c r="AQ157" i="2"/>
  <c r="AQ103" i="2"/>
  <c r="AQ612" i="2"/>
  <c r="AQ349" i="2"/>
  <c r="AQ540" i="2"/>
  <c r="AQ227" i="2"/>
  <c r="AQ214" i="2"/>
  <c r="AQ148" i="2"/>
  <c r="AQ351" i="2"/>
  <c r="AQ673" i="2"/>
  <c r="AQ433" i="2"/>
  <c r="AQ113" i="2"/>
  <c r="AQ382" i="2"/>
  <c r="AQ207" i="2"/>
  <c r="AQ10" i="2"/>
  <c r="AQ563" i="2"/>
  <c r="AQ108" i="2"/>
  <c r="AQ229" i="2"/>
  <c r="AQ550" i="2"/>
  <c r="AQ731" i="2"/>
  <c r="AQ455" i="2"/>
  <c r="AQ196" i="2"/>
  <c r="AQ13" i="2"/>
  <c r="AQ312" i="2"/>
  <c r="AQ578" i="2"/>
  <c r="AQ27" i="2"/>
  <c r="AQ664" i="2"/>
  <c r="AQ104" i="2"/>
  <c r="AQ15" i="2"/>
  <c r="AQ133" i="2"/>
  <c r="AQ636" i="2"/>
  <c r="AQ278" i="2"/>
  <c r="AQ459" i="2"/>
  <c r="AQ663" i="2"/>
  <c r="AQ507" i="2"/>
  <c r="AQ171" i="2"/>
  <c r="AQ305" i="2"/>
  <c r="AQ217" i="2"/>
  <c r="AQ461" i="2"/>
  <c r="AQ548" i="2"/>
  <c r="AQ251" i="2"/>
  <c r="AQ300" i="2"/>
  <c r="AQ426" i="2"/>
  <c r="AQ28" i="2"/>
  <c r="AQ105" i="2"/>
  <c r="AQ388" i="2"/>
  <c r="AQ620" i="2"/>
  <c r="AQ328" i="2"/>
  <c r="AQ553" i="2"/>
  <c r="AQ609" i="2"/>
  <c r="AQ591" i="2"/>
  <c r="AQ406" i="2"/>
  <c r="AQ380" i="2"/>
  <c r="AQ560" i="2"/>
  <c r="AQ411" i="2"/>
  <c r="AQ90" i="2"/>
  <c r="AQ326" i="2"/>
  <c r="AQ631" i="2"/>
  <c r="AQ200" i="2"/>
  <c r="AQ443" i="2"/>
  <c r="AQ211" i="2"/>
  <c r="AQ93" i="2"/>
  <c r="AQ123" i="2"/>
  <c r="AQ536" i="2"/>
  <c r="AQ81" i="2"/>
  <c r="AQ600" i="2"/>
  <c r="AQ302" i="2"/>
  <c r="AQ402" i="2"/>
  <c r="AQ121" i="2"/>
  <c r="AQ163" i="2"/>
  <c r="AQ259" i="2"/>
  <c r="AQ202" i="2"/>
  <c r="AQ340" i="2"/>
  <c r="AQ695" i="2"/>
  <c r="AQ597" i="2"/>
  <c r="AQ55" i="2"/>
  <c r="AQ255" i="2"/>
  <c r="AQ386" i="2"/>
  <c r="AQ187" i="2"/>
  <c r="AQ347" i="2"/>
  <c r="AQ431" i="2"/>
  <c r="AQ117" i="2"/>
  <c r="AQ236" i="2"/>
  <c r="AQ119" i="2"/>
  <c r="AQ354" i="2"/>
  <c r="AQ267" i="2"/>
  <c r="AQ649" i="2"/>
  <c r="AQ452" i="2"/>
  <c r="AQ245" i="2"/>
  <c r="AQ150" i="2"/>
  <c r="AQ723" i="2"/>
  <c r="AQ619" i="2"/>
  <c r="AQ8" i="2"/>
  <c r="AQ68" i="2"/>
  <c r="AQ199" i="2"/>
  <c r="AQ343" i="2"/>
  <c r="AQ155" i="2"/>
  <c r="AQ16" i="2"/>
  <c r="AQ191" i="2"/>
  <c r="AQ70" i="2"/>
  <c r="AQ509" i="2"/>
  <c r="AQ544" i="2"/>
  <c r="AQ478" i="2"/>
  <c r="AQ92" i="2"/>
  <c r="AQ659" i="2"/>
  <c r="AQ308" i="2"/>
  <c r="AQ25" i="2"/>
  <c r="AQ625" i="2"/>
  <c r="AQ561" i="2"/>
  <c r="AQ269" i="2"/>
  <c r="AQ56" i="2"/>
  <c r="AQ180" i="2"/>
  <c r="AQ415" i="2"/>
  <c r="AQ218" i="2"/>
  <c r="AQ617" i="2"/>
  <c r="AQ327" i="2"/>
  <c r="AQ521" i="2"/>
  <c r="AQ285" i="2"/>
  <c r="AQ76" i="2"/>
  <c r="AQ705" i="2"/>
  <c r="AQ641" i="2"/>
  <c r="AQ291" i="2"/>
  <c r="AQ293" i="2"/>
  <c r="AQ727" i="2"/>
  <c r="AQ43" i="2"/>
  <c r="AQ409" i="2"/>
  <c r="AQ220" i="2"/>
  <c r="AQ500" i="2"/>
  <c r="AQ359" i="2"/>
  <c r="AQ281" i="2"/>
  <c r="AQ672" i="2"/>
  <c r="AQ606" i="2"/>
  <c r="AQ192" i="2"/>
  <c r="AQ486" i="2"/>
  <c r="AQ233" i="2"/>
  <c r="AQ6" i="2"/>
  <c r="AQ391" i="2"/>
  <c r="AQ384" i="2"/>
  <c r="AQ146" i="2"/>
  <c r="AQ279" i="2"/>
  <c r="AQ264" i="2"/>
  <c r="AQ531" i="2"/>
  <c r="AQ225" i="2"/>
  <c r="AQ533" i="2"/>
  <c r="AQ79" i="2"/>
  <c r="AQ14" i="2"/>
  <c r="AQ19" i="2"/>
  <c r="AQ728" i="2"/>
  <c r="AQ201" i="2"/>
  <c r="AQ428" i="2"/>
  <c r="AQ590" i="2"/>
  <c r="AQ534" i="2"/>
  <c r="AQ730" i="2"/>
  <c r="AQ430" i="2"/>
  <c r="AQ528" i="2"/>
  <c r="AQ274" i="2"/>
  <c r="AQ30" i="2"/>
  <c r="AQ271" i="2"/>
  <c r="AQ360" i="2"/>
  <c r="AQ584" i="2"/>
  <c r="AQ122" i="2"/>
  <c r="AQ504" i="2"/>
  <c r="AQ642" i="2"/>
  <c r="AQ538" i="2"/>
  <c r="AQ543" i="2"/>
  <c r="AQ656" i="2"/>
  <c r="AQ447" i="2"/>
  <c r="AQ661" i="2"/>
  <c r="AQ141" i="2"/>
  <c r="AQ629" i="2"/>
  <c r="AQ310" i="2"/>
  <c r="AQ613" i="2"/>
  <c r="AQ96" i="2"/>
  <c r="AQ496" i="2"/>
  <c r="AQ131" i="2"/>
  <c r="AQ37" i="2"/>
  <c r="AQ183" i="2"/>
  <c r="AQ489" i="2"/>
  <c r="AQ258" i="2"/>
  <c r="AQ303" i="2"/>
  <c r="AQ482" i="2"/>
  <c r="AQ317" i="2"/>
  <c r="AQ614" i="2"/>
  <c r="AQ392" i="2"/>
  <c r="AQ178" i="2"/>
  <c r="AQ419" i="2"/>
  <c r="AQ64" i="2"/>
  <c r="AQ363" i="2"/>
  <c r="AQ75" i="2"/>
  <c r="AQ444" i="2"/>
  <c r="AQ174" i="2"/>
  <c r="AQ87" i="2"/>
  <c r="AQ330" i="2"/>
  <c r="AQ734" i="2"/>
  <c r="AQ365" i="2"/>
  <c r="AQ517" i="2"/>
  <c r="AQ311" i="2"/>
  <c r="AQ376" i="2"/>
  <c r="AQ691" i="2"/>
  <c r="AQ429" i="2"/>
  <c r="AQ665" i="2"/>
  <c r="AQ577" i="2"/>
  <c r="AQ477" i="2"/>
  <c r="AQ26" i="2"/>
  <c r="AQ306" i="2"/>
  <c r="AQ679" i="2"/>
  <c r="AQ463" i="2"/>
  <c r="AQ572" i="2"/>
  <c r="AQ421" i="2"/>
  <c r="AQ490" i="2"/>
  <c r="AQ558" i="2"/>
  <c r="AQ638" i="2"/>
  <c r="AQ97" i="2"/>
  <c r="AQ289" i="2"/>
  <c r="AQ722" i="2"/>
  <c r="AQ624" i="2"/>
  <c r="AQ506" i="2"/>
  <c r="AQ468" i="2"/>
  <c r="AQ337" i="2"/>
  <c r="AQ216" i="2"/>
  <c r="AQ381" i="2"/>
  <c r="AQ48" i="2"/>
  <c r="AQ448" i="2"/>
  <c r="AQ611" i="2"/>
  <c r="AQ35" i="2"/>
  <c r="AQ450" i="2"/>
  <c r="AQ396" i="2"/>
  <c r="AQ265" i="2"/>
  <c r="AQ541" i="2"/>
  <c r="AQ725" i="2"/>
  <c r="AQ346" i="2"/>
  <c r="AQ643" i="2"/>
  <c r="AQ630" i="2"/>
  <c r="AQ51" i="2"/>
  <c r="AQ39" i="2"/>
  <c r="AQ156" i="2"/>
  <c r="AQ241" i="2"/>
  <c r="AQ424" i="2"/>
  <c r="AQ106" i="2"/>
  <c r="AQ85" i="2"/>
  <c r="AQ268" i="2"/>
  <c r="AQ46" i="2"/>
  <c r="AQ456" i="2"/>
  <c r="AQ389" i="2"/>
  <c r="AQ41" i="2"/>
  <c r="AQ333" i="2"/>
  <c r="AQ298" i="2"/>
  <c r="AQ266" i="2"/>
  <c r="AQ364" i="2"/>
  <c r="AQ342" i="2"/>
  <c r="AQ719" i="2"/>
  <c r="AQ687" i="2"/>
  <c r="AQ621" i="2"/>
  <c r="AQ651" i="2"/>
  <c r="AQ697" i="2"/>
  <c r="AQ598" i="2"/>
  <c r="AQ65" i="2"/>
  <c r="AQ219" i="2"/>
  <c r="AQ334" i="2"/>
  <c r="AQ377" i="2"/>
  <c r="AQ203" i="2"/>
  <c r="AQ626" i="2"/>
  <c r="AQ107" i="2"/>
  <c r="AQ98" i="2"/>
  <c r="AQ110" i="2"/>
  <c r="AQ189" i="2"/>
  <c r="AQ684" i="2"/>
  <c r="AQ689" i="2"/>
  <c r="AQ36" i="2"/>
  <c r="AQ436" i="2"/>
  <c r="AQ582" i="2"/>
  <c r="AQ280" i="2"/>
  <c r="AQ707" i="2"/>
  <c r="AQ378" i="2"/>
  <c r="AQ292" i="2"/>
  <c r="AQ356" i="2"/>
  <c r="AQ124" i="2"/>
  <c r="AQ355" i="2"/>
  <c r="AQ242" i="2"/>
  <c r="AQ499" i="2"/>
  <c r="AQ712" i="2"/>
  <c r="AQ319" i="2"/>
  <c r="AQ160" i="2"/>
  <c r="AQ508" i="2"/>
  <c r="AQ84" i="2"/>
  <c r="AQ700" i="2"/>
  <c r="AQ125" i="2"/>
  <c r="AQ239" i="2"/>
  <c r="AQ60" i="2"/>
  <c r="AQ434" i="2"/>
  <c r="AQ640" i="2"/>
  <c r="AQ639" i="2"/>
  <c r="AQ418" i="2"/>
  <c r="AQ592" i="2"/>
  <c r="AQ288" i="2"/>
  <c r="AQ494" i="2"/>
  <c r="AQ519" i="2"/>
  <c r="AQ660" i="2"/>
  <c r="AQ442" i="2"/>
  <c r="AQ485" i="2"/>
  <c r="AQ383" i="2"/>
  <c r="AQ299" i="2"/>
  <c r="AQ127" i="2"/>
  <c r="AQ143" i="2"/>
  <c r="AQ460" i="2"/>
  <c r="AQ652" i="2"/>
  <c r="AQ682" i="2"/>
  <c r="AQ552" i="2"/>
  <c r="AQ393" i="2"/>
  <c r="AQ82" i="2"/>
  <c r="AQ374" i="2"/>
  <c r="AQ732" i="2"/>
  <c r="AQ99" i="2"/>
  <c r="AQ698" i="2"/>
  <c r="AQ670" i="2"/>
  <c r="AQ243" i="2"/>
  <c r="AQ439" i="2"/>
  <c r="AQ502" i="2"/>
  <c r="AQ247" i="2"/>
  <c r="AQ555" i="2"/>
  <c r="AQ315" i="2"/>
  <c r="AQ205" i="2"/>
  <c r="AQ724" i="2"/>
  <c r="AQ91" i="2"/>
  <c r="AQ596" i="2"/>
  <c r="AQ634" i="2"/>
  <c r="AQ367" i="2"/>
  <c r="AQ671" i="2"/>
  <c r="AQ440" i="2"/>
  <c r="AQ78" i="2"/>
  <c r="AQ633" i="2"/>
  <c r="AQ320" i="2"/>
  <c r="AQ140" i="2"/>
  <c r="AQ341" i="2"/>
  <c r="AQ309" i="2"/>
  <c r="AQ453" i="2"/>
  <c r="AQ190" i="2"/>
  <c r="AQ717" i="2"/>
  <c r="AQ404" i="2"/>
  <c r="AQ709" i="2"/>
  <c r="AQ588" i="2"/>
  <c r="AQ680" i="2"/>
  <c r="AQ212" i="2"/>
  <c r="AQ473" i="2"/>
  <c r="AQ350" i="2"/>
  <c r="AQ556" i="2"/>
  <c r="AQ618" i="2"/>
  <c r="AQ161" i="2"/>
  <c r="AQ336" i="2"/>
  <c r="AQ372" i="2"/>
  <c r="AQ713" i="2"/>
  <c r="AQ441" i="2"/>
  <c r="AQ515" i="2"/>
  <c r="AQ567" i="2"/>
  <c r="AQ692" i="2"/>
  <c r="AQ520" i="2"/>
  <c r="AQ469" i="2"/>
  <c r="AQ446" i="2"/>
  <c r="AQ564" i="2"/>
  <c r="AQ589" i="2"/>
  <c r="AQ88" i="2"/>
  <c r="AQ603" i="2"/>
  <c r="AQ301" i="2"/>
  <c r="AQ632" i="2"/>
  <c r="AQ454" i="2"/>
  <c r="AQ373" i="2"/>
  <c r="AQ529" i="2"/>
  <c r="AQ557" i="2"/>
  <c r="AQ283" i="2"/>
  <c r="AQ213" i="2"/>
  <c r="AQ604" i="2"/>
  <c r="AQ182" i="2"/>
  <c r="AQ658" i="2"/>
  <c r="AQ420" i="2"/>
  <c r="AQ492" i="2"/>
  <c r="AQ322" i="2"/>
  <c r="AQ546" i="2"/>
  <c r="AQ706" i="2"/>
  <c r="AQ344" i="2"/>
  <c r="AQ465" i="2"/>
  <c r="AQ711" i="2"/>
  <c r="AQ313" i="2"/>
  <c r="AQ573" i="2"/>
  <c r="AQ232" i="2"/>
  <c r="AQ666" i="2"/>
  <c r="AQ466" i="2"/>
  <c r="AQ647" i="2"/>
  <c r="AQ683" i="2"/>
  <c r="AQ693" i="2"/>
  <c r="AQ395" i="2"/>
  <c r="AQ637" i="2"/>
  <c r="AQ580" i="2"/>
  <c r="AQ394" i="2"/>
  <c r="AQ479" i="2"/>
  <c r="AQ681" i="2"/>
  <c r="AQ716" i="2"/>
  <c r="AQ559" i="2"/>
  <c r="AQ733" i="2"/>
  <c r="AQ662" i="2"/>
  <c r="AQ562" i="2"/>
  <c r="AQ655" i="2"/>
  <c r="AQ571" i="2"/>
  <c r="AQ715" i="2"/>
  <c r="AQ512" i="2"/>
  <c r="AQ690" i="2"/>
  <c r="AQ685" i="2"/>
  <c r="AQ594" i="2"/>
  <c r="AQ566" i="2"/>
  <c r="AQ653" i="2"/>
  <c r="AQ699" i="2"/>
  <c r="AQ718" i="2"/>
  <c r="AQ701" i="2"/>
  <c r="AQ677" i="2"/>
  <c r="AQ710" i="2"/>
  <c r="AQ669" i="2"/>
  <c r="AQ702" i="2"/>
  <c r="AQ657" i="2"/>
  <c r="AQ729" i="2"/>
  <c r="AQ694" i="2"/>
  <c r="AQ622" i="2"/>
  <c r="AQ667" i="2"/>
  <c r="AQ721" i="2"/>
  <c r="AK535" i="2"/>
  <c r="AK532" i="2"/>
  <c r="AK654" i="2"/>
  <c r="AK173" i="2"/>
  <c r="AK416" i="2"/>
  <c r="AK257" i="2"/>
  <c r="AK545" i="2"/>
  <c r="AK321" i="2"/>
  <c r="AK628" i="2"/>
  <c r="AK423" i="2"/>
  <c r="AK324" i="2"/>
  <c r="AK467" i="2"/>
  <c r="AK132" i="2"/>
  <c r="AK686" i="2"/>
  <c r="AR686" i="2" s="1"/>
  <c r="AK152" i="2"/>
  <c r="AK290" i="2"/>
  <c r="AK339" i="2"/>
  <c r="AK102" i="2"/>
  <c r="AK476" i="2"/>
  <c r="AR476" i="2" s="1"/>
  <c r="AK516" i="2"/>
  <c r="AK696" i="2"/>
  <c r="AK42" i="2"/>
  <c r="AK407" i="2"/>
  <c r="AK175" i="2"/>
  <c r="AK21" i="2"/>
  <c r="AK165" i="2"/>
  <c r="AK101" i="2"/>
  <c r="AK399" i="2"/>
  <c r="AK537" i="2"/>
  <c r="AR537" i="2" s="1"/>
  <c r="AK675" i="2"/>
  <c r="AR675" i="2" s="1"/>
  <c r="AK329" i="2"/>
  <c r="AR329" i="2" s="1"/>
  <c r="AK63" i="2"/>
  <c r="C23" i="3" s="1"/>
  <c r="AK115" i="2"/>
  <c r="AK607" i="2"/>
  <c r="AK162" i="2"/>
  <c r="AK646" i="2"/>
  <c r="AK179" i="2"/>
  <c r="AK73" i="2"/>
  <c r="AK130" i="2"/>
  <c r="AK645" i="2"/>
  <c r="AR645" i="2" s="1"/>
  <c r="AK23" i="2"/>
  <c r="AK586" i="2"/>
  <c r="AK276" i="2"/>
  <c r="AK414" i="2"/>
  <c r="AR414" i="2" s="1"/>
  <c r="AK5" i="2"/>
  <c r="AK493" i="2"/>
  <c r="AR493" i="2" s="1"/>
  <c r="AK116" i="2"/>
  <c r="AK114" i="2"/>
  <c r="AK287" i="2"/>
  <c r="AK77" i="2"/>
  <c r="AK246" i="2"/>
  <c r="AK398" i="2"/>
  <c r="AK139" i="2"/>
  <c r="AK52" i="2"/>
  <c r="AK610" i="2"/>
  <c r="AK352" i="2"/>
  <c r="AK69" i="2"/>
  <c r="AK462" i="2"/>
  <c r="AK137" i="2"/>
  <c r="AK565" i="2"/>
  <c r="AK483" i="2"/>
  <c r="AK223" i="2"/>
  <c r="AK153" i="2"/>
  <c r="AK417" i="2"/>
  <c r="AK405" i="2"/>
  <c r="AK197" i="2"/>
  <c r="AK510" i="2"/>
  <c r="AK230" i="2"/>
  <c r="AR230" i="2" s="1"/>
  <c r="AK307" i="2"/>
  <c r="AK169" i="2"/>
  <c r="AK403" i="2"/>
  <c r="AR403" i="2" s="1"/>
  <c r="AK458" i="2"/>
  <c r="AK221" i="2"/>
  <c r="AK86" i="2"/>
  <c r="AK481" i="2"/>
  <c r="AR481" i="2" s="1"/>
  <c r="AK100" i="2"/>
  <c r="AK135" i="2"/>
  <c r="AK4" i="2"/>
  <c r="AK449" i="2"/>
  <c r="AK129" i="2"/>
  <c r="C28" i="3" s="1"/>
  <c r="AK338" i="2"/>
  <c r="AK474" i="2"/>
  <c r="AK83" i="2"/>
  <c r="AK335" i="2"/>
  <c r="AK272" i="2"/>
  <c r="AK599" i="2"/>
  <c r="AK57" i="2"/>
  <c r="AK570" i="2"/>
  <c r="AK244" i="2"/>
  <c r="AK635" i="2"/>
  <c r="AR635" i="2" s="1"/>
  <c r="AK295" i="2"/>
  <c r="AK49" i="2"/>
  <c r="AK294" i="2"/>
  <c r="AK273" i="2"/>
  <c r="AK368" i="2"/>
  <c r="AK45" i="2"/>
  <c r="AK438" i="2"/>
  <c r="AK7" i="2"/>
  <c r="AK164" i="2"/>
  <c r="AK204" i="2"/>
  <c r="AR204" i="2" s="1"/>
  <c r="AK128" i="2"/>
  <c r="AK151" i="2"/>
  <c r="AK348" i="2"/>
  <c r="AR348" i="2" s="1"/>
  <c r="AK286" i="2"/>
  <c r="AK668" i="2"/>
  <c r="AK256" i="2"/>
  <c r="AR256" i="2" s="1"/>
  <c r="AK379" i="2"/>
  <c r="AK574" i="2"/>
  <c r="AR574" i="2" s="1"/>
  <c r="AK22" i="2"/>
  <c r="AK62" i="2"/>
  <c r="AK518" i="2"/>
  <c r="AK20" i="2"/>
  <c r="AK18" i="2"/>
  <c r="AK208" i="2"/>
  <c r="AK147" i="2"/>
  <c r="AK323" i="2"/>
  <c r="AK34" i="2"/>
  <c r="AK253" i="2"/>
  <c r="AK194" i="2"/>
  <c r="AK408" i="2"/>
  <c r="AK497" i="2"/>
  <c r="AK262" i="2"/>
  <c r="AK304" i="2"/>
  <c r="AK184" i="2"/>
  <c r="AK357" i="2"/>
  <c r="AK167" i="2"/>
  <c r="AK601" i="2"/>
  <c r="AR601" i="2" s="1"/>
  <c r="AK158" i="2"/>
  <c r="AK353" i="2"/>
  <c r="AK400" i="2"/>
  <c r="AR400" i="2" s="1"/>
  <c r="AK522" i="2"/>
  <c r="AK261" i="2"/>
  <c r="C15" i="3" s="1"/>
  <c r="AK224" i="2"/>
  <c r="AK188" i="2"/>
  <c r="AK445" i="2"/>
  <c r="AK38" i="2"/>
  <c r="AK120" i="2"/>
  <c r="AK44" i="2"/>
  <c r="AK296" i="2"/>
  <c r="AR296" i="2" s="1"/>
  <c r="AK210" i="2"/>
  <c r="AK126" i="2"/>
  <c r="AR126" i="2" s="1"/>
  <c r="AK708" i="2"/>
  <c r="AR708" i="2" s="1"/>
  <c r="AK2" i="2"/>
  <c r="AK249" i="2"/>
  <c r="AK168" i="2"/>
  <c r="AK177" i="2"/>
  <c r="AK427" i="2"/>
  <c r="AK231" i="2"/>
  <c r="AK154" i="2"/>
  <c r="AK235" i="2"/>
  <c r="AK703" i="2"/>
  <c r="AR703" i="2" s="1"/>
  <c r="AK58" i="2"/>
  <c r="AK390" i="2"/>
  <c r="AK514" i="2"/>
  <c r="AK387" i="2"/>
  <c r="AK397" i="2"/>
  <c r="AR397" i="2" s="1"/>
  <c r="AK9" i="2"/>
  <c r="AK484" i="2"/>
  <c r="AK144" i="2"/>
  <c r="AK480" i="2"/>
  <c r="AK523" i="2"/>
  <c r="AK138" i="2"/>
  <c r="AK11" i="2"/>
  <c r="AK370" i="2"/>
  <c r="AR370" i="2" s="1"/>
  <c r="AK542" i="2"/>
  <c r="AK136" i="2"/>
  <c r="AK498" i="2"/>
  <c r="AR498" i="2" s="1"/>
  <c r="AK80" i="2"/>
  <c r="AK644" i="2"/>
  <c r="AR644" i="2" s="1"/>
  <c r="AK575" i="2"/>
  <c r="AK260" i="2"/>
  <c r="AK587" i="2"/>
  <c r="AK226" i="2"/>
  <c r="AK549" i="2"/>
  <c r="AK650" i="2"/>
  <c r="AK579" i="2"/>
  <c r="AK29" i="2"/>
  <c r="AK511" i="2"/>
  <c r="AK228" i="2"/>
  <c r="AK181" i="2"/>
  <c r="AK215" i="2"/>
  <c r="AK17" i="2"/>
  <c r="AK186" i="2"/>
  <c r="AK605" i="2"/>
  <c r="AK234" i="2"/>
  <c r="AK422" i="2"/>
  <c r="AK676" i="2"/>
  <c r="AR676" i="2" s="1"/>
  <c r="AK332" i="2"/>
  <c r="AR332" i="2" s="1"/>
  <c r="AK172" i="2"/>
  <c r="AK581" i="2"/>
  <c r="AK527" i="2"/>
  <c r="AK282" i="2"/>
  <c r="AK149" i="2"/>
  <c r="AK678" i="2"/>
  <c r="AR678" i="2" s="1"/>
  <c r="AK425" i="2"/>
  <c r="AK71" i="2"/>
  <c r="AK432" i="2"/>
  <c r="AK371" i="2"/>
  <c r="AK616" i="2"/>
  <c r="AR616" i="2" s="1"/>
  <c r="AK435" i="2"/>
  <c r="C18" i="3" s="1"/>
  <c r="AK688" i="2"/>
  <c r="AR688" i="2" s="1"/>
  <c r="AK254" i="2"/>
  <c r="AK318" i="2"/>
  <c r="AK551" i="2"/>
  <c r="AK118" i="2"/>
  <c r="AK593" i="2"/>
  <c r="AR593" i="2" s="1"/>
  <c r="AK53" i="2"/>
  <c r="AK263" i="2"/>
  <c r="AK240" i="2"/>
  <c r="AK159" i="2"/>
  <c r="AK505" i="2"/>
  <c r="AK585" i="2"/>
  <c r="AK66" i="2"/>
  <c r="AK95" i="2"/>
  <c r="AK111" i="2"/>
  <c r="AK526" i="2"/>
  <c r="AK475" i="2"/>
  <c r="AK487" i="2"/>
  <c r="AK345" i="2"/>
  <c r="AK525" i="2"/>
  <c r="AK539" i="2"/>
  <c r="AK33" i="2"/>
  <c r="AK297" i="2"/>
  <c r="AK358" i="2"/>
  <c r="AK185" i="2"/>
  <c r="AK237" i="2"/>
  <c r="AK270" i="2"/>
  <c r="AK674" i="2"/>
  <c r="AK50" i="2"/>
  <c r="AK412" i="2"/>
  <c r="AK530" i="2"/>
  <c r="AK704" i="2"/>
  <c r="AR704" i="2" s="1"/>
  <c r="AK277" i="2"/>
  <c r="AK720" i="2"/>
  <c r="AR720" i="2" s="1"/>
  <c r="AK145" i="2"/>
  <c r="AR145" i="2" s="1"/>
  <c r="AK569" i="2"/>
  <c r="AK316" i="2"/>
  <c r="AK437" i="2"/>
  <c r="AR437" i="2" s="1"/>
  <c r="AK470" i="2"/>
  <c r="AK206" i="2"/>
  <c r="AK451" i="2"/>
  <c r="AK59" i="2"/>
  <c r="AK615" i="2"/>
  <c r="AK166" i="2"/>
  <c r="AR166" i="2" s="1"/>
  <c r="AK325" i="2"/>
  <c r="AK554" i="2"/>
  <c r="AR554" i="2" s="1"/>
  <c r="AK735" i="2"/>
  <c r="AR735" i="2" s="1"/>
  <c r="AK464" i="2"/>
  <c r="AK252" i="2"/>
  <c r="AR252" i="2" s="1"/>
  <c r="AK410" i="2"/>
  <c r="AK12" i="2"/>
  <c r="AK513" i="2"/>
  <c r="AK331" i="2"/>
  <c r="AK714" i="2"/>
  <c r="AR714" i="2" s="1"/>
  <c r="AK67" i="2"/>
  <c r="AK385" i="2"/>
  <c r="AK314" i="2"/>
  <c r="AK472" i="2"/>
  <c r="AK61" i="2"/>
  <c r="AK134" i="2"/>
  <c r="AK366" i="2"/>
  <c r="AK471" i="2"/>
  <c r="AK576" i="2"/>
  <c r="AR576" i="2" s="1"/>
  <c r="AK248" i="2"/>
  <c r="AK602" i="2"/>
  <c r="AR602" i="2" s="1"/>
  <c r="AK198" i="2"/>
  <c r="AK595" i="2"/>
  <c r="AR595" i="2" s="1"/>
  <c r="AK457" i="2"/>
  <c r="AR457" i="2" s="1"/>
  <c r="AK94" i="2"/>
  <c r="AR94" i="2" s="1"/>
  <c r="AK3" i="2"/>
  <c r="AK375" i="2"/>
  <c r="AK89" i="2"/>
  <c r="AK501" i="2"/>
  <c r="AK109" i="2"/>
  <c r="AK170" i="2"/>
  <c r="AK238" i="2"/>
  <c r="AK503" i="2"/>
  <c r="AK24" i="2"/>
  <c r="AK74" i="2"/>
  <c r="AK524" i="2"/>
  <c r="AK491" i="2"/>
  <c r="AK488" i="2"/>
  <c r="AK413" i="2"/>
  <c r="AK193" i="2"/>
  <c r="AK648" i="2"/>
  <c r="AK547" i="2"/>
  <c r="AK726" i="2"/>
  <c r="AR726" i="2" s="1"/>
  <c r="AK275" i="2"/>
  <c r="AK284" i="2"/>
  <c r="AK32" i="2"/>
  <c r="AK250" i="2"/>
  <c r="AK112" i="2"/>
  <c r="AK583" i="2"/>
  <c r="AK568" i="2"/>
  <c r="AK209" i="2"/>
  <c r="AK627" i="2"/>
  <c r="AK362" i="2"/>
  <c r="AK369" i="2"/>
  <c r="AK495" i="2"/>
  <c r="AK195" i="2"/>
  <c r="AK40" i="2"/>
  <c r="AK47" i="2"/>
  <c r="AK176" i="2"/>
  <c r="AK401" i="2"/>
  <c r="AK222" i="2"/>
  <c r="AK54" i="2"/>
  <c r="AK623" i="2"/>
  <c r="AK31" i="2"/>
  <c r="AK361" i="2"/>
  <c r="AK72" i="2"/>
  <c r="C12" i="3" s="1"/>
  <c r="AK142" i="2"/>
  <c r="AK608" i="2"/>
  <c r="AR608" i="2" s="1"/>
  <c r="AK157" i="2"/>
  <c r="AK103" i="2"/>
  <c r="AK612" i="2"/>
  <c r="AR612" i="2" s="1"/>
  <c r="AK349" i="2"/>
  <c r="AK540" i="2"/>
  <c r="AK227" i="2"/>
  <c r="AK214" i="2"/>
  <c r="AK148" i="2"/>
  <c r="AK351" i="2"/>
  <c r="AK673" i="2"/>
  <c r="AK433" i="2"/>
  <c r="AK113" i="2"/>
  <c r="AK382" i="2"/>
  <c r="AK207" i="2"/>
  <c r="AK10" i="2"/>
  <c r="AK563" i="2"/>
  <c r="AR563" i="2" s="1"/>
  <c r="AK108" i="2"/>
  <c r="AK229" i="2"/>
  <c r="AK550" i="2"/>
  <c r="AR550" i="2" s="1"/>
  <c r="AK731" i="2"/>
  <c r="AR731" i="2" s="1"/>
  <c r="AK455" i="2"/>
  <c r="AK196" i="2"/>
  <c r="AK13" i="2"/>
  <c r="AK312" i="2"/>
  <c r="AK578" i="2"/>
  <c r="AR578" i="2" s="1"/>
  <c r="AK27" i="2"/>
  <c r="AR27" i="2" s="1"/>
  <c r="AK664" i="2"/>
  <c r="AK104" i="2"/>
  <c r="AK15" i="2"/>
  <c r="AK133" i="2"/>
  <c r="AK636" i="2"/>
  <c r="AR636" i="2" s="1"/>
  <c r="AK278" i="2"/>
  <c r="AK459" i="2"/>
  <c r="AK663" i="2"/>
  <c r="AR663" i="2" s="1"/>
  <c r="AK507" i="2"/>
  <c r="AK171" i="2"/>
  <c r="AK305" i="2"/>
  <c r="AK217" i="2"/>
  <c r="AK461" i="2"/>
  <c r="AK548" i="2"/>
  <c r="AR548" i="2" s="1"/>
  <c r="AK251" i="2"/>
  <c r="AK300" i="2"/>
  <c r="AK426" i="2"/>
  <c r="AK28" i="2"/>
  <c r="AK105" i="2"/>
  <c r="AK388" i="2"/>
  <c r="AK620" i="2"/>
  <c r="AK328" i="2"/>
  <c r="AK553" i="2"/>
  <c r="AR553" i="2" s="1"/>
  <c r="AK609" i="2"/>
  <c r="AR609" i="2" s="1"/>
  <c r="AK591" i="2"/>
  <c r="AK406" i="2"/>
  <c r="AK380" i="2"/>
  <c r="AK560" i="2"/>
  <c r="AK411" i="2"/>
  <c r="AK90" i="2"/>
  <c r="AK326" i="2"/>
  <c r="AK631" i="2"/>
  <c r="AR631" i="2" s="1"/>
  <c r="AK200" i="2"/>
  <c r="AR200" i="2" s="1"/>
  <c r="AK443" i="2"/>
  <c r="AK211" i="2"/>
  <c r="AK93" i="2"/>
  <c r="AK123" i="2"/>
  <c r="AK536" i="2"/>
  <c r="AR536" i="2" s="1"/>
  <c r="AK81" i="2"/>
  <c r="AR81" i="2" s="1"/>
  <c r="AK600" i="2"/>
  <c r="AK302" i="2"/>
  <c r="AK402" i="2"/>
  <c r="AK121" i="2"/>
  <c r="AK163" i="2"/>
  <c r="AK259" i="2"/>
  <c r="AR259" i="2" s="1"/>
  <c r="AK202" i="2"/>
  <c r="AK340" i="2"/>
  <c r="AK695" i="2"/>
  <c r="AR695" i="2" s="1"/>
  <c r="AK597" i="2"/>
  <c r="AK55" i="2"/>
  <c r="AR55" i="2" s="1"/>
  <c r="AK255" i="2"/>
  <c r="AK386" i="2"/>
  <c r="AK187" i="2"/>
  <c r="AK347" i="2"/>
  <c r="AK431" i="2"/>
  <c r="AK117" i="2"/>
  <c r="AK236" i="2"/>
  <c r="AK119" i="2"/>
  <c r="AK354" i="2"/>
  <c r="AK267" i="2"/>
  <c r="AK649" i="2"/>
  <c r="AR649" i="2" s="1"/>
  <c r="AK452" i="2"/>
  <c r="AK245" i="2"/>
  <c r="AK150" i="2"/>
  <c r="AK723" i="2"/>
  <c r="AR723" i="2" s="1"/>
  <c r="AK619" i="2"/>
  <c r="AR619" i="2" s="1"/>
  <c r="AK8" i="2"/>
  <c r="AK68" i="2"/>
  <c r="AK199" i="2"/>
  <c r="AK343" i="2"/>
  <c r="AR343" i="2" s="1"/>
  <c r="AK155" i="2"/>
  <c r="AR155" i="2" s="1"/>
  <c r="AK16" i="2"/>
  <c r="AK191" i="2"/>
  <c r="AK70" i="2"/>
  <c r="AK509" i="2"/>
  <c r="AR509" i="2" s="1"/>
  <c r="AK544" i="2"/>
  <c r="AK478" i="2"/>
  <c r="AK92" i="2"/>
  <c r="AK659" i="2"/>
  <c r="AR659" i="2" s="1"/>
  <c r="AK308" i="2"/>
  <c r="AK25" i="2"/>
  <c r="AK625" i="2"/>
  <c r="AK561" i="2"/>
  <c r="AK269" i="2"/>
  <c r="AK56" i="2"/>
  <c r="AK180" i="2"/>
  <c r="AK415" i="2"/>
  <c r="AK218" i="2"/>
  <c r="AK617" i="2"/>
  <c r="AK327" i="2"/>
  <c r="AK521" i="2"/>
  <c r="AK285" i="2"/>
  <c r="AK76" i="2"/>
  <c r="AK705" i="2"/>
  <c r="AK641" i="2"/>
  <c r="AR641" i="2" s="1"/>
  <c r="AK291" i="2"/>
  <c r="AK293" i="2"/>
  <c r="AK727" i="2"/>
  <c r="AR727" i="2" s="1"/>
  <c r="AK43" i="2"/>
  <c r="AK409" i="2"/>
  <c r="AR409" i="2" s="1"/>
  <c r="AK220" i="2"/>
  <c r="AK500" i="2"/>
  <c r="AR500" i="2" s="1"/>
  <c r="AK359" i="2"/>
  <c r="AK281" i="2"/>
  <c r="AK672" i="2"/>
  <c r="AK606" i="2"/>
  <c r="AK192" i="2"/>
  <c r="AK486" i="2"/>
  <c r="AK233" i="2"/>
  <c r="AK6" i="2"/>
  <c r="AK391" i="2"/>
  <c r="AK384" i="2"/>
  <c r="AK146" i="2"/>
  <c r="AK279" i="2"/>
  <c r="AK264" i="2"/>
  <c r="AR264" i="2" s="1"/>
  <c r="AK531" i="2"/>
  <c r="AK225" i="2"/>
  <c r="AK533" i="2"/>
  <c r="AK79" i="2"/>
  <c r="AK14" i="2"/>
  <c r="AK19" i="2"/>
  <c r="AK728" i="2"/>
  <c r="AR728" i="2" s="1"/>
  <c r="AK201" i="2"/>
  <c r="AK428" i="2"/>
  <c r="AK590" i="2"/>
  <c r="AK534" i="2"/>
  <c r="AK730" i="2"/>
  <c r="AR730" i="2" s="1"/>
  <c r="AK430" i="2"/>
  <c r="AK528" i="2"/>
  <c r="AK274" i="2"/>
  <c r="AK30" i="2"/>
  <c r="AK271" i="2"/>
  <c r="AK360" i="2"/>
  <c r="AK584" i="2"/>
  <c r="AK122" i="2"/>
  <c r="AK504" i="2"/>
  <c r="AK642" i="2"/>
  <c r="AK538" i="2"/>
  <c r="AK543" i="2"/>
  <c r="AK656" i="2"/>
  <c r="AR656" i="2" s="1"/>
  <c r="AK447" i="2"/>
  <c r="AR447" i="2" s="1"/>
  <c r="AK661" i="2"/>
  <c r="AK141" i="2"/>
  <c r="AK629" i="2"/>
  <c r="AK310" i="2"/>
  <c r="AK613" i="2"/>
  <c r="AK96" i="2"/>
  <c r="AK496" i="2"/>
  <c r="AR496" i="2" s="1"/>
  <c r="AK131" i="2"/>
  <c r="AK37" i="2"/>
  <c r="AK183" i="2"/>
  <c r="AK489" i="2"/>
  <c r="AK258" i="2"/>
  <c r="AK303" i="2"/>
  <c r="AK482" i="2"/>
  <c r="AK317" i="2"/>
  <c r="AK614" i="2"/>
  <c r="AK392" i="2"/>
  <c r="AK178" i="2"/>
  <c r="AK419" i="2"/>
  <c r="AK64" i="2"/>
  <c r="AK363" i="2"/>
  <c r="AK75" i="2"/>
  <c r="AK444" i="2"/>
  <c r="AK174" i="2"/>
  <c r="AK87" i="2"/>
  <c r="AK330" i="2"/>
  <c r="AK734" i="2"/>
  <c r="AR734" i="2" s="1"/>
  <c r="AK365" i="2"/>
  <c r="AK517" i="2"/>
  <c r="AK311" i="2"/>
  <c r="AK376" i="2"/>
  <c r="AK691" i="2"/>
  <c r="AR691" i="2" s="1"/>
  <c r="AK429" i="2"/>
  <c r="AK665" i="2"/>
  <c r="AR665" i="2" s="1"/>
  <c r="AK577" i="2"/>
  <c r="AR577" i="2" s="1"/>
  <c r="AK477" i="2"/>
  <c r="AK26" i="2"/>
  <c r="AK306" i="2"/>
  <c r="AK679" i="2"/>
  <c r="AR679" i="2" s="1"/>
  <c r="AK463" i="2"/>
  <c r="AK572" i="2"/>
  <c r="AK421" i="2"/>
  <c r="AR421" i="2" s="1"/>
  <c r="AK490" i="2"/>
  <c r="AR490" i="2" s="1"/>
  <c r="AK558" i="2"/>
  <c r="AK638" i="2"/>
  <c r="AR638" i="2" s="1"/>
  <c r="AK97" i="2"/>
  <c r="AK289" i="2"/>
  <c r="AK722" i="2"/>
  <c r="AR722" i="2" s="1"/>
  <c r="AK624" i="2"/>
  <c r="AR624" i="2" s="1"/>
  <c r="AK506" i="2"/>
  <c r="AR506" i="2" s="1"/>
  <c r="AK468" i="2"/>
  <c r="AK337" i="2"/>
  <c r="AK216" i="2"/>
  <c r="AK381" i="2"/>
  <c r="AR381" i="2" s="1"/>
  <c r="AK48" i="2"/>
  <c r="AK448" i="2"/>
  <c r="AK611" i="2"/>
  <c r="AK35" i="2"/>
  <c r="AK450" i="2"/>
  <c r="AK396" i="2"/>
  <c r="AK265" i="2"/>
  <c r="AK541" i="2"/>
  <c r="AR541" i="2" s="1"/>
  <c r="AK725" i="2"/>
  <c r="AR725" i="2" s="1"/>
  <c r="AK346" i="2"/>
  <c r="AK643" i="2"/>
  <c r="AK630" i="2"/>
  <c r="AR630" i="2" s="1"/>
  <c r="AK51" i="2"/>
  <c r="C4" i="3" s="1"/>
  <c r="AK39" i="2"/>
  <c r="C96" i="3" s="1"/>
  <c r="AK156" i="2"/>
  <c r="AK241" i="2"/>
  <c r="AK424" i="2"/>
  <c r="AK106" i="2"/>
  <c r="AK85" i="2"/>
  <c r="AK268" i="2"/>
  <c r="AK46" i="2"/>
  <c r="AK456" i="2"/>
  <c r="AR456" i="2" s="1"/>
  <c r="AK389" i="2"/>
  <c r="AK41" i="2"/>
  <c r="AK333" i="2"/>
  <c r="AK298" i="2"/>
  <c r="AK266" i="2"/>
  <c r="AK364" i="2"/>
  <c r="AK342" i="2"/>
  <c r="AK719" i="2"/>
  <c r="AR719" i="2" s="1"/>
  <c r="AK687" i="2"/>
  <c r="AK621" i="2"/>
  <c r="AR621" i="2" s="1"/>
  <c r="AK651" i="2"/>
  <c r="AR651" i="2" s="1"/>
  <c r="AK697" i="2"/>
  <c r="AR697" i="2" s="1"/>
  <c r="AK598" i="2"/>
  <c r="AK65" i="2"/>
  <c r="AK219" i="2"/>
  <c r="AK334" i="2"/>
  <c r="AK377" i="2"/>
  <c r="AK203" i="2"/>
  <c r="AK626" i="2"/>
  <c r="AK107" i="2"/>
  <c r="AK98" i="2"/>
  <c r="AK110" i="2"/>
  <c r="AK189" i="2"/>
  <c r="AK684" i="2"/>
  <c r="AR684" i="2" s="1"/>
  <c r="AK689" i="2"/>
  <c r="AK36" i="2"/>
  <c r="AK436" i="2"/>
  <c r="AR436" i="2" s="1"/>
  <c r="AK582" i="2"/>
  <c r="AK280" i="2"/>
  <c r="AK707" i="2"/>
  <c r="AR707" i="2" s="1"/>
  <c r="AK378" i="2"/>
  <c r="AK292" i="2"/>
  <c r="AK356" i="2"/>
  <c r="AK124" i="2"/>
  <c r="AK355" i="2"/>
  <c r="AK242" i="2"/>
  <c r="AK499" i="2"/>
  <c r="AK712" i="2"/>
  <c r="AR712" i="2" s="1"/>
  <c r="AK319" i="2"/>
  <c r="AK160" i="2"/>
  <c r="AK508" i="2"/>
  <c r="AK84" i="2"/>
  <c r="AK700" i="2"/>
  <c r="AR700" i="2" s="1"/>
  <c r="AK125" i="2"/>
  <c r="AK239" i="2"/>
  <c r="AK60" i="2"/>
  <c r="AK434" i="2"/>
  <c r="AK640" i="2"/>
  <c r="AR640" i="2" s="1"/>
  <c r="AK639" i="2"/>
  <c r="AR639" i="2" s="1"/>
  <c r="AK418" i="2"/>
  <c r="AK592" i="2"/>
  <c r="C69" i="3" s="1"/>
  <c r="AK288" i="2"/>
  <c r="AK494" i="2"/>
  <c r="AR494" i="2" s="1"/>
  <c r="AK519" i="2"/>
  <c r="AR519" i="2" s="1"/>
  <c r="AK660" i="2"/>
  <c r="AR660" i="2" s="1"/>
  <c r="AK442" i="2"/>
  <c r="AK485" i="2"/>
  <c r="AK383" i="2"/>
  <c r="AK299" i="2"/>
  <c r="AK127" i="2"/>
  <c r="AK143" i="2"/>
  <c r="AK460" i="2"/>
  <c r="AK652" i="2"/>
  <c r="AR652" i="2" s="1"/>
  <c r="AK682" i="2"/>
  <c r="AR682" i="2" s="1"/>
  <c r="AK552" i="2"/>
  <c r="AK393" i="2"/>
  <c r="AK82" i="2"/>
  <c r="AK374" i="2"/>
  <c r="AK732" i="2"/>
  <c r="AR732" i="2" s="1"/>
  <c r="AK99" i="2"/>
  <c r="AK698" i="2"/>
  <c r="AR698" i="2" s="1"/>
  <c r="AK670" i="2"/>
  <c r="AR670" i="2" s="1"/>
  <c r="AK243" i="2"/>
  <c r="AK439" i="2"/>
  <c r="AK502" i="2"/>
  <c r="AK247" i="2"/>
  <c r="C2" i="3" s="1"/>
  <c r="AK555" i="2"/>
  <c r="AK315" i="2"/>
  <c r="AK205" i="2"/>
  <c r="AK724" i="2"/>
  <c r="AR724" i="2" s="1"/>
  <c r="AK91" i="2"/>
  <c r="AK596" i="2"/>
  <c r="AK634" i="2"/>
  <c r="AK367" i="2"/>
  <c r="AK671" i="2"/>
  <c r="AR671" i="2" s="1"/>
  <c r="AK440" i="2"/>
  <c r="AK78" i="2"/>
  <c r="AR78" i="2" s="1"/>
  <c r="AK633" i="2"/>
  <c r="AR633" i="2" s="1"/>
  <c r="AK320" i="2"/>
  <c r="AK140" i="2"/>
  <c r="AK341" i="2"/>
  <c r="C111" i="3" s="1"/>
  <c r="AK309" i="2"/>
  <c r="AK453" i="2"/>
  <c r="AR453" i="2" s="1"/>
  <c r="AK190" i="2"/>
  <c r="AK717" i="2"/>
  <c r="AR717" i="2" s="1"/>
  <c r="AK404" i="2"/>
  <c r="AR404" i="2" s="1"/>
  <c r="AK709" i="2"/>
  <c r="AK588" i="2"/>
  <c r="AK680" i="2"/>
  <c r="AK212" i="2"/>
  <c r="AK473" i="2"/>
  <c r="AK350" i="2"/>
  <c r="AK556" i="2"/>
  <c r="AK618" i="2"/>
  <c r="AR618" i="2" s="1"/>
  <c r="AK161" i="2"/>
  <c r="AK336" i="2"/>
  <c r="AK372" i="2"/>
  <c r="AK713" i="2"/>
  <c r="AR713" i="2" s="1"/>
  <c r="AK441" i="2"/>
  <c r="AK515" i="2"/>
  <c r="AK567" i="2"/>
  <c r="AK692" i="2"/>
  <c r="AR692" i="2" s="1"/>
  <c r="AK520" i="2"/>
  <c r="AR520" i="2" s="1"/>
  <c r="AK469" i="2"/>
  <c r="AK446" i="2"/>
  <c r="AK564" i="2"/>
  <c r="AK589" i="2"/>
  <c r="AR589" i="2" s="1"/>
  <c r="AK88" i="2"/>
  <c r="AK603" i="2"/>
  <c r="AR603" i="2" s="1"/>
  <c r="AK301" i="2"/>
  <c r="AK632" i="2"/>
  <c r="AR632" i="2" s="1"/>
  <c r="AK454" i="2"/>
  <c r="AK373" i="2"/>
  <c r="AK529" i="2"/>
  <c r="AK557" i="2"/>
  <c r="AK283" i="2"/>
  <c r="AK213" i="2"/>
  <c r="AK604" i="2"/>
  <c r="AR604" i="2" s="1"/>
  <c r="AK182" i="2"/>
  <c r="AK658" i="2"/>
  <c r="AR658" i="2" s="1"/>
  <c r="AK420" i="2"/>
  <c r="AK492" i="2"/>
  <c r="AK322" i="2"/>
  <c r="AK546" i="2"/>
  <c r="AK706" i="2"/>
  <c r="AR706" i="2" s="1"/>
  <c r="AK344" i="2"/>
  <c r="AK465" i="2"/>
  <c r="AK711" i="2"/>
  <c r="AR711" i="2" s="1"/>
  <c r="AK313" i="2"/>
  <c r="AK573" i="2"/>
  <c r="AK232" i="2"/>
  <c r="AK666" i="2"/>
  <c r="AK466" i="2"/>
  <c r="AK647" i="2"/>
  <c r="AK683" i="2"/>
  <c r="AK693" i="2"/>
  <c r="AR693" i="2" s="1"/>
  <c r="AK395" i="2"/>
  <c r="AK637" i="2"/>
  <c r="AR637" i="2" s="1"/>
  <c r="AK580" i="2"/>
  <c r="AR580" i="2" s="1"/>
  <c r="AK394" i="2"/>
  <c r="AK479" i="2"/>
  <c r="AK681" i="2"/>
  <c r="AR681" i="2" s="1"/>
  <c r="AK716" i="2"/>
  <c r="AR716" i="2" s="1"/>
  <c r="AK559" i="2"/>
  <c r="AK733" i="2"/>
  <c r="AR733" i="2" s="1"/>
  <c r="AK662" i="2"/>
  <c r="AR662" i="2" s="1"/>
  <c r="AK562" i="2"/>
  <c r="AR562" i="2" s="1"/>
  <c r="AK655" i="2"/>
  <c r="AR655" i="2" s="1"/>
  <c r="AK571" i="2"/>
  <c r="AR571" i="2" s="1"/>
  <c r="AK715" i="2"/>
  <c r="AR715" i="2" s="1"/>
  <c r="AK512" i="2"/>
  <c r="AK690" i="2"/>
  <c r="AK685" i="2"/>
  <c r="AR685" i="2" s="1"/>
  <c r="AK594" i="2"/>
  <c r="AK566" i="2"/>
  <c r="AK653" i="2"/>
  <c r="AR653" i="2" s="1"/>
  <c r="AK699" i="2"/>
  <c r="AR699" i="2" s="1"/>
  <c r="AK718" i="2"/>
  <c r="AR718" i="2" s="1"/>
  <c r="AK701" i="2"/>
  <c r="AR701" i="2" s="1"/>
  <c r="AK677" i="2"/>
  <c r="AK710" i="2"/>
  <c r="AR710" i="2" s="1"/>
  <c r="AK669" i="2"/>
  <c r="AR669" i="2" s="1"/>
  <c r="AK702" i="2"/>
  <c r="AR702" i="2" s="1"/>
  <c r="AK657" i="2"/>
  <c r="AR657" i="2" s="1"/>
  <c r="AK729" i="2"/>
  <c r="AR729" i="2" s="1"/>
  <c r="AK694" i="2"/>
  <c r="AR694" i="2" s="1"/>
  <c r="AK622" i="2"/>
  <c r="AK667" i="2"/>
  <c r="AR667" i="2" s="1"/>
  <c r="AK721" i="2"/>
  <c r="AR721" i="2" s="1"/>
  <c r="AH535" i="2"/>
  <c r="AH532" i="2"/>
  <c r="AH654" i="2"/>
  <c r="AH173" i="2"/>
  <c r="AH416" i="2"/>
  <c r="AH257" i="2"/>
  <c r="AH545" i="2"/>
  <c r="AH321" i="2"/>
  <c r="AH628" i="2"/>
  <c r="AH423" i="2"/>
  <c r="AH324" i="2"/>
  <c r="AH467" i="2"/>
  <c r="AH132" i="2"/>
  <c r="AH686" i="2"/>
  <c r="AH152" i="2"/>
  <c r="AH290" i="2"/>
  <c r="AH339" i="2"/>
  <c r="AH102" i="2"/>
  <c r="AH476" i="2"/>
  <c r="AH516" i="2"/>
  <c r="AH696" i="2"/>
  <c r="AH42" i="2"/>
  <c r="AH407" i="2"/>
  <c r="AH175" i="2"/>
  <c r="AH21" i="2"/>
  <c r="AH165" i="2"/>
  <c r="AH101" i="2"/>
  <c r="AH399" i="2"/>
  <c r="AH537" i="2"/>
  <c r="AH675" i="2"/>
  <c r="AH329" i="2"/>
  <c r="AH63" i="2"/>
  <c r="AH115" i="2"/>
  <c r="AH607" i="2"/>
  <c r="AH162" i="2"/>
  <c r="AH646" i="2"/>
  <c r="AH179" i="2"/>
  <c r="AH73" i="2"/>
  <c r="AH130" i="2"/>
  <c r="AH645" i="2"/>
  <c r="AH23" i="2"/>
  <c r="AH586" i="2"/>
  <c r="AH276" i="2"/>
  <c r="AH414" i="2"/>
  <c r="AH5" i="2"/>
  <c r="AH493" i="2"/>
  <c r="AH116" i="2"/>
  <c r="AH114" i="2"/>
  <c r="AH287" i="2"/>
  <c r="AH77" i="2"/>
  <c r="AH246" i="2"/>
  <c r="AH398" i="2"/>
  <c r="AH139" i="2"/>
  <c r="AH52" i="2"/>
  <c r="AH610" i="2"/>
  <c r="AH352" i="2"/>
  <c r="AH69" i="2"/>
  <c r="AH462" i="2"/>
  <c r="AH137" i="2"/>
  <c r="AH565" i="2"/>
  <c r="AH483" i="2"/>
  <c r="AH223" i="2"/>
  <c r="AH153" i="2"/>
  <c r="AH417" i="2"/>
  <c r="AH405" i="2"/>
  <c r="AH197" i="2"/>
  <c r="AH510" i="2"/>
  <c r="AH230" i="2"/>
  <c r="AH307" i="2"/>
  <c r="AH169" i="2"/>
  <c r="AH403" i="2"/>
  <c r="AH458" i="2"/>
  <c r="AH221" i="2"/>
  <c r="AH86" i="2"/>
  <c r="AH481" i="2"/>
  <c r="AH100" i="2"/>
  <c r="AH135" i="2"/>
  <c r="AH4" i="2"/>
  <c r="AH449" i="2"/>
  <c r="AH129" i="2"/>
  <c r="AH338" i="2"/>
  <c r="AH474" i="2"/>
  <c r="AH83" i="2"/>
  <c r="AH335" i="2"/>
  <c r="AH272" i="2"/>
  <c r="AH599" i="2"/>
  <c r="AH57" i="2"/>
  <c r="AH570" i="2"/>
  <c r="AH244" i="2"/>
  <c r="AH635" i="2"/>
  <c r="AH295" i="2"/>
  <c r="AH49" i="2"/>
  <c r="AH294" i="2"/>
  <c r="AH273" i="2"/>
  <c r="AH368" i="2"/>
  <c r="AH45" i="2"/>
  <c r="AH438" i="2"/>
  <c r="AH7" i="2"/>
  <c r="AH164" i="2"/>
  <c r="AH204" i="2"/>
  <c r="AH128" i="2"/>
  <c r="AH151" i="2"/>
  <c r="AH348" i="2"/>
  <c r="AH286" i="2"/>
  <c r="AH668" i="2"/>
  <c r="AH256" i="2"/>
  <c r="AH379" i="2"/>
  <c r="AH574" i="2"/>
  <c r="AH22" i="2"/>
  <c r="AH62" i="2"/>
  <c r="AH518" i="2"/>
  <c r="AH20" i="2"/>
  <c r="AH18" i="2"/>
  <c r="AH208" i="2"/>
  <c r="AH147" i="2"/>
  <c r="AH323" i="2"/>
  <c r="AH34" i="2"/>
  <c r="AH253" i="2"/>
  <c r="AH194" i="2"/>
  <c r="AH408" i="2"/>
  <c r="AH497" i="2"/>
  <c r="AH262" i="2"/>
  <c r="AH304" i="2"/>
  <c r="AH184" i="2"/>
  <c r="AH357" i="2"/>
  <c r="AH167" i="2"/>
  <c r="AH601" i="2"/>
  <c r="AH158" i="2"/>
  <c r="AH353" i="2"/>
  <c r="AH400" i="2"/>
  <c r="AH522" i="2"/>
  <c r="AH261" i="2"/>
  <c r="AH224" i="2"/>
  <c r="AH188" i="2"/>
  <c r="AH445" i="2"/>
  <c r="AH38" i="2"/>
  <c r="AH120" i="2"/>
  <c r="AH44" i="2"/>
  <c r="AH296" i="2"/>
  <c r="AH210" i="2"/>
  <c r="AH126" i="2"/>
  <c r="AH708" i="2"/>
  <c r="AH2" i="2"/>
  <c r="AH249" i="2"/>
  <c r="AH168" i="2"/>
  <c r="AH177" i="2"/>
  <c r="AH427" i="2"/>
  <c r="AH231" i="2"/>
  <c r="AH154" i="2"/>
  <c r="AH235" i="2"/>
  <c r="AH703" i="2"/>
  <c r="AH58" i="2"/>
  <c r="AH390" i="2"/>
  <c r="AH514" i="2"/>
  <c r="AH387" i="2"/>
  <c r="AH397" i="2"/>
  <c r="AH9" i="2"/>
  <c r="AH484" i="2"/>
  <c r="AH144" i="2"/>
  <c r="AH480" i="2"/>
  <c r="AH523" i="2"/>
  <c r="AH138" i="2"/>
  <c r="AH11" i="2"/>
  <c r="AH370" i="2"/>
  <c r="AH542" i="2"/>
  <c r="AH136" i="2"/>
  <c r="AH498" i="2"/>
  <c r="AH80" i="2"/>
  <c r="AH644" i="2"/>
  <c r="AH575" i="2"/>
  <c r="AH260" i="2"/>
  <c r="AH587" i="2"/>
  <c r="AH226" i="2"/>
  <c r="AH549" i="2"/>
  <c r="AH650" i="2"/>
  <c r="AH579" i="2"/>
  <c r="AH29" i="2"/>
  <c r="AH511" i="2"/>
  <c r="AH228" i="2"/>
  <c r="AH181" i="2"/>
  <c r="AH215" i="2"/>
  <c r="AH17" i="2"/>
  <c r="AH186" i="2"/>
  <c r="AH605" i="2"/>
  <c r="AH234" i="2"/>
  <c r="AH422" i="2"/>
  <c r="AH676" i="2"/>
  <c r="AH332" i="2"/>
  <c r="AH172" i="2"/>
  <c r="AH581" i="2"/>
  <c r="AH527" i="2"/>
  <c r="AH282" i="2"/>
  <c r="AH149" i="2"/>
  <c r="AH678" i="2"/>
  <c r="AH425" i="2"/>
  <c r="AH71" i="2"/>
  <c r="AH432" i="2"/>
  <c r="AH371" i="2"/>
  <c r="AH616" i="2"/>
  <c r="AH435" i="2"/>
  <c r="AH688" i="2"/>
  <c r="AH254" i="2"/>
  <c r="AH318" i="2"/>
  <c r="AH551" i="2"/>
  <c r="AH118" i="2"/>
  <c r="AH593" i="2"/>
  <c r="AH53" i="2"/>
  <c r="AH263" i="2"/>
  <c r="AH240" i="2"/>
  <c r="AH159" i="2"/>
  <c r="AH505" i="2"/>
  <c r="AH585" i="2"/>
  <c r="AH66" i="2"/>
  <c r="AH95" i="2"/>
  <c r="AH111" i="2"/>
  <c r="AH526" i="2"/>
  <c r="AH475" i="2"/>
  <c r="AH487" i="2"/>
  <c r="AH345" i="2"/>
  <c r="AH525" i="2"/>
  <c r="AH539" i="2"/>
  <c r="AH33" i="2"/>
  <c r="AH297" i="2"/>
  <c r="AH358" i="2"/>
  <c r="AH185" i="2"/>
  <c r="AH237" i="2"/>
  <c r="AH270" i="2"/>
  <c r="AH674" i="2"/>
  <c r="AH50" i="2"/>
  <c r="AH412" i="2"/>
  <c r="AH530" i="2"/>
  <c r="AH704" i="2"/>
  <c r="AH277" i="2"/>
  <c r="AH720" i="2"/>
  <c r="AH145" i="2"/>
  <c r="AH569" i="2"/>
  <c r="AH316" i="2"/>
  <c r="AH437" i="2"/>
  <c r="AH470" i="2"/>
  <c r="AH206" i="2"/>
  <c r="AH451" i="2"/>
  <c r="AH59" i="2"/>
  <c r="AH615" i="2"/>
  <c r="AH166" i="2"/>
  <c r="AH325" i="2"/>
  <c r="AH554" i="2"/>
  <c r="AH735" i="2"/>
  <c r="AH464" i="2"/>
  <c r="AH252" i="2"/>
  <c r="AH410" i="2"/>
  <c r="AH12" i="2"/>
  <c r="AH513" i="2"/>
  <c r="AH331" i="2"/>
  <c r="AH714" i="2"/>
  <c r="AH67" i="2"/>
  <c r="AH385" i="2"/>
  <c r="AH314" i="2"/>
  <c r="AH472" i="2"/>
  <c r="AH61" i="2"/>
  <c r="AH134" i="2"/>
  <c r="AH366" i="2"/>
  <c r="AH471" i="2"/>
  <c r="AH576" i="2"/>
  <c r="AH248" i="2"/>
  <c r="AH602" i="2"/>
  <c r="AH198" i="2"/>
  <c r="AH595" i="2"/>
  <c r="AH457" i="2"/>
  <c r="AH94" i="2"/>
  <c r="AH3" i="2"/>
  <c r="AH375" i="2"/>
  <c r="AH89" i="2"/>
  <c r="AH501" i="2"/>
  <c r="AH109" i="2"/>
  <c r="AH170" i="2"/>
  <c r="AH238" i="2"/>
  <c r="AH503" i="2"/>
  <c r="AH24" i="2"/>
  <c r="AH74" i="2"/>
  <c r="AH524" i="2"/>
  <c r="AH491" i="2"/>
  <c r="AH488" i="2"/>
  <c r="AH413" i="2"/>
  <c r="AH193" i="2"/>
  <c r="AH648" i="2"/>
  <c r="AH547" i="2"/>
  <c r="AH726" i="2"/>
  <c r="AH275" i="2"/>
  <c r="AH284" i="2"/>
  <c r="AH32" i="2"/>
  <c r="AH250" i="2"/>
  <c r="AH112" i="2"/>
  <c r="AH583" i="2"/>
  <c r="AH568" i="2"/>
  <c r="AH209" i="2"/>
  <c r="AH627" i="2"/>
  <c r="AH362" i="2"/>
  <c r="AH369" i="2"/>
  <c r="AH495" i="2"/>
  <c r="AH195" i="2"/>
  <c r="AH40" i="2"/>
  <c r="AH47" i="2"/>
  <c r="AH176" i="2"/>
  <c r="AH401" i="2"/>
  <c r="AH222" i="2"/>
  <c r="AH54" i="2"/>
  <c r="AH623" i="2"/>
  <c r="AH31" i="2"/>
  <c r="AH361" i="2"/>
  <c r="AH72" i="2"/>
  <c r="AH142" i="2"/>
  <c r="AH608" i="2"/>
  <c r="AH157" i="2"/>
  <c r="AH103" i="2"/>
  <c r="AH612" i="2"/>
  <c r="AH349" i="2"/>
  <c r="AH540" i="2"/>
  <c r="AH227" i="2"/>
  <c r="AH214" i="2"/>
  <c r="AH148" i="2"/>
  <c r="AH351" i="2"/>
  <c r="AH673" i="2"/>
  <c r="AH433" i="2"/>
  <c r="AH113" i="2"/>
  <c r="AH382" i="2"/>
  <c r="AH207" i="2"/>
  <c r="AH10" i="2"/>
  <c r="AH563" i="2"/>
  <c r="AH108" i="2"/>
  <c r="AH229" i="2"/>
  <c r="AH550" i="2"/>
  <c r="AH731" i="2"/>
  <c r="AH455" i="2"/>
  <c r="AH196" i="2"/>
  <c r="AH13" i="2"/>
  <c r="AH312" i="2"/>
  <c r="AH578" i="2"/>
  <c r="AH27" i="2"/>
  <c r="AH664" i="2"/>
  <c r="AH104" i="2"/>
  <c r="AH15" i="2"/>
  <c r="AH133" i="2"/>
  <c r="AH636" i="2"/>
  <c r="AH278" i="2"/>
  <c r="AH459" i="2"/>
  <c r="AH663" i="2"/>
  <c r="AH507" i="2"/>
  <c r="AH171" i="2"/>
  <c r="AH305" i="2"/>
  <c r="AH217" i="2"/>
  <c r="AH461" i="2"/>
  <c r="AH548" i="2"/>
  <c r="AH251" i="2"/>
  <c r="AH300" i="2"/>
  <c r="AH426" i="2"/>
  <c r="AH28" i="2"/>
  <c r="AH105" i="2"/>
  <c r="AH388" i="2"/>
  <c r="AH620" i="2"/>
  <c r="AH328" i="2"/>
  <c r="AH553" i="2"/>
  <c r="AH609" i="2"/>
  <c r="AH591" i="2"/>
  <c r="AH406" i="2"/>
  <c r="AH380" i="2"/>
  <c r="AH560" i="2"/>
  <c r="AH411" i="2"/>
  <c r="AH90" i="2"/>
  <c r="AH326" i="2"/>
  <c r="AH631" i="2"/>
  <c r="AH200" i="2"/>
  <c r="AH443" i="2"/>
  <c r="AH211" i="2"/>
  <c r="AH93" i="2"/>
  <c r="AH123" i="2"/>
  <c r="AH536" i="2"/>
  <c r="AH81" i="2"/>
  <c r="AH600" i="2"/>
  <c r="AH302" i="2"/>
  <c r="AH402" i="2"/>
  <c r="AH121" i="2"/>
  <c r="AH163" i="2"/>
  <c r="AH259" i="2"/>
  <c r="AH202" i="2"/>
  <c r="AH340" i="2"/>
  <c r="AH695" i="2"/>
  <c r="AH597" i="2"/>
  <c r="AH55" i="2"/>
  <c r="AH255" i="2"/>
  <c r="AH386" i="2"/>
  <c r="AH187" i="2"/>
  <c r="AH347" i="2"/>
  <c r="AH431" i="2"/>
  <c r="AH117" i="2"/>
  <c r="AH236" i="2"/>
  <c r="AH119" i="2"/>
  <c r="AH354" i="2"/>
  <c r="AH267" i="2"/>
  <c r="AH649" i="2"/>
  <c r="AH452" i="2"/>
  <c r="AH245" i="2"/>
  <c r="AH150" i="2"/>
  <c r="AH723" i="2"/>
  <c r="AH619" i="2"/>
  <c r="AH8" i="2"/>
  <c r="AH68" i="2"/>
  <c r="AH199" i="2"/>
  <c r="AH343" i="2"/>
  <c r="AH155" i="2"/>
  <c r="AH16" i="2"/>
  <c r="AH191" i="2"/>
  <c r="AH70" i="2"/>
  <c r="AH509" i="2"/>
  <c r="AH544" i="2"/>
  <c r="AH478" i="2"/>
  <c r="AH92" i="2"/>
  <c r="AH659" i="2"/>
  <c r="AH308" i="2"/>
  <c r="AH25" i="2"/>
  <c r="AH625" i="2"/>
  <c r="AH561" i="2"/>
  <c r="AH269" i="2"/>
  <c r="AH56" i="2"/>
  <c r="AH180" i="2"/>
  <c r="AH415" i="2"/>
  <c r="AH218" i="2"/>
  <c r="AH617" i="2"/>
  <c r="AH327" i="2"/>
  <c r="AH521" i="2"/>
  <c r="AH285" i="2"/>
  <c r="AH76" i="2"/>
  <c r="AH705" i="2"/>
  <c r="AH641" i="2"/>
  <c r="AH291" i="2"/>
  <c r="AH293" i="2"/>
  <c r="AH727" i="2"/>
  <c r="AH43" i="2"/>
  <c r="AH409" i="2"/>
  <c r="AH220" i="2"/>
  <c r="AH500" i="2"/>
  <c r="AH359" i="2"/>
  <c r="AH281" i="2"/>
  <c r="AH672" i="2"/>
  <c r="AH606" i="2"/>
  <c r="AH192" i="2"/>
  <c r="AH486" i="2"/>
  <c r="AH233" i="2"/>
  <c r="AH6" i="2"/>
  <c r="AH391" i="2"/>
  <c r="AH384" i="2"/>
  <c r="AH146" i="2"/>
  <c r="AH279" i="2"/>
  <c r="AH264" i="2"/>
  <c r="AH531" i="2"/>
  <c r="AH225" i="2"/>
  <c r="AH533" i="2"/>
  <c r="AH79" i="2"/>
  <c r="AH14" i="2"/>
  <c r="AH19" i="2"/>
  <c r="AH728" i="2"/>
  <c r="AH201" i="2"/>
  <c r="AH428" i="2"/>
  <c r="AH590" i="2"/>
  <c r="AH534" i="2"/>
  <c r="AH730" i="2"/>
  <c r="AH430" i="2"/>
  <c r="AH528" i="2"/>
  <c r="AH274" i="2"/>
  <c r="AH30" i="2"/>
  <c r="AH271" i="2"/>
  <c r="AH360" i="2"/>
  <c r="AH584" i="2"/>
  <c r="AH122" i="2"/>
  <c r="AH504" i="2"/>
  <c r="AH642" i="2"/>
  <c r="AH538" i="2"/>
  <c r="AH543" i="2"/>
  <c r="AH656" i="2"/>
  <c r="AH447" i="2"/>
  <c r="AH661" i="2"/>
  <c r="AH141" i="2"/>
  <c r="AH629" i="2"/>
  <c r="AH310" i="2"/>
  <c r="AH613" i="2"/>
  <c r="AH96" i="2"/>
  <c r="AH496" i="2"/>
  <c r="AH131" i="2"/>
  <c r="AH37" i="2"/>
  <c r="AH183" i="2"/>
  <c r="AH489" i="2"/>
  <c r="AH258" i="2"/>
  <c r="AH303" i="2"/>
  <c r="AH482" i="2"/>
  <c r="AH317" i="2"/>
  <c r="AH614" i="2"/>
  <c r="AH392" i="2"/>
  <c r="AH178" i="2"/>
  <c r="AH419" i="2"/>
  <c r="AH64" i="2"/>
  <c r="AH363" i="2"/>
  <c r="AH75" i="2"/>
  <c r="AH444" i="2"/>
  <c r="AH174" i="2"/>
  <c r="AH87" i="2"/>
  <c r="AH330" i="2"/>
  <c r="AH734" i="2"/>
  <c r="AH365" i="2"/>
  <c r="AH517" i="2"/>
  <c r="AH311" i="2"/>
  <c r="AH376" i="2"/>
  <c r="AH691" i="2"/>
  <c r="AH429" i="2"/>
  <c r="AH665" i="2"/>
  <c r="AH577" i="2"/>
  <c r="AH477" i="2"/>
  <c r="AH26" i="2"/>
  <c r="AH306" i="2"/>
  <c r="AH679" i="2"/>
  <c r="AH463" i="2"/>
  <c r="AH572" i="2"/>
  <c r="AH421" i="2"/>
  <c r="AH490" i="2"/>
  <c r="AH558" i="2"/>
  <c r="AH638" i="2"/>
  <c r="AH97" i="2"/>
  <c r="AH289" i="2"/>
  <c r="AH722" i="2"/>
  <c r="AH624" i="2"/>
  <c r="AH506" i="2"/>
  <c r="AH468" i="2"/>
  <c r="AH337" i="2"/>
  <c r="AH216" i="2"/>
  <c r="AH381" i="2"/>
  <c r="AH48" i="2"/>
  <c r="AH448" i="2"/>
  <c r="AH611" i="2"/>
  <c r="AH35" i="2"/>
  <c r="AH450" i="2"/>
  <c r="AH396" i="2"/>
  <c r="AH265" i="2"/>
  <c r="AH541" i="2"/>
  <c r="AH725" i="2"/>
  <c r="AH346" i="2"/>
  <c r="AH643" i="2"/>
  <c r="AH630" i="2"/>
  <c r="AH51" i="2"/>
  <c r="AH39" i="2"/>
  <c r="AH156" i="2"/>
  <c r="AH241" i="2"/>
  <c r="AH424" i="2"/>
  <c r="AH106" i="2"/>
  <c r="AH85" i="2"/>
  <c r="AH268" i="2"/>
  <c r="AH46" i="2"/>
  <c r="AH456" i="2"/>
  <c r="AH389" i="2"/>
  <c r="AH41" i="2"/>
  <c r="AH333" i="2"/>
  <c r="AH298" i="2"/>
  <c r="AH266" i="2"/>
  <c r="AH364" i="2"/>
  <c r="AH342" i="2"/>
  <c r="AH719" i="2"/>
  <c r="AH687" i="2"/>
  <c r="AH621" i="2"/>
  <c r="AH651" i="2"/>
  <c r="AH697" i="2"/>
  <c r="AH598" i="2"/>
  <c r="AH65" i="2"/>
  <c r="AH219" i="2"/>
  <c r="AH334" i="2"/>
  <c r="AH377" i="2"/>
  <c r="AH203" i="2"/>
  <c r="AH626" i="2"/>
  <c r="AH107" i="2"/>
  <c r="AH98" i="2"/>
  <c r="AH110" i="2"/>
  <c r="AH189" i="2"/>
  <c r="AH684" i="2"/>
  <c r="AH689" i="2"/>
  <c r="AH36" i="2"/>
  <c r="AH436" i="2"/>
  <c r="AH582" i="2"/>
  <c r="AH280" i="2"/>
  <c r="AH707" i="2"/>
  <c r="AH378" i="2"/>
  <c r="AH292" i="2"/>
  <c r="AH356" i="2"/>
  <c r="AH124" i="2"/>
  <c r="AH355" i="2"/>
  <c r="AH242" i="2"/>
  <c r="AH499" i="2"/>
  <c r="AH712" i="2"/>
  <c r="AH319" i="2"/>
  <c r="AH160" i="2"/>
  <c r="AH508" i="2"/>
  <c r="AH84" i="2"/>
  <c r="AH700" i="2"/>
  <c r="AH125" i="2"/>
  <c r="AH239" i="2"/>
  <c r="AH60" i="2"/>
  <c r="AH434" i="2"/>
  <c r="AH640" i="2"/>
  <c r="AH639" i="2"/>
  <c r="AH418" i="2"/>
  <c r="AH592" i="2"/>
  <c r="AH288" i="2"/>
  <c r="AH494" i="2"/>
  <c r="AH519" i="2"/>
  <c r="AH660" i="2"/>
  <c r="AH442" i="2"/>
  <c r="AH485" i="2"/>
  <c r="AH383" i="2"/>
  <c r="AH299" i="2"/>
  <c r="AH127" i="2"/>
  <c r="AH143" i="2"/>
  <c r="AH460" i="2"/>
  <c r="AH652" i="2"/>
  <c r="AH682" i="2"/>
  <c r="AH552" i="2"/>
  <c r="AH393" i="2"/>
  <c r="AH82" i="2"/>
  <c r="AH374" i="2"/>
  <c r="AH732" i="2"/>
  <c r="AH99" i="2"/>
  <c r="AH698" i="2"/>
  <c r="AH670" i="2"/>
  <c r="AH243" i="2"/>
  <c r="AH439" i="2"/>
  <c r="AH502" i="2"/>
  <c r="AH247" i="2"/>
  <c r="AH555" i="2"/>
  <c r="AH315" i="2"/>
  <c r="AH205" i="2"/>
  <c r="AH724" i="2"/>
  <c r="AH91" i="2"/>
  <c r="AH596" i="2"/>
  <c r="AH634" i="2"/>
  <c r="AH367" i="2"/>
  <c r="AH671" i="2"/>
  <c r="AH440" i="2"/>
  <c r="AH78" i="2"/>
  <c r="AH633" i="2"/>
  <c r="AH320" i="2"/>
  <c r="AH140" i="2"/>
  <c r="AH341" i="2"/>
  <c r="AH309" i="2"/>
  <c r="AH453" i="2"/>
  <c r="AH190" i="2"/>
  <c r="AH717" i="2"/>
  <c r="AH404" i="2"/>
  <c r="AH709" i="2"/>
  <c r="AH588" i="2"/>
  <c r="AH680" i="2"/>
  <c r="AH212" i="2"/>
  <c r="AH473" i="2"/>
  <c r="AH350" i="2"/>
  <c r="AH556" i="2"/>
  <c r="AH618" i="2"/>
  <c r="AH161" i="2"/>
  <c r="AH336" i="2"/>
  <c r="AH372" i="2"/>
  <c r="AH713" i="2"/>
  <c r="AH441" i="2"/>
  <c r="AH515" i="2"/>
  <c r="AH567" i="2"/>
  <c r="AH692" i="2"/>
  <c r="AH520" i="2"/>
  <c r="AH469" i="2"/>
  <c r="AH446" i="2"/>
  <c r="AH564" i="2"/>
  <c r="AH589" i="2"/>
  <c r="AH88" i="2"/>
  <c r="AH603" i="2"/>
  <c r="AH301" i="2"/>
  <c r="AH632" i="2"/>
  <c r="AH454" i="2"/>
  <c r="AH373" i="2"/>
  <c r="AH529" i="2"/>
  <c r="AH557" i="2"/>
  <c r="AH283" i="2"/>
  <c r="AH213" i="2"/>
  <c r="AH604" i="2"/>
  <c r="AH182" i="2"/>
  <c r="AH658" i="2"/>
  <c r="AH420" i="2"/>
  <c r="AH492" i="2"/>
  <c r="AH322" i="2"/>
  <c r="AH546" i="2"/>
  <c r="AH706" i="2"/>
  <c r="AH344" i="2"/>
  <c r="AH465" i="2"/>
  <c r="AH711" i="2"/>
  <c r="AH313" i="2"/>
  <c r="AH573" i="2"/>
  <c r="AH232" i="2"/>
  <c r="AH666" i="2"/>
  <c r="AH466" i="2"/>
  <c r="AH647" i="2"/>
  <c r="AH683" i="2"/>
  <c r="AH693" i="2"/>
  <c r="AH395" i="2"/>
  <c r="AH637" i="2"/>
  <c r="AH580" i="2"/>
  <c r="AH394" i="2"/>
  <c r="AH479" i="2"/>
  <c r="AH681" i="2"/>
  <c r="AH716" i="2"/>
  <c r="AH559" i="2"/>
  <c r="AH733" i="2"/>
  <c r="AH662" i="2"/>
  <c r="AH562" i="2"/>
  <c r="AH655" i="2"/>
  <c r="AH571" i="2"/>
  <c r="AH715" i="2"/>
  <c r="AH512" i="2"/>
  <c r="AH690" i="2"/>
  <c r="AH685" i="2"/>
  <c r="AH594" i="2"/>
  <c r="AH566" i="2"/>
  <c r="AH653" i="2"/>
  <c r="AH699" i="2"/>
  <c r="AH718" i="2"/>
  <c r="AH701" i="2"/>
  <c r="AH677" i="2"/>
  <c r="AH710" i="2"/>
  <c r="AH669" i="2"/>
  <c r="AH702" i="2"/>
  <c r="AH657" i="2"/>
  <c r="AH729" i="2"/>
  <c r="AH694" i="2"/>
  <c r="AH622" i="2"/>
  <c r="AH667" i="2"/>
  <c r="AH721" i="2"/>
  <c r="AG535" i="2"/>
  <c r="AG532" i="2"/>
  <c r="AG654" i="2"/>
  <c r="AG173" i="2"/>
  <c r="AG416" i="2"/>
  <c r="AG257" i="2"/>
  <c r="AG545" i="2"/>
  <c r="AG321" i="2"/>
  <c r="AG628" i="2"/>
  <c r="AG423" i="2"/>
  <c r="AG324" i="2"/>
  <c r="AG467" i="2"/>
  <c r="AG132" i="2"/>
  <c r="AG686" i="2"/>
  <c r="AG152" i="2"/>
  <c r="AG290" i="2"/>
  <c r="AG339" i="2"/>
  <c r="AG102" i="2"/>
  <c r="AG476" i="2"/>
  <c r="AG516" i="2"/>
  <c r="AG696" i="2"/>
  <c r="AG42" i="2"/>
  <c r="AG407" i="2"/>
  <c r="AG175" i="2"/>
  <c r="AG21" i="2"/>
  <c r="AG165" i="2"/>
  <c r="AG101" i="2"/>
  <c r="AG399" i="2"/>
  <c r="AG537" i="2"/>
  <c r="AG675" i="2"/>
  <c r="AG329" i="2"/>
  <c r="AG63" i="2"/>
  <c r="AG115" i="2"/>
  <c r="AG607" i="2"/>
  <c r="AG162" i="2"/>
  <c r="AG646" i="2"/>
  <c r="AG179" i="2"/>
  <c r="AG73" i="2"/>
  <c r="AG130" i="2"/>
  <c r="AG645" i="2"/>
  <c r="AG23" i="2"/>
  <c r="AG586" i="2"/>
  <c r="AG276" i="2"/>
  <c r="AG414" i="2"/>
  <c r="AG5" i="2"/>
  <c r="AG493" i="2"/>
  <c r="AG116" i="2"/>
  <c r="AG114" i="2"/>
  <c r="AG287" i="2"/>
  <c r="AG77" i="2"/>
  <c r="AG246" i="2"/>
  <c r="AG398" i="2"/>
  <c r="AG139" i="2"/>
  <c r="AG52" i="2"/>
  <c r="AG610" i="2"/>
  <c r="AG352" i="2"/>
  <c r="AG69" i="2"/>
  <c r="AG462" i="2"/>
  <c r="AG137" i="2"/>
  <c r="AG565" i="2"/>
  <c r="AG483" i="2"/>
  <c r="AG223" i="2"/>
  <c r="AG153" i="2"/>
  <c r="AG417" i="2"/>
  <c r="AG405" i="2"/>
  <c r="AG197" i="2"/>
  <c r="AG510" i="2"/>
  <c r="AG230" i="2"/>
  <c r="AG307" i="2"/>
  <c r="AG169" i="2"/>
  <c r="AG403" i="2"/>
  <c r="AG458" i="2"/>
  <c r="AG221" i="2"/>
  <c r="AG86" i="2"/>
  <c r="AG481" i="2"/>
  <c r="AG100" i="2"/>
  <c r="AG135" i="2"/>
  <c r="AG4" i="2"/>
  <c r="AG449" i="2"/>
  <c r="AG129" i="2"/>
  <c r="AG338" i="2"/>
  <c r="AG474" i="2"/>
  <c r="AG83" i="2"/>
  <c r="AG335" i="2"/>
  <c r="AG272" i="2"/>
  <c r="AG599" i="2"/>
  <c r="AG57" i="2"/>
  <c r="AG570" i="2"/>
  <c r="AG244" i="2"/>
  <c r="AG635" i="2"/>
  <c r="AG295" i="2"/>
  <c r="AG49" i="2"/>
  <c r="AG294" i="2"/>
  <c r="AG273" i="2"/>
  <c r="AG368" i="2"/>
  <c r="AG45" i="2"/>
  <c r="AG438" i="2"/>
  <c r="AG7" i="2"/>
  <c r="AG164" i="2"/>
  <c r="AG204" i="2"/>
  <c r="AG128" i="2"/>
  <c r="AG151" i="2"/>
  <c r="AG348" i="2"/>
  <c r="AG286" i="2"/>
  <c r="AG668" i="2"/>
  <c r="AG256" i="2"/>
  <c r="AG379" i="2"/>
  <c r="AG574" i="2"/>
  <c r="AG22" i="2"/>
  <c r="AG62" i="2"/>
  <c r="AG518" i="2"/>
  <c r="AG20" i="2"/>
  <c r="AG18" i="2"/>
  <c r="AG208" i="2"/>
  <c r="AG147" i="2"/>
  <c r="AG323" i="2"/>
  <c r="AG34" i="2"/>
  <c r="AG253" i="2"/>
  <c r="AG194" i="2"/>
  <c r="AG408" i="2"/>
  <c r="AG497" i="2"/>
  <c r="AG262" i="2"/>
  <c r="AG304" i="2"/>
  <c r="AG184" i="2"/>
  <c r="AG357" i="2"/>
  <c r="AG167" i="2"/>
  <c r="AG601" i="2"/>
  <c r="AG158" i="2"/>
  <c r="AG353" i="2"/>
  <c r="AG400" i="2"/>
  <c r="AG522" i="2"/>
  <c r="AG261" i="2"/>
  <c r="AG224" i="2"/>
  <c r="AG188" i="2"/>
  <c r="AG445" i="2"/>
  <c r="AG38" i="2"/>
  <c r="AG120" i="2"/>
  <c r="AG44" i="2"/>
  <c r="AG296" i="2"/>
  <c r="AG210" i="2"/>
  <c r="AG126" i="2"/>
  <c r="AG708" i="2"/>
  <c r="AG2" i="2"/>
  <c r="AG249" i="2"/>
  <c r="AG168" i="2"/>
  <c r="AG177" i="2"/>
  <c r="AG427" i="2"/>
  <c r="AG231" i="2"/>
  <c r="AG154" i="2"/>
  <c r="AG235" i="2"/>
  <c r="AG703" i="2"/>
  <c r="AG58" i="2"/>
  <c r="AG390" i="2"/>
  <c r="AG514" i="2"/>
  <c r="AG387" i="2"/>
  <c r="AG397" i="2"/>
  <c r="AG9" i="2"/>
  <c r="AG484" i="2"/>
  <c r="AG144" i="2"/>
  <c r="AG480" i="2"/>
  <c r="AG523" i="2"/>
  <c r="AG138" i="2"/>
  <c r="AG11" i="2"/>
  <c r="AG370" i="2"/>
  <c r="AG542" i="2"/>
  <c r="AG136" i="2"/>
  <c r="AG498" i="2"/>
  <c r="AG80" i="2"/>
  <c r="AG644" i="2"/>
  <c r="AG575" i="2"/>
  <c r="AG260" i="2"/>
  <c r="AG587" i="2"/>
  <c r="AG226" i="2"/>
  <c r="AG549" i="2"/>
  <c r="AG650" i="2"/>
  <c r="AG579" i="2"/>
  <c r="AG29" i="2"/>
  <c r="AG511" i="2"/>
  <c r="AG228" i="2"/>
  <c r="AG181" i="2"/>
  <c r="AG215" i="2"/>
  <c r="AG17" i="2"/>
  <c r="AG186" i="2"/>
  <c r="AG605" i="2"/>
  <c r="AG234" i="2"/>
  <c r="AG422" i="2"/>
  <c r="AG676" i="2"/>
  <c r="AG332" i="2"/>
  <c r="AG172" i="2"/>
  <c r="AG581" i="2"/>
  <c r="AG527" i="2"/>
  <c r="AG282" i="2"/>
  <c r="AG149" i="2"/>
  <c r="AG678" i="2"/>
  <c r="AG425" i="2"/>
  <c r="AG71" i="2"/>
  <c r="AG432" i="2"/>
  <c r="AG371" i="2"/>
  <c r="AG616" i="2"/>
  <c r="AG435" i="2"/>
  <c r="AG688" i="2"/>
  <c r="AG254" i="2"/>
  <c r="AG318" i="2"/>
  <c r="AG551" i="2"/>
  <c r="AG118" i="2"/>
  <c r="AG593" i="2"/>
  <c r="AG53" i="2"/>
  <c r="AG263" i="2"/>
  <c r="AG240" i="2"/>
  <c r="AG159" i="2"/>
  <c r="AG505" i="2"/>
  <c r="AG585" i="2"/>
  <c r="AG66" i="2"/>
  <c r="AG95" i="2"/>
  <c r="AG111" i="2"/>
  <c r="AG526" i="2"/>
  <c r="AG475" i="2"/>
  <c r="AG487" i="2"/>
  <c r="AG345" i="2"/>
  <c r="AG525" i="2"/>
  <c r="AG539" i="2"/>
  <c r="AG33" i="2"/>
  <c r="AG297" i="2"/>
  <c r="AG358" i="2"/>
  <c r="AG185" i="2"/>
  <c r="AG237" i="2"/>
  <c r="AG270" i="2"/>
  <c r="AG674" i="2"/>
  <c r="AG50" i="2"/>
  <c r="AG412" i="2"/>
  <c r="AG530" i="2"/>
  <c r="AG704" i="2"/>
  <c r="AG277" i="2"/>
  <c r="AG720" i="2"/>
  <c r="AG145" i="2"/>
  <c r="AG569" i="2"/>
  <c r="AG316" i="2"/>
  <c r="AG437" i="2"/>
  <c r="AG470" i="2"/>
  <c r="AG206" i="2"/>
  <c r="AG451" i="2"/>
  <c r="AG59" i="2"/>
  <c r="AG615" i="2"/>
  <c r="AG166" i="2"/>
  <c r="AG325" i="2"/>
  <c r="AG554" i="2"/>
  <c r="AG735" i="2"/>
  <c r="AG464" i="2"/>
  <c r="AG252" i="2"/>
  <c r="AG410" i="2"/>
  <c r="AG12" i="2"/>
  <c r="AG513" i="2"/>
  <c r="AG331" i="2"/>
  <c r="AG714" i="2"/>
  <c r="AG67" i="2"/>
  <c r="AG385" i="2"/>
  <c r="AG314" i="2"/>
  <c r="AG472" i="2"/>
  <c r="AG61" i="2"/>
  <c r="AG134" i="2"/>
  <c r="AG366" i="2"/>
  <c r="AG471" i="2"/>
  <c r="AG576" i="2"/>
  <c r="AG248" i="2"/>
  <c r="AG602" i="2"/>
  <c r="AG198" i="2"/>
  <c r="AG595" i="2"/>
  <c r="AG457" i="2"/>
  <c r="AG94" i="2"/>
  <c r="AG3" i="2"/>
  <c r="AG375" i="2"/>
  <c r="AG89" i="2"/>
  <c r="AG501" i="2"/>
  <c r="AG109" i="2"/>
  <c r="AG170" i="2"/>
  <c r="AG238" i="2"/>
  <c r="AG503" i="2"/>
  <c r="AG24" i="2"/>
  <c r="AG74" i="2"/>
  <c r="AG524" i="2"/>
  <c r="AG491" i="2"/>
  <c r="AG488" i="2"/>
  <c r="AG413" i="2"/>
  <c r="AG193" i="2"/>
  <c r="AG648" i="2"/>
  <c r="AG547" i="2"/>
  <c r="AG726" i="2"/>
  <c r="AG275" i="2"/>
  <c r="AG284" i="2"/>
  <c r="AG32" i="2"/>
  <c r="AG250" i="2"/>
  <c r="AG112" i="2"/>
  <c r="AG583" i="2"/>
  <c r="AG568" i="2"/>
  <c r="AG209" i="2"/>
  <c r="AG627" i="2"/>
  <c r="AG362" i="2"/>
  <c r="AG369" i="2"/>
  <c r="AG495" i="2"/>
  <c r="AG195" i="2"/>
  <c r="AG40" i="2"/>
  <c r="AG47" i="2"/>
  <c r="AG176" i="2"/>
  <c r="AG401" i="2"/>
  <c r="AG222" i="2"/>
  <c r="AG54" i="2"/>
  <c r="AG623" i="2"/>
  <c r="AG31" i="2"/>
  <c r="AG361" i="2"/>
  <c r="AG72" i="2"/>
  <c r="AG142" i="2"/>
  <c r="AG608" i="2"/>
  <c r="AG157" i="2"/>
  <c r="AG103" i="2"/>
  <c r="AG612" i="2"/>
  <c r="AG349" i="2"/>
  <c r="AG540" i="2"/>
  <c r="AG227" i="2"/>
  <c r="AG214" i="2"/>
  <c r="AG148" i="2"/>
  <c r="AG351" i="2"/>
  <c r="AG673" i="2"/>
  <c r="AG433" i="2"/>
  <c r="AG113" i="2"/>
  <c r="AG382" i="2"/>
  <c r="AG207" i="2"/>
  <c r="AG10" i="2"/>
  <c r="AG563" i="2"/>
  <c r="AG108" i="2"/>
  <c r="AG229" i="2"/>
  <c r="AG550" i="2"/>
  <c r="AG731" i="2"/>
  <c r="AG455" i="2"/>
  <c r="AG196" i="2"/>
  <c r="AG13" i="2"/>
  <c r="AG312" i="2"/>
  <c r="AG578" i="2"/>
  <c r="AG27" i="2"/>
  <c r="AG664" i="2"/>
  <c r="AG104" i="2"/>
  <c r="AG15" i="2"/>
  <c r="AG133" i="2"/>
  <c r="AG636" i="2"/>
  <c r="AG278" i="2"/>
  <c r="AG459" i="2"/>
  <c r="AG663" i="2"/>
  <c r="AG507" i="2"/>
  <c r="AG171" i="2"/>
  <c r="AG305" i="2"/>
  <c r="AG217" i="2"/>
  <c r="AG461" i="2"/>
  <c r="AG548" i="2"/>
  <c r="AG251" i="2"/>
  <c r="AG300" i="2"/>
  <c r="AG426" i="2"/>
  <c r="AG28" i="2"/>
  <c r="AG105" i="2"/>
  <c r="AG388" i="2"/>
  <c r="AG620" i="2"/>
  <c r="AG328" i="2"/>
  <c r="AG553" i="2"/>
  <c r="AG609" i="2"/>
  <c r="AG591" i="2"/>
  <c r="AG406" i="2"/>
  <c r="AG380" i="2"/>
  <c r="AG560" i="2"/>
  <c r="AG411" i="2"/>
  <c r="AG90" i="2"/>
  <c r="AG326" i="2"/>
  <c r="AG631" i="2"/>
  <c r="AG200" i="2"/>
  <c r="AG443" i="2"/>
  <c r="AG211" i="2"/>
  <c r="AG93" i="2"/>
  <c r="AG123" i="2"/>
  <c r="AG536" i="2"/>
  <c r="AG81" i="2"/>
  <c r="AG600" i="2"/>
  <c r="AG302" i="2"/>
  <c r="AG402" i="2"/>
  <c r="AG121" i="2"/>
  <c r="AG163" i="2"/>
  <c r="AG259" i="2"/>
  <c r="AG202" i="2"/>
  <c r="AG340" i="2"/>
  <c r="AG695" i="2"/>
  <c r="AG597" i="2"/>
  <c r="AG55" i="2"/>
  <c r="AG255" i="2"/>
  <c r="AG386" i="2"/>
  <c r="AG187" i="2"/>
  <c r="AG347" i="2"/>
  <c r="AG431" i="2"/>
  <c r="AG117" i="2"/>
  <c r="AG236" i="2"/>
  <c r="AG119" i="2"/>
  <c r="AG354" i="2"/>
  <c r="AG267" i="2"/>
  <c r="AG649" i="2"/>
  <c r="AG452" i="2"/>
  <c r="AG245" i="2"/>
  <c r="AG150" i="2"/>
  <c r="AG723" i="2"/>
  <c r="AG619" i="2"/>
  <c r="AG8" i="2"/>
  <c r="AG68" i="2"/>
  <c r="AG199" i="2"/>
  <c r="AG343" i="2"/>
  <c r="AG155" i="2"/>
  <c r="AG16" i="2"/>
  <c r="AG191" i="2"/>
  <c r="AG70" i="2"/>
  <c r="AG509" i="2"/>
  <c r="AG544" i="2"/>
  <c r="AG478" i="2"/>
  <c r="AG92" i="2"/>
  <c r="AG659" i="2"/>
  <c r="AG308" i="2"/>
  <c r="AG25" i="2"/>
  <c r="AG625" i="2"/>
  <c r="AG561" i="2"/>
  <c r="AG269" i="2"/>
  <c r="AG56" i="2"/>
  <c r="AG180" i="2"/>
  <c r="AG415" i="2"/>
  <c r="AG218" i="2"/>
  <c r="AG617" i="2"/>
  <c r="AG327" i="2"/>
  <c r="AG521" i="2"/>
  <c r="AG285" i="2"/>
  <c r="AG76" i="2"/>
  <c r="AG705" i="2"/>
  <c r="AG641" i="2"/>
  <c r="AG291" i="2"/>
  <c r="AG293" i="2"/>
  <c r="AG727" i="2"/>
  <c r="AG43" i="2"/>
  <c r="AG409" i="2"/>
  <c r="AG220" i="2"/>
  <c r="AG500" i="2"/>
  <c r="AG359" i="2"/>
  <c r="AG281" i="2"/>
  <c r="AG672" i="2"/>
  <c r="AG606" i="2"/>
  <c r="AG192" i="2"/>
  <c r="AG486" i="2"/>
  <c r="AG233" i="2"/>
  <c r="AG6" i="2"/>
  <c r="AG391" i="2"/>
  <c r="AG384" i="2"/>
  <c r="AG146" i="2"/>
  <c r="AG279" i="2"/>
  <c r="AG264" i="2"/>
  <c r="AG531" i="2"/>
  <c r="AG225" i="2"/>
  <c r="AG533" i="2"/>
  <c r="AG79" i="2"/>
  <c r="AG14" i="2"/>
  <c r="AG19" i="2"/>
  <c r="AG728" i="2"/>
  <c r="AG201" i="2"/>
  <c r="AG428" i="2"/>
  <c r="AG590" i="2"/>
  <c r="AG534" i="2"/>
  <c r="AG730" i="2"/>
  <c r="AG430" i="2"/>
  <c r="AG528" i="2"/>
  <c r="AG274" i="2"/>
  <c r="AG30" i="2"/>
  <c r="AG271" i="2"/>
  <c r="AG360" i="2"/>
  <c r="AG584" i="2"/>
  <c r="AG122" i="2"/>
  <c r="AG504" i="2"/>
  <c r="AG642" i="2"/>
  <c r="AG538" i="2"/>
  <c r="AG543" i="2"/>
  <c r="AG656" i="2"/>
  <c r="AG447" i="2"/>
  <c r="AG661" i="2"/>
  <c r="AG141" i="2"/>
  <c r="AG629" i="2"/>
  <c r="AG310" i="2"/>
  <c r="AG613" i="2"/>
  <c r="AG96" i="2"/>
  <c r="AG496" i="2"/>
  <c r="AG131" i="2"/>
  <c r="AG37" i="2"/>
  <c r="AG183" i="2"/>
  <c r="AG489" i="2"/>
  <c r="AG258" i="2"/>
  <c r="AG303" i="2"/>
  <c r="AG482" i="2"/>
  <c r="AG317" i="2"/>
  <c r="AG614" i="2"/>
  <c r="AG392" i="2"/>
  <c r="AG178" i="2"/>
  <c r="AG419" i="2"/>
  <c r="AG64" i="2"/>
  <c r="AG363" i="2"/>
  <c r="AG75" i="2"/>
  <c r="AG444" i="2"/>
  <c r="AG174" i="2"/>
  <c r="AG87" i="2"/>
  <c r="AG330" i="2"/>
  <c r="AG734" i="2"/>
  <c r="AG365" i="2"/>
  <c r="AG517" i="2"/>
  <c r="AG311" i="2"/>
  <c r="AG376" i="2"/>
  <c r="AG691" i="2"/>
  <c r="AG429" i="2"/>
  <c r="AG665" i="2"/>
  <c r="AG577" i="2"/>
  <c r="AG477" i="2"/>
  <c r="AG26" i="2"/>
  <c r="AG306" i="2"/>
  <c r="AG679" i="2"/>
  <c r="AG463" i="2"/>
  <c r="AG572" i="2"/>
  <c r="AG421" i="2"/>
  <c r="AG490" i="2"/>
  <c r="AG558" i="2"/>
  <c r="AG638" i="2"/>
  <c r="AG97" i="2"/>
  <c r="AG289" i="2"/>
  <c r="AG722" i="2"/>
  <c r="AG624" i="2"/>
  <c r="AG506" i="2"/>
  <c r="AG468" i="2"/>
  <c r="AG337" i="2"/>
  <c r="AG216" i="2"/>
  <c r="AG381" i="2"/>
  <c r="AG48" i="2"/>
  <c r="AG448" i="2"/>
  <c r="AG611" i="2"/>
  <c r="AG35" i="2"/>
  <c r="AG450" i="2"/>
  <c r="AG396" i="2"/>
  <c r="AG265" i="2"/>
  <c r="AG541" i="2"/>
  <c r="AG725" i="2"/>
  <c r="AG346" i="2"/>
  <c r="AG643" i="2"/>
  <c r="AG630" i="2"/>
  <c r="AG51" i="2"/>
  <c r="AG39" i="2"/>
  <c r="AG156" i="2"/>
  <c r="AG241" i="2"/>
  <c r="AG424" i="2"/>
  <c r="AG106" i="2"/>
  <c r="AG85" i="2"/>
  <c r="AG268" i="2"/>
  <c r="AG46" i="2"/>
  <c r="AG456" i="2"/>
  <c r="AG389" i="2"/>
  <c r="AG41" i="2"/>
  <c r="AG333" i="2"/>
  <c r="AG298" i="2"/>
  <c r="AG266" i="2"/>
  <c r="AG364" i="2"/>
  <c r="AG342" i="2"/>
  <c r="AG719" i="2"/>
  <c r="AG687" i="2"/>
  <c r="AG621" i="2"/>
  <c r="AG651" i="2"/>
  <c r="AG697" i="2"/>
  <c r="AG598" i="2"/>
  <c r="AG65" i="2"/>
  <c r="AG219" i="2"/>
  <c r="AG334" i="2"/>
  <c r="AG377" i="2"/>
  <c r="AG203" i="2"/>
  <c r="AG626" i="2"/>
  <c r="AG107" i="2"/>
  <c r="AG98" i="2"/>
  <c r="AG110" i="2"/>
  <c r="AG189" i="2"/>
  <c r="AG684" i="2"/>
  <c r="AG689" i="2"/>
  <c r="AG36" i="2"/>
  <c r="AG436" i="2"/>
  <c r="AG582" i="2"/>
  <c r="AG280" i="2"/>
  <c r="AG707" i="2"/>
  <c r="AG378" i="2"/>
  <c r="AG292" i="2"/>
  <c r="AG356" i="2"/>
  <c r="AG124" i="2"/>
  <c r="AG355" i="2"/>
  <c r="AG242" i="2"/>
  <c r="AG499" i="2"/>
  <c r="AG712" i="2"/>
  <c r="AG319" i="2"/>
  <c r="AG160" i="2"/>
  <c r="AG508" i="2"/>
  <c r="AG84" i="2"/>
  <c r="AG700" i="2"/>
  <c r="AG125" i="2"/>
  <c r="AG239" i="2"/>
  <c r="AG60" i="2"/>
  <c r="AG434" i="2"/>
  <c r="AG640" i="2"/>
  <c r="AG639" i="2"/>
  <c r="AG418" i="2"/>
  <c r="AG592" i="2"/>
  <c r="AG288" i="2"/>
  <c r="AG494" i="2"/>
  <c r="AG519" i="2"/>
  <c r="AG660" i="2"/>
  <c r="AG442" i="2"/>
  <c r="AG485" i="2"/>
  <c r="AG383" i="2"/>
  <c r="AG299" i="2"/>
  <c r="AG127" i="2"/>
  <c r="AG143" i="2"/>
  <c r="AG460" i="2"/>
  <c r="AG652" i="2"/>
  <c r="AG682" i="2"/>
  <c r="AG552" i="2"/>
  <c r="AG393" i="2"/>
  <c r="AG82" i="2"/>
  <c r="AG374" i="2"/>
  <c r="AG732" i="2"/>
  <c r="AG99" i="2"/>
  <c r="AG698" i="2"/>
  <c r="AG670" i="2"/>
  <c r="AG243" i="2"/>
  <c r="AG439" i="2"/>
  <c r="AG502" i="2"/>
  <c r="AG247" i="2"/>
  <c r="AG555" i="2"/>
  <c r="AG315" i="2"/>
  <c r="AG205" i="2"/>
  <c r="AG724" i="2"/>
  <c r="AG91" i="2"/>
  <c r="AG596" i="2"/>
  <c r="AG634" i="2"/>
  <c r="AG367" i="2"/>
  <c r="AG671" i="2"/>
  <c r="AG440" i="2"/>
  <c r="AG78" i="2"/>
  <c r="AG633" i="2"/>
  <c r="AG320" i="2"/>
  <c r="AG140" i="2"/>
  <c r="AG341" i="2"/>
  <c r="AG309" i="2"/>
  <c r="AG453" i="2"/>
  <c r="AG190" i="2"/>
  <c r="AG717" i="2"/>
  <c r="AG404" i="2"/>
  <c r="AG709" i="2"/>
  <c r="AG588" i="2"/>
  <c r="AG680" i="2"/>
  <c r="AG212" i="2"/>
  <c r="AG473" i="2"/>
  <c r="AG350" i="2"/>
  <c r="AG556" i="2"/>
  <c r="AG618" i="2"/>
  <c r="AG161" i="2"/>
  <c r="AG336" i="2"/>
  <c r="AG372" i="2"/>
  <c r="AG713" i="2"/>
  <c r="AG441" i="2"/>
  <c r="AG515" i="2"/>
  <c r="AG567" i="2"/>
  <c r="AG692" i="2"/>
  <c r="AG520" i="2"/>
  <c r="AG469" i="2"/>
  <c r="AG446" i="2"/>
  <c r="AG564" i="2"/>
  <c r="AG589" i="2"/>
  <c r="AG88" i="2"/>
  <c r="AG603" i="2"/>
  <c r="AG301" i="2"/>
  <c r="AG632" i="2"/>
  <c r="AG454" i="2"/>
  <c r="AG373" i="2"/>
  <c r="AG529" i="2"/>
  <c r="AG557" i="2"/>
  <c r="AG283" i="2"/>
  <c r="AG213" i="2"/>
  <c r="AG604" i="2"/>
  <c r="AG182" i="2"/>
  <c r="AG658" i="2"/>
  <c r="AG420" i="2"/>
  <c r="AG492" i="2"/>
  <c r="AG322" i="2"/>
  <c r="AG546" i="2"/>
  <c r="AG706" i="2"/>
  <c r="AG344" i="2"/>
  <c r="AG465" i="2"/>
  <c r="AG711" i="2"/>
  <c r="AG313" i="2"/>
  <c r="AG573" i="2"/>
  <c r="AG232" i="2"/>
  <c r="AG666" i="2"/>
  <c r="AG466" i="2"/>
  <c r="AG647" i="2"/>
  <c r="AG683" i="2"/>
  <c r="AG693" i="2"/>
  <c r="AG395" i="2"/>
  <c r="AG637" i="2"/>
  <c r="AG580" i="2"/>
  <c r="AG394" i="2"/>
  <c r="AG479" i="2"/>
  <c r="AG681" i="2"/>
  <c r="AG716" i="2"/>
  <c r="AG559" i="2"/>
  <c r="AG733" i="2"/>
  <c r="AG662" i="2"/>
  <c r="AG562" i="2"/>
  <c r="AG655" i="2"/>
  <c r="AG571" i="2"/>
  <c r="AG715" i="2"/>
  <c r="AG512" i="2"/>
  <c r="AG690" i="2"/>
  <c r="AG685" i="2"/>
  <c r="AG594" i="2"/>
  <c r="AG566" i="2"/>
  <c r="AG653" i="2"/>
  <c r="AG699" i="2"/>
  <c r="AG718" i="2"/>
  <c r="AG701" i="2"/>
  <c r="AG677" i="2"/>
  <c r="AG710" i="2"/>
  <c r="AG669" i="2"/>
  <c r="AG702" i="2"/>
  <c r="AG657" i="2"/>
  <c r="AG729" i="2"/>
  <c r="AG694" i="2"/>
  <c r="AG622" i="2"/>
  <c r="AG667" i="2"/>
  <c r="AG721" i="2"/>
  <c r="AF535" i="2"/>
  <c r="AF532" i="2"/>
  <c r="AF654" i="2"/>
  <c r="AF173" i="2"/>
  <c r="AF416" i="2"/>
  <c r="AF257" i="2"/>
  <c r="AF545" i="2"/>
  <c r="AF321" i="2"/>
  <c r="AF628" i="2"/>
  <c r="AF423" i="2"/>
  <c r="AF324" i="2"/>
  <c r="AF467" i="2"/>
  <c r="AF132" i="2"/>
  <c r="AF686" i="2"/>
  <c r="AF152" i="2"/>
  <c r="AF290" i="2"/>
  <c r="AF339" i="2"/>
  <c r="AF102" i="2"/>
  <c r="AF476" i="2"/>
  <c r="AF516" i="2"/>
  <c r="AF696" i="2"/>
  <c r="AF42" i="2"/>
  <c r="AF407" i="2"/>
  <c r="AF175" i="2"/>
  <c r="AF21" i="2"/>
  <c r="AF165" i="2"/>
  <c r="AF101" i="2"/>
  <c r="AF399" i="2"/>
  <c r="AF537" i="2"/>
  <c r="AF675" i="2"/>
  <c r="AF329" i="2"/>
  <c r="AF63" i="2"/>
  <c r="AF115" i="2"/>
  <c r="AF607" i="2"/>
  <c r="AF162" i="2"/>
  <c r="AF646" i="2"/>
  <c r="AF179" i="2"/>
  <c r="AF73" i="2"/>
  <c r="AF130" i="2"/>
  <c r="AF645" i="2"/>
  <c r="AF23" i="2"/>
  <c r="AF586" i="2"/>
  <c r="AF276" i="2"/>
  <c r="AF414" i="2"/>
  <c r="AF5" i="2"/>
  <c r="AF493" i="2"/>
  <c r="AF116" i="2"/>
  <c r="AF114" i="2"/>
  <c r="AF287" i="2"/>
  <c r="AF77" i="2"/>
  <c r="AF246" i="2"/>
  <c r="AF398" i="2"/>
  <c r="AF139" i="2"/>
  <c r="AF52" i="2"/>
  <c r="AF610" i="2"/>
  <c r="AF352" i="2"/>
  <c r="AF69" i="2"/>
  <c r="AF462" i="2"/>
  <c r="AF137" i="2"/>
  <c r="AF565" i="2"/>
  <c r="AF483" i="2"/>
  <c r="AF223" i="2"/>
  <c r="AF153" i="2"/>
  <c r="AF417" i="2"/>
  <c r="AF405" i="2"/>
  <c r="AF197" i="2"/>
  <c r="AF510" i="2"/>
  <c r="AF230" i="2"/>
  <c r="AF307" i="2"/>
  <c r="AF169" i="2"/>
  <c r="AF403" i="2"/>
  <c r="AF458" i="2"/>
  <c r="AF221" i="2"/>
  <c r="AF86" i="2"/>
  <c r="AF481" i="2"/>
  <c r="AF100" i="2"/>
  <c r="AF135" i="2"/>
  <c r="AF4" i="2"/>
  <c r="AF449" i="2"/>
  <c r="AF129" i="2"/>
  <c r="AF338" i="2"/>
  <c r="AF474" i="2"/>
  <c r="AF83" i="2"/>
  <c r="AF335" i="2"/>
  <c r="AF272" i="2"/>
  <c r="AF599" i="2"/>
  <c r="AF57" i="2"/>
  <c r="AF570" i="2"/>
  <c r="AF244" i="2"/>
  <c r="AF635" i="2"/>
  <c r="AF295" i="2"/>
  <c r="AF49" i="2"/>
  <c r="AF294" i="2"/>
  <c r="AF273" i="2"/>
  <c r="AF368" i="2"/>
  <c r="AF45" i="2"/>
  <c r="AF438" i="2"/>
  <c r="AF7" i="2"/>
  <c r="AF164" i="2"/>
  <c r="AF204" i="2"/>
  <c r="AF128" i="2"/>
  <c r="AF151" i="2"/>
  <c r="AF348" i="2"/>
  <c r="AF286" i="2"/>
  <c r="AF668" i="2"/>
  <c r="AF256" i="2"/>
  <c r="AF379" i="2"/>
  <c r="AF574" i="2"/>
  <c r="AF22" i="2"/>
  <c r="AF62" i="2"/>
  <c r="AF518" i="2"/>
  <c r="AF20" i="2"/>
  <c r="AF18" i="2"/>
  <c r="AF208" i="2"/>
  <c r="AF147" i="2"/>
  <c r="AF323" i="2"/>
  <c r="AF34" i="2"/>
  <c r="AF253" i="2"/>
  <c r="AF194" i="2"/>
  <c r="AF408" i="2"/>
  <c r="AF497" i="2"/>
  <c r="AF262" i="2"/>
  <c r="AF304" i="2"/>
  <c r="AF184" i="2"/>
  <c r="AF357" i="2"/>
  <c r="AF167" i="2"/>
  <c r="AF601" i="2"/>
  <c r="AF158" i="2"/>
  <c r="AF353" i="2"/>
  <c r="AF400" i="2"/>
  <c r="AF522" i="2"/>
  <c r="AF261" i="2"/>
  <c r="AF224" i="2"/>
  <c r="AF188" i="2"/>
  <c r="AF445" i="2"/>
  <c r="AF38" i="2"/>
  <c r="AF120" i="2"/>
  <c r="AF44" i="2"/>
  <c r="AF296" i="2"/>
  <c r="AF210" i="2"/>
  <c r="AF126" i="2"/>
  <c r="AF708" i="2"/>
  <c r="AF2" i="2"/>
  <c r="AF249" i="2"/>
  <c r="AF168" i="2"/>
  <c r="AF177" i="2"/>
  <c r="AF427" i="2"/>
  <c r="AF231" i="2"/>
  <c r="AF154" i="2"/>
  <c r="AF235" i="2"/>
  <c r="AF703" i="2"/>
  <c r="AF58" i="2"/>
  <c r="AF390" i="2"/>
  <c r="AF514" i="2"/>
  <c r="AF387" i="2"/>
  <c r="AF397" i="2"/>
  <c r="AF9" i="2"/>
  <c r="AF484" i="2"/>
  <c r="AF144" i="2"/>
  <c r="AF480" i="2"/>
  <c r="AF523" i="2"/>
  <c r="AF138" i="2"/>
  <c r="AF11" i="2"/>
  <c r="AF370" i="2"/>
  <c r="AF542" i="2"/>
  <c r="AF136" i="2"/>
  <c r="AF498" i="2"/>
  <c r="AF80" i="2"/>
  <c r="AF644" i="2"/>
  <c r="AF575" i="2"/>
  <c r="AF260" i="2"/>
  <c r="AF587" i="2"/>
  <c r="AF226" i="2"/>
  <c r="AF549" i="2"/>
  <c r="AF650" i="2"/>
  <c r="AF579" i="2"/>
  <c r="AF29" i="2"/>
  <c r="AF511" i="2"/>
  <c r="AF228" i="2"/>
  <c r="AF181" i="2"/>
  <c r="AF215" i="2"/>
  <c r="AF17" i="2"/>
  <c r="AF186" i="2"/>
  <c r="AF605" i="2"/>
  <c r="AF234" i="2"/>
  <c r="AF422" i="2"/>
  <c r="AF676" i="2"/>
  <c r="AF332" i="2"/>
  <c r="AF172" i="2"/>
  <c r="AF581" i="2"/>
  <c r="AF527" i="2"/>
  <c r="AF282" i="2"/>
  <c r="AF149" i="2"/>
  <c r="AF678" i="2"/>
  <c r="AF425" i="2"/>
  <c r="AF71" i="2"/>
  <c r="AF432" i="2"/>
  <c r="AF371" i="2"/>
  <c r="AF616" i="2"/>
  <c r="AF435" i="2"/>
  <c r="AF688" i="2"/>
  <c r="AF254" i="2"/>
  <c r="AF318" i="2"/>
  <c r="AF551" i="2"/>
  <c r="AF118" i="2"/>
  <c r="AF593" i="2"/>
  <c r="AF53" i="2"/>
  <c r="AF263" i="2"/>
  <c r="AF240" i="2"/>
  <c r="AF159" i="2"/>
  <c r="AF505" i="2"/>
  <c r="AF585" i="2"/>
  <c r="AF66" i="2"/>
  <c r="AF95" i="2"/>
  <c r="AF111" i="2"/>
  <c r="AF526" i="2"/>
  <c r="AF475" i="2"/>
  <c r="AF487" i="2"/>
  <c r="AF345" i="2"/>
  <c r="AF525" i="2"/>
  <c r="AF539" i="2"/>
  <c r="AF33" i="2"/>
  <c r="AF297" i="2"/>
  <c r="AF358" i="2"/>
  <c r="AF185" i="2"/>
  <c r="AF237" i="2"/>
  <c r="AF270" i="2"/>
  <c r="AF674" i="2"/>
  <c r="AF50" i="2"/>
  <c r="AF412" i="2"/>
  <c r="AF530" i="2"/>
  <c r="AF704" i="2"/>
  <c r="AF277" i="2"/>
  <c r="AF720" i="2"/>
  <c r="AF145" i="2"/>
  <c r="AF569" i="2"/>
  <c r="AF316" i="2"/>
  <c r="AF437" i="2"/>
  <c r="AF470" i="2"/>
  <c r="AF206" i="2"/>
  <c r="AF451" i="2"/>
  <c r="AF59" i="2"/>
  <c r="AF615" i="2"/>
  <c r="AF166" i="2"/>
  <c r="AF325" i="2"/>
  <c r="AF554" i="2"/>
  <c r="AF735" i="2"/>
  <c r="AF464" i="2"/>
  <c r="AF252" i="2"/>
  <c r="AF410" i="2"/>
  <c r="AF12" i="2"/>
  <c r="AF513" i="2"/>
  <c r="AF331" i="2"/>
  <c r="AF714" i="2"/>
  <c r="AF67" i="2"/>
  <c r="AF385" i="2"/>
  <c r="AF314" i="2"/>
  <c r="AF472" i="2"/>
  <c r="AF61" i="2"/>
  <c r="AF134" i="2"/>
  <c r="AF366" i="2"/>
  <c r="AF471" i="2"/>
  <c r="AF576" i="2"/>
  <c r="AF248" i="2"/>
  <c r="AF602" i="2"/>
  <c r="AF198" i="2"/>
  <c r="AF595" i="2"/>
  <c r="AF457" i="2"/>
  <c r="AF94" i="2"/>
  <c r="AF3" i="2"/>
  <c r="AF375" i="2"/>
  <c r="AF89" i="2"/>
  <c r="AF501" i="2"/>
  <c r="AF109" i="2"/>
  <c r="AF170" i="2"/>
  <c r="AF238" i="2"/>
  <c r="AF503" i="2"/>
  <c r="AF24" i="2"/>
  <c r="AF74" i="2"/>
  <c r="AF524" i="2"/>
  <c r="AF491" i="2"/>
  <c r="AF488" i="2"/>
  <c r="AF413" i="2"/>
  <c r="AF193" i="2"/>
  <c r="AF648" i="2"/>
  <c r="AF547" i="2"/>
  <c r="AF726" i="2"/>
  <c r="AF275" i="2"/>
  <c r="AF284" i="2"/>
  <c r="AF32" i="2"/>
  <c r="AF250" i="2"/>
  <c r="AF112" i="2"/>
  <c r="AF583" i="2"/>
  <c r="AF568" i="2"/>
  <c r="AF209" i="2"/>
  <c r="AF627" i="2"/>
  <c r="AF362" i="2"/>
  <c r="AF369" i="2"/>
  <c r="AF495" i="2"/>
  <c r="AF195" i="2"/>
  <c r="AF40" i="2"/>
  <c r="AF47" i="2"/>
  <c r="AF176" i="2"/>
  <c r="AF401" i="2"/>
  <c r="AF222" i="2"/>
  <c r="AF54" i="2"/>
  <c r="AF623" i="2"/>
  <c r="AF31" i="2"/>
  <c r="AF361" i="2"/>
  <c r="AF72" i="2"/>
  <c r="AF142" i="2"/>
  <c r="AF608" i="2"/>
  <c r="AF157" i="2"/>
  <c r="AF103" i="2"/>
  <c r="AF612" i="2"/>
  <c r="AF349" i="2"/>
  <c r="AF540" i="2"/>
  <c r="AF227" i="2"/>
  <c r="AF214" i="2"/>
  <c r="AF148" i="2"/>
  <c r="AF351" i="2"/>
  <c r="AF673" i="2"/>
  <c r="AF433" i="2"/>
  <c r="AF113" i="2"/>
  <c r="AF382" i="2"/>
  <c r="AF207" i="2"/>
  <c r="AF10" i="2"/>
  <c r="AF563" i="2"/>
  <c r="AF108" i="2"/>
  <c r="AF229" i="2"/>
  <c r="AF550" i="2"/>
  <c r="AF731" i="2"/>
  <c r="AF455" i="2"/>
  <c r="AF196" i="2"/>
  <c r="AF13" i="2"/>
  <c r="AF312" i="2"/>
  <c r="AF578" i="2"/>
  <c r="AF27" i="2"/>
  <c r="AF664" i="2"/>
  <c r="AF104" i="2"/>
  <c r="AF15" i="2"/>
  <c r="AF133" i="2"/>
  <c r="AF636" i="2"/>
  <c r="AF278" i="2"/>
  <c r="AF459" i="2"/>
  <c r="AF663" i="2"/>
  <c r="AF507" i="2"/>
  <c r="AF171" i="2"/>
  <c r="AF305" i="2"/>
  <c r="AF217" i="2"/>
  <c r="AF461" i="2"/>
  <c r="AF548" i="2"/>
  <c r="AF251" i="2"/>
  <c r="AF300" i="2"/>
  <c r="AF426" i="2"/>
  <c r="AF28" i="2"/>
  <c r="AF105" i="2"/>
  <c r="AF388" i="2"/>
  <c r="AF620" i="2"/>
  <c r="AF328" i="2"/>
  <c r="AF553" i="2"/>
  <c r="AF609" i="2"/>
  <c r="AF591" i="2"/>
  <c r="AF406" i="2"/>
  <c r="AF380" i="2"/>
  <c r="AF560" i="2"/>
  <c r="AF411" i="2"/>
  <c r="AF90" i="2"/>
  <c r="AF326" i="2"/>
  <c r="AF631" i="2"/>
  <c r="AF200" i="2"/>
  <c r="AF443" i="2"/>
  <c r="AF211" i="2"/>
  <c r="AF93" i="2"/>
  <c r="AF123" i="2"/>
  <c r="AF536" i="2"/>
  <c r="AF81" i="2"/>
  <c r="AF600" i="2"/>
  <c r="AF302" i="2"/>
  <c r="AF402" i="2"/>
  <c r="AF121" i="2"/>
  <c r="AF163" i="2"/>
  <c r="AF259" i="2"/>
  <c r="AF202" i="2"/>
  <c r="AF340" i="2"/>
  <c r="AF695" i="2"/>
  <c r="AF597" i="2"/>
  <c r="AF55" i="2"/>
  <c r="AF255" i="2"/>
  <c r="AF386" i="2"/>
  <c r="AF187" i="2"/>
  <c r="AF347" i="2"/>
  <c r="AF431" i="2"/>
  <c r="AF117" i="2"/>
  <c r="AF236" i="2"/>
  <c r="AF119" i="2"/>
  <c r="AF354" i="2"/>
  <c r="AF267" i="2"/>
  <c r="AF649" i="2"/>
  <c r="AF452" i="2"/>
  <c r="AF245" i="2"/>
  <c r="AF150" i="2"/>
  <c r="AF723" i="2"/>
  <c r="AF619" i="2"/>
  <c r="AF8" i="2"/>
  <c r="AF68" i="2"/>
  <c r="AF199" i="2"/>
  <c r="AF343" i="2"/>
  <c r="AF155" i="2"/>
  <c r="AF16" i="2"/>
  <c r="AF191" i="2"/>
  <c r="AF70" i="2"/>
  <c r="AF509" i="2"/>
  <c r="AF544" i="2"/>
  <c r="AF478" i="2"/>
  <c r="AF92" i="2"/>
  <c r="AF659" i="2"/>
  <c r="AF308" i="2"/>
  <c r="AF25" i="2"/>
  <c r="AF625" i="2"/>
  <c r="AF561" i="2"/>
  <c r="AF269" i="2"/>
  <c r="AF56" i="2"/>
  <c r="AF180" i="2"/>
  <c r="AF415" i="2"/>
  <c r="AF218" i="2"/>
  <c r="AF617" i="2"/>
  <c r="AF327" i="2"/>
  <c r="AF521" i="2"/>
  <c r="AF285" i="2"/>
  <c r="AF76" i="2"/>
  <c r="AF705" i="2"/>
  <c r="AF641" i="2"/>
  <c r="AF291" i="2"/>
  <c r="AF293" i="2"/>
  <c r="AF727" i="2"/>
  <c r="AF43" i="2"/>
  <c r="AF409" i="2"/>
  <c r="AF220" i="2"/>
  <c r="AF500" i="2"/>
  <c r="AF359" i="2"/>
  <c r="AF281" i="2"/>
  <c r="AF672" i="2"/>
  <c r="AF606" i="2"/>
  <c r="AF192" i="2"/>
  <c r="AF486" i="2"/>
  <c r="AF233" i="2"/>
  <c r="AF6" i="2"/>
  <c r="AF391" i="2"/>
  <c r="AF384" i="2"/>
  <c r="AF146" i="2"/>
  <c r="AF279" i="2"/>
  <c r="AF264" i="2"/>
  <c r="AF531" i="2"/>
  <c r="AF225" i="2"/>
  <c r="AF533" i="2"/>
  <c r="AF79" i="2"/>
  <c r="AF14" i="2"/>
  <c r="AF19" i="2"/>
  <c r="AF728" i="2"/>
  <c r="AF201" i="2"/>
  <c r="AF428" i="2"/>
  <c r="AF590" i="2"/>
  <c r="AF534" i="2"/>
  <c r="AF730" i="2"/>
  <c r="AF430" i="2"/>
  <c r="AF528" i="2"/>
  <c r="AF274" i="2"/>
  <c r="AF30" i="2"/>
  <c r="AF271" i="2"/>
  <c r="AF360" i="2"/>
  <c r="AF584" i="2"/>
  <c r="AF122" i="2"/>
  <c r="AF504" i="2"/>
  <c r="AF642" i="2"/>
  <c r="AF538" i="2"/>
  <c r="AF543" i="2"/>
  <c r="AF656" i="2"/>
  <c r="AF447" i="2"/>
  <c r="AF661" i="2"/>
  <c r="AF141" i="2"/>
  <c r="AF629" i="2"/>
  <c r="AF310" i="2"/>
  <c r="AF613" i="2"/>
  <c r="AF96" i="2"/>
  <c r="AF496" i="2"/>
  <c r="AF131" i="2"/>
  <c r="AF37" i="2"/>
  <c r="AF183" i="2"/>
  <c r="AF489" i="2"/>
  <c r="AF258" i="2"/>
  <c r="AF303" i="2"/>
  <c r="AF482" i="2"/>
  <c r="AF317" i="2"/>
  <c r="AF614" i="2"/>
  <c r="AF392" i="2"/>
  <c r="AF178" i="2"/>
  <c r="AF419" i="2"/>
  <c r="AF64" i="2"/>
  <c r="AF363" i="2"/>
  <c r="AF75" i="2"/>
  <c r="AF444" i="2"/>
  <c r="AF174" i="2"/>
  <c r="AF87" i="2"/>
  <c r="AF330" i="2"/>
  <c r="AF734" i="2"/>
  <c r="AF365" i="2"/>
  <c r="AF517" i="2"/>
  <c r="AF311" i="2"/>
  <c r="AF376" i="2"/>
  <c r="AF691" i="2"/>
  <c r="AF429" i="2"/>
  <c r="AF665" i="2"/>
  <c r="AF577" i="2"/>
  <c r="AF477" i="2"/>
  <c r="AF26" i="2"/>
  <c r="AF306" i="2"/>
  <c r="AF679" i="2"/>
  <c r="AF463" i="2"/>
  <c r="AF572" i="2"/>
  <c r="AF421" i="2"/>
  <c r="AF490" i="2"/>
  <c r="AF558" i="2"/>
  <c r="AF638" i="2"/>
  <c r="AF97" i="2"/>
  <c r="AF289" i="2"/>
  <c r="AF722" i="2"/>
  <c r="AF624" i="2"/>
  <c r="AF506" i="2"/>
  <c r="AF468" i="2"/>
  <c r="AF337" i="2"/>
  <c r="AF216" i="2"/>
  <c r="AF381" i="2"/>
  <c r="AF48" i="2"/>
  <c r="AF448" i="2"/>
  <c r="AF611" i="2"/>
  <c r="AF35" i="2"/>
  <c r="AF450" i="2"/>
  <c r="AF396" i="2"/>
  <c r="AF265" i="2"/>
  <c r="AF541" i="2"/>
  <c r="AF725" i="2"/>
  <c r="AF346" i="2"/>
  <c r="AF643" i="2"/>
  <c r="AF630" i="2"/>
  <c r="AF51" i="2"/>
  <c r="AF39" i="2"/>
  <c r="AF156" i="2"/>
  <c r="AF241" i="2"/>
  <c r="AF424" i="2"/>
  <c r="AF106" i="2"/>
  <c r="AF85" i="2"/>
  <c r="AF268" i="2"/>
  <c r="AF46" i="2"/>
  <c r="AF456" i="2"/>
  <c r="AF389" i="2"/>
  <c r="AF41" i="2"/>
  <c r="AF333" i="2"/>
  <c r="AF298" i="2"/>
  <c r="AF266" i="2"/>
  <c r="AF364" i="2"/>
  <c r="AF342" i="2"/>
  <c r="AF719" i="2"/>
  <c r="AF687" i="2"/>
  <c r="AF621" i="2"/>
  <c r="AF651" i="2"/>
  <c r="AF697" i="2"/>
  <c r="AF598" i="2"/>
  <c r="AF65" i="2"/>
  <c r="AF219" i="2"/>
  <c r="AF334" i="2"/>
  <c r="AF377" i="2"/>
  <c r="AF203" i="2"/>
  <c r="AF626" i="2"/>
  <c r="AF107" i="2"/>
  <c r="AF98" i="2"/>
  <c r="AF110" i="2"/>
  <c r="AF189" i="2"/>
  <c r="AF684" i="2"/>
  <c r="AF689" i="2"/>
  <c r="AF36" i="2"/>
  <c r="AF436" i="2"/>
  <c r="AF582" i="2"/>
  <c r="AF280" i="2"/>
  <c r="AF707" i="2"/>
  <c r="AF378" i="2"/>
  <c r="AF292" i="2"/>
  <c r="AF356" i="2"/>
  <c r="AF124" i="2"/>
  <c r="AF355" i="2"/>
  <c r="AF242" i="2"/>
  <c r="AF499" i="2"/>
  <c r="AF712" i="2"/>
  <c r="AF319" i="2"/>
  <c r="AF160" i="2"/>
  <c r="AF508" i="2"/>
  <c r="AF84" i="2"/>
  <c r="AF700" i="2"/>
  <c r="AF125" i="2"/>
  <c r="AF239" i="2"/>
  <c r="AF60" i="2"/>
  <c r="AF434" i="2"/>
  <c r="AF640" i="2"/>
  <c r="AF639" i="2"/>
  <c r="AF418" i="2"/>
  <c r="AF592" i="2"/>
  <c r="AF288" i="2"/>
  <c r="AF494" i="2"/>
  <c r="AF519" i="2"/>
  <c r="AF660" i="2"/>
  <c r="AF442" i="2"/>
  <c r="AF485" i="2"/>
  <c r="AF383" i="2"/>
  <c r="AF299" i="2"/>
  <c r="AF127" i="2"/>
  <c r="AF143" i="2"/>
  <c r="AF460" i="2"/>
  <c r="AF652" i="2"/>
  <c r="AF682" i="2"/>
  <c r="AF552" i="2"/>
  <c r="AF393" i="2"/>
  <c r="AF82" i="2"/>
  <c r="AF374" i="2"/>
  <c r="AF732" i="2"/>
  <c r="AF99" i="2"/>
  <c r="AF698" i="2"/>
  <c r="AF670" i="2"/>
  <c r="AF243" i="2"/>
  <c r="AF439" i="2"/>
  <c r="AF502" i="2"/>
  <c r="AF247" i="2"/>
  <c r="AF555" i="2"/>
  <c r="AF315" i="2"/>
  <c r="AF205" i="2"/>
  <c r="AF724" i="2"/>
  <c r="AF91" i="2"/>
  <c r="AF596" i="2"/>
  <c r="AF634" i="2"/>
  <c r="AF367" i="2"/>
  <c r="AF671" i="2"/>
  <c r="AF440" i="2"/>
  <c r="AF78" i="2"/>
  <c r="AF633" i="2"/>
  <c r="AF320" i="2"/>
  <c r="AF140" i="2"/>
  <c r="AF341" i="2"/>
  <c r="AF309" i="2"/>
  <c r="AF453" i="2"/>
  <c r="AF190" i="2"/>
  <c r="AF717" i="2"/>
  <c r="AF404" i="2"/>
  <c r="AF709" i="2"/>
  <c r="AF588" i="2"/>
  <c r="AF680" i="2"/>
  <c r="AF212" i="2"/>
  <c r="AF473" i="2"/>
  <c r="AF350" i="2"/>
  <c r="AF556" i="2"/>
  <c r="AF618" i="2"/>
  <c r="AF161" i="2"/>
  <c r="AF336" i="2"/>
  <c r="AF372" i="2"/>
  <c r="AF713" i="2"/>
  <c r="AF441" i="2"/>
  <c r="AF515" i="2"/>
  <c r="AF567" i="2"/>
  <c r="AF692" i="2"/>
  <c r="AF520" i="2"/>
  <c r="AF469" i="2"/>
  <c r="AF446" i="2"/>
  <c r="AF564" i="2"/>
  <c r="AF589" i="2"/>
  <c r="AF88" i="2"/>
  <c r="AF603" i="2"/>
  <c r="AF301" i="2"/>
  <c r="AF632" i="2"/>
  <c r="AF454" i="2"/>
  <c r="AF373" i="2"/>
  <c r="AF529" i="2"/>
  <c r="AF557" i="2"/>
  <c r="AF283" i="2"/>
  <c r="AF213" i="2"/>
  <c r="AF604" i="2"/>
  <c r="AF182" i="2"/>
  <c r="AF658" i="2"/>
  <c r="AF420" i="2"/>
  <c r="AF492" i="2"/>
  <c r="AF322" i="2"/>
  <c r="AF546" i="2"/>
  <c r="AF706" i="2"/>
  <c r="AF344" i="2"/>
  <c r="AF465" i="2"/>
  <c r="AF711" i="2"/>
  <c r="AF313" i="2"/>
  <c r="AF573" i="2"/>
  <c r="AF232" i="2"/>
  <c r="AF666" i="2"/>
  <c r="AF466" i="2"/>
  <c r="AF647" i="2"/>
  <c r="AF683" i="2"/>
  <c r="AF693" i="2"/>
  <c r="AF395" i="2"/>
  <c r="AF637" i="2"/>
  <c r="AF580" i="2"/>
  <c r="AF394" i="2"/>
  <c r="AF479" i="2"/>
  <c r="AF681" i="2"/>
  <c r="AF716" i="2"/>
  <c r="AF559" i="2"/>
  <c r="AF733" i="2"/>
  <c r="AF662" i="2"/>
  <c r="AF562" i="2"/>
  <c r="AF655" i="2"/>
  <c r="AF571" i="2"/>
  <c r="AF715" i="2"/>
  <c r="AF512" i="2"/>
  <c r="AF690" i="2"/>
  <c r="AF685" i="2"/>
  <c r="AF594" i="2"/>
  <c r="AF566" i="2"/>
  <c r="AF653" i="2"/>
  <c r="AF699" i="2"/>
  <c r="AF718" i="2"/>
  <c r="AF701" i="2"/>
  <c r="AF677" i="2"/>
  <c r="AF710" i="2"/>
  <c r="AF669" i="2"/>
  <c r="AF702" i="2"/>
  <c r="AF657" i="2"/>
  <c r="AF729" i="2"/>
  <c r="AF694" i="2"/>
  <c r="AF622" i="2"/>
  <c r="AF667" i="2"/>
  <c r="AF721" i="2"/>
  <c r="AE535" i="2"/>
  <c r="AE532" i="2"/>
  <c r="AE654" i="2"/>
  <c r="AE173" i="2"/>
  <c r="AE416" i="2"/>
  <c r="AE257" i="2"/>
  <c r="AE545" i="2"/>
  <c r="AE321" i="2"/>
  <c r="AE628" i="2"/>
  <c r="AE423" i="2"/>
  <c r="AE324" i="2"/>
  <c r="AE467" i="2"/>
  <c r="AE132" i="2"/>
  <c r="AE686" i="2"/>
  <c r="AE152" i="2"/>
  <c r="AE290" i="2"/>
  <c r="AE339" i="2"/>
  <c r="AE102" i="2"/>
  <c r="AE476" i="2"/>
  <c r="AE516" i="2"/>
  <c r="AE696" i="2"/>
  <c r="AE42" i="2"/>
  <c r="AE407" i="2"/>
  <c r="AE175" i="2"/>
  <c r="AE21" i="2"/>
  <c r="AE165" i="2"/>
  <c r="AE101" i="2"/>
  <c r="AE399" i="2"/>
  <c r="AE537" i="2"/>
  <c r="AE675" i="2"/>
  <c r="AE329" i="2"/>
  <c r="AE63" i="2"/>
  <c r="AE115" i="2"/>
  <c r="AE607" i="2"/>
  <c r="AE162" i="2"/>
  <c r="AE646" i="2"/>
  <c r="AE179" i="2"/>
  <c r="AE73" i="2"/>
  <c r="AE130" i="2"/>
  <c r="AE645" i="2"/>
  <c r="AE23" i="2"/>
  <c r="AE586" i="2"/>
  <c r="AE276" i="2"/>
  <c r="AE414" i="2"/>
  <c r="AE5" i="2"/>
  <c r="AE493" i="2"/>
  <c r="AE116" i="2"/>
  <c r="AE114" i="2"/>
  <c r="AE287" i="2"/>
  <c r="AE77" i="2"/>
  <c r="AE246" i="2"/>
  <c r="AE398" i="2"/>
  <c r="AE139" i="2"/>
  <c r="AE52" i="2"/>
  <c r="AE610" i="2"/>
  <c r="AE352" i="2"/>
  <c r="AE69" i="2"/>
  <c r="AE462" i="2"/>
  <c r="AE137" i="2"/>
  <c r="AE565" i="2"/>
  <c r="AE483" i="2"/>
  <c r="AE223" i="2"/>
  <c r="AE153" i="2"/>
  <c r="AE417" i="2"/>
  <c r="AE405" i="2"/>
  <c r="AE197" i="2"/>
  <c r="AE510" i="2"/>
  <c r="AE230" i="2"/>
  <c r="AE307" i="2"/>
  <c r="AE169" i="2"/>
  <c r="AE403" i="2"/>
  <c r="AE458" i="2"/>
  <c r="AE221" i="2"/>
  <c r="AE86" i="2"/>
  <c r="AE481" i="2"/>
  <c r="AE100" i="2"/>
  <c r="AE135" i="2"/>
  <c r="AE4" i="2"/>
  <c r="AE449" i="2"/>
  <c r="AE129" i="2"/>
  <c r="AE338" i="2"/>
  <c r="AE474" i="2"/>
  <c r="AE83" i="2"/>
  <c r="AE335" i="2"/>
  <c r="AE272" i="2"/>
  <c r="AE599" i="2"/>
  <c r="AE57" i="2"/>
  <c r="AE570" i="2"/>
  <c r="AE244" i="2"/>
  <c r="AE635" i="2"/>
  <c r="AE295" i="2"/>
  <c r="AE49" i="2"/>
  <c r="AE294" i="2"/>
  <c r="AE273" i="2"/>
  <c r="AE368" i="2"/>
  <c r="AE45" i="2"/>
  <c r="AE438" i="2"/>
  <c r="AE7" i="2"/>
  <c r="AE164" i="2"/>
  <c r="AE204" i="2"/>
  <c r="AE128" i="2"/>
  <c r="AE151" i="2"/>
  <c r="AE348" i="2"/>
  <c r="AE286" i="2"/>
  <c r="AE668" i="2"/>
  <c r="AE256" i="2"/>
  <c r="AE379" i="2"/>
  <c r="AE574" i="2"/>
  <c r="AE22" i="2"/>
  <c r="AE62" i="2"/>
  <c r="AE518" i="2"/>
  <c r="AE20" i="2"/>
  <c r="AE18" i="2"/>
  <c r="AE208" i="2"/>
  <c r="AE147" i="2"/>
  <c r="AE323" i="2"/>
  <c r="AE34" i="2"/>
  <c r="AE253" i="2"/>
  <c r="AE194" i="2"/>
  <c r="AE408" i="2"/>
  <c r="AE497" i="2"/>
  <c r="AE262" i="2"/>
  <c r="AE304" i="2"/>
  <c r="AE184" i="2"/>
  <c r="AE357" i="2"/>
  <c r="AE167" i="2"/>
  <c r="AE601" i="2"/>
  <c r="AE158" i="2"/>
  <c r="AE353" i="2"/>
  <c r="AE400" i="2"/>
  <c r="AE522" i="2"/>
  <c r="AE261" i="2"/>
  <c r="AE224" i="2"/>
  <c r="AE188" i="2"/>
  <c r="AE445" i="2"/>
  <c r="AE38" i="2"/>
  <c r="AE120" i="2"/>
  <c r="AE44" i="2"/>
  <c r="AE296" i="2"/>
  <c r="AE210" i="2"/>
  <c r="AE126" i="2"/>
  <c r="AE708" i="2"/>
  <c r="AE2" i="2"/>
  <c r="AE249" i="2"/>
  <c r="AE168" i="2"/>
  <c r="AE177" i="2"/>
  <c r="AE427" i="2"/>
  <c r="AE231" i="2"/>
  <c r="AE154" i="2"/>
  <c r="AE235" i="2"/>
  <c r="AE703" i="2"/>
  <c r="AE58" i="2"/>
  <c r="AE390" i="2"/>
  <c r="AE514" i="2"/>
  <c r="AE387" i="2"/>
  <c r="AE397" i="2"/>
  <c r="AE9" i="2"/>
  <c r="AE484" i="2"/>
  <c r="AE144" i="2"/>
  <c r="AE480" i="2"/>
  <c r="AE523" i="2"/>
  <c r="AE138" i="2"/>
  <c r="AE11" i="2"/>
  <c r="AE370" i="2"/>
  <c r="AE542" i="2"/>
  <c r="AE136" i="2"/>
  <c r="AE498" i="2"/>
  <c r="AE80" i="2"/>
  <c r="AE644" i="2"/>
  <c r="AE575" i="2"/>
  <c r="AE260" i="2"/>
  <c r="AE587" i="2"/>
  <c r="AE226" i="2"/>
  <c r="AE549" i="2"/>
  <c r="AE650" i="2"/>
  <c r="AE579" i="2"/>
  <c r="AE29" i="2"/>
  <c r="AE511" i="2"/>
  <c r="AE228" i="2"/>
  <c r="AE181" i="2"/>
  <c r="AE215" i="2"/>
  <c r="AE17" i="2"/>
  <c r="AE186" i="2"/>
  <c r="AE605" i="2"/>
  <c r="AE234" i="2"/>
  <c r="AE422" i="2"/>
  <c r="AE676" i="2"/>
  <c r="AE332" i="2"/>
  <c r="AE172" i="2"/>
  <c r="AE581" i="2"/>
  <c r="AE527" i="2"/>
  <c r="AE282" i="2"/>
  <c r="AE149" i="2"/>
  <c r="AE678" i="2"/>
  <c r="AE425" i="2"/>
  <c r="AE71" i="2"/>
  <c r="AE432" i="2"/>
  <c r="AE371" i="2"/>
  <c r="AE616" i="2"/>
  <c r="AE435" i="2"/>
  <c r="AE688" i="2"/>
  <c r="AE254" i="2"/>
  <c r="AE318" i="2"/>
  <c r="AE551" i="2"/>
  <c r="AE118" i="2"/>
  <c r="AE593" i="2"/>
  <c r="AE53" i="2"/>
  <c r="AE263" i="2"/>
  <c r="AE240" i="2"/>
  <c r="AE159" i="2"/>
  <c r="AE505" i="2"/>
  <c r="AE585" i="2"/>
  <c r="AE66" i="2"/>
  <c r="AE95" i="2"/>
  <c r="AE111" i="2"/>
  <c r="AE526" i="2"/>
  <c r="AE475" i="2"/>
  <c r="AE487" i="2"/>
  <c r="AE345" i="2"/>
  <c r="AE525" i="2"/>
  <c r="AE539" i="2"/>
  <c r="AE33" i="2"/>
  <c r="AE297" i="2"/>
  <c r="AE358" i="2"/>
  <c r="AE185" i="2"/>
  <c r="AE237" i="2"/>
  <c r="AE270" i="2"/>
  <c r="AE674" i="2"/>
  <c r="AE50" i="2"/>
  <c r="AE412" i="2"/>
  <c r="AE530" i="2"/>
  <c r="AE704" i="2"/>
  <c r="AE277" i="2"/>
  <c r="AE720" i="2"/>
  <c r="AE145" i="2"/>
  <c r="AE569" i="2"/>
  <c r="AE316" i="2"/>
  <c r="AE437" i="2"/>
  <c r="AE470" i="2"/>
  <c r="AE206" i="2"/>
  <c r="AE451" i="2"/>
  <c r="AE59" i="2"/>
  <c r="AE615" i="2"/>
  <c r="AE166" i="2"/>
  <c r="AE325" i="2"/>
  <c r="AE554" i="2"/>
  <c r="AE735" i="2"/>
  <c r="AE464" i="2"/>
  <c r="AE252" i="2"/>
  <c r="AE410" i="2"/>
  <c r="AE12" i="2"/>
  <c r="AE513" i="2"/>
  <c r="AE331" i="2"/>
  <c r="AE714" i="2"/>
  <c r="AE67" i="2"/>
  <c r="AE385" i="2"/>
  <c r="AE314" i="2"/>
  <c r="AE472" i="2"/>
  <c r="AE61" i="2"/>
  <c r="AE134" i="2"/>
  <c r="AE366" i="2"/>
  <c r="AE471" i="2"/>
  <c r="AE576" i="2"/>
  <c r="AE248" i="2"/>
  <c r="AE602" i="2"/>
  <c r="AE198" i="2"/>
  <c r="AE595" i="2"/>
  <c r="AE457" i="2"/>
  <c r="AE94" i="2"/>
  <c r="AE3" i="2"/>
  <c r="AE375" i="2"/>
  <c r="AE89" i="2"/>
  <c r="AE501" i="2"/>
  <c r="AE109" i="2"/>
  <c r="AE170" i="2"/>
  <c r="AE238" i="2"/>
  <c r="AE503" i="2"/>
  <c r="AE24" i="2"/>
  <c r="AE74" i="2"/>
  <c r="AE524" i="2"/>
  <c r="AE491" i="2"/>
  <c r="AE488" i="2"/>
  <c r="AE413" i="2"/>
  <c r="AE193" i="2"/>
  <c r="AE648" i="2"/>
  <c r="AE547" i="2"/>
  <c r="AE726" i="2"/>
  <c r="AE275" i="2"/>
  <c r="AE284" i="2"/>
  <c r="AE32" i="2"/>
  <c r="AE250" i="2"/>
  <c r="AE112" i="2"/>
  <c r="AE583" i="2"/>
  <c r="AE568" i="2"/>
  <c r="AE209" i="2"/>
  <c r="AE627" i="2"/>
  <c r="AE362" i="2"/>
  <c r="AE369" i="2"/>
  <c r="AE495" i="2"/>
  <c r="AE195" i="2"/>
  <c r="AE40" i="2"/>
  <c r="AE47" i="2"/>
  <c r="AE176" i="2"/>
  <c r="AE401" i="2"/>
  <c r="AE222" i="2"/>
  <c r="AE54" i="2"/>
  <c r="AE623" i="2"/>
  <c r="AE31" i="2"/>
  <c r="AE361" i="2"/>
  <c r="AE72" i="2"/>
  <c r="AE142" i="2"/>
  <c r="AE608" i="2"/>
  <c r="AE157" i="2"/>
  <c r="AE103" i="2"/>
  <c r="AE612" i="2"/>
  <c r="AE349" i="2"/>
  <c r="AE540" i="2"/>
  <c r="AE227" i="2"/>
  <c r="AE214" i="2"/>
  <c r="AE148" i="2"/>
  <c r="AE351" i="2"/>
  <c r="AE673" i="2"/>
  <c r="AE433" i="2"/>
  <c r="AE113" i="2"/>
  <c r="AE382" i="2"/>
  <c r="AE207" i="2"/>
  <c r="AE10" i="2"/>
  <c r="AE563" i="2"/>
  <c r="AE108" i="2"/>
  <c r="AE229" i="2"/>
  <c r="AE550" i="2"/>
  <c r="AE731" i="2"/>
  <c r="AE455" i="2"/>
  <c r="AE196" i="2"/>
  <c r="AE13" i="2"/>
  <c r="AE312" i="2"/>
  <c r="AE578" i="2"/>
  <c r="AE27" i="2"/>
  <c r="AE664" i="2"/>
  <c r="AE104" i="2"/>
  <c r="AE15" i="2"/>
  <c r="AE133" i="2"/>
  <c r="AE636" i="2"/>
  <c r="AE278" i="2"/>
  <c r="AE459" i="2"/>
  <c r="AE663" i="2"/>
  <c r="AE507" i="2"/>
  <c r="AE171" i="2"/>
  <c r="AE305" i="2"/>
  <c r="AE217" i="2"/>
  <c r="AE461" i="2"/>
  <c r="AE548" i="2"/>
  <c r="AE251" i="2"/>
  <c r="AE300" i="2"/>
  <c r="AE426" i="2"/>
  <c r="AE28" i="2"/>
  <c r="AE105" i="2"/>
  <c r="AE388" i="2"/>
  <c r="AE620" i="2"/>
  <c r="AE328" i="2"/>
  <c r="AE553" i="2"/>
  <c r="AE609" i="2"/>
  <c r="AE591" i="2"/>
  <c r="AE406" i="2"/>
  <c r="AE380" i="2"/>
  <c r="AE560" i="2"/>
  <c r="AE411" i="2"/>
  <c r="AE90" i="2"/>
  <c r="AE326" i="2"/>
  <c r="AE631" i="2"/>
  <c r="AE200" i="2"/>
  <c r="AE443" i="2"/>
  <c r="AE211" i="2"/>
  <c r="AE93" i="2"/>
  <c r="AE123" i="2"/>
  <c r="AE536" i="2"/>
  <c r="AE81" i="2"/>
  <c r="AE600" i="2"/>
  <c r="AE302" i="2"/>
  <c r="AE402" i="2"/>
  <c r="AE121" i="2"/>
  <c r="AE163" i="2"/>
  <c r="AE259" i="2"/>
  <c r="AE202" i="2"/>
  <c r="AE340" i="2"/>
  <c r="AE695" i="2"/>
  <c r="AE597" i="2"/>
  <c r="AE55" i="2"/>
  <c r="AE255" i="2"/>
  <c r="AE386" i="2"/>
  <c r="AE187" i="2"/>
  <c r="AE347" i="2"/>
  <c r="AE431" i="2"/>
  <c r="AE117" i="2"/>
  <c r="AE236" i="2"/>
  <c r="AE119" i="2"/>
  <c r="AE354" i="2"/>
  <c r="AE267" i="2"/>
  <c r="AE649" i="2"/>
  <c r="AE452" i="2"/>
  <c r="AE245" i="2"/>
  <c r="AE150" i="2"/>
  <c r="AE723" i="2"/>
  <c r="AE619" i="2"/>
  <c r="AE8" i="2"/>
  <c r="AE68" i="2"/>
  <c r="AE199" i="2"/>
  <c r="AE343" i="2"/>
  <c r="AE155" i="2"/>
  <c r="AE16" i="2"/>
  <c r="AE191" i="2"/>
  <c r="AE70" i="2"/>
  <c r="AE509" i="2"/>
  <c r="AE544" i="2"/>
  <c r="AE478" i="2"/>
  <c r="AE92" i="2"/>
  <c r="AE659" i="2"/>
  <c r="AE308" i="2"/>
  <c r="AE25" i="2"/>
  <c r="AE625" i="2"/>
  <c r="AE561" i="2"/>
  <c r="AE269" i="2"/>
  <c r="AE56" i="2"/>
  <c r="AE180" i="2"/>
  <c r="AE415" i="2"/>
  <c r="AE218" i="2"/>
  <c r="AE617" i="2"/>
  <c r="AE327" i="2"/>
  <c r="AE521" i="2"/>
  <c r="AE285" i="2"/>
  <c r="AE76" i="2"/>
  <c r="AE705" i="2"/>
  <c r="AE641" i="2"/>
  <c r="AE291" i="2"/>
  <c r="AE293" i="2"/>
  <c r="AE727" i="2"/>
  <c r="AE43" i="2"/>
  <c r="AE409" i="2"/>
  <c r="AE220" i="2"/>
  <c r="AE500" i="2"/>
  <c r="AE359" i="2"/>
  <c r="AE281" i="2"/>
  <c r="AE672" i="2"/>
  <c r="AE606" i="2"/>
  <c r="AE192" i="2"/>
  <c r="AE486" i="2"/>
  <c r="AE233" i="2"/>
  <c r="AE6" i="2"/>
  <c r="AE391" i="2"/>
  <c r="AE384" i="2"/>
  <c r="AE146" i="2"/>
  <c r="AE279" i="2"/>
  <c r="AE264" i="2"/>
  <c r="AE531" i="2"/>
  <c r="AE225" i="2"/>
  <c r="AE533" i="2"/>
  <c r="AE79" i="2"/>
  <c r="AE14" i="2"/>
  <c r="AE19" i="2"/>
  <c r="AE728" i="2"/>
  <c r="AE201" i="2"/>
  <c r="AE428" i="2"/>
  <c r="AE590" i="2"/>
  <c r="AE534" i="2"/>
  <c r="AE730" i="2"/>
  <c r="AE430" i="2"/>
  <c r="AE528" i="2"/>
  <c r="AE274" i="2"/>
  <c r="AE30" i="2"/>
  <c r="AE271" i="2"/>
  <c r="AE360" i="2"/>
  <c r="AE584" i="2"/>
  <c r="AE122" i="2"/>
  <c r="AE504" i="2"/>
  <c r="AE642" i="2"/>
  <c r="AE538" i="2"/>
  <c r="AE543" i="2"/>
  <c r="AE656" i="2"/>
  <c r="AE447" i="2"/>
  <c r="AE661" i="2"/>
  <c r="AE141" i="2"/>
  <c r="AE629" i="2"/>
  <c r="AE310" i="2"/>
  <c r="AE613" i="2"/>
  <c r="AE96" i="2"/>
  <c r="AE496" i="2"/>
  <c r="AE131" i="2"/>
  <c r="AE37" i="2"/>
  <c r="AE183" i="2"/>
  <c r="AE489" i="2"/>
  <c r="AE258" i="2"/>
  <c r="AE303" i="2"/>
  <c r="AE482" i="2"/>
  <c r="AE317" i="2"/>
  <c r="AE614" i="2"/>
  <c r="AE392" i="2"/>
  <c r="AE178" i="2"/>
  <c r="AE419" i="2"/>
  <c r="AE64" i="2"/>
  <c r="AE363" i="2"/>
  <c r="AE75" i="2"/>
  <c r="AE444" i="2"/>
  <c r="AE174" i="2"/>
  <c r="AE87" i="2"/>
  <c r="AE330" i="2"/>
  <c r="AE734" i="2"/>
  <c r="AE365" i="2"/>
  <c r="AE517" i="2"/>
  <c r="AE311" i="2"/>
  <c r="AE376" i="2"/>
  <c r="AE691" i="2"/>
  <c r="AE429" i="2"/>
  <c r="AE665" i="2"/>
  <c r="AE577" i="2"/>
  <c r="AE477" i="2"/>
  <c r="AE26" i="2"/>
  <c r="AE306" i="2"/>
  <c r="AE679" i="2"/>
  <c r="AE463" i="2"/>
  <c r="AE572" i="2"/>
  <c r="AE421" i="2"/>
  <c r="AE490" i="2"/>
  <c r="AE558" i="2"/>
  <c r="AE638" i="2"/>
  <c r="AE97" i="2"/>
  <c r="AE289" i="2"/>
  <c r="AE722" i="2"/>
  <c r="AE624" i="2"/>
  <c r="AE506" i="2"/>
  <c r="AE468" i="2"/>
  <c r="AE337" i="2"/>
  <c r="AE216" i="2"/>
  <c r="AE381" i="2"/>
  <c r="AE48" i="2"/>
  <c r="AE448" i="2"/>
  <c r="AE611" i="2"/>
  <c r="AE35" i="2"/>
  <c r="AE450" i="2"/>
  <c r="AE396" i="2"/>
  <c r="AE265" i="2"/>
  <c r="AE541" i="2"/>
  <c r="AE725" i="2"/>
  <c r="AE346" i="2"/>
  <c r="AE643" i="2"/>
  <c r="AE630" i="2"/>
  <c r="AE51" i="2"/>
  <c r="AE39" i="2"/>
  <c r="AE156" i="2"/>
  <c r="AE241" i="2"/>
  <c r="AE424" i="2"/>
  <c r="AE106" i="2"/>
  <c r="AE85" i="2"/>
  <c r="AE268" i="2"/>
  <c r="AE46" i="2"/>
  <c r="AE456" i="2"/>
  <c r="AE389" i="2"/>
  <c r="AE41" i="2"/>
  <c r="AE333" i="2"/>
  <c r="AE298" i="2"/>
  <c r="AE266" i="2"/>
  <c r="AE364" i="2"/>
  <c r="AE342" i="2"/>
  <c r="AE719" i="2"/>
  <c r="AE687" i="2"/>
  <c r="AE621" i="2"/>
  <c r="AE651" i="2"/>
  <c r="AE697" i="2"/>
  <c r="AE598" i="2"/>
  <c r="AE65" i="2"/>
  <c r="AE219" i="2"/>
  <c r="AE334" i="2"/>
  <c r="AE377" i="2"/>
  <c r="AE203" i="2"/>
  <c r="AE626" i="2"/>
  <c r="AE107" i="2"/>
  <c r="AE98" i="2"/>
  <c r="AE110" i="2"/>
  <c r="AE189" i="2"/>
  <c r="AE684" i="2"/>
  <c r="AE689" i="2"/>
  <c r="AE36" i="2"/>
  <c r="AE436" i="2"/>
  <c r="AE582" i="2"/>
  <c r="AE280" i="2"/>
  <c r="AE707" i="2"/>
  <c r="AE378" i="2"/>
  <c r="AE292" i="2"/>
  <c r="AE356" i="2"/>
  <c r="AE124" i="2"/>
  <c r="AE355" i="2"/>
  <c r="AE242" i="2"/>
  <c r="AE499" i="2"/>
  <c r="AE712" i="2"/>
  <c r="AE319" i="2"/>
  <c r="AE160" i="2"/>
  <c r="AE508" i="2"/>
  <c r="AE84" i="2"/>
  <c r="AE700" i="2"/>
  <c r="AE125" i="2"/>
  <c r="AE239" i="2"/>
  <c r="AE60" i="2"/>
  <c r="AE434" i="2"/>
  <c r="AE640" i="2"/>
  <c r="AE639" i="2"/>
  <c r="AE418" i="2"/>
  <c r="AE592" i="2"/>
  <c r="AE288" i="2"/>
  <c r="AE494" i="2"/>
  <c r="AE519" i="2"/>
  <c r="AE660" i="2"/>
  <c r="AE442" i="2"/>
  <c r="AE485" i="2"/>
  <c r="AE383" i="2"/>
  <c r="AE299" i="2"/>
  <c r="AE127" i="2"/>
  <c r="AE143" i="2"/>
  <c r="AE460" i="2"/>
  <c r="AE652" i="2"/>
  <c r="AE682" i="2"/>
  <c r="AE552" i="2"/>
  <c r="AE393" i="2"/>
  <c r="AE82" i="2"/>
  <c r="AE374" i="2"/>
  <c r="AE732" i="2"/>
  <c r="AE99" i="2"/>
  <c r="AE698" i="2"/>
  <c r="AE670" i="2"/>
  <c r="AE243" i="2"/>
  <c r="AE439" i="2"/>
  <c r="AE502" i="2"/>
  <c r="AE247" i="2"/>
  <c r="AE555" i="2"/>
  <c r="AE315" i="2"/>
  <c r="AE205" i="2"/>
  <c r="AE724" i="2"/>
  <c r="AE91" i="2"/>
  <c r="AE596" i="2"/>
  <c r="AE634" i="2"/>
  <c r="AE367" i="2"/>
  <c r="AE671" i="2"/>
  <c r="AE440" i="2"/>
  <c r="AE78" i="2"/>
  <c r="AE633" i="2"/>
  <c r="AE320" i="2"/>
  <c r="AE140" i="2"/>
  <c r="AE341" i="2"/>
  <c r="AE309" i="2"/>
  <c r="AE453" i="2"/>
  <c r="AE190" i="2"/>
  <c r="AE717" i="2"/>
  <c r="AE404" i="2"/>
  <c r="AE709" i="2"/>
  <c r="AE588" i="2"/>
  <c r="AE680" i="2"/>
  <c r="AE212" i="2"/>
  <c r="AE473" i="2"/>
  <c r="AE350" i="2"/>
  <c r="AE556" i="2"/>
  <c r="AE618" i="2"/>
  <c r="AE161" i="2"/>
  <c r="AE336" i="2"/>
  <c r="AE372" i="2"/>
  <c r="AE713" i="2"/>
  <c r="AE441" i="2"/>
  <c r="AE515" i="2"/>
  <c r="AE567" i="2"/>
  <c r="AE692" i="2"/>
  <c r="AE520" i="2"/>
  <c r="AE469" i="2"/>
  <c r="AE446" i="2"/>
  <c r="AE564" i="2"/>
  <c r="AE589" i="2"/>
  <c r="AE88" i="2"/>
  <c r="AE603" i="2"/>
  <c r="AE301" i="2"/>
  <c r="AE632" i="2"/>
  <c r="AE454" i="2"/>
  <c r="AE373" i="2"/>
  <c r="AE529" i="2"/>
  <c r="AE557" i="2"/>
  <c r="AE283" i="2"/>
  <c r="AE213" i="2"/>
  <c r="AE604" i="2"/>
  <c r="AE182" i="2"/>
  <c r="AE658" i="2"/>
  <c r="AE420" i="2"/>
  <c r="AE492" i="2"/>
  <c r="AE322" i="2"/>
  <c r="AE546" i="2"/>
  <c r="AE706" i="2"/>
  <c r="AE344" i="2"/>
  <c r="AE465" i="2"/>
  <c r="AE711" i="2"/>
  <c r="AE313" i="2"/>
  <c r="AE573" i="2"/>
  <c r="AE232" i="2"/>
  <c r="AE666" i="2"/>
  <c r="AE466" i="2"/>
  <c r="AE647" i="2"/>
  <c r="AE683" i="2"/>
  <c r="AE693" i="2"/>
  <c r="AE395" i="2"/>
  <c r="AE637" i="2"/>
  <c r="AE580" i="2"/>
  <c r="AE394" i="2"/>
  <c r="AE479" i="2"/>
  <c r="AE681" i="2"/>
  <c r="AE716" i="2"/>
  <c r="AE559" i="2"/>
  <c r="AE733" i="2"/>
  <c r="AE662" i="2"/>
  <c r="AE562" i="2"/>
  <c r="AE655" i="2"/>
  <c r="AE571" i="2"/>
  <c r="AE715" i="2"/>
  <c r="AE512" i="2"/>
  <c r="AE690" i="2"/>
  <c r="AE685" i="2"/>
  <c r="AE594" i="2"/>
  <c r="AE566" i="2"/>
  <c r="AE653" i="2"/>
  <c r="AE699" i="2"/>
  <c r="AE718" i="2"/>
  <c r="AE701" i="2"/>
  <c r="AE677" i="2"/>
  <c r="AE710" i="2"/>
  <c r="AE669" i="2"/>
  <c r="AE702" i="2"/>
  <c r="AE657" i="2"/>
  <c r="AE729" i="2"/>
  <c r="AE694" i="2"/>
  <c r="AE622" i="2"/>
  <c r="AE667" i="2"/>
  <c r="AE721" i="2"/>
  <c r="AD535" i="2"/>
  <c r="AD532" i="2"/>
  <c r="AD654" i="2"/>
  <c r="AD173" i="2"/>
  <c r="AD416" i="2"/>
  <c r="AD257" i="2"/>
  <c r="AD545" i="2"/>
  <c r="AD321" i="2"/>
  <c r="AD628" i="2"/>
  <c r="AD423" i="2"/>
  <c r="AD324" i="2"/>
  <c r="AD467" i="2"/>
  <c r="AD132" i="2"/>
  <c r="AD686" i="2"/>
  <c r="AD152" i="2"/>
  <c r="AD290" i="2"/>
  <c r="AD339" i="2"/>
  <c r="AD102" i="2"/>
  <c r="AD476" i="2"/>
  <c r="AD516" i="2"/>
  <c r="AD696" i="2"/>
  <c r="AD42" i="2"/>
  <c r="AD407" i="2"/>
  <c r="AD175" i="2"/>
  <c r="AD21" i="2"/>
  <c r="AD165" i="2"/>
  <c r="AD101" i="2"/>
  <c r="AD399" i="2"/>
  <c r="AD537" i="2"/>
  <c r="AD675" i="2"/>
  <c r="AD329" i="2"/>
  <c r="AD63" i="2"/>
  <c r="AD115" i="2"/>
  <c r="AD607" i="2"/>
  <c r="AD162" i="2"/>
  <c r="AD646" i="2"/>
  <c r="AD179" i="2"/>
  <c r="AD73" i="2"/>
  <c r="AD130" i="2"/>
  <c r="AD645" i="2"/>
  <c r="AD23" i="2"/>
  <c r="AD586" i="2"/>
  <c r="AD276" i="2"/>
  <c r="AD414" i="2"/>
  <c r="AD5" i="2"/>
  <c r="AD493" i="2"/>
  <c r="AD116" i="2"/>
  <c r="AD114" i="2"/>
  <c r="AD287" i="2"/>
  <c r="AD77" i="2"/>
  <c r="AD246" i="2"/>
  <c r="AD398" i="2"/>
  <c r="AD139" i="2"/>
  <c r="AD52" i="2"/>
  <c r="AD610" i="2"/>
  <c r="AD352" i="2"/>
  <c r="AD69" i="2"/>
  <c r="AD462" i="2"/>
  <c r="AD137" i="2"/>
  <c r="AD565" i="2"/>
  <c r="AD483" i="2"/>
  <c r="AD223" i="2"/>
  <c r="AD153" i="2"/>
  <c r="AD417" i="2"/>
  <c r="AD405" i="2"/>
  <c r="AD197" i="2"/>
  <c r="AD510" i="2"/>
  <c r="AD230" i="2"/>
  <c r="AD307" i="2"/>
  <c r="AD169" i="2"/>
  <c r="AD403" i="2"/>
  <c r="AD458" i="2"/>
  <c r="AD221" i="2"/>
  <c r="AD86" i="2"/>
  <c r="AD481" i="2"/>
  <c r="AD100" i="2"/>
  <c r="AD135" i="2"/>
  <c r="AD4" i="2"/>
  <c r="AD449" i="2"/>
  <c r="AD129" i="2"/>
  <c r="AD338" i="2"/>
  <c r="AD474" i="2"/>
  <c r="AD83" i="2"/>
  <c r="AD335" i="2"/>
  <c r="AD272" i="2"/>
  <c r="AD599" i="2"/>
  <c r="AD57" i="2"/>
  <c r="AD570" i="2"/>
  <c r="AD244" i="2"/>
  <c r="AD635" i="2"/>
  <c r="AD295" i="2"/>
  <c r="AD49" i="2"/>
  <c r="AD294" i="2"/>
  <c r="AD273" i="2"/>
  <c r="AD368" i="2"/>
  <c r="AD45" i="2"/>
  <c r="AD438" i="2"/>
  <c r="AD7" i="2"/>
  <c r="AD164" i="2"/>
  <c r="AD204" i="2"/>
  <c r="AD128" i="2"/>
  <c r="AD151" i="2"/>
  <c r="AD348" i="2"/>
  <c r="AD286" i="2"/>
  <c r="AD668" i="2"/>
  <c r="AD256" i="2"/>
  <c r="AD379" i="2"/>
  <c r="AD574" i="2"/>
  <c r="AD22" i="2"/>
  <c r="AD62" i="2"/>
  <c r="AD518" i="2"/>
  <c r="AD20" i="2"/>
  <c r="AD18" i="2"/>
  <c r="AD208" i="2"/>
  <c r="AD147" i="2"/>
  <c r="AD323" i="2"/>
  <c r="AD34" i="2"/>
  <c r="AD253" i="2"/>
  <c r="AD194" i="2"/>
  <c r="AD408" i="2"/>
  <c r="AD497" i="2"/>
  <c r="AD262" i="2"/>
  <c r="AD304" i="2"/>
  <c r="AD184" i="2"/>
  <c r="AD357" i="2"/>
  <c r="AD167" i="2"/>
  <c r="AD601" i="2"/>
  <c r="AD158" i="2"/>
  <c r="AD353" i="2"/>
  <c r="AD400" i="2"/>
  <c r="AD522" i="2"/>
  <c r="AD261" i="2"/>
  <c r="AD224" i="2"/>
  <c r="AD188" i="2"/>
  <c r="AD445" i="2"/>
  <c r="AD38" i="2"/>
  <c r="AD120" i="2"/>
  <c r="AD44" i="2"/>
  <c r="AD296" i="2"/>
  <c r="AD210" i="2"/>
  <c r="AD126" i="2"/>
  <c r="AD708" i="2"/>
  <c r="AD2" i="2"/>
  <c r="AD249" i="2"/>
  <c r="AD168" i="2"/>
  <c r="AD177" i="2"/>
  <c r="AD427" i="2"/>
  <c r="AD231" i="2"/>
  <c r="AD154" i="2"/>
  <c r="AD235" i="2"/>
  <c r="AD703" i="2"/>
  <c r="AD58" i="2"/>
  <c r="AD390" i="2"/>
  <c r="AD514" i="2"/>
  <c r="AD387" i="2"/>
  <c r="AD397" i="2"/>
  <c r="AD9" i="2"/>
  <c r="AD484" i="2"/>
  <c r="AD144" i="2"/>
  <c r="AD480" i="2"/>
  <c r="AD523" i="2"/>
  <c r="AD138" i="2"/>
  <c r="AD11" i="2"/>
  <c r="AD370" i="2"/>
  <c r="AD542" i="2"/>
  <c r="AD136" i="2"/>
  <c r="AD498" i="2"/>
  <c r="AD80" i="2"/>
  <c r="AD644" i="2"/>
  <c r="AD575" i="2"/>
  <c r="AD260" i="2"/>
  <c r="AD587" i="2"/>
  <c r="AD226" i="2"/>
  <c r="AD549" i="2"/>
  <c r="AD650" i="2"/>
  <c r="AD579" i="2"/>
  <c r="AD29" i="2"/>
  <c r="AD511" i="2"/>
  <c r="AD228" i="2"/>
  <c r="AD181" i="2"/>
  <c r="AD215" i="2"/>
  <c r="AD17" i="2"/>
  <c r="AD186" i="2"/>
  <c r="AD605" i="2"/>
  <c r="AD234" i="2"/>
  <c r="AD422" i="2"/>
  <c r="AD676" i="2"/>
  <c r="AD332" i="2"/>
  <c r="AD172" i="2"/>
  <c r="AD581" i="2"/>
  <c r="AD527" i="2"/>
  <c r="AD282" i="2"/>
  <c r="AD149" i="2"/>
  <c r="AD678" i="2"/>
  <c r="AD425" i="2"/>
  <c r="AD71" i="2"/>
  <c r="AD432" i="2"/>
  <c r="AD371" i="2"/>
  <c r="AD616" i="2"/>
  <c r="AD435" i="2"/>
  <c r="AD688" i="2"/>
  <c r="AD254" i="2"/>
  <c r="AD318" i="2"/>
  <c r="AD551" i="2"/>
  <c r="AD118" i="2"/>
  <c r="AD593" i="2"/>
  <c r="AD53" i="2"/>
  <c r="AD263" i="2"/>
  <c r="AD240" i="2"/>
  <c r="AD159" i="2"/>
  <c r="AD505" i="2"/>
  <c r="AD585" i="2"/>
  <c r="AD66" i="2"/>
  <c r="AD95" i="2"/>
  <c r="AD111" i="2"/>
  <c r="AD526" i="2"/>
  <c r="AD475" i="2"/>
  <c r="AD487" i="2"/>
  <c r="AD345" i="2"/>
  <c r="AD525" i="2"/>
  <c r="AD539" i="2"/>
  <c r="AD33" i="2"/>
  <c r="AD297" i="2"/>
  <c r="AD358" i="2"/>
  <c r="AD185" i="2"/>
  <c r="AD237" i="2"/>
  <c r="AD270" i="2"/>
  <c r="AD674" i="2"/>
  <c r="AD50" i="2"/>
  <c r="AD412" i="2"/>
  <c r="AD530" i="2"/>
  <c r="AD704" i="2"/>
  <c r="AD277" i="2"/>
  <c r="AD720" i="2"/>
  <c r="AD145" i="2"/>
  <c r="AD569" i="2"/>
  <c r="AD316" i="2"/>
  <c r="AD437" i="2"/>
  <c r="AD470" i="2"/>
  <c r="AD206" i="2"/>
  <c r="AD451" i="2"/>
  <c r="AD59" i="2"/>
  <c r="AD615" i="2"/>
  <c r="AD166" i="2"/>
  <c r="AD325" i="2"/>
  <c r="AD554" i="2"/>
  <c r="AD735" i="2"/>
  <c r="AD464" i="2"/>
  <c r="AD252" i="2"/>
  <c r="AD410" i="2"/>
  <c r="AD12" i="2"/>
  <c r="AD513" i="2"/>
  <c r="AD331" i="2"/>
  <c r="AD714" i="2"/>
  <c r="AD67" i="2"/>
  <c r="AD385" i="2"/>
  <c r="AD314" i="2"/>
  <c r="AD472" i="2"/>
  <c r="AD61" i="2"/>
  <c r="AD134" i="2"/>
  <c r="AD366" i="2"/>
  <c r="AD471" i="2"/>
  <c r="AD576" i="2"/>
  <c r="AD248" i="2"/>
  <c r="AD602" i="2"/>
  <c r="AD198" i="2"/>
  <c r="AD595" i="2"/>
  <c r="AD457" i="2"/>
  <c r="AD94" i="2"/>
  <c r="AD3" i="2"/>
  <c r="AD375" i="2"/>
  <c r="AD89" i="2"/>
  <c r="AD501" i="2"/>
  <c r="AD109" i="2"/>
  <c r="AD170" i="2"/>
  <c r="AD238" i="2"/>
  <c r="AD503" i="2"/>
  <c r="AD24" i="2"/>
  <c r="AD74" i="2"/>
  <c r="AD524" i="2"/>
  <c r="AD491" i="2"/>
  <c r="AD488" i="2"/>
  <c r="AD413" i="2"/>
  <c r="AD193" i="2"/>
  <c r="AD648" i="2"/>
  <c r="AD547" i="2"/>
  <c r="AD726" i="2"/>
  <c r="AD275" i="2"/>
  <c r="AD284" i="2"/>
  <c r="AD32" i="2"/>
  <c r="AD250" i="2"/>
  <c r="AD112" i="2"/>
  <c r="AD583" i="2"/>
  <c r="AD568" i="2"/>
  <c r="AD209" i="2"/>
  <c r="AD627" i="2"/>
  <c r="AD362" i="2"/>
  <c r="AD369" i="2"/>
  <c r="AD495" i="2"/>
  <c r="AD195" i="2"/>
  <c r="AD40" i="2"/>
  <c r="AD47" i="2"/>
  <c r="AD176" i="2"/>
  <c r="AD401" i="2"/>
  <c r="AD222" i="2"/>
  <c r="AD54" i="2"/>
  <c r="AD623" i="2"/>
  <c r="AD31" i="2"/>
  <c r="AD361" i="2"/>
  <c r="AD72" i="2"/>
  <c r="AD142" i="2"/>
  <c r="AD608" i="2"/>
  <c r="AD157" i="2"/>
  <c r="AD103" i="2"/>
  <c r="AD612" i="2"/>
  <c r="AD349" i="2"/>
  <c r="AD540" i="2"/>
  <c r="AD227" i="2"/>
  <c r="AD214" i="2"/>
  <c r="AD148" i="2"/>
  <c r="AD351" i="2"/>
  <c r="AD673" i="2"/>
  <c r="AD433" i="2"/>
  <c r="AD113" i="2"/>
  <c r="AD382" i="2"/>
  <c r="AD207" i="2"/>
  <c r="AD10" i="2"/>
  <c r="AD563" i="2"/>
  <c r="AD108" i="2"/>
  <c r="AD229" i="2"/>
  <c r="AD550" i="2"/>
  <c r="AD731" i="2"/>
  <c r="AD455" i="2"/>
  <c r="AD196" i="2"/>
  <c r="AD13" i="2"/>
  <c r="AD312" i="2"/>
  <c r="AD578" i="2"/>
  <c r="AD27" i="2"/>
  <c r="AD664" i="2"/>
  <c r="AD104" i="2"/>
  <c r="AD15" i="2"/>
  <c r="AD133" i="2"/>
  <c r="AD636" i="2"/>
  <c r="AD278" i="2"/>
  <c r="AD459" i="2"/>
  <c r="AD663" i="2"/>
  <c r="AD507" i="2"/>
  <c r="AD171" i="2"/>
  <c r="AD305" i="2"/>
  <c r="AD217" i="2"/>
  <c r="AD461" i="2"/>
  <c r="AD548" i="2"/>
  <c r="AD251" i="2"/>
  <c r="AD300" i="2"/>
  <c r="AD426" i="2"/>
  <c r="AD28" i="2"/>
  <c r="AD105" i="2"/>
  <c r="AD388" i="2"/>
  <c r="AD620" i="2"/>
  <c r="AD328" i="2"/>
  <c r="AD553" i="2"/>
  <c r="AD609" i="2"/>
  <c r="AD591" i="2"/>
  <c r="AD406" i="2"/>
  <c r="AD380" i="2"/>
  <c r="AD560" i="2"/>
  <c r="AD411" i="2"/>
  <c r="AD90" i="2"/>
  <c r="AD326" i="2"/>
  <c r="AD631" i="2"/>
  <c r="AD200" i="2"/>
  <c r="AD443" i="2"/>
  <c r="AD211" i="2"/>
  <c r="AD93" i="2"/>
  <c r="AD123" i="2"/>
  <c r="AD536" i="2"/>
  <c r="AD81" i="2"/>
  <c r="AD600" i="2"/>
  <c r="AD302" i="2"/>
  <c r="AD402" i="2"/>
  <c r="AD121" i="2"/>
  <c r="AD163" i="2"/>
  <c r="AD259" i="2"/>
  <c r="AD202" i="2"/>
  <c r="AD340" i="2"/>
  <c r="AD695" i="2"/>
  <c r="AD597" i="2"/>
  <c r="AD55" i="2"/>
  <c r="AD255" i="2"/>
  <c r="AD386" i="2"/>
  <c r="AD187" i="2"/>
  <c r="AD347" i="2"/>
  <c r="AD431" i="2"/>
  <c r="AD117" i="2"/>
  <c r="AD236" i="2"/>
  <c r="AD119" i="2"/>
  <c r="AD354" i="2"/>
  <c r="AD267" i="2"/>
  <c r="AD649" i="2"/>
  <c r="AD452" i="2"/>
  <c r="AD245" i="2"/>
  <c r="AD150" i="2"/>
  <c r="AD723" i="2"/>
  <c r="AD619" i="2"/>
  <c r="AD8" i="2"/>
  <c r="AD68" i="2"/>
  <c r="AD199" i="2"/>
  <c r="AD343" i="2"/>
  <c r="AD155" i="2"/>
  <c r="AD16" i="2"/>
  <c r="AD191" i="2"/>
  <c r="AD70" i="2"/>
  <c r="AD509" i="2"/>
  <c r="AD544" i="2"/>
  <c r="AD478" i="2"/>
  <c r="AD92" i="2"/>
  <c r="AD659" i="2"/>
  <c r="AD308" i="2"/>
  <c r="AD25" i="2"/>
  <c r="AD625" i="2"/>
  <c r="AD561" i="2"/>
  <c r="AD269" i="2"/>
  <c r="AD56" i="2"/>
  <c r="AD180" i="2"/>
  <c r="AD415" i="2"/>
  <c r="AD218" i="2"/>
  <c r="AD617" i="2"/>
  <c r="AD327" i="2"/>
  <c r="AD521" i="2"/>
  <c r="AD285" i="2"/>
  <c r="AD76" i="2"/>
  <c r="AD705" i="2"/>
  <c r="AD641" i="2"/>
  <c r="AD291" i="2"/>
  <c r="AD293" i="2"/>
  <c r="AD727" i="2"/>
  <c r="AD43" i="2"/>
  <c r="AD409" i="2"/>
  <c r="AD220" i="2"/>
  <c r="AD500" i="2"/>
  <c r="AD359" i="2"/>
  <c r="AD281" i="2"/>
  <c r="AD672" i="2"/>
  <c r="AD606" i="2"/>
  <c r="AD192" i="2"/>
  <c r="AD486" i="2"/>
  <c r="AD233" i="2"/>
  <c r="AD6" i="2"/>
  <c r="AD391" i="2"/>
  <c r="AD384" i="2"/>
  <c r="AD146" i="2"/>
  <c r="AD279" i="2"/>
  <c r="AD264" i="2"/>
  <c r="AD531" i="2"/>
  <c r="AD225" i="2"/>
  <c r="AD533" i="2"/>
  <c r="AD79" i="2"/>
  <c r="AD14" i="2"/>
  <c r="AD19" i="2"/>
  <c r="AD728" i="2"/>
  <c r="AD201" i="2"/>
  <c r="AD428" i="2"/>
  <c r="AD590" i="2"/>
  <c r="AD534" i="2"/>
  <c r="AD730" i="2"/>
  <c r="AD430" i="2"/>
  <c r="AD528" i="2"/>
  <c r="AD274" i="2"/>
  <c r="AD30" i="2"/>
  <c r="AD271" i="2"/>
  <c r="AD360" i="2"/>
  <c r="AD584" i="2"/>
  <c r="AD122" i="2"/>
  <c r="AD504" i="2"/>
  <c r="AD642" i="2"/>
  <c r="AD538" i="2"/>
  <c r="AD543" i="2"/>
  <c r="AD656" i="2"/>
  <c r="AD447" i="2"/>
  <c r="AD661" i="2"/>
  <c r="AD141" i="2"/>
  <c r="AD629" i="2"/>
  <c r="AD310" i="2"/>
  <c r="AD613" i="2"/>
  <c r="AD96" i="2"/>
  <c r="AD496" i="2"/>
  <c r="AD131" i="2"/>
  <c r="AD37" i="2"/>
  <c r="AD183" i="2"/>
  <c r="AD489" i="2"/>
  <c r="AD258" i="2"/>
  <c r="AD303" i="2"/>
  <c r="AD482" i="2"/>
  <c r="AD317" i="2"/>
  <c r="AD614" i="2"/>
  <c r="AD392" i="2"/>
  <c r="AD178" i="2"/>
  <c r="AD419" i="2"/>
  <c r="AD64" i="2"/>
  <c r="AD363" i="2"/>
  <c r="AD75" i="2"/>
  <c r="AD444" i="2"/>
  <c r="AD174" i="2"/>
  <c r="AD87" i="2"/>
  <c r="AD330" i="2"/>
  <c r="AD734" i="2"/>
  <c r="AD365" i="2"/>
  <c r="AD517" i="2"/>
  <c r="AD311" i="2"/>
  <c r="AD376" i="2"/>
  <c r="AD691" i="2"/>
  <c r="AD429" i="2"/>
  <c r="AD665" i="2"/>
  <c r="AD577" i="2"/>
  <c r="AD477" i="2"/>
  <c r="AD26" i="2"/>
  <c r="AD306" i="2"/>
  <c r="AD679" i="2"/>
  <c r="AD463" i="2"/>
  <c r="AD572" i="2"/>
  <c r="AD421" i="2"/>
  <c r="AD490" i="2"/>
  <c r="AD558" i="2"/>
  <c r="AD638" i="2"/>
  <c r="AD97" i="2"/>
  <c r="AD289" i="2"/>
  <c r="AD722" i="2"/>
  <c r="AD624" i="2"/>
  <c r="AD506" i="2"/>
  <c r="AD468" i="2"/>
  <c r="AD337" i="2"/>
  <c r="AD216" i="2"/>
  <c r="AD381" i="2"/>
  <c r="AD48" i="2"/>
  <c r="AD448" i="2"/>
  <c r="AD611" i="2"/>
  <c r="AD35" i="2"/>
  <c r="AD450" i="2"/>
  <c r="AD396" i="2"/>
  <c r="AD265" i="2"/>
  <c r="AD541" i="2"/>
  <c r="AD725" i="2"/>
  <c r="AD346" i="2"/>
  <c r="AD643" i="2"/>
  <c r="AD630" i="2"/>
  <c r="AD51" i="2"/>
  <c r="AD39" i="2"/>
  <c r="AD156" i="2"/>
  <c r="AD241" i="2"/>
  <c r="AD424" i="2"/>
  <c r="AD106" i="2"/>
  <c r="AD85" i="2"/>
  <c r="AD268" i="2"/>
  <c r="AD46" i="2"/>
  <c r="AD456" i="2"/>
  <c r="AD389" i="2"/>
  <c r="AD41" i="2"/>
  <c r="AD333" i="2"/>
  <c r="AD298" i="2"/>
  <c r="AD266" i="2"/>
  <c r="AD364" i="2"/>
  <c r="AD342" i="2"/>
  <c r="AD719" i="2"/>
  <c r="AD687" i="2"/>
  <c r="AD621" i="2"/>
  <c r="AD651" i="2"/>
  <c r="AD697" i="2"/>
  <c r="AD598" i="2"/>
  <c r="AD65" i="2"/>
  <c r="AD219" i="2"/>
  <c r="AD334" i="2"/>
  <c r="AD377" i="2"/>
  <c r="AD203" i="2"/>
  <c r="AD626" i="2"/>
  <c r="AD107" i="2"/>
  <c r="AD98" i="2"/>
  <c r="AD110" i="2"/>
  <c r="AD189" i="2"/>
  <c r="AD684" i="2"/>
  <c r="AD689" i="2"/>
  <c r="AD36" i="2"/>
  <c r="AD436" i="2"/>
  <c r="AD582" i="2"/>
  <c r="AD280" i="2"/>
  <c r="AD707" i="2"/>
  <c r="AD378" i="2"/>
  <c r="AD292" i="2"/>
  <c r="AD356" i="2"/>
  <c r="AD124" i="2"/>
  <c r="AD355" i="2"/>
  <c r="AD242" i="2"/>
  <c r="AD499" i="2"/>
  <c r="AD712" i="2"/>
  <c r="AD319" i="2"/>
  <c r="AD160" i="2"/>
  <c r="AD508" i="2"/>
  <c r="AD84" i="2"/>
  <c r="AD700" i="2"/>
  <c r="AD125" i="2"/>
  <c r="AD239" i="2"/>
  <c r="AD60" i="2"/>
  <c r="AD434" i="2"/>
  <c r="AD640" i="2"/>
  <c r="AD639" i="2"/>
  <c r="AD418" i="2"/>
  <c r="AD592" i="2"/>
  <c r="AD288" i="2"/>
  <c r="AD494" i="2"/>
  <c r="AD519" i="2"/>
  <c r="AD660" i="2"/>
  <c r="AD442" i="2"/>
  <c r="AD485" i="2"/>
  <c r="AD383" i="2"/>
  <c r="AD299" i="2"/>
  <c r="AD127" i="2"/>
  <c r="AD143" i="2"/>
  <c r="AD460" i="2"/>
  <c r="AD652" i="2"/>
  <c r="AD682" i="2"/>
  <c r="AD552" i="2"/>
  <c r="AD393" i="2"/>
  <c r="AD82" i="2"/>
  <c r="AD374" i="2"/>
  <c r="AD732" i="2"/>
  <c r="AD99" i="2"/>
  <c r="AD698" i="2"/>
  <c r="AD670" i="2"/>
  <c r="AD243" i="2"/>
  <c r="AD439" i="2"/>
  <c r="AD502" i="2"/>
  <c r="AD247" i="2"/>
  <c r="AD555" i="2"/>
  <c r="AD315" i="2"/>
  <c r="AD205" i="2"/>
  <c r="AD724" i="2"/>
  <c r="AD91" i="2"/>
  <c r="AD596" i="2"/>
  <c r="AD634" i="2"/>
  <c r="AD367" i="2"/>
  <c r="AD671" i="2"/>
  <c r="AD440" i="2"/>
  <c r="AD78" i="2"/>
  <c r="AD633" i="2"/>
  <c r="AD320" i="2"/>
  <c r="AD140" i="2"/>
  <c r="AD341" i="2"/>
  <c r="AD309" i="2"/>
  <c r="AD453" i="2"/>
  <c r="AD190" i="2"/>
  <c r="AD717" i="2"/>
  <c r="AD404" i="2"/>
  <c r="AD709" i="2"/>
  <c r="AD588" i="2"/>
  <c r="AD680" i="2"/>
  <c r="AD212" i="2"/>
  <c r="AD473" i="2"/>
  <c r="AD350" i="2"/>
  <c r="AD556" i="2"/>
  <c r="AD618" i="2"/>
  <c r="AD161" i="2"/>
  <c r="AD336" i="2"/>
  <c r="AD372" i="2"/>
  <c r="AD713" i="2"/>
  <c r="AD441" i="2"/>
  <c r="AD515" i="2"/>
  <c r="AD567" i="2"/>
  <c r="AD692" i="2"/>
  <c r="AD520" i="2"/>
  <c r="AD469" i="2"/>
  <c r="AD446" i="2"/>
  <c r="AD564" i="2"/>
  <c r="AD589" i="2"/>
  <c r="AD88" i="2"/>
  <c r="AD603" i="2"/>
  <c r="AD301" i="2"/>
  <c r="AD632" i="2"/>
  <c r="AD454" i="2"/>
  <c r="AD373" i="2"/>
  <c r="AD529" i="2"/>
  <c r="AD557" i="2"/>
  <c r="AD283" i="2"/>
  <c r="AD213" i="2"/>
  <c r="AD604" i="2"/>
  <c r="AD182" i="2"/>
  <c r="AD658" i="2"/>
  <c r="AD420" i="2"/>
  <c r="AD492" i="2"/>
  <c r="AD322" i="2"/>
  <c r="AD546" i="2"/>
  <c r="AD706" i="2"/>
  <c r="AD344" i="2"/>
  <c r="AD465" i="2"/>
  <c r="AD711" i="2"/>
  <c r="AD313" i="2"/>
  <c r="AD573" i="2"/>
  <c r="AD232" i="2"/>
  <c r="AD666" i="2"/>
  <c r="AD466" i="2"/>
  <c r="AD647" i="2"/>
  <c r="AD683" i="2"/>
  <c r="AD693" i="2"/>
  <c r="AD395" i="2"/>
  <c r="AD637" i="2"/>
  <c r="AD580" i="2"/>
  <c r="AD394" i="2"/>
  <c r="AD479" i="2"/>
  <c r="AD681" i="2"/>
  <c r="AD716" i="2"/>
  <c r="AD559" i="2"/>
  <c r="AD733" i="2"/>
  <c r="AD662" i="2"/>
  <c r="AD562" i="2"/>
  <c r="AD655" i="2"/>
  <c r="AD571" i="2"/>
  <c r="AD715" i="2"/>
  <c r="AD512" i="2"/>
  <c r="AD690" i="2"/>
  <c r="AD685" i="2"/>
  <c r="AD594" i="2"/>
  <c r="AD566" i="2"/>
  <c r="AD653" i="2"/>
  <c r="AD699" i="2"/>
  <c r="AD718" i="2"/>
  <c r="AD701" i="2"/>
  <c r="AD677" i="2"/>
  <c r="AD710" i="2"/>
  <c r="AD669" i="2"/>
  <c r="AD702" i="2"/>
  <c r="AD657" i="2"/>
  <c r="AD729" i="2"/>
  <c r="AD694" i="2"/>
  <c r="AD622" i="2"/>
  <c r="AD667" i="2"/>
  <c r="AD721" i="2"/>
  <c r="AC535" i="2"/>
  <c r="AC532" i="2"/>
  <c r="AC654" i="2"/>
  <c r="AC173" i="2"/>
  <c r="AC416" i="2"/>
  <c r="AC257" i="2"/>
  <c r="AC545" i="2"/>
  <c r="AC321" i="2"/>
  <c r="AC628" i="2"/>
  <c r="AC423" i="2"/>
  <c r="AC324" i="2"/>
  <c r="AC467" i="2"/>
  <c r="AC132" i="2"/>
  <c r="AC686" i="2"/>
  <c r="AC152" i="2"/>
  <c r="AC290" i="2"/>
  <c r="AC339" i="2"/>
  <c r="AC102" i="2"/>
  <c r="AC476" i="2"/>
  <c r="AC516" i="2"/>
  <c r="AC696" i="2"/>
  <c r="AC42" i="2"/>
  <c r="AC407" i="2"/>
  <c r="AC175" i="2"/>
  <c r="AC21" i="2"/>
  <c r="AC165" i="2"/>
  <c r="AC101" i="2"/>
  <c r="AC399" i="2"/>
  <c r="AC537" i="2"/>
  <c r="AC675" i="2"/>
  <c r="AC329" i="2"/>
  <c r="AC63" i="2"/>
  <c r="AC115" i="2"/>
  <c r="AC607" i="2"/>
  <c r="AC162" i="2"/>
  <c r="AC646" i="2"/>
  <c r="AC179" i="2"/>
  <c r="AC73" i="2"/>
  <c r="AC130" i="2"/>
  <c r="AC645" i="2"/>
  <c r="AC23" i="2"/>
  <c r="AC586" i="2"/>
  <c r="AC276" i="2"/>
  <c r="AC414" i="2"/>
  <c r="AC5" i="2"/>
  <c r="AC493" i="2"/>
  <c r="AC116" i="2"/>
  <c r="AC114" i="2"/>
  <c r="AC287" i="2"/>
  <c r="AC77" i="2"/>
  <c r="AC246" i="2"/>
  <c r="AC398" i="2"/>
  <c r="AC139" i="2"/>
  <c r="AC52" i="2"/>
  <c r="AC610" i="2"/>
  <c r="AC352" i="2"/>
  <c r="AC69" i="2"/>
  <c r="AC462" i="2"/>
  <c r="AC137" i="2"/>
  <c r="AC565" i="2"/>
  <c r="AC483" i="2"/>
  <c r="AC223" i="2"/>
  <c r="AC153" i="2"/>
  <c r="AC417" i="2"/>
  <c r="AC405" i="2"/>
  <c r="AC197" i="2"/>
  <c r="AC510" i="2"/>
  <c r="AC230" i="2"/>
  <c r="AC307" i="2"/>
  <c r="AC169" i="2"/>
  <c r="AC403" i="2"/>
  <c r="AC458" i="2"/>
  <c r="AC221" i="2"/>
  <c r="AC86" i="2"/>
  <c r="AC481" i="2"/>
  <c r="AC100" i="2"/>
  <c r="AC135" i="2"/>
  <c r="AC4" i="2"/>
  <c r="AC449" i="2"/>
  <c r="AC129" i="2"/>
  <c r="AC338" i="2"/>
  <c r="AC474" i="2"/>
  <c r="AC83" i="2"/>
  <c r="AC335" i="2"/>
  <c r="AC272" i="2"/>
  <c r="AC599" i="2"/>
  <c r="AC57" i="2"/>
  <c r="AC570" i="2"/>
  <c r="AC244" i="2"/>
  <c r="AC635" i="2"/>
  <c r="AC295" i="2"/>
  <c r="AC49" i="2"/>
  <c r="AC294" i="2"/>
  <c r="AC273" i="2"/>
  <c r="AC368" i="2"/>
  <c r="AC45" i="2"/>
  <c r="AC438" i="2"/>
  <c r="AC7" i="2"/>
  <c r="AC164" i="2"/>
  <c r="AC204" i="2"/>
  <c r="AC128" i="2"/>
  <c r="AC151" i="2"/>
  <c r="AC348" i="2"/>
  <c r="AC286" i="2"/>
  <c r="AC668" i="2"/>
  <c r="AC256" i="2"/>
  <c r="AC379" i="2"/>
  <c r="AC574" i="2"/>
  <c r="AC22" i="2"/>
  <c r="AC62" i="2"/>
  <c r="AC518" i="2"/>
  <c r="AC20" i="2"/>
  <c r="AC18" i="2"/>
  <c r="AC208" i="2"/>
  <c r="AC147" i="2"/>
  <c r="AC323" i="2"/>
  <c r="AC34" i="2"/>
  <c r="AC253" i="2"/>
  <c r="AC194" i="2"/>
  <c r="AC408" i="2"/>
  <c r="AC497" i="2"/>
  <c r="AC262" i="2"/>
  <c r="AC304" i="2"/>
  <c r="AC184" i="2"/>
  <c r="AC357" i="2"/>
  <c r="AC167" i="2"/>
  <c r="AC601" i="2"/>
  <c r="AC158" i="2"/>
  <c r="AC353" i="2"/>
  <c r="AC400" i="2"/>
  <c r="AC522" i="2"/>
  <c r="AC261" i="2"/>
  <c r="AC224" i="2"/>
  <c r="AC188" i="2"/>
  <c r="AC445" i="2"/>
  <c r="AC38" i="2"/>
  <c r="AC120" i="2"/>
  <c r="AC44" i="2"/>
  <c r="AC296" i="2"/>
  <c r="AC210" i="2"/>
  <c r="AC126" i="2"/>
  <c r="AC708" i="2"/>
  <c r="AC2" i="2"/>
  <c r="AC249" i="2"/>
  <c r="AC168" i="2"/>
  <c r="AC177" i="2"/>
  <c r="AC427" i="2"/>
  <c r="AC231" i="2"/>
  <c r="AC154" i="2"/>
  <c r="AC235" i="2"/>
  <c r="AC703" i="2"/>
  <c r="AC58" i="2"/>
  <c r="AC390" i="2"/>
  <c r="AC514" i="2"/>
  <c r="AC387" i="2"/>
  <c r="AC397" i="2"/>
  <c r="AC9" i="2"/>
  <c r="AC484" i="2"/>
  <c r="AC144" i="2"/>
  <c r="AC480" i="2"/>
  <c r="AC523" i="2"/>
  <c r="AC138" i="2"/>
  <c r="AC11" i="2"/>
  <c r="AC370" i="2"/>
  <c r="AC542" i="2"/>
  <c r="AC136" i="2"/>
  <c r="AC498" i="2"/>
  <c r="AC80" i="2"/>
  <c r="AC644" i="2"/>
  <c r="AC575" i="2"/>
  <c r="AC260" i="2"/>
  <c r="AC587" i="2"/>
  <c r="AC226" i="2"/>
  <c r="AC549" i="2"/>
  <c r="AC650" i="2"/>
  <c r="AC579" i="2"/>
  <c r="AC29" i="2"/>
  <c r="AC511" i="2"/>
  <c r="AC228" i="2"/>
  <c r="AC181" i="2"/>
  <c r="AC215" i="2"/>
  <c r="AC17" i="2"/>
  <c r="AC186" i="2"/>
  <c r="AC605" i="2"/>
  <c r="AC234" i="2"/>
  <c r="AC422" i="2"/>
  <c r="AC676" i="2"/>
  <c r="AC332" i="2"/>
  <c r="AC172" i="2"/>
  <c r="AC581" i="2"/>
  <c r="AC527" i="2"/>
  <c r="AC282" i="2"/>
  <c r="AC149" i="2"/>
  <c r="AC678" i="2"/>
  <c r="AC425" i="2"/>
  <c r="AC71" i="2"/>
  <c r="AC432" i="2"/>
  <c r="AC371" i="2"/>
  <c r="AC616" i="2"/>
  <c r="AC435" i="2"/>
  <c r="AC688" i="2"/>
  <c r="AC254" i="2"/>
  <c r="AC318" i="2"/>
  <c r="AC551" i="2"/>
  <c r="AC118" i="2"/>
  <c r="AC593" i="2"/>
  <c r="AC53" i="2"/>
  <c r="AC263" i="2"/>
  <c r="AC240" i="2"/>
  <c r="AC159" i="2"/>
  <c r="AC505" i="2"/>
  <c r="AC585" i="2"/>
  <c r="AC66" i="2"/>
  <c r="AC95" i="2"/>
  <c r="AC111" i="2"/>
  <c r="AC526" i="2"/>
  <c r="AC475" i="2"/>
  <c r="AC487" i="2"/>
  <c r="AC345" i="2"/>
  <c r="AC525" i="2"/>
  <c r="AC539" i="2"/>
  <c r="AC33" i="2"/>
  <c r="AC297" i="2"/>
  <c r="AC358" i="2"/>
  <c r="AC185" i="2"/>
  <c r="AC237" i="2"/>
  <c r="AC270" i="2"/>
  <c r="AC674" i="2"/>
  <c r="AC50" i="2"/>
  <c r="AC412" i="2"/>
  <c r="AC530" i="2"/>
  <c r="AC704" i="2"/>
  <c r="AC277" i="2"/>
  <c r="AC720" i="2"/>
  <c r="AC145" i="2"/>
  <c r="AC569" i="2"/>
  <c r="AC316" i="2"/>
  <c r="AC437" i="2"/>
  <c r="AC470" i="2"/>
  <c r="AC206" i="2"/>
  <c r="AC451" i="2"/>
  <c r="AC59" i="2"/>
  <c r="AC615" i="2"/>
  <c r="AC166" i="2"/>
  <c r="AC325" i="2"/>
  <c r="AC554" i="2"/>
  <c r="AC735" i="2"/>
  <c r="AC464" i="2"/>
  <c r="AC252" i="2"/>
  <c r="AC410" i="2"/>
  <c r="AC12" i="2"/>
  <c r="AC513" i="2"/>
  <c r="AC331" i="2"/>
  <c r="AC714" i="2"/>
  <c r="AC67" i="2"/>
  <c r="AC385" i="2"/>
  <c r="AC314" i="2"/>
  <c r="AC472" i="2"/>
  <c r="AC61" i="2"/>
  <c r="AC134" i="2"/>
  <c r="AC366" i="2"/>
  <c r="AC471" i="2"/>
  <c r="AC576" i="2"/>
  <c r="AC248" i="2"/>
  <c r="AC602" i="2"/>
  <c r="AC198" i="2"/>
  <c r="AC595" i="2"/>
  <c r="AC457" i="2"/>
  <c r="AC94" i="2"/>
  <c r="AC3" i="2"/>
  <c r="AC375" i="2"/>
  <c r="AC89" i="2"/>
  <c r="AC501" i="2"/>
  <c r="AC109" i="2"/>
  <c r="AC170" i="2"/>
  <c r="AC238" i="2"/>
  <c r="AC503" i="2"/>
  <c r="AC24" i="2"/>
  <c r="AC74" i="2"/>
  <c r="AC524" i="2"/>
  <c r="AC491" i="2"/>
  <c r="AC488" i="2"/>
  <c r="AC413" i="2"/>
  <c r="AC193" i="2"/>
  <c r="AC648" i="2"/>
  <c r="AC547" i="2"/>
  <c r="AC726" i="2"/>
  <c r="AC275" i="2"/>
  <c r="AC284" i="2"/>
  <c r="AC32" i="2"/>
  <c r="AC250" i="2"/>
  <c r="AC112" i="2"/>
  <c r="AC583" i="2"/>
  <c r="AC568" i="2"/>
  <c r="AC209" i="2"/>
  <c r="AC627" i="2"/>
  <c r="AC362" i="2"/>
  <c r="AC369" i="2"/>
  <c r="AC495" i="2"/>
  <c r="AC195" i="2"/>
  <c r="AC40" i="2"/>
  <c r="AC47" i="2"/>
  <c r="AC176" i="2"/>
  <c r="AC401" i="2"/>
  <c r="AC222" i="2"/>
  <c r="AC54" i="2"/>
  <c r="AC623" i="2"/>
  <c r="AC31" i="2"/>
  <c r="AC361" i="2"/>
  <c r="AC72" i="2"/>
  <c r="AC142" i="2"/>
  <c r="AC608" i="2"/>
  <c r="AC157" i="2"/>
  <c r="AC103" i="2"/>
  <c r="AC612" i="2"/>
  <c r="AC349" i="2"/>
  <c r="AC540" i="2"/>
  <c r="AC227" i="2"/>
  <c r="AC214" i="2"/>
  <c r="AC148" i="2"/>
  <c r="AC351" i="2"/>
  <c r="AC673" i="2"/>
  <c r="AC433" i="2"/>
  <c r="AC113" i="2"/>
  <c r="AC382" i="2"/>
  <c r="AC207" i="2"/>
  <c r="AC10" i="2"/>
  <c r="AC563" i="2"/>
  <c r="AC108" i="2"/>
  <c r="AC229" i="2"/>
  <c r="AC550" i="2"/>
  <c r="AC731" i="2"/>
  <c r="AC455" i="2"/>
  <c r="AC196" i="2"/>
  <c r="AC13" i="2"/>
  <c r="AC312" i="2"/>
  <c r="AC578" i="2"/>
  <c r="AC27" i="2"/>
  <c r="AC664" i="2"/>
  <c r="AC104" i="2"/>
  <c r="AC15" i="2"/>
  <c r="AC133" i="2"/>
  <c r="AC636" i="2"/>
  <c r="AC278" i="2"/>
  <c r="AC459" i="2"/>
  <c r="AC663" i="2"/>
  <c r="AC507" i="2"/>
  <c r="AC171" i="2"/>
  <c r="AC305" i="2"/>
  <c r="AC217" i="2"/>
  <c r="AC461" i="2"/>
  <c r="AC548" i="2"/>
  <c r="AC251" i="2"/>
  <c r="AC300" i="2"/>
  <c r="AC426" i="2"/>
  <c r="AC28" i="2"/>
  <c r="AC105" i="2"/>
  <c r="AC388" i="2"/>
  <c r="AC620" i="2"/>
  <c r="AC328" i="2"/>
  <c r="AC553" i="2"/>
  <c r="AC609" i="2"/>
  <c r="AC591" i="2"/>
  <c r="AC406" i="2"/>
  <c r="AC380" i="2"/>
  <c r="AC560" i="2"/>
  <c r="AC411" i="2"/>
  <c r="AC90" i="2"/>
  <c r="AC326" i="2"/>
  <c r="AC631" i="2"/>
  <c r="AC200" i="2"/>
  <c r="AC443" i="2"/>
  <c r="AC211" i="2"/>
  <c r="AC93" i="2"/>
  <c r="AC123" i="2"/>
  <c r="AC536" i="2"/>
  <c r="AC81" i="2"/>
  <c r="AC600" i="2"/>
  <c r="AC302" i="2"/>
  <c r="AC402" i="2"/>
  <c r="AC121" i="2"/>
  <c r="AC163" i="2"/>
  <c r="AC259" i="2"/>
  <c r="AC202" i="2"/>
  <c r="AC340" i="2"/>
  <c r="AC695" i="2"/>
  <c r="AC597" i="2"/>
  <c r="AC55" i="2"/>
  <c r="AC255" i="2"/>
  <c r="AC386" i="2"/>
  <c r="AC187" i="2"/>
  <c r="AC347" i="2"/>
  <c r="AC431" i="2"/>
  <c r="AC117" i="2"/>
  <c r="AC236" i="2"/>
  <c r="AC119" i="2"/>
  <c r="AC354" i="2"/>
  <c r="AC267" i="2"/>
  <c r="AC649" i="2"/>
  <c r="AC452" i="2"/>
  <c r="AC245" i="2"/>
  <c r="AC150" i="2"/>
  <c r="AC723" i="2"/>
  <c r="AC619" i="2"/>
  <c r="AC8" i="2"/>
  <c r="AC68" i="2"/>
  <c r="AC199" i="2"/>
  <c r="AC343" i="2"/>
  <c r="AC155" i="2"/>
  <c r="AC16" i="2"/>
  <c r="AC191" i="2"/>
  <c r="AC70" i="2"/>
  <c r="AC509" i="2"/>
  <c r="AC544" i="2"/>
  <c r="AC478" i="2"/>
  <c r="AC92" i="2"/>
  <c r="AC659" i="2"/>
  <c r="AC308" i="2"/>
  <c r="AC25" i="2"/>
  <c r="AC625" i="2"/>
  <c r="AC561" i="2"/>
  <c r="AC269" i="2"/>
  <c r="AC56" i="2"/>
  <c r="AC180" i="2"/>
  <c r="AC415" i="2"/>
  <c r="AC218" i="2"/>
  <c r="AC617" i="2"/>
  <c r="AC327" i="2"/>
  <c r="AC521" i="2"/>
  <c r="AC285" i="2"/>
  <c r="AC76" i="2"/>
  <c r="AC705" i="2"/>
  <c r="AC641" i="2"/>
  <c r="AC291" i="2"/>
  <c r="AC293" i="2"/>
  <c r="AC727" i="2"/>
  <c r="AC43" i="2"/>
  <c r="AC409" i="2"/>
  <c r="AC220" i="2"/>
  <c r="AC500" i="2"/>
  <c r="AC359" i="2"/>
  <c r="AC281" i="2"/>
  <c r="AC672" i="2"/>
  <c r="AC606" i="2"/>
  <c r="AC192" i="2"/>
  <c r="AC486" i="2"/>
  <c r="AC233" i="2"/>
  <c r="AC6" i="2"/>
  <c r="AC391" i="2"/>
  <c r="AC384" i="2"/>
  <c r="AC146" i="2"/>
  <c r="AC279" i="2"/>
  <c r="AC264" i="2"/>
  <c r="AC531" i="2"/>
  <c r="AC225" i="2"/>
  <c r="AC533" i="2"/>
  <c r="AC79" i="2"/>
  <c r="AC14" i="2"/>
  <c r="AC19" i="2"/>
  <c r="AC728" i="2"/>
  <c r="AC201" i="2"/>
  <c r="AC428" i="2"/>
  <c r="AC590" i="2"/>
  <c r="AC534" i="2"/>
  <c r="AC730" i="2"/>
  <c r="AC430" i="2"/>
  <c r="AC528" i="2"/>
  <c r="AC274" i="2"/>
  <c r="AC30" i="2"/>
  <c r="AC271" i="2"/>
  <c r="AC360" i="2"/>
  <c r="AC584" i="2"/>
  <c r="AC122" i="2"/>
  <c r="AC504" i="2"/>
  <c r="AC642" i="2"/>
  <c r="AC538" i="2"/>
  <c r="AC543" i="2"/>
  <c r="AC656" i="2"/>
  <c r="AC447" i="2"/>
  <c r="AC661" i="2"/>
  <c r="AC141" i="2"/>
  <c r="AC629" i="2"/>
  <c r="AC310" i="2"/>
  <c r="AC613" i="2"/>
  <c r="AC96" i="2"/>
  <c r="AC496" i="2"/>
  <c r="AC131" i="2"/>
  <c r="AC37" i="2"/>
  <c r="AC183" i="2"/>
  <c r="AC489" i="2"/>
  <c r="AC258" i="2"/>
  <c r="AC303" i="2"/>
  <c r="AC482" i="2"/>
  <c r="AC317" i="2"/>
  <c r="AC614" i="2"/>
  <c r="AC392" i="2"/>
  <c r="AC178" i="2"/>
  <c r="AC419" i="2"/>
  <c r="AC64" i="2"/>
  <c r="AC363" i="2"/>
  <c r="AC75" i="2"/>
  <c r="AC444" i="2"/>
  <c r="AC174" i="2"/>
  <c r="AC87" i="2"/>
  <c r="AC330" i="2"/>
  <c r="AC734" i="2"/>
  <c r="AC365" i="2"/>
  <c r="AC517" i="2"/>
  <c r="AC311" i="2"/>
  <c r="AC376" i="2"/>
  <c r="AC691" i="2"/>
  <c r="AC429" i="2"/>
  <c r="AC665" i="2"/>
  <c r="AC577" i="2"/>
  <c r="AC477" i="2"/>
  <c r="AC26" i="2"/>
  <c r="AC306" i="2"/>
  <c r="AC679" i="2"/>
  <c r="AC463" i="2"/>
  <c r="AC572" i="2"/>
  <c r="AC421" i="2"/>
  <c r="AC490" i="2"/>
  <c r="AC558" i="2"/>
  <c r="AC638" i="2"/>
  <c r="AC97" i="2"/>
  <c r="AC289" i="2"/>
  <c r="AC722" i="2"/>
  <c r="AC624" i="2"/>
  <c r="AC506" i="2"/>
  <c r="AC468" i="2"/>
  <c r="AC337" i="2"/>
  <c r="AC216" i="2"/>
  <c r="AC381" i="2"/>
  <c r="AC48" i="2"/>
  <c r="AC448" i="2"/>
  <c r="AC611" i="2"/>
  <c r="AC35" i="2"/>
  <c r="AC450" i="2"/>
  <c r="AC396" i="2"/>
  <c r="AC265" i="2"/>
  <c r="AC541" i="2"/>
  <c r="AC725" i="2"/>
  <c r="AC346" i="2"/>
  <c r="AC643" i="2"/>
  <c r="AC630" i="2"/>
  <c r="AC51" i="2"/>
  <c r="AC39" i="2"/>
  <c r="AC156" i="2"/>
  <c r="AC241" i="2"/>
  <c r="AC424" i="2"/>
  <c r="AC106" i="2"/>
  <c r="AC85" i="2"/>
  <c r="AC268" i="2"/>
  <c r="AC46" i="2"/>
  <c r="AC456" i="2"/>
  <c r="AC389" i="2"/>
  <c r="AC41" i="2"/>
  <c r="AC333" i="2"/>
  <c r="AC298" i="2"/>
  <c r="AC266" i="2"/>
  <c r="AC364" i="2"/>
  <c r="AC342" i="2"/>
  <c r="AC719" i="2"/>
  <c r="AC687" i="2"/>
  <c r="AC621" i="2"/>
  <c r="AC651" i="2"/>
  <c r="AC697" i="2"/>
  <c r="AC598" i="2"/>
  <c r="AC65" i="2"/>
  <c r="AC219" i="2"/>
  <c r="AC334" i="2"/>
  <c r="AC377" i="2"/>
  <c r="AC203" i="2"/>
  <c r="AC626" i="2"/>
  <c r="AC107" i="2"/>
  <c r="AC98" i="2"/>
  <c r="AC110" i="2"/>
  <c r="AC189" i="2"/>
  <c r="AC684" i="2"/>
  <c r="AC689" i="2"/>
  <c r="AC36" i="2"/>
  <c r="AC436" i="2"/>
  <c r="AC582" i="2"/>
  <c r="AC280" i="2"/>
  <c r="AC707" i="2"/>
  <c r="AC378" i="2"/>
  <c r="AC292" i="2"/>
  <c r="AC356" i="2"/>
  <c r="AC124" i="2"/>
  <c r="AC355" i="2"/>
  <c r="AC242" i="2"/>
  <c r="AC499" i="2"/>
  <c r="AC712" i="2"/>
  <c r="AC319" i="2"/>
  <c r="AC160" i="2"/>
  <c r="AC508" i="2"/>
  <c r="AC84" i="2"/>
  <c r="AC700" i="2"/>
  <c r="AC125" i="2"/>
  <c r="AC239" i="2"/>
  <c r="AC60" i="2"/>
  <c r="AC434" i="2"/>
  <c r="AC640" i="2"/>
  <c r="AC639" i="2"/>
  <c r="AC418" i="2"/>
  <c r="AC592" i="2"/>
  <c r="AC288" i="2"/>
  <c r="AC494" i="2"/>
  <c r="AC519" i="2"/>
  <c r="AC660" i="2"/>
  <c r="AC442" i="2"/>
  <c r="AC485" i="2"/>
  <c r="AC383" i="2"/>
  <c r="AC299" i="2"/>
  <c r="AC127" i="2"/>
  <c r="AC143" i="2"/>
  <c r="AC460" i="2"/>
  <c r="AC652" i="2"/>
  <c r="AC682" i="2"/>
  <c r="AC552" i="2"/>
  <c r="AC393" i="2"/>
  <c r="AC82" i="2"/>
  <c r="AC374" i="2"/>
  <c r="AC732" i="2"/>
  <c r="AC99" i="2"/>
  <c r="AC698" i="2"/>
  <c r="AC670" i="2"/>
  <c r="AC243" i="2"/>
  <c r="AC439" i="2"/>
  <c r="AC502" i="2"/>
  <c r="AC247" i="2"/>
  <c r="AC555" i="2"/>
  <c r="AC315" i="2"/>
  <c r="AC205" i="2"/>
  <c r="AC724" i="2"/>
  <c r="AC91" i="2"/>
  <c r="AC596" i="2"/>
  <c r="AC634" i="2"/>
  <c r="AC367" i="2"/>
  <c r="AC671" i="2"/>
  <c r="AC440" i="2"/>
  <c r="AC78" i="2"/>
  <c r="AC633" i="2"/>
  <c r="AC320" i="2"/>
  <c r="AC140" i="2"/>
  <c r="AC341" i="2"/>
  <c r="AC309" i="2"/>
  <c r="AC453" i="2"/>
  <c r="AC190" i="2"/>
  <c r="AC717" i="2"/>
  <c r="AC404" i="2"/>
  <c r="AC709" i="2"/>
  <c r="AC588" i="2"/>
  <c r="AC680" i="2"/>
  <c r="AC212" i="2"/>
  <c r="AC473" i="2"/>
  <c r="AC350" i="2"/>
  <c r="AC556" i="2"/>
  <c r="AC618" i="2"/>
  <c r="AC161" i="2"/>
  <c r="AC336" i="2"/>
  <c r="AC372" i="2"/>
  <c r="AC713" i="2"/>
  <c r="AC441" i="2"/>
  <c r="AC515" i="2"/>
  <c r="AC567" i="2"/>
  <c r="AC692" i="2"/>
  <c r="AC520" i="2"/>
  <c r="AC469" i="2"/>
  <c r="AC446" i="2"/>
  <c r="AC564" i="2"/>
  <c r="AC589" i="2"/>
  <c r="AC88" i="2"/>
  <c r="AC603" i="2"/>
  <c r="AC301" i="2"/>
  <c r="AC632" i="2"/>
  <c r="AC454" i="2"/>
  <c r="AC373" i="2"/>
  <c r="AC529" i="2"/>
  <c r="AC557" i="2"/>
  <c r="AC283" i="2"/>
  <c r="AC213" i="2"/>
  <c r="AC604" i="2"/>
  <c r="AC182" i="2"/>
  <c r="AC658" i="2"/>
  <c r="AC420" i="2"/>
  <c r="AC492" i="2"/>
  <c r="AC322" i="2"/>
  <c r="AC546" i="2"/>
  <c r="AC706" i="2"/>
  <c r="AC344" i="2"/>
  <c r="AC465" i="2"/>
  <c r="AC711" i="2"/>
  <c r="AC313" i="2"/>
  <c r="AC573" i="2"/>
  <c r="AC232" i="2"/>
  <c r="AC666" i="2"/>
  <c r="AC466" i="2"/>
  <c r="AC647" i="2"/>
  <c r="AC683" i="2"/>
  <c r="AC693" i="2"/>
  <c r="AC395" i="2"/>
  <c r="AC637" i="2"/>
  <c r="AC580" i="2"/>
  <c r="AC394" i="2"/>
  <c r="AC479" i="2"/>
  <c r="AC681" i="2"/>
  <c r="AC716" i="2"/>
  <c r="AC559" i="2"/>
  <c r="AC733" i="2"/>
  <c r="AC662" i="2"/>
  <c r="AC562" i="2"/>
  <c r="AC655" i="2"/>
  <c r="AC571" i="2"/>
  <c r="AC715" i="2"/>
  <c r="AC512" i="2"/>
  <c r="AC690" i="2"/>
  <c r="AC685" i="2"/>
  <c r="AC594" i="2"/>
  <c r="AC566" i="2"/>
  <c r="AC653" i="2"/>
  <c r="AC699" i="2"/>
  <c r="AC718" i="2"/>
  <c r="AC701" i="2"/>
  <c r="AC677" i="2"/>
  <c r="AC710" i="2"/>
  <c r="AC669" i="2"/>
  <c r="AC702" i="2"/>
  <c r="AC657" i="2"/>
  <c r="AC729" i="2"/>
  <c r="AC694" i="2"/>
  <c r="AC622" i="2"/>
  <c r="AC667" i="2"/>
  <c r="AC721" i="2"/>
  <c r="U535" i="2"/>
  <c r="U532" i="2"/>
  <c r="U654" i="2"/>
  <c r="U173" i="2"/>
  <c r="U416" i="2"/>
  <c r="U257" i="2"/>
  <c r="U545" i="2"/>
  <c r="U321" i="2"/>
  <c r="U628" i="2"/>
  <c r="U423" i="2"/>
  <c r="U324" i="2"/>
  <c r="U467" i="2"/>
  <c r="U132" i="2"/>
  <c r="U686" i="2"/>
  <c r="U152" i="2"/>
  <c r="U290" i="2"/>
  <c r="U339" i="2"/>
  <c r="U102" i="2"/>
  <c r="U476" i="2"/>
  <c r="U516" i="2"/>
  <c r="U696" i="2"/>
  <c r="U42" i="2"/>
  <c r="U407" i="2"/>
  <c r="U175" i="2"/>
  <c r="U21" i="2"/>
  <c r="U165" i="2"/>
  <c r="U101" i="2"/>
  <c r="U399" i="2"/>
  <c r="U537" i="2"/>
  <c r="U675" i="2"/>
  <c r="U329" i="2"/>
  <c r="U63" i="2"/>
  <c r="U115" i="2"/>
  <c r="U607" i="2"/>
  <c r="U162" i="2"/>
  <c r="U646" i="2"/>
  <c r="U179" i="2"/>
  <c r="U73" i="2"/>
  <c r="U130" i="2"/>
  <c r="U645" i="2"/>
  <c r="U23" i="2"/>
  <c r="U586" i="2"/>
  <c r="U276" i="2"/>
  <c r="U414" i="2"/>
  <c r="U5" i="2"/>
  <c r="U493" i="2"/>
  <c r="U116" i="2"/>
  <c r="U114" i="2"/>
  <c r="U287" i="2"/>
  <c r="U77" i="2"/>
  <c r="U246" i="2"/>
  <c r="U398" i="2"/>
  <c r="U139" i="2"/>
  <c r="U52" i="2"/>
  <c r="U610" i="2"/>
  <c r="U352" i="2"/>
  <c r="U69" i="2"/>
  <c r="U462" i="2"/>
  <c r="U137" i="2"/>
  <c r="U565" i="2"/>
  <c r="U483" i="2"/>
  <c r="U223" i="2"/>
  <c r="U153" i="2"/>
  <c r="U417" i="2"/>
  <c r="U405" i="2"/>
  <c r="U197" i="2"/>
  <c r="U510" i="2"/>
  <c r="U230" i="2"/>
  <c r="U307" i="2"/>
  <c r="U169" i="2"/>
  <c r="U403" i="2"/>
  <c r="U458" i="2"/>
  <c r="U221" i="2"/>
  <c r="U86" i="2"/>
  <c r="U481" i="2"/>
  <c r="U100" i="2"/>
  <c r="U135" i="2"/>
  <c r="U4" i="2"/>
  <c r="U449" i="2"/>
  <c r="U129" i="2"/>
  <c r="U338" i="2"/>
  <c r="U474" i="2"/>
  <c r="U83" i="2"/>
  <c r="U335" i="2"/>
  <c r="U272" i="2"/>
  <c r="U599" i="2"/>
  <c r="U57" i="2"/>
  <c r="U570" i="2"/>
  <c r="U244" i="2"/>
  <c r="U635" i="2"/>
  <c r="U295" i="2"/>
  <c r="U49" i="2"/>
  <c r="U294" i="2"/>
  <c r="U273" i="2"/>
  <c r="U368" i="2"/>
  <c r="U45" i="2"/>
  <c r="U438" i="2"/>
  <c r="U7" i="2"/>
  <c r="U164" i="2"/>
  <c r="U204" i="2"/>
  <c r="U128" i="2"/>
  <c r="U151" i="2"/>
  <c r="U348" i="2"/>
  <c r="U286" i="2"/>
  <c r="U668" i="2"/>
  <c r="U256" i="2"/>
  <c r="U379" i="2"/>
  <c r="U574" i="2"/>
  <c r="U22" i="2"/>
  <c r="U62" i="2"/>
  <c r="U518" i="2"/>
  <c r="U20" i="2"/>
  <c r="U18" i="2"/>
  <c r="U208" i="2"/>
  <c r="U147" i="2"/>
  <c r="U323" i="2"/>
  <c r="U34" i="2"/>
  <c r="U253" i="2"/>
  <c r="U194" i="2"/>
  <c r="U408" i="2"/>
  <c r="U497" i="2"/>
  <c r="U262" i="2"/>
  <c r="U304" i="2"/>
  <c r="U184" i="2"/>
  <c r="U357" i="2"/>
  <c r="U167" i="2"/>
  <c r="U601" i="2"/>
  <c r="U158" i="2"/>
  <c r="U353" i="2"/>
  <c r="U400" i="2"/>
  <c r="U522" i="2"/>
  <c r="U261" i="2"/>
  <c r="U224" i="2"/>
  <c r="U188" i="2"/>
  <c r="U445" i="2"/>
  <c r="U38" i="2"/>
  <c r="U120" i="2"/>
  <c r="U44" i="2"/>
  <c r="U296" i="2"/>
  <c r="U210" i="2"/>
  <c r="U126" i="2"/>
  <c r="U708" i="2"/>
  <c r="U2" i="2"/>
  <c r="U249" i="2"/>
  <c r="U168" i="2"/>
  <c r="U177" i="2"/>
  <c r="U427" i="2"/>
  <c r="U231" i="2"/>
  <c r="U154" i="2"/>
  <c r="U235" i="2"/>
  <c r="U703" i="2"/>
  <c r="U58" i="2"/>
  <c r="U390" i="2"/>
  <c r="U514" i="2"/>
  <c r="U387" i="2"/>
  <c r="U397" i="2"/>
  <c r="U9" i="2"/>
  <c r="U484" i="2"/>
  <c r="U144" i="2"/>
  <c r="U480" i="2"/>
  <c r="U523" i="2"/>
  <c r="U138" i="2"/>
  <c r="U11" i="2"/>
  <c r="U370" i="2"/>
  <c r="U542" i="2"/>
  <c r="U136" i="2"/>
  <c r="U498" i="2"/>
  <c r="U80" i="2"/>
  <c r="U644" i="2"/>
  <c r="U575" i="2"/>
  <c r="U260" i="2"/>
  <c r="U587" i="2"/>
  <c r="U226" i="2"/>
  <c r="U549" i="2"/>
  <c r="U650" i="2"/>
  <c r="U579" i="2"/>
  <c r="U29" i="2"/>
  <c r="U511" i="2"/>
  <c r="U228" i="2"/>
  <c r="U181" i="2"/>
  <c r="U215" i="2"/>
  <c r="U17" i="2"/>
  <c r="U186" i="2"/>
  <c r="U605" i="2"/>
  <c r="U234" i="2"/>
  <c r="U422" i="2"/>
  <c r="U676" i="2"/>
  <c r="U332" i="2"/>
  <c r="U172" i="2"/>
  <c r="U581" i="2"/>
  <c r="U527" i="2"/>
  <c r="U282" i="2"/>
  <c r="U149" i="2"/>
  <c r="U678" i="2"/>
  <c r="U425" i="2"/>
  <c r="U71" i="2"/>
  <c r="U432" i="2"/>
  <c r="U371" i="2"/>
  <c r="U616" i="2"/>
  <c r="U435" i="2"/>
  <c r="U688" i="2"/>
  <c r="U254" i="2"/>
  <c r="U318" i="2"/>
  <c r="U551" i="2"/>
  <c r="U118" i="2"/>
  <c r="U593" i="2"/>
  <c r="U53" i="2"/>
  <c r="U263" i="2"/>
  <c r="U240" i="2"/>
  <c r="U159" i="2"/>
  <c r="U505" i="2"/>
  <c r="U585" i="2"/>
  <c r="U66" i="2"/>
  <c r="U95" i="2"/>
  <c r="U111" i="2"/>
  <c r="U526" i="2"/>
  <c r="U475" i="2"/>
  <c r="U487" i="2"/>
  <c r="U345" i="2"/>
  <c r="U525" i="2"/>
  <c r="U539" i="2"/>
  <c r="U33" i="2"/>
  <c r="U297" i="2"/>
  <c r="U358" i="2"/>
  <c r="U185" i="2"/>
  <c r="U237" i="2"/>
  <c r="U270" i="2"/>
  <c r="U674" i="2"/>
  <c r="U50" i="2"/>
  <c r="U412" i="2"/>
  <c r="U530" i="2"/>
  <c r="U704" i="2"/>
  <c r="U277" i="2"/>
  <c r="U720" i="2"/>
  <c r="U145" i="2"/>
  <c r="U569" i="2"/>
  <c r="U316" i="2"/>
  <c r="U437" i="2"/>
  <c r="U470" i="2"/>
  <c r="U206" i="2"/>
  <c r="U451" i="2"/>
  <c r="U59" i="2"/>
  <c r="U615" i="2"/>
  <c r="U166" i="2"/>
  <c r="U325" i="2"/>
  <c r="U554" i="2"/>
  <c r="U735" i="2"/>
  <c r="U464" i="2"/>
  <c r="U252" i="2"/>
  <c r="U410" i="2"/>
  <c r="U12" i="2"/>
  <c r="U513" i="2"/>
  <c r="U331" i="2"/>
  <c r="U714" i="2"/>
  <c r="U67" i="2"/>
  <c r="U385" i="2"/>
  <c r="U314" i="2"/>
  <c r="U472" i="2"/>
  <c r="U61" i="2"/>
  <c r="U134" i="2"/>
  <c r="U366" i="2"/>
  <c r="U471" i="2"/>
  <c r="U576" i="2"/>
  <c r="U248" i="2"/>
  <c r="U602" i="2"/>
  <c r="U198" i="2"/>
  <c r="U595" i="2"/>
  <c r="U457" i="2"/>
  <c r="U94" i="2"/>
  <c r="U3" i="2"/>
  <c r="U375" i="2"/>
  <c r="U89" i="2"/>
  <c r="U501" i="2"/>
  <c r="U109" i="2"/>
  <c r="U170" i="2"/>
  <c r="U238" i="2"/>
  <c r="U503" i="2"/>
  <c r="U24" i="2"/>
  <c r="U74" i="2"/>
  <c r="U524" i="2"/>
  <c r="U491" i="2"/>
  <c r="U488" i="2"/>
  <c r="U413" i="2"/>
  <c r="U193" i="2"/>
  <c r="U648" i="2"/>
  <c r="U547" i="2"/>
  <c r="U726" i="2"/>
  <c r="U275" i="2"/>
  <c r="U284" i="2"/>
  <c r="U32" i="2"/>
  <c r="U250" i="2"/>
  <c r="U112" i="2"/>
  <c r="U583" i="2"/>
  <c r="U568" i="2"/>
  <c r="U209" i="2"/>
  <c r="U627" i="2"/>
  <c r="U362" i="2"/>
  <c r="U369" i="2"/>
  <c r="U495" i="2"/>
  <c r="U195" i="2"/>
  <c r="U40" i="2"/>
  <c r="U47" i="2"/>
  <c r="U176" i="2"/>
  <c r="U401" i="2"/>
  <c r="U222" i="2"/>
  <c r="U54" i="2"/>
  <c r="U623" i="2"/>
  <c r="U31" i="2"/>
  <c r="U361" i="2"/>
  <c r="U72" i="2"/>
  <c r="U142" i="2"/>
  <c r="U608" i="2"/>
  <c r="U157" i="2"/>
  <c r="U103" i="2"/>
  <c r="U612" i="2"/>
  <c r="U349" i="2"/>
  <c r="U540" i="2"/>
  <c r="U227" i="2"/>
  <c r="U214" i="2"/>
  <c r="U148" i="2"/>
  <c r="U351" i="2"/>
  <c r="U673" i="2"/>
  <c r="U433" i="2"/>
  <c r="U113" i="2"/>
  <c r="U382" i="2"/>
  <c r="U207" i="2"/>
  <c r="U10" i="2"/>
  <c r="U563" i="2"/>
  <c r="U108" i="2"/>
  <c r="U229" i="2"/>
  <c r="U550" i="2"/>
  <c r="U731" i="2"/>
  <c r="U455" i="2"/>
  <c r="U196" i="2"/>
  <c r="U13" i="2"/>
  <c r="U312" i="2"/>
  <c r="U578" i="2"/>
  <c r="U27" i="2"/>
  <c r="U664" i="2"/>
  <c r="U104" i="2"/>
  <c r="U15" i="2"/>
  <c r="U133" i="2"/>
  <c r="U636" i="2"/>
  <c r="U278" i="2"/>
  <c r="U459" i="2"/>
  <c r="U663" i="2"/>
  <c r="U507" i="2"/>
  <c r="U171" i="2"/>
  <c r="U305" i="2"/>
  <c r="U217" i="2"/>
  <c r="U461" i="2"/>
  <c r="U548" i="2"/>
  <c r="U251" i="2"/>
  <c r="U300" i="2"/>
  <c r="U426" i="2"/>
  <c r="U28" i="2"/>
  <c r="U105" i="2"/>
  <c r="U388" i="2"/>
  <c r="U620" i="2"/>
  <c r="U328" i="2"/>
  <c r="U553" i="2"/>
  <c r="U609" i="2"/>
  <c r="U591" i="2"/>
  <c r="U406" i="2"/>
  <c r="U380" i="2"/>
  <c r="U560" i="2"/>
  <c r="U411" i="2"/>
  <c r="U90" i="2"/>
  <c r="U326" i="2"/>
  <c r="U631" i="2"/>
  <c r="U200" i="2"/>
  <c r="U443" i="2"/>
  <c r="U211" i="2"/>
  <c r="U93" i="2"/>
  <c r="U123" i="2"/>
  <c r="U536" i="2"/>
  <c r="U81" i="2"/>
  <c r="U600" i="2"/>
  <c r="U302" i="2"/>
  <c r="U402" i="2"/>
  <c r="U121" i="2"/>
  <c r="U163" i="2"/>
  <c r="U259" i="2"/>
  <c r="U202" i="2"/>
  <c r="U340" i="2"/>
  <c r="U695" i="2"/>
  <c r="U597" i="2"/>
  <c r="U55" i="2"/>
  <c r="U255" i="2"/>
  <c r="U386" i="2"/>
  <c r="U187" i="2"/>
  <c r="U347" i="2"/>
  <c r="U431" i="2"/>
  <c r="U117" i="2"/>
  <c r="U236" i="2"/>
  <c r="U119" i="2"/>
  <c r="U354" i="2"/>
  <c r="U267" i="2"/>
  <c r="U649" i="2"/>
  <c r="U452" i="2"/>
  <c r="U245" i="2"/>
  <c r="U150" i="2"/>
  <c r="U723" i="2"/>
  <c r="U619" i="2"/>
  <c r="U8" i="2"/>
  <c r="U68" i="2"/>
  <c r="U199" i="2"/>
  <c r="U343" i="2"/>
  <c r="U155" i="2"/>
  <c r="U16" i="2"/>
  <c r="U191" i="2"/>
  <c r="U70" i="2"/>
  <c r="U509" i="2"/>
  <c r="U544" i="2"/>
  <c r="U478" i="2"/>
  <c r="U92" i="2"/>
  <c r="U659" i="2"/>
  <c r="U308" i="2"/>
  <c r="U25" i="2"/>
  <c r="U625" i="2"/>
  <c r="U561" i="2"/>
  <c r="U269" i="2"/>
  <c r="U56" i="2"/>
  <c r="U180" i="2"/>
  <c r="U415" i="2"/>
  <c r="U218" i="2"/>
  <c r="U617" i="2"/>
  <c r="U327" i="2"/>
  <c r="U521" i="2"/>
  <c r="U285" i="2"/>
  <c r="U76" i="2"/>
  <c r="U705" i="2"/>
  <c r="U641" i="2"/>
  <c r="U291" i="2"/>
  <c r="U293" i="2"/>
  <c r="U727" i="2"/>
  <c r="U43" i="2"/>
  <c r="U409" i="2"/>
  <c r="U220" i="2"/>
  <c r="U500" i="2"/>
  <c r="U359" i="2"/>
  <c r="U281" i="2"/>
  <c r="U672" i="2"/>
  <c r="U606" i="2"/>
  <c r="U192" i="2"/>
  <c r="U486" i="2"/>
  <c r="U233" i="2"/>
  <c r="U6" i="2"/>
  <c r="U391" i="2"/>
  <c r="U384" i="2"/>
  <c r="U146" i="2"/>
  <c r="U279" i="2"/>
  <c r="U264" i="2"/>
  <c r="U531" i="2"/>
  <c r="U225" i="2"/>
  <c r="U533" i="2"/>
  <c r="U79" i="2"/>
  <c r="U14" i="2"/>
  <c r="U19" i="2"/>
  <c r="U728" i="2"/>
  <c r="U201" i="2"/>
  <c r="U428" i="2"/>
  <c r="U590" i="2"/>
  <c r="U534" i="2"/>
  <c r="U730" i="2"/>
  <c r="U430" i="2"/>
  <c r="U528" i="2"/>
  <c r="U274" i="2"/>
  <c r="U30" i="2"/>
  <c r="U271" i="2"/>
  <c r="U360" i="2"/>
  <c r="U584" i="2"/>
  <c r="U122" i="2"/>
  <c r="U504" i="2"/>
  <c r="U642" i="2"/>
  <c r="U538" i="2"/>
  <c r="U543" i="2"/>
  <c r="U656" i="2"/>
  <c r="U447" i="2"/>
  <c r="U661" i="2"/>
  <c r="U141" i="2"/>
  <c r="U629" i="2"/>
  <c r="U310" i="2"/>
  <c r="U613" i="2"/>
  <c r="U96" i="2"/>
  <c r="U496" i="2"/>
  <c r="U131" i="2"/>
  <c r="U37" i="2"/>
  <c r="U183" i="2"/>
  <c r="U489" i="2"/>
  <c r="U258" i="2"/>
  <c r="U303" i="2"/>
  <c r="U482" i="2"/>
  <c r="U317" i="2"/>
  <c r="U614" i="2"/>
  <c r="U392" i="2"/>
  <c r="U178" i="2"/>
  <c r="U419" i="2"/>
  <c r="U64" i="2"/>
  <c r="U363" i="2"/>
  <c r="U75" i="2"/>
  <c r="U444" i="2"/>
  <c r="U174" i="2"/>
  <c r="U87" i="2"/>
  <c r="U330" i="2"/>
  <c r="U734" i="2"/>
  <c r="U365" i="2"/>
  <c r="U517" i="2"/>
  <c r="U311" i="2"/>
  <c r="U376" i="2"/>
  <c r="U691" i="2"/>
  <c r="U429" i="2"/>
  <c r="U665" i="2"/>
  <c r="U577" i="2"/>
  <c r="U477" i="2"/>
  <c r="U26" i="2"/>
  <c r="U306" i="2"/>
  <c r="U679" i="2"/>
  <c r="U463" i="2"/>
  <c r="U572" i="2"/>
  <c r="U421" i="2"/>
  <c r="U490" i="2"/>
  <c r="U558" i="2"/>
  <c r="U638" i="2"/>
  <c r="U97" i="2"/>
  <c r="U289" i="2"/>
  <c r="U722" i="2"/>
  <c r="U624" i="2"/>
  <c r="U506" i="2"/>
  <c r="U468" i="2"/>
  <c r="U337" i="2"/>
  <c r="U216" i="2"/>
  <c r="U381" i="2"/>
  <c r="U48" i="2"/>
  <c r="U448" i="2"/>
  <c r="U611" i="2"/>
  <c r="U35" i="2"/>
  <c r="U450" i="2"/>
  <c r="U396" i="2"/>
  <c r="U265" i="2"/>
  <c r="U541" i="2"/>
  <c r="U725" i="2"/>
  <c r="U346" i="2"/>
  <c r="U643" i="2"/>
  <c r="U630" i="2"/>
  <c r="U51" i="2"/>
  <c r="U39" i="2"/>
  <c r="U156" i="2"/>
  <c r="U241" i="2"/>
  <c r="U424" i="2"/>
  <c r="U106" i="2"/>
  <c r="U85" i="2"/>
  <c r="U268" i="2"/>
  <c r="U46" i="2"/>
  <c r="U456" i="2"/>
  <c r="U389" i="2"/>
  <c r="U41" i="2"/>
  <c r="U333" i="2"/>
  <c r="U298" i="2"/>
  <c r="U266" i="2"/>
  <c r="U364" i="2"/>
  <c r="U342" i="2"/>
  <c r="U719" i="2"/>
  <c r="U687" i="2"/>
  <c r="U621" i="2"/>
  <c r="U651" i="2"/>
  <c r="U697" i="2"/>
  <c r="U598" i="2"/>
  <c r="U65" i="2"/>
  <c r="U219" i="2"/>
  <c r="U334" i="2"/>
  <c r="U377" i="2"/>
  <c r="U203" i="2"/>
  <c r="U626" i="2"/>
  <c r="U107" i="2"/>
  <c r="U98" i="2"/>
  <c r="U110" i="2"/>
  <c r="U189" i="2"/>
  <c r="U684" i="2"/>
  <c r="U689" i="2"/>
  <c r="U36" i="2"/>
  <c r="U436" i="2"/>
  <c r="U582" i="2"/>
  <c r="U280" i="2"/>
  <c r="U707" i="2"/>
  <c r="U378" i="2"/>
  <c r="U292" i="2"/>
  <c r="U356" i="2"/>
  <c r="U124" i="2"/>
  <c r="U355" i="2"/>
  <c r="U242" i="2"/>
  <c r="U499" i="2"/>
  <c r="U712" i="2"/>
  <c r="U319" i="2"/>
  <c r="U160" i="2"/>
  <c r="U508" i="2"/>
  <c r="U84" i="2"/>
  <c r="U700" i="2"/>
  <c r="U125" i="2"/>
  <c r="U239" i="2"/>
  <c r="U60" i="2"/>
  <c r="U434" i="2"/>
  <c r="U640" i="2"/>
  <c r="U639" i="2"/>
  <c r="U418" i="2"/>
  <c r="U592" i="2"/>
  <c r="U288" i="2"/>
  <c r="U494" i="2"/>
  <c r="U519" i="2"/>
  <c r="U660" i="2"/>
  <c r="U442" i="2"/>
  <c r="U485" i="2"/>
  <c r="U383" i="2"/>
  <c r="U299" i="2"/>
  <c r="U127" i="2"/>
  <c r="U143" i="2"/>
  <c r="U460" i="2"/>
  <c r="U652" i="2"/>
  <c r="U682" i="2"/>
  <c r="U552" i="2"/>
  <c r="U393" i="2"/>
  <c r="U82" i="2"/>
  <c r="U374" i="2"/>
  <c r="U732" i="2"/>
  <c r="U99" i="2"/>
  <c r="U698" i="2"/>
  <c r="U670" i="2"/>
  <c r="U243" i="2"/>
  <c r="U439" i="2"/>
  <c r="U502" i="2"/>
  <c r="U247" i="2"/>
  <c r="U555" i="2"/>
  <c r="U315" i="2"/>
  <c r="U205" i="2"/>
  <c r="U724" i="2"/>
  <c r="U91" i="2"/>
  <c r="U596" i="2"/>
  <c r="U634" i="2"/>
  <c r="U367" i="2"/>
  <c r="U671" i="2"/>
  <c r="U440" i="2"/>
  <c r="U78" i="2"/>
  <c r="U633" i="2"/>
  <c r="U320" i="2"/>
  <c r="U140" i="2"/>
  <c r="U341" i="2"/>
  <c r="U309" i="2"/>
  <c r="U453" i="2"/>
  <c r="U190" i="2"/>
  <c r="U717" i="2"/>
  <c r="U404" i="2"/>
  <c r="U709" i="2"/>
  <c r="U588" i="2"/>
  <c r="U680" i="2"/>
  <c r="U212" i="2"/>
  <c r="U473" i="2"/>
  <c r="U350" i="2"/>
  <c r="U556" i="2"/>
  <c r="U618" i="2"/>
  <c r="U161" i="2"/>
  <c r="U336" i="2"/>
  <c r="U372" i="2"/>
  <c r="U713" i="2"/>
  <c r="U441" i="2"/>
  <c r="U515" i="2"/>
  <c r="U567" i="2"/>
  <c r="U692" i="2"/>
  <c r="U520" i="2"/>
  <c r="U469" i="2"/>
  <c r="U446" i="2"/>
  <c r="U564" i="2"/>
  <c r="U589" i="2"/>
  <c r="U88" i="2"/>
  <c r="U603" i="2"/>
  <c r="U301" i="2"/>
  <c r="U632" i="2"/>
  <c r="U454" i="2"/>
  <c r="U373" i="2"/>
  <c r="U529" i="2"/>
  <c r="U557" i="2"/>
  <c r="U283" i="2"/>
  <c r="U213" i="2"/>
  <c r="U604" i="2"/>
  <c r="U182" i="2"/>
  <c r="U658" i="2"/>
  <c r="U420" i="2"/>
  <c r="U492" i="2"/>
  <c r="U322" i="2"/>
  <c r="U546" i="2"/>
  <c r="U706" i="2"/>
  <c r="U344" i="2"/>
  <c r="U465" i="2"/>
  <c r="U711" i="2"/>
  <c r="U313" i="2"/>
  <c r="U573" i="2"/>
  <c r="U232" i="2"/>
  <c r="U666" i="2"/>
  <c r="U466" i="2"/>
  <c r="U647" i="2"/>
  <c r="U683" i="2"/>
  <c r="U693" i="2"/>
  <c r="U395" i="2"/>
  <c r="U637" i="2"/>
  <c r="U580" i="2"/>
  <c r="U394" i="2"/>
  <c r="U479" i="2"/>
  <c r="U681" i="2"/>
  <c r="U716" i="2"/>
  <c r="U559" i="2"/>
  <c r="U733" i="2"/>
  <c r="U662" i="2"/>
  <c r="U562" i="2"/>
  <c r="U655" i="2"/>
  <c r="U571" i="2"/>
  <c r="U715" i="2"/>
  <c r="U512" i="2"/>
  <c r="U690" i="2"/>
  <c r="U685" i="2"/>
  <c r="U594" i="2"/>
  <c r="U566" i="2"/>
  <c r="U653" i="2"/>
  <c r="U699" i="2"/>
  <c r="U718" i="2"/>
  <c r="U701" i="2"/>
  <c r="U677" i="2"/>
  <c r="U710" i="2"/>
  <c r="U669" i="2"/>
  <c r="U702" i="2"/>
  <c r="U657" i="2"/>
  <c r="U729" i="2"/>
  <c r="U694" i="2"/>
  <c r="U622" i="2"/>
  <c r="U667" i="2"/>
  <c r="U721" i="2"/>
  <c r="T535" i="2"/>
  <c r="T532" i="2"/>
  <c r="T654" i="2"/>
  <c r="T173" i="2"/>
  <c r="T416" i="2"/>
  <c r="T257" i="2"/>
  <c r="T545" i="2"/>
  <c r="T321" i="2"/>
  <c r="T628" i="2"/>
  <c r="T423" i="2"/>
  <c r="T324" i="2"/>
  <c r="T467" i="2"/>
  <c r="T132" i="2"/>
  <c r="T686" i="2"/>
  <c r="T152" i="2"/>
  <c r="T290" i="2"/>
  <c r="T339" i="2"/>
  <c r="T102" i="2"/>
  <c r="T476" i="2"/>
  <c r="T516" i="2"/>
  <c r="T696" i="2"/>
  <c r="T42" i="2"/>
  <c r="T407" i="2"/>
  <c r="T175" i="2"/>
  <c r="T21" i="2"/>
  <c r="T165" i="2"/>
  <c r="T101" i="2"/>
  <c r="T399" i="2"/>
  <c r="T537" i="2"/>
  <c r="T675" i="2"/>
  <c r="T329" i="2"/>
  <c r="T63" i="2"/>
  <c r="T115" i="2"/>
  <c r="T607" i="2"/>
  <c r="T162" i="2"/>
  <c r="T646" i="2"/>
  <c r="T179" i="2"/>
  <c r="T73" i="2"/>
  <c r="T130" i="2"/>
  <c r="T645" i="2"/>
  <c r="T23" i="2"/>
  <c r="T586" i="2"/>
  <c r="T276" i="2"/>
  <c r="T414" i="2"/>
  <c r="T5" i="2"/>
  <c r="T493" i="2"/>
  <c r="T116" i="2"/>
  <c r="T114" i="2"/>
  <c r="T287" i="2"/>
  <c r="T77" i="2"/>
  <c r="T246" i="2"/>
  <c r="T398" i="2"/>
  <c r="T139" i="2"/>
  <c r="T52" i="2"/>
  <c r="T610" i="2"/>
  <c r="T352" i="2"/>
  <c r="T69" i="2"/>
  <c r="T462" i="2"/>
  <c r="T137" i="2"/>
  <c r="T565" i="2"/>
  <c r="T483" i="2"/>
  <c r="T223" i="2"/>
  <c r="T153" i="2"/>
  <c r="T417" i="2"/>
  <c r="T405" i="2"/>
  <c r="T197" i="2"/>
  <c r="T510" i="2"/>
  <c r="T230" i="2"/>
  <c r="T307" i="2"/>
  <c r="T169" i="2"/>
  <c r="T403" i="2"/>
  <c r="T458" i="2"/>
  <c r="T221" i="2"/>
  <c r="T86" i="2"/>
  <c r="T481" i="2"/>
  <c r="T100" i="2"/>
  <c r="T135" i="2"/>
  <c r="T4" i="2"/>
  <c r="T449" i="2"/>
  <c r="T129" i="2"/>
  <c r="T338" i="2"/>
  <c r="T474" i="2"/>
  <c r="T83" i="2"/>
  <c r="T335" i="2"/>
  <c r="T272" i="2"/>
  <c r="T599" i="2"/>
  <c r="T57" i="2"/>
  <c r="T570" i="2"/>
  <c r="T244" i="2"/>
  <c r="T635" i="2"/>
  <c r="T295" i="2"/>
  <c r="T49" i="2"/>
  <c r="T294" i="2"/>
  <c r="T273" i="2"/>
  <c r="T368" i="2"/>
  <c r="T45" i="2"/>
  <c r="T438" i="2"/>
  <c r="T7" i="2"/>
  <c r="T164" i="2"/>
  <c r="T204" i="2"/>
  <c r="T128" i="2"/>
  <c r="T151" i="2"/>
  <c r="T348" i="2"/>
  <c r="T286" i="2"/>
  <c r="T668" i="2"/>
  <c r="T256" i="2"/>
  <c r="T379" i="2"/>
  <c r="T574" i="2"/>
  <c r="T22" i="2"/>
  <c r="T62" i="2"/>
  <c r="T518" i="2"/>
  <c r="T20" i="2"/>
  <c r="T18" i="2"/>
  <c r="T208" i="2"/>
  <c r="T147" i="2"/>
  <c r="T323" i="2"/>
  <c r="T34" i="2"/>
  <c r="T253" i="2"/>
  <c r="T194" i="2"/>
  <c r="T408" i="2"/>
  <c r="T497" i="2"/>
  <c r="T262" i="2"/>
  <c r="T304" i="2"/>
  <c r="T184" i="2"/>
  <c r="T357" i="2"/>
  <c r="T167" i="2"/>
  <c r="T601" i="2"/>
  <c r="T158" i="2"/>
  <c r="T353" i="2"/>
  <c r="T400" i="2"/>
  <c r="T522" i="2"/>
  <c r="T261" i="2"/>
  <c r="T224" i="2"/>
  <c r="T188" i="2"/>
  <c r="T445" i="2"/>
  <c r="T38" i="2"/>
  <c r="T120" i="2"/>
  <c r="T44" i="2"/>
  <c r="T296" i="2"/>
  <c r="T210" i="2"/>
  <c r="T126" i="2"/>
  <c r="T708" i="2"/>
  <c r="T2" i="2"/>
  <c r="T249" i="2"/>
  <c r="T168" i="2"/>
  <c r="T177" i="2"/>
  <c r="T427" i="2"/>
  <c r="T231" i="2"/>
  <c r="T154" i="2"/>
  <c r="T235" i="2"/>
  <c r="T703" i="2"/>
  <c r="T58" i="2"/>
  <c r="T390" i="2"/>
  <c r="T514" i="2"/>
  <c r="T387" i="2"/>
  <c r="T397" i="2"/>
  <c r="T9" i="2"/>
  <c r="T484" i="2"/>
  <c r="T144" i="2"/>
  <c r="T480" i="2"/>
  <c r="T523" i="2"/>
  <c r="T138" i="2"/>
  <c r="T11" i="2"/>
  <c r="T370" i="2"/>
  <c r="T542" i="2"/>
  <c r="T136" i="2"/>
  <c r="T498" i="2"/>
  <c r="T80" i="2"/>
  <c r="T644" i="2"/>
  <c r="T575" i="2"/>
  <c r="T260" i="2"/>
  <c r="T587" i="2"/>
  <c r="T226" i="2"/>
  <c r="T549" i="2"/>
  <c r="T650" i="2"/>
  <c r="T579" i="2"/>
  <c r="T29" i="2"/>
  <c r="T511" i="2"/>
  <c r="T228" i="2"/>
  <c r="T181" i="2"/>
  <c r="T215" i="2"/>
  <c r="T17" i="2"/>
  <c r="T186" i="2"/>
  <c r="T605" i="2"/>
  <c r="T234" i="2"/>
  <c r="T422" i="2"/>
  <c r="T676" i="2"/>
  <c r="T332" i="2"/>
  <c r="T172" i="2"/>
  <c r="T581" i="2"/>
  <c r="T527" i="2"/>
  <c r="T282" i="2"/>
  <c r="T149" i="2"/>
  <c r="T678" i="2"/>
  <c r="T425" i="2"/>
  <c r="T71" i="2"/>
  <c r="T432" i="2"/>
  <c r="T371" i="2"/>
  <c r="T616" i="2"/>
  <c r="T435" i="2"/>
  <c r="T688" i="2"/>
  <c r="T254" i="2"/>
  <c r="T318" i="2"/>
  <c r="T551" i="2"/>
  <c r="T118" i="2"/>
  <c r="T593" i="2"/>
  <c r="T53" i="2"/>
  <c r="T263" i="2"/>
  <c r="T240" i="2"/>
  <c r="T159" i="2"/>
  <c r="T505" i="2"/>
  <c r="T585" i="2"/>
  <c r="T66" i="2"/>
  <c r="T95" i="2"/>
  <c r="T111" i="2"/>
  <c r="T526" i="2"/>
  <c r="T475" i="2"/>
  <c r="T487" i="2"/>
  <c r="T345" i="2"/>
  <c r="T525" i="2"/>
  <c r="T539" i="2"/>
  <c r="T33" i="2"/>
  <c r="T297" i="2"/>
  <c r="T358" i="2"/>
  <c r="T185" i="2"/>
  <c r="T237" i="2"/>
  <c r="T270" i="2"/>
  <c r="T674" i="2"/>
  <c r="T50" i="2"/>
  <c r="T412" i="2"/>
  <c r="T530" i="2"/>
  <c r="T704" i="2"/>
  <c r="T277" i="2"/>
  <c r="T720" i="2"/>
  <c r="T145" i="2"/>
  <c r="T569" i="2"/>
  <c r="T316" i="2"/>
  <c r="T437" i="2"/>
  <c r="T470" i="2"/>
  <c r="T206" i="2"/>
  <c r="T451" i="2"/>
  <c r="T59" i="2"/>
  <c r="T615" i="2"/>
  <c r="T166" i="2"/>
  <c r="T325" i="2"/>
  <c r="T554" i="2"/>
  <c r="T735" i="2"/>
  <c r="T464" i="2"/>
  <c r="T252" i="2"/>
  <c r="T410" i="2"/>
  <c r="T12" i="2"/>
  <c r="T513" i="2"/>
  <c r="T331" i="2"/>
  <c r="T714" i="2"/>
  <c r="T67" i="2"/>
  <c r="T385" i="2"/>
  <c r="T314" i="2"/>
  <c r="T472" i="2"/>
  <c r="T61" i="2"/>
  <c r="T134" i="2"/>
  <c r="T366" i="2"/>
  <c r="T471" i="2"/>
  <c r="T576" i="2"/>
  <c r="T248" i="2"/>
  <c r="T602" i="2"/>
  <c r="T198" i="2"/>
  <c r="T595" i="2"/>
  <c r="T457" i="2"/>
  <c r="T94" i="2"/>
  <c r="T3" i="2"/>
  <c r="T375" i="2"/>
  <c r="T89" i="2"/>
  <c r="T501" i="2"/>
  <c r="T109" i="2"/>
  <c r="T170" i="2"/>
  <c r="T238" i="2"/>
  <c r="T503" i="2"/>
  <c r="T24" i="2"/>
  <c r="T74" i="2"/>
  <c r="T524" i="2"/>
  <c r="T491" i="2"/>
  <c r="T488" i="2"/>
  <c r="T413" i="2"/>
  <c r="T193" i="2"/>
  <c r="T648" i="2"/>
  <c r="T547" i="2"/>
  <c r="T726" i="2"/>
  <c r="T275" i="2"/>
  <c r="T284" i="2"/>
  <c r="T32" i="2"/>
  <c r="T250" i="2"/>
  <c r="T112" i="2"/>
  <c r="T583" i="2"/>
  <c r="T568" i="2"/>
  <c r="T209" i="2"/>
  <c r="T627" i="2"/>
  <c r="T362" i="2"/>
  <c r="T369" i="2"/>
  <c r="T495" i="2"/>
  <c r="T195" i="2"/>
  <c r="T40" i="2"/>
  <c r="T47" i="2"/>
  <c r="T176" i="2"/>
  <c r="T401" i="2"/>
  <c r="T222" i="2"/>
  <c r="T54" i="2"/>
  <c r="T623" i="2"/>
  <c r="T31" i="2"/>
  <c r="T361" i="2"/>
  <c r="T72" i="2"/>
  <c r="T142" i="2"/>
  <c r="T608" i="2"/>
  <c r="T157" i="2"/>
  <c r="T103" i="2"/>
  <c r="T612" i="2"/>
  <c r="T349" i="2"/>
  <c r="T540" i="2"/>
  <c r="T227" i="2"/>
  <c r="T214" i="2"/>
  <c r="T148" i="2"/>
  <c r="T351" i="2"/>
  <c r="T673" i="2"/>
  <c r="T433" i="2"/>
  <c r="T113" i="2"/>
  <c r="T382" i="2"/>
  <c r="T207" i="2"/>
  <c r="T10" i="2"/>
  <c r="T563" i="2"/>
  <c r="T108" i="2"/>
  <c r="T229" i="2"/>
  <c r="T550" i="2"/>
  <c r="T731" i="2"/>
  <c r="T455" i="2"/>
  <c r="T196" i="2"/>
  <c r="T13" i="2"/>
  <c r="T312" i="2"/>
  <c r="T578" i="2"/>
  <c r="T27" i="2"/>
  <c r="T664" i="2"/>
  <c r="T104" i="2"/>
  <c r="T15" i="2"/>
  <c r="T133" i="2"/>
  <c r="T636" i="2"/>
  <c r="T278" i="2"/>
  <c r="T459" i="2"/>
  <c r="T663" i="2"/>
  <c r="T507" i="2"/>
  <c r="T171" i="2"/>
  <c r="T305" i="2"/>
  <c r="T217" i="2"/>
  <c r="T461" i="2"/>
  <c r="T548" i="2"/>
  <c r="T251" i="2"/>
  <c r="T300" i="2"/>
  <c r="T426" i="2"/>
  <c r="T28" i="2"/>
  <c r="T105" i="2"/>
  <c r="T388" i="2"/>
  <c r="T620" i="2"/>
  <c r="T328" i="2"/>
  <c r="T553" i="2"/>
  <c r="T609" i="2"/>
  <c r="T591" i="2"/>
  <c r="T406" i="2"/>
  <c r="T380" i="2"/>
  <c r="T560" i="2"/>
  <c r="T411" i="2"/>
  <c r="T90" i="2"/>
  <c r="T326" i="2"/>
  <c r="T631" i="2"/>
  <c r="T200" i="2"/>
  <c r="T443" i="2"/>
  <c r="T211" i="2"/>
  <c r="T93" i="2"/>
  <c r="T123" i="2"/>
  <c r="T536" i="2"/>
  <c r="T81" i="2"/>
  <c r="T600" i="2"/>
  <c r="T302" i="2"/>
  <c r="T402" i="2"/>
  <c r="T121" i="2"/>
  <c r="T163" i="2"/>
  <c r="T259" i="2"/>
  <c r="T202" i="2"/>
  <c r="T340" i="2"/>
  <c r="T695" i="2"/>
  <c r="T597" i="2"/>
  <c r="T55" i="2"/>
  <c r="T255" i="2"/>
  <c r="T386" i="2"/>
  <c r="T187" i="2"/>
  <c r="T347" i="2"/>
  <c r="T431" i="2"/>
  <c r="T117" i="2"/>
  <c r="T236" i="2"/>
  <c r="T119" i="2"/>
  <c r="T354" i="2"/>
  <c r="T267" i="2"/>
  <c r="T649" i="2"/>
  <c r="T452" i="2"/>
  <c r="T245" i="2"/>
  <c r="T150" i="2"/>
  <c r="T723" i="2"/>
  <c r="T619" i="2"/>
  <c r="T8" i="2"/>
  <c r="T68" i="2"/>
  <c r="T199" i="2"/>
  <c r="T343" i="2"/>
  <c r="T155" i="2"/>
  <c r="T16" i="2"/>
  <c r="T191" i="2"/>
  <c r="T70" i="2"/>
  <c r="T509" i="2"/>
  <c r="T544" i="2"/>
  <c r="T478" i="2"/>
  <c r="T92" i="2"/>
  <c r="T659" i="2"/>
  <c r="T308" i="2"/>
  <c r="T25" i="2"/>
  <c r="T625" i="2"/>
  <c r="T561" i="2"/>
  <c r="T269" i="2"/>
  <c r="T56" i="2"/>
  <c r="T180" i="2"/>
  <c r="T415" i="2"/>
  <c r="T218" i="2"/>
  <c r="T617" i="2"/>
  <c r="T327" i="2"/>
  <c r="T521" i="2"/>
  <c r="T285" i="2"/>
  <c r="T76" i="2"/>
  <c r="T705" i="2"/>
  <c r="T641" i="2"/>
  <c r="T291" i="2"/>
  <c r="T293" i="2"/>
  <c r="T727" i="2"/>
  <c r="T43" i="2"/>
  <c r="T409" i="2"/>
  <c r="T220" i="2"/>
  <c r="T500" i="2"/>
  <c r="T359" i="2"/>
  <c r="T281" i="2"/>
  <c r="T672" i="2"/>
  <c r="T606" i="2"/>
  <c r="T192" i="2"/>
  <c r="T486" i="2"/>
  <c r="T233" i="2"/>
  <c r="T6" i="2"/>
  <c r="T391" i="2"/>
  <c r="T384" i="2"/>
  <c r="T146" i="2"/>
  <c r="T279" i="2"/>
  <c r="T264" i="2"/>
  <c r="T531" i="2"/>
  <c r="T225" i="2"/>
  <c r="T533" i="2"/>
  <c r="T79" i="2"/>
  <c r="T14" i="2"/>
  <c r="T19" i="2"/>
  <c r="T728" i="2"/>
  <c r="T201" i="2"/>
  <c r="T428" i="2"/>
  <c r="T590" i="2"/>
  <c r="T534" i="2"/>
  <c r="T730" i="2"/>
  <c r="T430" i="2"/>
  <c r="T528" i="2"/>
  <c r="T274" i="2"/>
  <c r="T30" i="2"/>
  <c r="T271" i="2"/>
  <c r="T360" i="2"/>
  <c r="T584" i="2"/>
  <c r="T122" i="2"/>
  <c r="T504" i="2"/>
  <c r="T642" i="2"/>
  <c r="T538" i="2"/>
  <c r="T543" i="2"/>
  <c r="T656" i="2"/>
  <c r="T447" i="2"/>
  <c r="T661" i="2"/>
  <c r="T141" i="2"/>
  <c r="T629" i="2"/>
  <c r="T310" i="2"/>
  <c r="T613" i="2"/>
  <c r="T96" i="2"/>
  <c r="T496" i="2"/>
  <c r="T131" i="2"/>
  <c r="T37" i="2"/>
  <c r="T183" i="2"/>
  <c r="T489" i="2"/>
  <c r="T258" i="2"/>
  <c r="T303" i="2"/>
  <c r="T482" i="2"/>
  <c r="T317" i="2"/>
  <c r="T614" i="2"/>
  <c r="T392" i="2"/>
  <c r="T178" i="2"/>
  <c r="T419" i="2"/>
  <c r="T64" i="2"/>
  <c r="T363" i="2"/>
  <c r="T75" i="2"/>
  <c r="T444" i="2"/>
  <c r="T174" i="2"/>
  <c r="T87" i="2"/>
  <c r="T330" i="2"/>
  <c r="T734" i="2"/>
  <c r="T365" i="2"/>
  <c r="T517" i="2"/>
  <c r="T311" i="2"/>
  <c r="T376" i="2"/>
  <c r="T691" i="2"/>
  <c r="T429" i="2"/>
  <c r="T665" i="2"/>
  <c r="T577" i="2"/>
  <c r="T477" i="2"/>
  <c r="T26" i="2"/>
  <c r="T306" i="2"/>
  <c r="T679" i="2"/>
  <c r="T463" i="2"/>
  <c r="T572" i="2"/>
  <c r="T421" i="2"/>
  <c r="T490" i="2"/>
  <c r="T558" i="2"/>
  <c r="T638" i="2"/>
  <c r="T97" i="2"/>
  <c r="T289" i="2"/>
  <c r="T722" i="2"/>
  <c r="T624" i="2"/>
  <c r="T506" i="2"/>
  <c r="T468" i="2"/>
  <c r="T337" i="2"/>
  <c r="T216" i="2"/>
  <c r="T381" i="2"/>
  <c r="T48" i="2"/>
  <c r="T448" i="2"/>
  <c r="T611" i="2"/>
  <c r="T35" i="2"/>
  <c r="T450" i="2"/>
  <c r="T396" i="2"/>
  <c r="T265" i="2"/>
  <c r="T541" i="2"/>
  <c r="T725" i="2"/>
  <c r="T346" i="2"/>
  <c r="T643" i="2"/>
  <c r="T630" i="2"/>
  <c r="T51" i="2"/>
  <c r="T39" i="2"/>
  <c r="T156" i="2"/>
  <c r="T241" i="2"/>
  <c r="T424" i="2"/>
  <c r="T106" i="2"/>
  <c r="T85" i="2"/>
  <c r="T268" i="2"/>
  <c r="T46" i="2"/>
  <c r="T456" i="2"/>
  <c r="T389" i="2"/>
  <c r="T41" i="2"/>
  <c r="T333" i="2"/>
  <c r="T298" i="2"/>
  <c r="T266" i="2"/>
  <c r="T364" i="2"/>
  <c r="T342" i="2"/>
  <c r="T719" i="2"/>
  <c r="T687" i="2"/>
  <c r="T621" i="2"/>
  <c r="T651" i="2"/>
  <c r="T697" i="2"/>
  <c r="T598" i="2"/>
  <c r="T65" i="2"/>
  <c r="T219" i="2"/>
  <c r="T334" i="2"/>
  <c r="T377" i="2"/>
  <c r="T203" i="2"/>
  <c r="T626" i="2"/>
  <c r="T107" i="2"/>
  <c r="T98" i="2"/>
  <c r="T110" i="2"/>
  <c r="T189" i="2"/>
  <c r="T684" i="2"/>
  <c r="T689" i="2"/>
  <c r="T36" i="2"/>
  <c r="T436" i="2"/>
  <c r="T582" i="2"/>
  <c r="T280" i="2"/>
  <c r="T707" i="2"/>
  <c r="T378" i="2"/>
  <c r="T292" i="2"/>
  <c r="T356" i="2"/>
  <c r="T124" i="2"/>
  <c r="T355" i="2"/>
  <c r="T242" i="2"/>
  <c r="T499" i="2"/>
  <c r="T712" i="2"/>
  <c r="T319" i="2"/>
  <c r="T160" i="2"/>
  <c r="T508" i="2"/>
  <c r="T84" i="2"/>
  <c r="T700" i="2"/>
  <c r="T125" i="2"/>
  <c r="T239" i="2"/>
  <c r="T60" i="2"/>
  <c r="T434" i="2"/>
  <c r="T640" i="2"/>
  <c r="T639" i="2"/>
  <c r="T418" i="2"/>
  <c r="T592" i="2"/>
  <c r="T288" i="2"/>
  <c r="T494" i="2"/>
  <c r="T519" i="2"/>
  <c r="T660" i="2"/>
  <c r="T442" i="2"/>
  <c r="T485" i="2"/>
  <c r="T383" i="2"/>
  <c r="T299" i="2"/>
  <c r="T127" i="2"/>
  <c r="T143" i="2"/>
  <c r="T460" i="2"/>
  <c r="T652" i="2"/>
  <c r="T682" i="2"/>
  <c r="T552" i="2"/>
  <c r="T393" i="2"/>
  <c r="T82" i="2"/>
  <c r="T374" i="2"/>
  <c r="T732" i="2"/>
  <c r="T99" i="2"/>
  <c r="T698" i="2"/>
  <c r="T670" i="2"/>
  <c r="T243" i="2"/>
  <c r="T439" i="2"/>
  <c r="T502" i="2"/>
  <c r="T247" i="2"/>
  <c r="T555" i="2"/>
  <c r="T315" i="2"/>
  <c r="T205" i="2"/>
  <c r="T724" i="2"/>
  <c r="T91" i="2"/>
  <c r="T596" i="2"/>
  <c r="T634" i="2"/>
  <c r="T367" i="2"/>
  <c r="T671" i="2"/>
  <c r="T440" i="2"/>
  <c r="T78" i="2"/>
  <c r="T633" i="2"/>
  <c r="T320" i="2"/>
  <c r="T140" i="2"/>
  <c r="T341" i="2"/>
  <c r="T309" i="2"/>
  <c r="T453" i="2"/>
  <c r="T190" i="2"/>
  <c r="T717" i="2"/>
  <c r="T404" i="2"/>
  <c r="T709" i="2"/>
  <c r="T588" i="2"/>
  <c r="T680" i="2"/>
  <c r="T212" i="2"/>
  <c r="T473" i="2"/>
  <c r="T350" i="2"/>
  <c r="T556" i="2"/>
  <c r="T618" i="2"/>
  <c r="T161" i="2"/>
  <c r="T336" i="2"/>
  <c r="T372" i="2"/>
  <c r="T713" i="2"/>
  <c r="T441" i="2"/>
  <c r="T515" i="2"/>
  <c r="T567" i="2"/>
  <c r="T692" i="2"/>
  <c r="T520" i="2"/>
  <c r="T469" i="2"/>
  <c r="T446" i="2"/>
  <c r="T564" i="2"/>
  <c r="T589" i="2"/>
  <c r="T88" i="2"/>
  <c r="T603" i="2"/>
  <c r="T301" i="2"/>
  <c r="T632" i="2"/>
  <c r="T454" i="2"/>
  <c r="T373" i="2"/>
  <c r="T529" i="2"/>
  <c r="T557" i="2"/>
  <c r="T283" i="2"/>
  <c r="T213" i="2"/>
  <c r="T604" i="2"/>
  <c r="T182" i="2"/>
  <c r="T658" i="2"/>
  <c r="T420" i="2"/>
  <c r="T492" i="2"/>
  <c r="T322" i="2"/>
  <c r="T546" i="2"/>
  <c r="T706" i="2"/>
  <c r="T344" i="2"/>
  <c r="T465" i="2"/>
  <c r="T711" i="2"/>
  <c r="T313" i="2"/>
  <c r="T573" i="2"/>
  <c r="T232" i="2"/>
  <c r="T666" i="2"/>
  <c r="T466" i="2"/>
  <c r="T647" i="2"/>
  <c r="T683" i="2"/>
  <c r="T693" i="2"/>
  <c r="T395" i="2"/>
  <c r="T637" i="2"/>
  <c r="T580" i="2"/>
  <c r="T394" i="2"/>
  <c r="T479" i="2"/>
  <c r="T681" i="2"/>
  <c r="T716" i="2"/>
  <c r="T559" i="2"/>
  <c r="T733" i="2"/>
  <c r="T662" i="2"/>
  <c r="T562" i="2"/>
  <c r="T655" i="2"/>
  <c r="T571" i="2"/>
  <c r="T715" i="2"/>
  <c r="T512" i="2"/>
  <c r="T690" i="2"/>
  <c r="T685" i="2"/>
  <c r="T594" i="2"/>
  <c r="T566" i="2"/>
  <c r="T653" i="2"/>
  <c r="T699" i="2"/>
  <c r="T718" i="2"/>
  <c r="T701" i="2"/>
  <c r="T677" i="2"/>
  <c r="T710" i="2"/>
  <c r="T669" i="2"/>
  <c r="T702" i="2"/>
  <c r="T657" i="2"/>
  <c r="T729" i="2"/>
  <c r="T694" i="2"/>
  <c r="T622" i="2"/>
  <c r="T667" i="2"/>
  <c r="T721" i="2"/>
  <c r="S535" i="2"/>
  <c r="S532" i="2"/>
  <c r="S654" i="2"/>
  <c r="S173" i="2"/>
  <c r="S416" i="2"/>
  <c r="S257" i="2"/>
  <c r="S545" i="2"/>
  <c r="S321" i="2"/>
  <c r="S628" i="2"/>
  <c r="S423" i="2"/>
  <c r="S324" i="2"/>
  <c r="S467" i="2"/>
  <c r="S132" i="2"/>
  <c r="S686" i="2"/>
  <c r="S152" i="2"/>
  <c r="S290" i="2"/>
  <c r="S339" i="2"/>
  <c r="S102" i="2"/>
  <c r="S476" i="2"/>
  <c r="S516" i="2"/>
  <c r="S696" i="2"/>
  <c r="S42" i="2"/>
  <c r="S407" i="2"/>
  <c r="S175" i="2"/>
  <c r="S21" i="2"/>
  <c r="S165" i="2"/>
  <c r="S101" i="2"/>
  <c r="S399" i="2"/>
  <c r="S537" i="2"/>
  <c r="S675" i="2"/>
  <c r="S329" i="2"/>
  <c r="S63" i="2"/>
  <c r="S115" i="2"/>
  <c r="S607" i="2"/>
  <c r="S162" i="2"/>
  <c r="S646" i="2"/>
  <c r="S179" i="2"/>
  <c r="S73" i="2"/>
  <c r="S130" i="2"/>
  <c r="S645" i="2"/>
  <c r="S23" i="2"/>
  <c r="S586" i="2"/>
  <c r="S276" i="2"/>
  <c r="S414" i="2"/>
  <c r="S5" i="2"/>
  <c r="S493" i="2"/>
  <c r="S116" i="2"/>
  <c r="S114" i="2"/>
  <c r="S287" i="2"/>
  <c r="S77" i="2"/>
  <c r="S246" i="2"/>
  <c r="S398" i="2"/>
  <c r="S139" i="2"/>
  <c r="S52" i="2"/>
  <c r="S610" i="2"/>
  <c r="S352" i="2"/>
  <c r="S69" i="2"/>
  <c r="S462" i="2"/>
  <c r="S137" i="2"/>
  <c r="S565" i="2"/>
  <c r="S483" i="2"/>
  <c r="S223" i="2"/>
  <c r="S153" i="2"/>
  <c r="S417" i="2"/>
  <c r="S405" i="2"/>
  <c r="S197" i="2"/>
  <c r="S510" i="2"/>
  <c r="S230" i="2"/>
  <c r="S307" i="2"/>
  <c r="S169" i="2"/>
  <c r="S403" i="2"/>
  <c r="S458" i="2"/>
  <c r="S221" i="2"/>
  <c r="S86" i="2"/>
  <c r="S481" i="2"/>
  <c r="S100" i="2"/>
  <c r="S135" i="2"/>
  <c r="S4" i="2"/>
  <c r="S449" i="2"/>
  <c r="S129" i="2"/>
  <c r="S338" i="2"/>
  <c r="S474" i="2"/>
  <c r="S83" i="2"/>
  <c r="S335" i="2"/>
  <c r="S272" i="2"/>
  <c r="S599" i="2"/>
  <c r="S57" i="2"/>
  <c r="S570" i="2"/>
  <c r="S244" i="2"/>
  <c r="S635" i="2"/>
  <c r="S295" i="2"/>
  <c r="S49" i="2"/>
  <c r="S294" i="2"/>
  <c r="S273" i="2"/>
  <c r="S368" i="2"/>
  <c r="S45" i="2"/>
  <c r="S438" i="2"/>
  <c r="S7" i="2"/>
  <c r="S164" i="2"/>
  <c r="S204" i="2"/>
  <c r="S128" i="2"/>
  <c r="S151" i="2"/>
  <c r="S348" i="2"/>
  <c r="S286" i="2"/>
  <c r="S668" i="2"/>
  <c r="S256" i="2"/>
  <c r="S379" i="2"/>
  <c r="S574" i="2"/>
  <c r="S22" i="2"/>
  <c r="S62" i="2"/>
  <c r="S518" i="2"/>
  <c r="S20" i="2"/>
  <c r="S18" i="2"/>
  <c r="S208" i="2"/>
  <c r="S147" i="2"/>
  <c r="S323" i="2"/>
  <c r="S34" i="2"/>
  <c r="S253" i="2"/>
  <c r="S194" i="2"/>
  <c r="S408" i="2"/>
  <c r="S497" i="2"/>
  <c r="S262" i="2"/>
  <c r="S304" i="2"/>
  <c r="S184" i="2"/>
  <c r="S357" i="2"/>
  <c r="S167" i="2"/>
  <c r="S601" i="2"/>
  <c r="S158" i="2"/>
  <c r="S353" i="2"/>
  <c r="S400" i="2"/>
  <c r="S522" i="2"/>
  <c r="S261" i="2"/>
  <c r="S224" i="2"/>
  <c r="S188" i="2"/>
  <c r="S445" i="2"/>
  <c r="S38" i="2"/>
  <c r="S120" i="2"/>
  <c r="S44" i="2"/>
  <c r="S296" i="2"/>
  <c r="S210" i="2"/>
  <c r="S126" i="2"/>
  <c r="S708" i="2"/>
  <c r="S2" i="2"/>
  <c r="S249" i="2"/>
  <c r="S168" i="2"/>
  <c r="S177" i="2"/>
  <c r="S427" i="2"/>
  <c r="S231" i="2"/>
  <c r="S154" i="2"/>
  <c r="S235" i="2"/>
  <c r="S703" i="2"/>
  <c r="S58" i="2"/>
  <c r="S390" i="2"/>
  <c r="S514" i="2"/>
  <c r="S387" i="2"/>
  <c r="S397" i="2"/>
  <c r="S9" i="2"/>
  <c r="S484" i="2"/>
  <c r="S144" i="2"/>
  <c r="S480" i="2"/>
  <c r="S523" i="2"/>
  <c r="S138" i="2"/>
  <c r="S11" i="2"/>
  <c r="S370" i="2"/>
  <c r="S542" i="2"/>
  <c r="S136" i="2"/>
  <c r="S498" i="2"/>
  <c r="S80" i="2"/>
  <c r="S644" i="2"/>
  <c r="S575" i="2"/>
  <c r="S260" i="2"/>
  <c r="S587" i="2"/>
  <c r="S226" i="2"/>
  <c r="S549" i="2"/>
  <c r="S650" i="2"/>
  <c r="S579" i="2"/>
  <c r="S29" i="2"/>
  <c r="S511" i="2"/>
  <c r="S228" i="2"/>
  <c r="S181" i="2"/>
  <c r="S215" i="2"/>
  <c r="S17" i="2"/>
  <c r="S186" i="2"/>
  <c r="S605" i="2"/>
  <c r="S234" i="2"/>
  <c r="S422" i="2"/>
  <c r="S676" i="2"/>
  <c r="S332" i="2"/>
  <c r="S172" i="2"/>
  <c r="S581" i="2"/>
  <c r="S527" i="2"/>
  <c r="S282" i="2"/>
  <c r="S149" i="2"/>
  <c r="S678" i="2"/>
  <c r="S425" i="2"/>
  <c r="S71" i="2"/>
  <c r="S432" i="2"/>
  <c r="S371" i="2"/>
  <c r="S616" i="2"/>
  <c r="S435" i="2"/>
  <c r="S688" i="2"/>
  <c r="S254" i="2"/>
  <c r="S318" i="2"/>
  <c r="S551" i="2"/>
  <c r="S118" i="2"/>
  <c r="S593" i="2"/>
  <c r="S53" i="2"/>
  <c r="S263" i="2"/>
  <c r="S240" i="2"/>
  <c r="S159" i="2"/>
  <c r="S505" i="2"/>
  <c r="S585" i="2"/>
  <c r="S66" i="2"/>
  <c r="S95" i="2"/>
  <c r="S111" i="2"/>
  <c r="S526" i="2"/>
  <c r="S475" i="2"/>
  <c r="S487" i="2"/>
  <c r="S345" i="2"/>
  <c r="S525" i="2"/>
  <c r="S539" i="2"/>
  <c r="S33" i="2"/>
  <c r="S297" i="2"/>
  <c r="S358" i="2"/>
  <c r="S185" i="2"/>
  <c r="S237" i="2"/>
  <c r="S270" i="2"/>
  <c r="S674" i="2"/>
  <c r="S50" i="2"/>
  <c r="S412" i="2"/>
  <c r="S530" i="2"/>
  <c r="S704" i="2"/>
  <c r="S277" i="2"/>
  <c r="S720" i="2"/>
  <c r="S145" i="2"/>
  <c r="S569" i="2"/>
  <c r="S316" i="2"/>
  <c r="S437" i="2"/>
  <c r="S470" i="2"/>
  <c r="S206" i="2"/>
  <c r="S451" i="2"/>
  <c r="S59" i="2"/>
  <c r="S615" i="2"/>
  <c r="S166" i="2"/>
  <c r="S325" i="2"/>
  <c r="S554" i="2"/>
  <c r="S735" i="2"/>
  <c r="S464" i="2"/>
  <c r="S252" i="2"/>
  <c r="S410" i="2"/>
  <c r="S12" i="2"/>
  <c r="S513" i="2"/>
  <c r="S331" i="2"/>
  <c r="S714" i="2"/>
  <c r="S67" i="2"/>
  <c r="S385" i="2"/>
  <c r="S314" i="2"/>
  <c r="S472" i="2"/>
  <c r="S61" i="2"/>
  <c r="S134" i="2"/>
  <c r="S366" i="2"/>
  <c r="S471" i="2"/>
  <c r="S576" i="2"/>
  <c r="S248" i="2"/>
  <c r="S602" i="2"/>
  <c r="S198" i="2"/>
  <c r="S595" i="2"/>
  <c r="S457" i="2"/>
  <c r="S94" i="2"/>
  <c r="S3" i="2"/>
  <c r="S375" i="2"/>
  <c r="S89" i="2"/>
  <c r="S501" i="2"/>
  <c r="S109" i="2"/>
  <c r="S170" i="2"/>
  <c r="S238" i="2"/>
  <c r="S503" i="2"/>
  <c r="S24" i="2"/>
  <c r="S74" i="2"/>
  <c r="S524" i="2"/>
  <c r="S491" i="2"/>
  <c r="S488" i="2"/>
  <c r="S413" i="2"/>
  <c r="S193" i="2"/>
  <c r="S648" i="2"/>
  <c r="S547" i="2"/>
  <c r="S726" i="2"/>
  <c r="S275" i="2"/>
  <c r="S284" i="2"/>
  <c r="S32" i="2"/>
  <c r="S250" i="2"/>
  <c r="S112" i="2"/>
  <c r="S583" i="2"/>
  <c r="S568" i="2"/>
  <c r="S209" i="2"/>
  <c r="S627" i="2"/>
  <c r="S362" i="2"/>
  <c r="S369" i="2"/>
  <c r="S495" i="2"/>
  <c r="S195" i="2"/>
  <c r="S40" i="2"/>
  <c r="S47" i="2"/>
  <c r="S176" i="2"/>
  <c r="S401" i="2"/>
  <c r="S222" i="2"/>
  <c r="S54" i="2"/>
  <c r="S623" i="2"/>
  <c r="S31" i="2"/>
  <c r="S361" i="2"/>
  <c r="S72" i="2"/>
  <c r="S142" i="2"/>
  <c r="S608" i="2"/>
  <c r="S157" i="2"/>
  <c r="S103" i="2"/>
  <c r="S612" i="2"/>
  <c r="S349" i="2"/>
  <c r="S540" i="2"/>
  <c r="S227" i="2"/>
  <c r="S214" i="2"/>
  <c r="S148" i="2"/>
  <c r="S351" i="2"/>
  <c r="S673" i="2"/>
  <c r="S433" i="2"/>
  <c r="S113" i="2"/>
  <c r="S382" i="2"/>
  <c r="S207" i="2"/>
  <c r="S10" i="2"/>
  <c r="S563" i="2"/>
  <c r="S108" i="2"/>
  <c r="S229" i="2"/>
  <c r="S550" i="2"/>
  <c r="S731" i="2"/>
  <c r="S455" i="2"/>
  <c r="S196" i="2"/>
  <c r="S13" i="2"/>
  <c r="S312" i="2"/>
  <c r="S578" i="2"/>
  <c r="S27" i="2"/>
  <c r="S664" i="2"/>
  <c r="S104" i="2"/>
  <c r="S15" i="2"/>
  <c r="S133" i="2"/>
  <c r="S636" i="2"/>
  <c r="S278" i="2"/>
  <c r="S459" i="2"/>
  <c r="S663" i="2"/>
  <c r="S507" i="2"/>
  <c r="S171" i="2"/>
  <c r="S305" i="2"/>
  <c r="S217" i="2"/>
  <c r="S461" i="2"/>
  <c r="S548" i="2"/>
  <c r="S251" i="2"/>
  <c r="S300" i="2"/>
  <c r="S426" i="2"/>
  <c r="S28" i="2"/>
  <c r="S105" i="2"/>
  <c r="S388" i="2"/>
  <c r="S620" i="2"/>
  <c r="S328" i="2"/>
  <c r="S553" i="2"/>
  <c r="S609" i="2"/>
  <c r="S591" i="2"/>
  <c r="S406" i="2"/>
  <c r="S380" i="2"/>
  <c r="S560" i="2"/>
  <c r="S411" i="2"/>
  <c r="S90" i="2"/>
  <c r="S326" i="2"/>
  <c r="S631" i="2"/>
  <c r="S200" i="2"/>
  <c r="S443" i="2"/>
  <c r="S211" i="2"/>
  <c r="S93" i="2"/>
  <c r="S123" i="2"/>
  <c r="S536" i="2"/>
  <c r="S81" i="2"/>
  <c r="S600" i="2"/>
  <c r="S302" i="2"/>
  <c r="S402" i="2"/>
  <c r="S121" i="2"/>
  <c r="S163" i="2"/>
  <c r="S259" i="2"/>
  <c r="S202" i="2"/>
  <c r="S340" i="2"/>
  <c r="S695" i="2"/>
  <c r="S597" i="2"/>
  <c r="S55" i="2"/>
  <c r="S255" i="2"/>
  <c r="S386" i="2"/>
  <c r="S187" i="2"/>
  <c r="S347" i="2"/>
  <c r="S431" i="2"/>
  <c r="S117" i="2"/>
  <c r="S236" i="2"/>
  <c r="S119" i="2"/>
  <c r="S354" i="2"/>
  <c r="S267" i="2"/>
  <c r="S649" i="2"/>
  <c r="S452" i="2"/>
  <c r="S245" i="2"/>
  <c r="S150" i="2"/>
  <c r="S723" i="2"/>
  <c r="S619" i="2"/>
  <c r="S8" i="2"/>
  <c r="S68" i="2"/>
  <c r="S199" i="2"/>
  <c r="S343" i="2"/>
  <c r="S155" i="2"/>
  <c r="S16" i="2"/>
  <c r="S191" i="2"/>
  <c r="S70" i="2"/>
  <c r="S509" i="2"/>
  <c r="S544" i="2"/>
  <c r="S478" i="2"/>
  <c r="S92" i="2"/>
  <c r="S659" i="2"/>
  <c r="S308" i="2"/>
  <c r="S25" i="2"/>
  <c r="S625" i="2"/>
  <c r="S561" i="2"/>
  <c r="S269" i="2"/>
  <c r="S56" i="2"/>
  <c r="S180" i="2"/>
  <c r="S415" i="2"/>
  <c r="S218" i="2"/>
  <c r="S617" i="2"/>
  <c r="S327" i="2"/>
  <c r="S521" i="2"/>
  <c r="S285" i="2"/>
  <c r="S76" i="2"/>
  <c r="S705" i="2"/>
  <c r="S641" i="2"/>
  <c r="S291" i="2"/>
  <c r="S293" i="2"/>
  <c r="S727" i="2"/>
  <c r="S43" i="2"/>
  <c r="S409" i="2"/>
  <c r="S220" i="2"/>
  <c r="S500" i="2"/>
  <c r="S359" i="2"/>
  <c r="S281" i="2"/>
  <c r="S672" i="2"/>
  <c r="S606" i="2"/>
  <c r="S192" i="2"/>
  <c r="S486" i="2"/>
  <c r="S233" i="2"/>
  <c r="S6" i="2"/>
  <c r="S391" i="2"/>
  <c r="S384" i="2"/>
  <c r="S146" i="2"/>
  <c r="S279" i="2"/>
  <c r="S264" i="2"/>
  <c r="S531" i="2"/>
  <c r="S225" i="2"/>
  <c r="S533" i="2"/>
  <c r="S79" i="2"/>
  <c r="S14" i="2"/>
  <c r="S19" i="2"/>
  <c r="S728" i="2"/>
  <c r="S201" i="2"/>
  <c r="S428" i="2"/>
  <c r="S590" i="2"/>
  <c r="S534" i="2"/>
  <c r="S730" i="2"/>
  <c r="S430" i="2"/>
  <c r="S528" i="2"/>
  <c r="S274" i="2"/>
  <c r="S30" i="2"/>
  <c r="S271" i="2"/>
  <c r="S360" i="2"/>
  <c r="S584" i="2"/>
  <c r="S122" i="2"/>
  <c r="S504" i="2"/>
  <c r="S642" i="2"/>
  <c r="S538" i="2"/>
  <c r="S543" i="2"/>
  <c r="S656" i="2"/>
  <c r="S447" i="2"/>
  <c r="S661" i="2"/>
  <c r="S141" i="2"/>
  <c r="S629" i="2"/>
  <c r="S310" i="2"/>
  <c r="S613" i="2"/>
  <c r="S96" i="2"/>
  <c r="S496" i="2"/>
  <c r="S131" i="2"/>
  <c r="S37" i="2"/>
  <c r="S183" i="2"/>
  <c r="S489" i="2"/>
  <c r="S258" i="2"/>
  <c r="S303" i="2"/>
  <c r="S482" i="2"/>
  <c r="S317" i="2"/>
  <c r="S614" i="2"/>
  <c r="S392" i="2"/>
  <c r="S178" i="2"/>
  <c r="S419" i="2"/>
  <c r="S64" i="2"/>
  <c r="S363" i="2"/>
  <c r="S75" i="2"/>
  <c r="S444" i="2"/>
  <c r="S174" i="2"/>
  <c r="S87" i="2"/>
  <c r="S330" i="2"/>
  <c r="S734" i="2"/>
  <c r="S365" i="2"/>
  <c r="S517" i="2"/>
  <c r="S311" i="2"/>
  <c r="S376" i="2"/>
  <c r="S691" i="2"/>
  <c r="S429" i="2"/>
  <c r="S665" i="2"/>
  <c r="S577" i="2"/>
  <c r="S477" i="2"/>
  <c r="S26" i="2"/>
  <c r="S306" i="2"/>
  <c r="S679" i="2"/>
  <c r="S463" i="2"/>
  <c r="S572" i="2"/>
  <c r="S421" i="2"/>
  <c r="S490" i="2"/>
  <c r="S558" i="2"/>
  <c r="S638" i="2"/>
  <c r="S97" i="2"/>
  <c r="S289" i="2"/>
  <c r="S722" i="2"/>
  <c r="S624" i="2"/>
  <c r="S506" i="2"/>
  <c r="S468" i="2"/>
  <c r="S337" i="2"/>
  <c r="S216" i="2"/>
  <c r="S381" i="2"/>
  <c r="S48" i="2"/>
  <c r="S448" i="2"/>
  <c r="S611" i="2"/>
  <c r="S35" i="2"/>
  <c r="S450" i="2"/>
  <c r="S396" i="2"/>
  <c r="S265" i="2"/>
  <c r="S541" i="2"/>
  <c r="S725" i="2"/>
  <c r="S346" i="2"/>
  <c r="S643" i="2"/>
  <c r="S630" i="2"/>
  <c r="S51" i="2"/>
  <c r="S39" i="2"/>
  <c r="S156" i="2"/>
  <c r="S241" i="2"/>
  <c r="S424" i="2"/>
  <c r="S106" i="2"/>
  <c r="S85" i="2"/>
  <c r="S268" i="2"/>
  <c r="S46" i="2"/>
  <c r="S456" i="2"/>
  <c r="S389" i="2"/>
  <c r="S41" i="2"/>
  <c r="S333" i="2"/>
  <c r="S298" i="2"/>
  <c r="S266" i="2"/>
  <c r="S364" i="2"/>
  <c r="S342" i="2"/>
  <c r="S719" i="2"/>
  <c r="S687" i="2"/>
  <c r="S621" i="2"/>
  <c r="S651" i="2"/>
  <c r="S697" i="2"/>
  <c r="S598" i="2"/>
  <c r="S65" i="2"/>
  <c r="S219" i="2"/>
  <c r="S334" i="2"/>
  <c r="S377" i="2"/>
  <c r="S203" i="2"/>
  <c r="S626" i="2"/>
  <c r="S107" i="2"/>
  <c r="S98" i="2"/>
  <c r="S110" i="2"/>
  <c r="S189" i="2"/>
  <c r="S684" i="2"/>
  <c r="S689" i="2"/>
  <c r="S36" i="2"/>
  <c r="S436" i="2"/>
  <c r="S582" i="2"/>
  <c r="S280" i="2"/>
  <c r="S707" i="2"/>
  <c r="S378" i="2"/>
  <c r="S292" i="2"/>
  <c r="S356" i="2"/>
  <c r="S124" i="2"/>
  <c r="S355" i="2"/>
  <c r="S242" i="2"/>
  <c r="S499" i="2"/>
  <c r="S712" i="2"/>
  <c r="S319" i="2"/>
  <c r="S160" i="2"/>
  <c r="S508" i="2"/>
  <c r="S84" i="2"/>
  <c r="S700" i="2"/>
  <c r="S125" i="2"/>
  <c r="S239" i="2"/>
  <c r="S60" i="2"/>
  <c r="S434" i="2"/>
  <c r="S640" i="2"/>
  <c r="S639" i="2"/>
  <c r="S418" i="2"/>
  <c r="S592" i="2"/>
  <c r="S288" i="2"/>
  <c r="S494" i="2"/>
  <c r="S519" i="2"/>
  <c r="S660" i="2"/>
  <c r="S442" i="2"/>
  <c r="S485" i="2"/>
  <c r="S383" i="2"/>
  <c r="S299" i="2"/>
  <c r="S127" i="2"/>
  <c r="S143" i="2"/>
  <c r="S460" i="2"/>
  <c r="S652" i="2"/>
  <c r="S682" i="2"/>
  <c r="S552" i="2"/>
  <c r="S393" i="2"/>
  <c r="S82" i="2"/>
  <c r="S374" i="2"/>
  <c r="S732" i="2"/>
  <c r="S99" i="2"/>
  <c r="S698" i="2"/>
  <c r="S670" i="2"/>
  <c r="S243" i="2"/>
  <c r="S439" i="2"/>
  <c r="S502" i="2"/>
  <c r="S247" i="2"/>
  <c r="S555" i="2"/>
  <c r="S315" i="2"/>
  <c r="S205" i="2"/>
  <c r="S724" i="2"/>
  <c r="S91" i="2"/>
  <c r="S596" i="2"/>
  <c r="S634" i="2"/>
  <c r="S367" i="2"/>
  <c r="S671" i="2"/>
  <c r="S440" i="2"/>
  <c r="S78" i="2"/>
  <c r="S633" i="2"/>
  <c r="S320" i="2"/>
  <c r="S140" i="2"/>
  <c r="S341" i="2"/>
  <c r="S309" i="2"/>
  <c r="S453" i="2"/>
  <c r="S190" i="2"/>
  <c r="S717" i="2"/>
  <c r="S404" i="2"/>
  <c r="S709" i="2"/>
  <c r="S588" i="2"/>
  <c r="S680" i="2"/>
  <c r="S212" i="2"/>
  <c r="S473" i="2"/>
  <c r="S350" i="2"/>
  <c r="S556" i="2"/>
  <c r="S618" i="2"/>
  <c r="S161" i="2"/>
  <c r="S336" i="2"/>
  <c r="S372" i="2"/>
  <c r="S713" i="2"/>
  <c r="S441" i="2"/>
  <c r="S515" i="2"/>
  <c r="S567" i="2"/>
  <c r="S692" i="2"/>
  <c r="S520" i="2"/>
  <c r="S469" i="2"/>
  <c r="S446" i="2"/>
  <c r="S564" i="2"/>
  <c r="S589" i="2"/>
  <c r="S88" i="2"/>
  <c r="S603" i="2"/>
  <c r="S301" i="2"/>
  <c r="S632" i="2"/>
  <c r="S454" i="2"/>
  <c r="S373" i="2"/>
  <c r="S529" i="2"/>
  <c r="S557" i="2"/>
  <c r="S283" i="2"/>
  <c r="S213" i="2"/>
  <c r="S604" i="2"/>
  <c r="S182" i="2"/>
  <c r="S658" i="2"/>
  <c r="S420" i="2"/>
  <c r="S492" i="2"/>
  <c r="S322" i="2"/>
  <c r="S546" i="2"/>
  <c r="S706" i="2"/>
  <c r="S344" i="2"/>
  <c r="S465" i="2"/>
  <c r="S711" i="2"/>
  <c r="S313" i="2"/>
  <c r="S573" i="2"/>
  <c r="S232" i="2"/>
  <c r="S666" i="2"/>
  <c r="S466" i="2"/>
  <c r="S647" i="2"/>
  <c r="S683" i="2"/>
  <c r="S693" i="2"/>
  <c r="S395" i="2"/>
  <c r="S637" i="2"/>
  <c r="S580" i="2"/>
  <c r="S394" i="2"/>
  <c r="S479" i="2"/>
  <c r="S681" i="2"/>
  <c r="S716" i="2"/>
  <c r="S559" i="2"/>
  <c r="S733" i="2"/>
  <c r="S662" i="2"/>
  <c r="S562" i="2"/>
  <c r="S655" i="2"/>
  <c r="S571" i="2"/>
  <c r="S715" i="2"/>
  <c r="S512" i="2"/>
  <c r="S690" i="2"/>
  <c r="S685" i="2"/>
  <c r="S594" i="2"/>
  <c r="S566" i="2"/>
  <c r="S653" i="2"/>
  <c r="S699" i="2"/>
  <c r="S718" i="2"/>
  <c r="S701" i="2"/>
  <c r="S677" i="2"/>
  <c r="S710" i="2"/>
  <c r="S669" i="2"/>
  <c r="S702" i="2"/>
  <c r="S657" i="2"/>
  <c r="S729" i="2"/>
  <c r="S694" i="2"/>
  <c r="S622" i="2"/>
  <c r="S667" i="2"/>
  <c r="S721" i="2"/>
  <c r="N535" i="2"/>
  <c r="N532" i="2"/>
  <c r="N654" i="2"/>
  <c r="N173" i="2"/>
  <c r="N416" i="2"/>
  <c r="N257" i="2"/>
  <c r="N545" i="2"/>
  <c r="N321" i="2"/>
  <c r="N628" i="2"/>
  <c r="N423" i="2"/>
  <c r="N324" i="2"/>
  <c r="N467" i="2"/>
  <c r="N132" i="2"/>
  <c r="N686" i="2"/>
  <c r="N152" i="2"/>
  <c r="N290" i="2"/>
  <c r="N339" i="2"/>
  <c r="N102" i="2"/>
  <c r="N476" i="2"/>
  <c r="N516" i="2"/>
  <c r="N696" i="2"/>
  <c r="N42" i="2"/>
  <c r="N407" i="2"/>
  <c r="N175" i="2"/>
  <c r="N21" i="2"/>
  <c r="N165" i="2"/>
  <c r="N101" i="2"/>
  <c r="N399" i="2"/>
  <c r="N537" i="2"/>
  <c r="N675" i="2"/>
  <c r="N329" i="2"/>
  <c r="N63" i="2"/>
  <c r="N115" i="2"/>
  <c r="N607" i="2"/>
  <c r="N162" i="2"/>
  <c r="N646" i="2"/>
  <c r="N179" i="2"/>
  <c r="N73" i="2"/>
  <c r="N130" i="2"/>
  <c r="N645" i="2"/>
  <c r="N23" i="2"/>
  <c r="N586" i="2"/>
  <c r="N276" i="2"/>
  <c r="N414" i="2"/>
  <c r="N5" i="2"/>
  <c r="N493" i="2"/>
  <c r="N116" i="2"/>
  <c r="N114" i="2"/>
  <c r="N287" i="2"/>
  <c r="N77" i="2"/>
  <c r="N246" i="2"/>
  <c r="N398" i="2"/>
  <c r="N139" i="2"/>
  <c r="N52" i="2"/>
  <c r="N610" i="2"/>
  <c r="N352" i="2"/>
  <c r="N69" i="2"/>
  <c r="N462" i="2"/>
  <c r="N137" i="2"/>
  <c r="N565" i="2"/>
  <c r="N483" i="2"/>
  <c r="N223" i="2"/>
  <c r="N153" i="2"/>
  <c r="N417" i="2"/>
  <c r="N405" i="2"/>
  <c r="N197" i="2"/>
  <c r="N510" i="2"/>
  <c r="N230" i="2"/>
  <c r="N307" i="2"/>
  <c r="N169" i="2"/>
  <c r="N403" i="2"/>
  <c r="N458" i="2"/>
  <c r="N221" i="2"/>
  <c r="N86" i="2"/>
  <c r="N481" i="2"/>
  <c r="N100" i="2"/>
  <c r="N135" i="2"/>
  <c r="N4" i="2"/>
  <c r="N449" i="2"/>
  <c r="N129" i="2"/>
  <c r="N338" i="2"/>
  <c r="N474" i="2"/>
  <c r="N83" i="2"/>
  <c r="N335" i="2"/>
  <c r="N272" i="2"/>
  <c r="N599" i="2"/>
  <c r="N57" i="2"/>
  <c r="N570" i="2"/>
  <c r="N244" i="2"/>
  <c r="N635" i="2"/>
  <c r="N295" i="2"/>
  <c r="N49" i="2"/>
  <c r="N294" i="2"/>
  <c r="N273" i="2"/>
  <c r="N368" i="2"/>
  <c r="N45" i="2"/>
  <c r="N438" i="2"/>
  <c r="N7" i="2"/>
  <c r="N164" i="2"/>
  <c r="N204" i="2"/>
  <c r="N128" i="2"/>
  <c r="N151" i="2"/>
  <c r="N348" i="2"/>
  <c r="N286" i="2"/>
  <c r="N668" i="2"/>
  <c r="N256" i="2"/>
  <c r="N379" i="2"/>
  <c r="N574" i="2"/>
  <c r="N22" i="2"/>
  <c r="N62" i="2"/>
  <c r="N518" i="2"/>
  <c r="N20" i="2"/>
  <c r="N18" i="2"/>
  <c r="N208" i="2"/>
  <c r="N147" i="2"/>
  <c r="N323" i="2"/>
  <c r="N34" i="2"/>
  <c r="N253" i="2"/>
  <c r="N194" i="2"/>
  <c r="N408" i="2"/>
  <c r="N497" i="2"/>
  <c r="N262" i="2"/>
  <c r="N304" i="2"/>
  <c r="N184" i="2"/>
  <c r="N357" i="2"/>
  <c r="N167" i="2"/>
  <c r="N601" i="2"/>
  <c r="N158" i="2"/>
  <c r="N353" i="2"/>
  <c r="N400" i="2"/>
  <c r="N522" i="2"/>
  <c r="N261" i="2"/>
  <c r="N224" i="2"/>
  <c r="N188" i="2"/>
  <c r="N445" i="2"/>
  <c r="N38" i="2"/>
  <c r="N120" i="2"/>
  <c r="N44" i="2"/>
  <c r="N296" i="2"/>
  <c r="N210" i="2"/>
  <c r="N126" i="2"/>
  <c r="N708" i="2"/>
  <c r="N2" i="2"/>
  <c r="N249" i="2"/>
  <c r="N168" i="2"/>
  <c r="N177" i="2"/>
  <c r="N427" i="2"/>
  <c r="N231" i="2"/>
  <c r="N154" i="2"/>
  <c r="N235" i="2"/>
  <c r="N703" i="2"/>
  <c r="N58" i="2"/>
  <c r="N390" i="2"/>
  <c r="N514" i="2"/>
  <c r="N387" i="2"/>
  <c r="N397" i="2"/>
  <c r="N9" i="2"/>
  <c r="N484" i="2"/>
  <c r="N144" i="2"/>
  <c r="N480" i="2"/>
  <c r="N523" i="2"/>
  <c r="N138" i="2"/>
  <c r="N11" i="2"/>
  <c r="N370" i="2"/>
  <c r="N542" i="2"/>
  <c r="N136" i="2"/>
  <c r="N498" i="2"/>
  <c r="N80" i="2"/>
  <c r="N644" i="2"/>
  <c r="N575" i="2"/>
  <c r="N260" i="2"/>
  <c r="N587" i="2"/>
  <c r="N226" i="2"/>
  <c r="N549" i="2"/>
  <c r="N650" i="2"/>
  <c r="N579" i="2"/>
  <c r="N29" i="2"/>
  <c r="N511" i="2"/>
  <c r="N228" i="2"/>
  <c r="N181" i="2"/>
  <c r="N215" i="2"/>
  <c r="N17" i="2"/>
  <c r="N186" i="2"/>
  <c r="N605" i="2"/>
  <c r="N234" i="2"/>
  <c r="N422" i="2"/>
  <c r="N676" i="2"/>
  <c r="N332" i="2"/>
  <c r="N172" i="2"/>
  <c r="N581" i="2"/>
  <c r="N527" i="2"/>
  <c r="N282" i="2"/>
  <c r="N149" i="2"/>
  <c r="N678" i="2"/>
  <c r="N425" i="2"/>
  <c r="N71" i="2"/>
  <c r="N432" i="2"/>
  <c r="N371" i="2"/>
  <c r="N616" i="2"/>
  <c r="N435" i="2"/>
  <c r="N688" i="2"/>
  <c r="N254" i="2"/>
  <c r="N318" i="2"/>
  <c r="N551" i="2"/>
  <c r="N118" i="2"/>
  <c r="N593" i="2"/>
  <c r="N53" i="2"/>
  <c r="N263" i="2"/>
  <c r="N240" i="2"/>
  <c r="N159" i="2"/>
  <c r="N505" i="2"/>
  <c r="N585" i="2"/>
  <c r="N66" i="2"/>
  <c r="N95" i="2"/>
  <c r="N111" i="2"/>
  <c r="N526" i="2"/>
  <c r="N475" i="2"/>
  <c r="N487" i="2"/>
  <c r="N345" i="2"/>
  <c r="N525" i="2"/>
  <c r="N539" i="2"/>
  <c r="N33" i="2"/>
  <c r="N297" i="2"/>
  <c r="N358" i="2"/>
  <c r="N185" i="2"/>
  <c r="N237" i="2"/>
  <c r="N270" i="2"/>
  <c r="N674" i="2"/>
  <c r="N50" i="2"/>
  <c r="N412" i="2"/>
  <c r="N530" i="2"/>
  <c r="N704" i="2"/>
  <c r="N277" i="2"/>
  <c r="N720" i="2"/>
  <c r="N145" i="2"/>
  <c r="N569" i="2"/>
  <c r="N316" i="2"/>
  <c r="N437" i="2"/>
  <c r="N470" i="2"/>
  <c r="N206" i="2"/>
  <c r="N451" i="2"/>
  <c r="N59" i="2"/>
  <c r="N615" i="2"/>
  <c r="N166" i="2"/>
  <c r="N325" i="2"/>
  <c r="N554" i="2"/>
  <c r="N735" i="2"/>
  <c r="N464" i="2"/>
  <c r="N252" i="2"/>
  <c r="N410" i="2"/>
  <c r="N12" i="2"/>
  <c r="N513" i="2"/>
  <c r="N331" i="2"/>
  <c r="N714" i="2"/>
  <c r="N67" i="2"/>
  <c r="N385" i="2"/>
  <c r="N314" i="2"/>
  <c r="N472" i="2"/>
  <c r="N61" i="2"/>
  <c r="N134" i="2"/>
  <c r="N366" i="2"/>
  <c r="N471" i="2"/>
  <c r="N576" i="2"/>
  <c r="N248" i="2"/>
  <c r="N602" i="2"/>
  <c r="N198" i="2"/>
  <c r="N595" i="2"/>
  <c r="N457" i="2"/>
  <c r="N94" i="2"/>
  <c r="N3" i="2"/>
  <c r="N375" i="2"/>
  <c r="N89" i="2"/>
  <c r="N501" i="2"/>
  <c r="N109" i="2"/>
  <c r="N170" i="2"/>
  <c r="N238" i="2"/>
  <c r="N503" i="2"/>
  <c r="N24" i="2"/>
  <c r="N74" i="2"/>
  <c r="N524" i="2"/>
  <c r="N491" i="2"/>
  <c r="N488" i="2"/>
  <c r="N413" i="2"/>
  <c r="N193" i="2"/>
  <c r="N648" i="2"/>
  <c r="N547" i="2"/>
  <c r="N726" i="2"/>
  <c r="N275" i="2"/>
  <c r="N284" i="2"/>
  <c r="N32" i="2"/>
  <c r="N250" i="2"/>
  <c r="N112" i="2"/>
  <c r="N583" i="2"/>
  <c r="N568" i="2"/>
  <c r="N209" i="2"/>
  <c r="N627" i="2"/>
  <c r="N362" i="2"/>
  <c r="N369" i="2"/>
  <c r="N495" i="2"/>
  <c r="N195" i="2"/>
  <c r="N40" i="2"/>
  <c r="N47" i="2"/>
  <c r="N176" i="2"/>
  <c r="N401" i="2"/>
  <c r="N222" i="2"/>
  <c r="N54" i="2"/>
  <c r="N623" i="2"/>
  <c r="N31" i="2"/>
  <c r="N361" i="2"/>
  <c r="N72" i="2"/>
  <c r="N142" i="2"/>
  <c r="N608" i="2"/>
  <c r="N157" i="2"/>
  <c r="N103" i="2"/>
  <c r="N612" i="2"/>
  <c r="N349" i="2"/>
  <c r="N540" i="2"/>
  <c r="N227" i="2"/>
  <c r="N214" i="2"/>
  <c r="N148" i="2"/>
  <c r="N351" i="2"/>
  <c r="N673" i="2"/>
  <c r="N433" i="2"/>
  <c r="N113" i="2"/>
  <c r="N382" i="2"/>
  <c r="N207" i="2"/>
  <c r="N10" i="2"/>
  <c r="N563" i="2"/>
  <c r="N108" i="2"/>
  <c r="N229" i="2"/>
  <c r="N550" i="2"/>
  <c r="N731" i="2"/>
  <c r="N455" i="2"/>
  <c r="N196" i="2"/>
  <c r="N13" i="2"/>
  <c r="N312" i="2"/>
  <c r="N578" i="2"/>
  <c r="N27" i="2"/>
  <c r="N664" i="2"/>
  <c r="N104" i="2"/>
  <c r="N15" i="2"/>
  <c r="N133" i="2"/>
  <c r="N636" i="2"/>
  <c r="N278" i="2"/>
  <c r="N459" i="2"/>
  <c r="N663" i="2"/>
  <c r="N507" i="2"/>
  <c r="N171" i="2"/>
  <c r="N305" i="2"/>
  <c r="N217" i="2"/>
  <c r="N461" i="2"/>
  <c r="N548" i="2"/>
  <c r="N251" i="2"/>
  <c r="N300" i="2"/>
  <c r="N426" i="2"/>
  <c r="N28" i="2"/>
  <c r="N105" i="2"/>
  <c r="N388" i="2"/>
  <c r="N620" i="2"/>
  <c r="N328" i="2"/>
  <c r="N553" i="2"/>
  <c r="N609" i="2"/>
  <c r="N591" i="2"/>
  <c r="N406" i="2"/>
  <c r="N380" i="2"/>
  <c r="N560" i="2"/>
  <c r="N411" i="2"/>
  <c r="N90" i="2"/>
  <c r="N326" i="2"/>
  <c r="N631" i="2"/>
  <c r="N200" i="2"/>
  <c r="N443" i="2"/>
  <c r="N211" i="2"/>
  <c r="N93" i="2"/>
  <c r="N123" i="2"/>
  <c r="N536" i="2"/>
  <c r="N81" i="2"/>
  <c r="N600" i="2"/>
  <c r="N302" i="2"/>
  <c r="N402" i="2"/>
  <c r="N121" i="2"/>
  <c r="N163" i="2"/>
  <c r="N259" i="2"/>
  <c r="N202" i="2"/>
  <c r="N340" i="2"/>
  <c r="N695" i="2"/>
  <c r="N597" i="2"/>
  <c r="N55" i="2"/>
  <c r="N255" i="2"/>
  <c r="N386" i="2"/>
  <c r="N187" i="2"/>
  <c r="N347" i="2"/>
  <c r="N431" i="2"/>
  <c r="N117" i="2"/>
  <c r="N236" i="2"/>
  <c r="N119" i="2"/>
  <c r="N354" i="2"/>
  <c r="N267" i="2"/>
  <c r="N649" i="2"/>
  <c r="N452" i="2"/>
  <c r="N245" i="2"/>
  <c r="N150" i="2"/>
  <c r="N723" i="2"/>
  <c r="N619" i="2"/>
  <c r="N8" i="2"/>
  <c r="N68" i="2"/>
  <c r="N199" i="2"/>
  <c r="N343" i="2"/>
  <c r="N155" i="2"/>
  <c r="N16" i="2"/>
  <c r="N191" i="2"/>
  <c r="N70" i="2"/>
  <c r="N509" i="2"/>
  <c r="N544" i="2"/>
  <c r="N478" i="2"/>
  <c r="N92" i="2"/>
  <c r="N659" i="2"/>
  <c r="N308" i="2"/>
  <c r="N25" i="2"/>
  <c r="N625" i="2"/>
  <c r="N561" i="2"/>
  <c r="N269" i="2"/>
  <c r="N56" i="2"/>
  <c r="N180" i="2"/>
  <c r="N415" i="2"/>
  <c r="N218" i="2"/>
  <c r="N617" i="2"/>
  <c r="N327" i="2"/>
  <c r="N521" i="2"/>
  <c r="N285" i="2"/>
  <c r="N76" i="2"/>
  <c r="N705" i="2"/>
  <c r="N641" i="2"/>
  <c r="N291" i="2"/>
  <c r="N293" i="2"/>
  <c r="N727" i="2"/>
  <c r="N43" i="2"/>
  <c r="N409" i="2"/>
  <c r="N220" i="2"/>
  <c r="N500" i="2"/>
  <c r="N359" i="2"/>
  <c r="N281" i="2"/>
  <c r="N672" i="2"/>
  <c r="N606" i="2"/>
  <c r="N192" i="2"/>
  <c r="N486" i="2"/>
  <c r="N233" i="2"/>
  <c r="N6" i="2"/>
  <c r="N391" i="2"/>
  <c r="N384" i="2"/>
  <c r="N146" i="2"/>
  <c r="N279" i="2"/>
  <c r="N264" i="2"/>
  <c r="N531" i="2"/>
  <c r="N225" i="2"/>
  <c r="N533" i="2"/>
  <c r="N79" i="2"/>
  <c r="N14" i="2"/>
  <c r="N19" i="2"/>
  <c r="N728" i="2"/>
  <c r="N201" i="2"/>
  <c r="N428" i="2"/>
  <c r="N590" i="2"/>
  <c r="N534" i="2"/>
  <c r="N730" i="2"/>
  <c r="N430" i="2"/>
  <c r="N528" i="2"/>
  <c r="N274" i="2"/>
  <c r="N30" i="2"/>
  <c r="N271" i="2"/>
  <c r="N360" i="2"/>
  <c r="N584" i="2"/>
  <c r="N122" i="2"/>
  <c r="N504" i="2"/>
  <c r="N642" i="2"/>
  <c r="N538" i="2"/>
  <c r="N543" i="2"/>
  <c r="N656" i="2"/>
  <c r="N447" i="2"/>
  <c r="N661" i="2"/>
  <c r="N141" i="2"/>
  <c r="N629" i="2"/>
  <c r="N310" i="2"/>
  <c r="N613" i="2"/>
  <c r="N96" i="2"/>
  <c r="N496" i="2"/>
  <c r="N131" i="2"/>
  <c r="N37" i="2"/>
  <c r="N183" i="2"/>
  <c r="N489" i="2"/>
  <c r="N258" i="2"/>
  <c r="N303" i="2"/>
  <c r="N482" i="2"/>
  <c r="N317" i="2"/>
  <c r="N614" i="2"/>
  <c r="N392" i="2"/>
  <c r="N178" i="2"/>
  <c r="N419" i="2"/>
  <c r="N64" i="2"/>
  <c r="N363" i="2"/>
  <c r="N75" i="2"/>
  <c r="N444" i="2"/>
  <c r="N174" i="2"/>
  <c r="N87" i="2"/>
  <c r="N330" i="2"/>
  <c r="N734" i="2"/>
  <c r="N365" i="2"/>
  <c r="N517" i="2"/>
  <c r="N311" i="2"/>
  <c r="N376" i="2"/>
  <c r="N691" i="2"/>
  <c r="N429" i="2"/>
  <c r="N665" i="2"/>
  <c r="N577" i="2"/>
  <c r="N477" i="2"/>
  <c r="N26" i="2"/>
  <c r="N306" i="2"/>
  <c r="N679" i="2"/>
  <c r="N463" i="2"/>
  <c r="N572" i="2"/>
  <c r="N421" i="2"/>
  <c r="N490" i="2"/>
  <c r="N558" i="2"/>
  <c r="N638" i="2"/>
  <c r="N97" i="2"/>
  <c r="N289" i="2"/>
  <c r="N722" i="2"/>
  <c r="N624" i="2"/>
  <c r="N506" i="2"/>
  <c r="N468" i="2"/>
  <c r="N337" i="2"/>
  <c r="N216" i="2"/>
  <c r="N381" i="2"/>
  <c r="N48" i="2"/>
  <c r="N448" i="2"/>
  <c r="N611" i="2"/>
  <c r="N35" i="2"/>
  <c r="N450" i="2"/>
  <c r="N396" i="2"/>
  <c r="N265" i="2"/>
  <c r="N541" i="2"/>
  <c r="N725" i="2"/>
  <c r="N346" i="2"/>
  <c r="N643" i="2"/>
  <c r="N630" i="2"/>
  <c r="N51" i="2"/>
  <c r="N39" i="2"/>
  <c r="N156" i="2"/>
  <c r="N241" i="2"/>
  <c r="N424" i="2"/>
  <c r="N106" i="2"/>
  <c r="N85" i="2"/>
  <c r="N268" i="2"/>
  <c r="N46" i="2"/>
  <c r="N456" i="2"/>
  <c r="N389" i="2"/>
  <c r="N41" i="2"/>
  <c r="N333" i="2"/>
  <c r="N298" i="2"/>
  <c r="N266" i="2"/>
  <c r="N364" i="2"/>
  <c r="N342" i="2"/>
  <c r="N719" i="2"/>
  <c r="N687" i="2"/>
  <c r="N621" i="2"/>
  <c r="N651" i="2"/>
  <c r="N697" i="2"/>
  <c r="N598" i="2"/>
  <c r="N65" i="2"/>
  <c r="N219" i="2"/>
  <c r="N334" i="2"/>
  <c r="N377" i="2"/>
  <c r="N203" i="2"/>
  <c r="N626" i="2"/>
  <c r="N107" i="2"/>
  <c r="N98" i="2"/>
  <c r="N110" i="2"/>
  <c r="N189" i="2"/>
  <c r="N684" i="2"/>
  <c r="N689" i="2"/>
  <c r="N36" i="2"/>
  <c r="N436" i="2"/>
  <c r="N582" i="2"/>
  <c r="N280" i="2"/>
  <c r="N707" i="2"/>
  <c r="N378" i="2"/>
  <c r="N292" i="2"/>
  <c r="N356" i="2"/>
  <c r="N124" i="2"/>
  <c r="N355" i="2"/>
  <c r="N242" i="2"/>
  <c r="N499" i="2"/>
  <c r="N712" i="2"/>
  <c r="N319" i="2"/>
  <c r="N160" i="2"/>
  <c r="N508" i="2"/>
  <c r="N84" i="2"/>
  <c r="N700" i="2"/>
  <c r="N125" i="2"/>
  <c r="N239" i="2"/>
  <c r="N60" i="2"/>
  <c r="N434" i="2"/>
  <c r="N640" i="2"/>
  <c r="N639" i="2"/>
  <c r="N418" i="2"/>
  <c r="N592" i="2"/>
  <c r="N288" i="2"/>
  <c r="N494" i="2"/>
  <c r="N519" i="2"/>
  <c r="N660" i="2"/>
  <c r="N442" i="2"/>
  <c r="N485" i="2"/>
  <c r="N383" i="2"/>
  <c r="N299" i="2"/>
  <c r="N127" i="2"/>
  <c r="N143" i="2"/>
  <c r="N460" i="2"/>
  <c r="N652" i="2"/>
  <c r="N682" i="2"/>
  <c r="N552" i="2"/>
  <c r="N393" i="2"/>
  <c r="N82" i="2"/>
  <c r="N374" i="2"/>
  <c r="N732" i="2"/>
  <c r="N99" i="2"/>
  <c r="N698" i="2"/>
  <c r="N670" i="2"/>
  <c r="N243" i="2"/>
  <c r="N439" i="2"/>
  <c r="N502" i="2"/>
  <c r="N247" i="2"/>
  <c r="N555" i="2"/>
  <c r="N315" i="2"/>
  <c r="N205" i="2"/>
  <c r="N724" i="2"/>
  <c r="N91" i="2"/>
  <c r="N596" i="2"/>
  <c r="N634" i="2"/>
  <c r="N367" i="2"/>
  <c r="N671" i="2"/>
  <c r="N440" i="2"/>
  <c r="N78" i="2"/>
  <c r="N633" i="2"/>
  <c r="N320" i="2"/>
  <c r="N140" i="2"/>
  <c r="N341" i="2"/>
  <c r="N309" i="2"/>
  <c r="N453" i="2"/>
  <c r="N190" i="2"/>
  <c r="N717" i="2"/>
  <c r="N404" i="2"/>
  <c r="N709" i="2"/>
  <c r="N588" i="2"/>
  <c r="N680" i="2"/>
  <c r="N212" i="2"/>
  <c r="N473" i="2"/>
  <c r="N350" i="2"/>
  <c r="N556" i="2"/>
  <c r="N618" i="2"/>
  <c r="N161" i="2"/>
  <c r="N336" i="2"/>
  <c r="N372" i="2"/>
  <c r="N713" i="2"/>
  <c r="N441" i="2"/>
  <c r="N515" i="2"/>
  <c r="N567" i="2"/>
  <c r="N692" i="2"/>
  <c r="N520" i="2"/>
  <c r="N469" i="2"/>
  <c r="N446" i="2"/>
  <c r="N564" i="2"/>
  <c r="N589" i="2"/>
  <c r="N88" i="2"/>
  <c r="N603" i="2"/>
  <c r="N301" i="2"/>
  <c r="N632" i="2"/>
  <c r="N454" i="2"/>
  <c r="N373" i="2"/>
  <c r="N529" i="2"/>
  <c r="N557" i="2"/>
  <c r="N283" i="2"/>
  <c r="N213" i="2"/>
  <c r="N604" i="2"/>
  <c r="N182" i="2"/>
  <c r="N658" i="2"/>
  <c r="N420" i="2"/>
  <c r="N492" i="2"/>
  <c r="N322" i="2"/>
  <c r="N546" i="2"/>
  <c r="N706" i="2"/>
  <c r="N344" i="2"/>
  <c r="N465" i="2"/>
  <c r="N711" i="2"/>
  <c r="N313" i="2"/>
  <c r="N573" i="2"/>
  <c r="N232" i="2"/>
  <c r="N666" i="2"/>
  <c r="N466" i="2"/>
  <c r="N647" i="2"/>
  <c r="N683" i="2"/>
  <c r="N693" i="2"/>
  <c r="N395" i="2"/>
  <c r="N637" i="2"/>
  <c r="N580" i="2"/>
  <c r="N394" i="2"/>
  <c r="N479" i="2"/>
  <c r="N681" i="2"/>
  <c r="N716" i="2"/>
  <c r="N559" i="2"/>
  <c r="N733" i="2"/>
  <c r="N662" i="2"/>
  <c r="N562" i="2"/>
  <c r="N655" i="2"/>
  <c r="N571" i="2"/>
  <c r="N715" i="2"/>
  <c r="N512" i="2"/>
  <c r="N690" i="2"/>
  <c r="N685" i="2"/>
  <c r="N594" i="2"/>
  <c r="N566" i="2"/>
  <c r="N653" i="2"/>
  <c r="N699" i="2"/>
  <c r="N718" i="2"/>
  <c r="N701" i="2"/>
  <c r="N677" i="2"/>
  <c r="N710" i="2"/>
  <c r="N669" i="2"/>
  <c r="N702" i="2"/>
  <c r="N657" i="2"/>
  <c r="N729" i="2"/>
  <c r="N694" i="2"/>
  <c r="N622" i="2"/>
  <c r="N667" i="2"/>
  <c r="N721" i="2"/>
  <c r="L535" i="2"/>
  <c r="L532" i="2"/>
  <c r="L654" i="2"/>
  <c r="L173" i="2"/>
  <c r="L416" i="2"/>
  <c r="L257" i="2"/>
  <c r="L545" i="2"/>
  <c r="L321" i="2"/>
  <c r="L628" i="2"/>
  <c r="L423" i="2"/>
  <c r="L324" i="2"/>
  <c r="L467" i="2"/>
  <c r="L132" i="2"/>
  <c r="L686" i="2"/>
  <c r="L152" i="2"/>
  <c r="L290" i="2"/>
  <c r="L339" i="2"/>
  <c r="L102" i="2"/>
  <c r="L476" i="2"/>
  <c r="L516" i="2"/>
  <c r="L696" i="2"/>
  <c r="L42" i="2"/>
  <c r="L407" i="2"/>
  <c r="L175" i="2"/>
  <c r="L21" i="2"/>
  <c r="L165" i="2"/>
  <c r="L101" i="2"/>
  <c r="L399" i="2"/>
  <c r="L537" i="2"/>
  <c r="L675" i="2"/>
  <c r="L329" i="2"/>
  <c r="L63" i="2"/>
  <c r="L115" i="2"/>
  <c r="L607" i="2"/>
  <c r="L162" i="2"/>
  <c r="L646" i="2"/>
  <c r="L179" i="2"/>
  <c r="L73" i="2"/>
  <c r="L130" i="2"/>
  <c r="L645" i="2"/>
  <c r="L23" i="2"/>
  <c r="L586" i="2"/>
  <c r="L276" i="2"/>
  <c r="L414" i="2"/>
  <c r="L5" i="2"/>
  <c r="L493" i="2"/>
  <c r="L116" i="2"/>
  <c r="L114" i="2"/>
  <c r="L287" i="2"/>
  <c r="L77" i="2"/>
  <c r="L246" i="2"/>
  <c r="L398" i="2"/>
  <c r="L139" i="2"/>
  <c r="L52" i="2"/>
  <c r="L610" i="2"/>
  <c r="L352" i="2"/>
  <c r="L69" i="2"/>
  <c r="L462" i="2"/>
  <c r="L137" i="2"/>
  <c r="L565" i="2"/>
  <c r="L483" i="2"/>
  <c r="L223" i="2"/>
  <c r="L153" i="2"/>
  <c r="L417" i="2"/>
  <c r="L405" i="2"/>
  <c r="L197" i="2"/>
  <c r="L510" i="2"/>
  <c r="L230" i="2"/>
  <c r="L307" i="2"/>
  <c r="L169" i="2"/>
  <c r="L403" i="2"/>
  <c r="L458" i="2"/>
  <c r="L221" i="2"/>
  <c r="L86" i="2"/>
  <c r="L481" i="2"/>
  <c r="L100" i="2"/>
  <c r="L135" i="2"/>
  <c r="L4" i="2"/>
  <c r="L449" i="2"/>
  <c r="L129" i="2"/>
  <c r="L338" i="2"/>
  <c r="L474" i="2"/>
  <c r="L83" i="2"/>
  <c r="L335" i="2"/>
  <c r="L272" i="2"/>
  <c r="L599" i="2"/>
  <c r="L57" i="2"/>
  <c r="L570" i="2"/>
  <c r="L244" i="2"/>
  <c r="L635" i="2"/>
  <c r="L295" i="2"/>
  <c r="L49" i="2"/>
  <c r="L294" i="2"/>
  <c r="L273" i="2"/>
  <c r="L368" i="2"/>
  <c r="L45" i="2"/>
  <c r="L438" i="2"/>
  <c r="L7" i="2"/>
  <c r="L164" i="2"/>
  <c r="L204" i="2"/>
  <c r="L128" i="2"/>
  <c r="L151" i="2"/>
  <c r="L348" i="2"/>
  <c r="L286" i="2"/>
  <c r="L668" i="2"/>
  <c r="L256" i="2"/>
  <c r="L379" i="2"/>
  <c r="L574" i="2"/>
  <c r="L22" i="2"/>
  <c r="L62" i="2"/>
  <c r="L518" i="2"/>
  <c r="L20" i="2"/>
  <c r="L18" i="2"/>
  <c r="L208" i="2"/>
  <c r="L147" i="2"/>
  <c r="L323" i="2"/>
  <c r="L34" i="2"/>
  <c r="L253" i="2"/>
  <c r="L194" i="2"/>
  <c r="L408" i="2"/>
  <c r="L497" i="2"/>
  <c r="L262" i="2"/>
  <c r="L304" i="2"/>
  <c r="L184" i="2"/>
  <c r="L357" i="2"/>
  <c r="L167" i="2"/>
  <c r="L601" i="2"/>
  <c r="L158" i="2"/>
  <c r="L353" i="2"/>
  <c r="L400" i="2"/>
  <c r="L522" i="2"/>
  <c r="L261" i="2"/>
  <c r="L224" i="2"/>
  <c r="L188" i="2"/>
  <c r="L445" i="2"/>
  <c r="L38" i="2"/>
  <c r="L120" i="2"/>
  <c r="L44" i="2"/>
  <c r="L296" i="2"/>
  <c r="L210" i="2"/>
  <c r="L126" i="2"/>
  <c r="L708" i="2"/>
  <c r="L2" i="2"/>
  <c r="L249" i="2"/>
  <c r="L168" i="2"/>
  <c r="L177" i="2"/>
  <c r="L427" i="2"/>
  <c r="L231" i="2"/>
  <c r="L154" i="2"/>
  <c r="L235" i="2"/>
  <c r="L703" i="2"/>
  <c r="L58" i="2"/>
  <c r="L390" i="2"/>
  <c r="L514" i="2"/>
  <c r="L387" i="2"/>
  <c r="L397" i="2"/>
  <c r="L9" i="2"/>
  <c r="L484" i="2"/>
  <c r="L144" i="2"/>
  <c r="L480" i="2"/>
  <c r="L523" i="2"/>
  <c r="L138" i="2"/>
  <c r="L11" i="2"/>
  <c r="L370" i="2"/>
  <c r="L542" i="2"/>
  <c r="L136" i="2"/>
  <c r="L498" i="2"/>
  <c r="L80" i="2"/>
  <c r="L644" i="2"/>
  <c r="L575" i="2"/>
  <c r="L260" i="2"/>
  <c r="L587" i="2"/>
  <c r="L226" i="2"/>
  <c r="L549" i="2"/>
  <c r="L650" i="2"/>
  <c r="L579" i="2"/>
  <c r="L29" i="2"/>
  <c r="L511" i="2"/>
  <c r="L228" i="2"/>
  <c r="L181" i="2"/>
  <c r="L215" i="2"/>
  <c r="L17" i="2"/>
  <c r="L186" i="2"/>
  <c r="L605" i="2"/>
  <c r="L234" i="2"/>
  <c r="L422" i="2"/>
  <c r="L676" i="2"/>
  <c r="L332" i="2"/>
  <c r="L172" i="2"/>
  <c r="L581" i="2"/>
  <c r="L527" i="2"/>
  <c r="L282" i="2"/>
  <c r="L149" i="2"/>
  <c r="L678" i="2"/>
  <c r="L425" i="2"/>
  <c r="L71" i="2"/>
  <c r="L432" i="2"/>
  <c r="L371" i="2"/>
  <c r="L616" i="2"/>
  <c r="L435" i="2"/>
  <c r="L688" i="2"/>
  <c r="L254" i="2"/>
  <c r="L318" i="2"/>
  <c r="L551" i="2"/>
  <c r="L118" i="2"/>
  <c r="L593" i="2"/>
  <c r="L53" i="2"/>
  <c r="L263" i="2"/>
  <c r="L240" i="2"/>
  <c r="L159" i="2"/>
  <c r="L505" i="2"/>
  <c r="L585" i="2"/>
  <c r="L66" i="2"/>
  <c r="L95" i="2"/>
  <c r="L111" i="2"/>
  <c r="L526" i="2"/>
  <c r="L475" i="2"/>
  <c r="L487" i="2"/>
  <c r="L345" i="2"/>
  <c r="L525" i="2"/>
  <c r="L539" i="2"/>
  <c r="L33" i="2"/>
  <c r="L297" i="2"/>
  <c r="L358" i="2"/>
  <c r="L185" i="2"/>
  <c r="L237" i="2"/>
  <c r="L270" i="2"/>
  <c r="L674" i="2"/>
  <c r="L50" i="2"/>
  <c r="L412" i="2"/>
  <c r="L530" i="2"/>
  <c r="L704" i="2"/>
  <c r="L277" i="2"/>
  <c r="L720" i="2"/>
  <c r="L145" i="2"/>
  <c r="L569" i="2"/>
  <c r="L316" i="2"/>
  <c r="L437" i="2"/>
  <c r="L470" i="2"/>
  <c r="L206" i="2"/>
  <c r="L451" i="2"/>
  <c r="L59" i="2"/>
  <c r="L615" i="2"/>
  <c r="L166" i="2"/>
  <c r="L325" i="2"/>
  <c r="L554" i="2"/>
  <c r="L735" i="2"/>
  <c r="L464" i="2"/>
  <c r="L252" i="2"/>
  <c r="L410" i="2"/>
  <c r="L12" i="2"/>
  <c r="L513" i="2"/>
  <c r="L331" i="2"/>
  <c r="L714" i="2"/>
  <c r="L67" i="2"/>
  <c r="L385" i="2"/>
  <c r="L314" i="2"/>
  <c r="L472" i="2"/>
  <c r="L61" i="2"/>
  <c r="L134" i="2"/>
  <c r="L366" i="2"/>
  <c r="L471" i="2"/>
  <c r="L576" i="2"/>
  <c r="L248" i="2"/>
  <c r="L602" i="2"/>
  <c r="L198" i="2"/>
  <c r="L595" i="2"/>
  <c r="L457" i="2"/>
  <c r="L94" i="2"/>
  <c r="L3" i="2"/>
  <c r="L375" i="2"/>
  <c r="L89" i="2"/>
  <c r="L501" i="2"/>
  <c r="L109" i="2"/>
  <c r="L170" i="2"/>
  <c r="L238" i="2"/>
  <c r="L503" i="2"/>
  <c r="L24" i="2"/>
  <c r="L74" i="2"/>
  <c r="L524" i="2"/>
  <c r="L491" i="2"/>
  <c r="L488" i="2"/>
  <c r="L413" i="2"/>
  <c r="L193" i="2"/>
  <c r="L648" i="2"/>
  <c r="L547" i="2"/>
  <c r="L726" i="2"/>
  <c r="L275" i="2"/>
  <c r="L284" i="2"/>
  <c r="L32" i="2"/>
  <c r="L250" i="2"/>
  <c r="L112" i="2"/>
  <c r="L583" i="2"/>
  <c r="L568" i="2"/>
  <c r="L209" i="2"/>
  <c r="L627" i="2"/>
  <c r="L362" i="2"/>
  <c r="L369" i="2"/>
  <c r="L495" i="2"/>
  <c r="L195" i="2"/>
  <c r="L40" i="2"/>
  <c r="L47" i="2"/>
  <c r="L176" i="2"/>
  <c r="L401" i="2"/>
  <c r="L222" i="2"/>
  <c r="L54" i="2"/>
  <c r="L623" i="2"/>
  <c r="L31" i="2"/>
  <c r="L361" i="2"/>
  <c r="L72" i="2"/>
  <c r="L142" i="2"/>
  <c r="L608" i="2"/>
  <c r="L157" i="2"/>
  <c r="L103" i="2"/>
  <c r="L612" i="2"/>
  <c r="L349" i="2"/>
  <c r="L540" i="2"/>
  <c r="L227" i="2"/>
  <c r="L214" i="2"/>
  <c r="L148" i="2"/>
  <c r="L351" i="2"/>
  <c r="L673" i="2"/>
  <c r="L433" i="2"/>
  <c r="L113" i="2"/>
  <c r="L382" i="2"/>
  <c r="L207" i="2"/>
  <c r="L10" i="2"/>
  <c r="L563" i="2"/>
  <c r="L108" i="2"/>
  <c r="L229" i="2"/>
  <c r="L550" i="2"/>
  <c r="L731" i="2"/>
  <c r="L455" i="2"/>
  <c r="L196" i="2"/>
  <c r="L13" i="2"/>
  <c r="L312" i="2"/>
  <c r="L578" i="2"/>
  <c r="L27" i="2"/>
  <c r="L664" i="2"/>
  <c r="L104" i="2"/>
  <c r="L15" i="2"/>
  <c r="L133" i="2"/>
  <c r="L636" i="2"/>
  <c r="L278" i="2"/>
  <c r="L459" i="2"/>
  <c r="L663" i="2"/>
  <c r="L507" i="2"/>
  <c r="L171" i="2"/>
  <c r="L305" i="2"/>
  <c r="L217" i="2"/>
  <c r="L461" i="2"/>
  <c r="L548" i="2"/>
  <c r="L251" i="2"/>
  <c r="L300" i="2"/>
  <c r="L426" i="2"/>
  <c r="L28" i="2"/>
  <c r="L105" i="2"/>
  <c r="L388" i="2"/>
  <c r="L620" i="2"/>
  <c r="L328" i="2"/>
  <c r="L553" i="2"/>
  <c r="L609" i="2"/>
  <c r="L591" i="2"/>
  <c r="L406" i="2"/>
  <c r="L380" i="2"/>
  <c r="L560" i="2"/>
  <c r="L411" i="2"/>
  <c r="L90" i="2"/>
  <c r="L326" i="2"/>
  <c r="L631" i="2"/>
  <c r="L200" i="2"/>
  <c r="L443" i="2"/>
  <c r="L211" i="2"/>
  <c r="L93" i="2"/>
  <c r="L123" i="2"/>
  <c r="L536" i="2"/>
  <c r="L81" i="2"/>
  <c r="L600" i="2"/>
  <c r="L302" i="2"/>
  <c r="L402" i="2"/>
  <c r="L121" i="2"/>
  <c r="L163" i="2"/>
  <c r="L259" i="2"/>
  <c r="L202" i="2"/>
  <c r="L340" i="2"/>
  <c r="L695" i="2"/>
  <c r="L597" i="2"/>
  <c r="L55" i="2"/>
  <c r="L255" i="2"/>
  <c r="L386" i="2"/>
  <c r="L187" i="2"/>
  <c r="L347" i="2"/>
  <c r="L431" i="2"/>
  <c r="L117" i="2"/>
  <c r="L236" i="2"/>
  <c r="L119" i="2"/>
  <c r="L354" i="2"/>
  <c r="L267" i="2"/>
  <c r="L649" i="2"/>
  <c r="L452" i="2"/>
  <c r="L245" i="2"/>
  <c r="L150" i="2"/>
  <c r="L723" i="2"/>
  <c r="L619" i="2"/>
  <c r="L8" i="2"/>
  <c r="L68" i="2"/>
  <c r="L199" i="2"/>
  <c r="L343" i="2"/>
  <c r="L155" i="2"/>
  <c r="L16" i="2"/>
  <c r="L191" i="2"/>
  <c r="L70" i="2"/>
  <c r="L509" i="2"/>
  <c r="L544" i="2"/>
  <c r="L478" i="2"/>
  <c r="L92" i="2"/>
  <c r="L659" i="2"/>
  <c r="L308" i="2"/>
  <c r="L25" i="2"/>
  <c r="L625" i="2"/>
  <c r="L561" i="2"/>
  <c r="L269" i="2"/>
  <c r="L56" i="2"/>
  <c r="L180" i="2"/>
  <c r="L415" i="2"/>
  <c r="L218" i="2"/>
  <c r="L617" i="2"/>
  <c r="L327" i="2"/>
  <c r="L521" i="2"/>
  <c r="L285" i="2"/>
  <c r="L76" i="2"/>
  <c r="L705" i="2"/>
  <c r="L641" i="2"/>
  <c r="L291" i="2"/>
  <c r="L293" i="2"/>
  <c r="L727" i="2"/>
  <c r="L43" i="2"/>
  <c r="L409" i="2"/>
  <c r="L220" i="2"/>
  <c r="L500" i="2"/>
  <c r="L359" i="2"/>
  <c r="L281" i="2"/>
  <c r="L672" i="2"/>
  <c r="L606" i="2"/>
  <c r="L192" i="2"/>
  <c r="L486" i="2"/>
  <c r="L233" i="2"/>
  <c r="L6" i="2"/>
  <c r="L391" i="2"/>
  <c r="L384" i="2"/>
  <c r="L146" i="2"/>
  <c r="L279" i="2"/>
  <c r="L264" i="2"/>
  <c r="L531" i="2"/>
  <c r="L225" i="2"/>
  <c r="L533" i="2"/>
  <c r="L79" i="2"/>
  <c r="L14" i="2"/>
  <c r="L19" i="2"/>
  <c r="L728" i="2"/>
  <c r="L201" i="2"/>
  <c r="L428" i="2"/>
  <c r="L590" i="2"/>
  <c r="L534" i="2"/>
  <c r="L730" i="2"/>
  <c r="L430" i="2"/>
  <c r="L528" i="2"/>
  <c r="L274" i="2"/>
  <c r="L30" i="2"/>
  <c r="L271" i="2"/>
  <c r="L360" i="2"/>
  <c r="L584" i="2"/>
  <c r="L122" i="2"/>
  <c r="L504" i="2"/>
  <c r="L642" i="2"/>
  <c r="L538" i="2"/>
  <c r="L543" i="2"/>
  <c r="L656" i="2"/>
  <c r="L447" i="2"/>
  <c r="L661" i="2"/>
  <c r="L141" i="2"/>
  <c r="L629" i="2"/>
  <c r="L310" i="2"/>
  <c r="L613" i="2"/>
  <c r="L96" i="2"/>
  <c r="L496" i="2"/>
  <c r="L131" i="2"/>
  <c r="L37" i="2"/>
  <c r="L183" i="2"/>
  <c r="L489" i="2"/>
  <c r="L258" i="2"/>
  <c r="L303" i="2"/>
  <c r="L482" i="2"/>
  <c r="L317" i="2"/>
  <c r="L614" i="2"/>
  <c r="L392" i="2"/>
  <c r="L178" i="2"/>
  <c r="L419" i="2"/>
  <c r="L64" i="2"/>
  <c r="L363" i="2"/>
  <c r="L75" i="2"/>
  <c r="L444" i="2"/>
  <c r="L174" i="2"/>
  <c r="L87" i="2"/>
  <c r="L330" i="2"/>
  <c r="L734" i="2"/>
  <c r="L365" i="2"/>
  <c r="L517" i="2"/>
  <c r="L311" i="2"/>
  <c r="L376" i="2"/>
  <c r="L691" i="2"/>
  <c r="L429" i="2"/>
  <c r="L665" i="2"/>
  <c r="L577" i="2"/>
  <c r="L477" i="2"/>
  <c r="L26" i="2"/>
  <c r="L306" i="2"/>
  <c r="L679" i="2"/>
  <c r="L463" i="2"/>
  <c r="L572" i="2"/>
  <c r="L421" i="2"/>
  <c r="L490" i="2"/>
  <c r="L558" i="2"/>
  <c r="L638" i="2"/>
  <c r="L97" i="2"/>
  <c r="L289" i="2"/>
  <c r="L722" i="2"/>
  <c r="L624" i="2"/>
  <c r="L506" i="2"/>
  <c r="L468" i="2"/>
  <c r="L337" i="2"/>
  <c r="L216" i="2"/>
  <c r="L381" i="2"/>
  <c r="L48" i="2"/>
  <c r="L448" i="2"/>
  <c r="L611" i="2"/>
  <c r="L35" i="2"/>
  <c r="L450" i="2"/>
  <c r="L396" i="2"/>
  <c r="L265" i="2"/>
  <c r="L541" i="2"/>
  <c r="L725" i="2"/>
  <c r="L346" i="2"/>
  <c r="L643" i="2"/>
  <c r="L630" i="2"/>
  <c r="L51" i="2"/>
  <c r="L39" i="2"/>
  <c r="L156" i="2"/>
  <c r="L241" i="2"/>
  <c r="L424" i="2"/>
  <c r="L106" i="2"/>
  <c r="L85" i="2"/>
  <c r="L268" i="2"/>
  <c r="L46" i="2"/>
  <c r="L456" i="2"/>
  <c r="L389" i="2"/>
  <c r="L41" i="2"/>
  <c r="L333" i="2"/>
  <c r="L298" i="2"/>
  <c r="L266" i="2"/>
  <c r="L364" i="2"/>
  <c r="L342" i="2"/>
  <c r="L719" i="2"/>
  <c r="L687" i="2"/>
  <c r="L621" i="2"/>
  <c r="L651" i="2"/>
  <c r="L697" i="2"/>
  <c r="L598" i="2"/>
  <c r="L65" i="2"/>
  <c r="L219" i="2"/>
  <c r="L334" i="2"/>
  <c r="L377" i="2"/>
  <c r="L203" i="2"/>
  <c r="L626" i="2"/>
  <c r="L107" i="2"/>
  <c r="L98" i="2"/>
  <c r="L110" i="2"/>
  <c r="L189" i="2"/>
  <c r="L684" i="2"/>
  <c r="L689" i="2"/>
  <c r="L36" i="2"/>
  <c r="L436" i="2"/>
  <c r="L582" i="2"/>
  <c r="L280" i="2"/>
  <c r="L707" i="2"/>
  <c r="L378" i="2"/>
  <c r="L292" i="2"/>
  <c r="L356" i="2"/>
  <c r="L124" i="2"/>
  <c r="L355" i="2"/>
  <c r="L242" i="2"/>
  <c r="L499" i="2"/>
  <c r="L712" i="2"/>
  <c r="L319" i="2"/>
  <c r="L160" i="2"/>
  <c r="L508" i="2"/>
  <c r="L84" i="2"/>
  <c r="L700" i="2"/>
  <c r="L125" i="2"/>
  <c r="L239" i="2"/>
  <c r="L60" i="2"/>
  <c r="L434" i="2"/>
  <c r="L640" i="2"/>
  <c r="L639" i="2"/>
  <c r="L418" i="2"/>
  <c r="L592" i="2"/>
  <c r="L288" i="2"/>
  <c r="L494" i="2"/>
  <c r="L519" i="2"/>
  <c r="L660" i="2"/>
  <c r="L442" i="2"/>
  <c r="L485" i="2"/>
  <c r="L383" i="2"/>
  <c r="L299" i="2"/>
  <c r="L127" i="2"/>
  <c r="L143" i="2"/>
  <c r="L460" i="2"/>
  <c r="L652" i="2"/>
  <c r="L682" i="2"/>
  <c r="L552" i="2"/>
  <c r="L393" i="2"/>
  <c r="L82" i="2"/>
  <c r="L374" i="2"/>
  <c r="L732" i="2"/>
  <c r="L99" i="2"/>
  <c r="L698" i="2"/>
  <c r="L670" i="2"/>
  <c r="L243" i="2"/>
  <c r="L439" i="2"/>
  <c r="L502" i="2"/>
  <c r="L247" i="2"/>
  <c r="L555" i="2"/>
  <c r="L315" i="2"/>
  <c r="L205" i="2"/>
  <c r="L724" i="2"/>
  <c r="L91" i="2"/>
  <c r="L596" i="2"/>
  <c r="L634" i="2"/>
  <c r="L367" i="2"/>
  <c r="L671" i="2"/>
  <c r="L440" i="2"/>
  <c r="L78" i="2"/>
  <c r="L633" i="2"/>
  <c r="L320" i="2"/>
  <c r="L140" i="2"/>
  <c r="L341" i="2"/>
  <c r="L309" i="2"/>
  <c r="L453" i="2"/>
  <c r="L190" i="2"/>
  <c r="L717" i="2"/>
  <c r="L404" i="2"/>
  <c r="L709" i="2"/>
  <c r="L588" i="2"/>
  <c r="L680" i="2"/>
  <c r="L212" i="2"/>
  <c r="L473" i="2"/>
  <c r="L350" i="2"/>
  <c r="L556" i="2"/>
  <c r="L618" i="2"/>
  <c r="L161" i="2"/>
  <c r="L336" i="2"/>
  <c r="L372" i="2"/>
  <c r="L713" i="2"/>
  <c r="L441" i="2"/>
  <c r="L515" i="2"/>
  <c r="L567" i="2"/>
  <c r="L692" i="2"/>
  <c r="L520" i="2"/>
  <c r="L469" i="2"/>
  <c r="L446" i="2"/>
  <c r="L564" i="2"/>
  <c r="L589" i="2"/>
  <c r="L88" i="2"/>
  <c r="L603" i="2"/>
  <c r="L301" i="2"/>
  <c r="L632" i="2"/>
  <c r="L454" i="2"/>
  <c r="L373" i="2"/>
  <c r="L529" i="2"/>
  <c r="L557" i="2"/>
  <c r="L283" i="2"/>
  <c r="L213" i="2"/>
  <c r="L604" i="2"/>
  <c r="L182" i="2"/>
  <c r="L658" i="2"/>
  <c r="L420" i="2"/>
  <c r="L492" i="2"/>
  <c r="L322" i="2"/>
  <c r="L546" i="2"/>
  <c r="L706" i="2"/>
  <c r="L344" i="2"/>
  <c r="L465" i="2"/>
  <c r="L711" i="2"/>
  <c r="L313" i="2"/>
  <c r="L573" i="2"/>
  <c r="L232" i="2"/>
  <c r="L666" i="2"/>
  <c r="L466" i="2"/>
  <c r="L647" i="2"/>
  <c r="L683" i="2"/>
  <c r="L693" i="2"/>
  <c r="L395" i="2"/>
  <c r="L637" i="2"/>
  <c r="L580" i="2"/>
  <c r="L394" i="2"/>
  <c r="L479" i="2"/>
  <c r="L681" i="2"/>
  <c r="L716" i="2"/>
  <c r="L559" i="2"/>
  <c r="L733" i="2"/>
  <c r="L662" i="2"/>
  <c r="L562" i="2"/>
  <c r="L655" i="2"/>
  <c r="L571" i="2"/>
  <c r="L715" i="2"/>
  <c r="L512" i="2"/>
  <c r="L690" i="2"/>
  <c r="L685" i="2"/>
  <c r="L594" i="2"/>
  <c r="L566" i="2"/>
  <c r="L653" i="2"/>
  <c r="L699" i="2"/>
  <c r="L718" i="2"/>
  <c r="L701" i="2"/>
  <c r="L677" i="2"/>
  <c r="L710" i="2"/>
  <c r="L669" i="2"/>
  <c r="L702" i="2"/>
  <c r="L657" i="2"/>
  <c r="L729" i="2"/>
  <c r="L694" i="2"/>
  <c r="L622" i="2"/>
  <c r="L667" i="2"/>
  <c r="L721" i="2"/>
  <c r="J535" i="2"/>
  <c r="J532" i="2"/>
  <c r="J654" i="2"/>
  <c r="J173" i="2"/>
  <c r="J416" i="2"/>
  <c r="J257" i="2"/>
  <c r="J545" i="2"/>
  <c r="J321" i="2"/>
  <c r="J628" i="2"/>
  <c r="J423" i="2"/>
  <c r="J324" i="2"/>
  <c r="J467" i="2"/>
  <c r="J132" i="2"/>
  <c r="J686" i="2"/>
  <c r="J152" i="2"/>
  <c r="J290" i="2"/>
  <c r="J339" i="2"/>
  <c r="J102" i="2"/>
  <c r="J476" i="2"/>
  <c r="J516" i="2"/>
  <c r="J696" i="2"/>
  <c r="J42" i="2"/>
  <c r="J407" i="2"/>
  <c r="J175" i="2"/>
  <c r="J21" i="2"/>
  <c r="J165" i="2"/>
  <c r="J101" i="2"/>
  <c r="J399" i="2"/>
  <c r="J537" i="2"/>
  <c r="J675" i="2"/>
  <c r="J329" i="2"/>
  <c r="J63" i="2"/>
  <c r="J115" i="2"/>
  <c r="J607" i="2"/>
  <c r="J162" i="2"/>
  <c r="J646" i="2"/>
  <c r="J179" i="2"/>
  <c r="J73" i="2"/>
  <c r="J130" i="2"/>
  <c r="J645" i="2"/>
  <c r="J23" i="2"/>
  <c r="J586" i="2"/>
  <c r="J276" i="2"/>
  <c r="J414" i="2"/>
  <c r="J5" i="2"/>
  <c r="J493" i="2"/>
  <c r="J116" i="2"/>
  <c r="J114" i="2"/>
  <c r="J287" i="2"/>
  <c r="J77" i="2"/>
  <c r="J246" i="2"/>
  <c r="J398" i="2"/>
  <c r="J139" i="2"/>
  <c r="J52" i="2"/>
  <c r="J610" i="2"/>
  <c r="J352" i="2"/>
  <c r="J69" i="2"/>
  <c r="J462" i="2"/>
  <c r="J137" i="2"/>
  <c r="J565" i="2"/>
  <c r="J483" i="2"/>
  <c r="J223" i="2"/>
  <c r="J153" i="2"/>
  <c r="J417" i="2"/>
  <c r="J405" i="2"/>
  <c r="J197" i="2"/>
  <c r="J510" i="2"/>
  <c r="J230" i="2"/>
  <c r="J307" i="2"/>
  <c r="J169" i="2"/>
  <c r="J403" i="2"/>
  <c r="J458" i="2"/>
  <c r="J221" i="2"/>
  <c r="J86" i="2"/>
  <c r="J481" i="2"/>
  <c r="J100" i="2"/>
  <c r="J135" i="2"/>
  <c r="J4" i="2"/>
  <c r="J449" i="2"/>
  <c r="J129" i="2"/>
  <c r="J338" i="2"/>
  <c r="J474" i="2"/>
  <c r="J83" i="2"/>
  <c r="J335" i="2"/>
  <c r="J272" i="2"/>
  <c r="J599" i="2"/>
  <c r="J57" i="2"/>
  <c r="J570" i="2"/>
  <c r="J244" i="2"/>
  <c r="J635" i="2"/>
  <c r="J295" i="2"/>
  <c r="J49" i="2"/>
  <c r="J294" i="2"/>
  <c r="J273" i="2"/>
  <c r="J368" i="2"/>
  <c r="J45" i="2"/>
  <c r="J438" i="2"/>
  <c r="J7" i="2"/>
  <c r="J164" i="2"/>
  <c r="J204" i="2"/>
  <c r="J128" i="2"/>
  <c r="J151" i="2"/>
  <c r="J348" i="2"/>
  <c r="J286" i="2"/>
  <c r="J668" i="2"/>
  <c r="J256" i="2"/>
  <c r="J379" i="2"/>
  <c r="J574" i="2"/>
  <c r="J22" i="2"/>
  <c r="J62" i="2"/>
  <c r="J518" i="2"/>
  <c r="J20" i="2"/>
  <c r="J18" i="2"/>
  <c r="J208" i="2"/>
  <c r="J147" i="2"/>
  <c r="J323" i="2"/>
  <c r="J34" i="2"/>
  <c r="J253" i="2"/>
  <c r="J194" i="2"/>
  <c r="J408" i="2"/>
  <c r="J497" i="2"/>
  <c r="J262" i="2"/>
  <c r="J304" i="2"/>
  <c r="J184" i="2"/>
  <c r="J357" i="2"/>
  <c r="J167" i="2"/>
  <c r="J601" i="2"/>
  <c r="J158" i="2"/>
  <c r="J353" i="2"/>
  <c r="J400" i="2"/>
  <c r="J522" i="2"/>
  <c r="J261" i="2"/>
  <c r="J224" i="2"/>
  <c r="J188" i="2"/>
  <c r="J445" i="2"/>
  <c r="J38" i="2"/>
  <c r="J120" i="2"/>
  <c r="J44" i="2"/>
  <c r="J296" i="2"/>
  <c r="J210" i="2"/>
  <c r="J126" i="2"/>
  <c r="J708" i="2"/>
  <c r="J2" i="2"/>
  <c r="J249" i="2"/>
  <c r="J168" i="2"/>
  <c r="J177" i="2"/>
  <c r="J427" i="2"/>
  <c r="J231" i="2"/>
  <c r="J154" i="2"/>
  <c r="J235" i="2"/>
  <c r="J703" i="2"/>
  <c r="J58" i="2"/>
  <c r="J390" i="2"/>
  <c r="J514" i="2"/>
  <c r="J387" i="2"/>
  <c r="J397" i="2"/>
  <c r="J9" i="2"/>
  <c r="J484" i="2"/>
  <c r="J144" i="2"/>
  <c r="J480" i="2"/>
  <c r="J523" i="2"/>
  <c r="J138" i="2"/>
  <c r="J11" i="2"/>
  <c r="J370" i="2"/>
  <c r="J542" i="2"/>
  <c r="J136" i="2"/>
  <c r="J498" i="2"/>
  <c r="J80" i="2"/>
  <c r="J644" i="2"/>
  <c r="J575" i="2"/>
  <c r="J260" i="2"/>
  <c r="J587" i="2"/>
  <c r="J226" i="2"/>
  <c r="J549" i="2"/>
  <c r="J650" i="2"/>
  <c r="J579" i="2"/>
  <c r="J29" i="2"/>
  <c r="J511" i="2"/>
  <c r="J228" i="2"/>
  <c r="J181" i="2"/>
  <c r="J215" i="2"/>
  <c r="J17" i="2"/>
  <c r="J186" i="2"/>
  <c r="J605" i="2"/>
  <c r="J234" i="2"/>
  <c r="J422" i="2"/>
  <c r="J676" i="2"/>
  <c r="J332" i="2"/>
  <c r="J172" i="2"/>
  <c r="J581" i="2"/>
  <c r="J527" i="2"/>
  <c r="J282" i="2"/>
  <c r="J149" i="2"/>
  <c r="J678" i="2"/>
  <c r="J425" i="2"/>
  <c r="J71" i="2"/>
  <c r="J432" i="2"/>
  <c r="J371" i="2"/>
  <c r="J616" i="2"/>
  <c r="J435" i="2"/>
  <c r="J688" i="2"/>
  <c r="J254" i="2"/>
  <c r="J318" i="2"/>
  <c r="J551" i="2"/>
  <c r="J118" i="2"/>
  <c r="J593" i="2"/>
  <c r="J53" i="2"/>
  <c r="J263" i="2"/>
  <c r="J240" i="2"/>
  <c r="J159" i="2"/>
  <c r="J505" i="2"/>
  <c r="J585" i="2"/>
  <c r="J66" i="2"/>
  <c r="J95" i="2"/>
  <c r="J111" i="2"/>
  <c r="J526" i="2"/>
  <c r="J475" i="2"/>
  <c r="J487" i="2"/>
  <c r="J345" i="2"/>
  <c r="J525" i="2"/>
  <c r="J539" i="2"/>
  <c r="J33" i="2"/>
  <c r="J297" i="2"/>
  <c r="J358" i="2"/>
  <c r="J185" i="2"/>
  <c r="J237" i="2"/>
  <c r="J270" i="2"/>
  <c r="J674" i="2"/>
  <c r="J50" i="2"/>
  <c r="J412" i="2"/>
  <c r="J530" i="2"/>
  <c r="J704" i="2"/>
  <c r="J277" i="2"/>
  <c r="J720" i="2"/>
  <c r="J145" i="2"/>
  <c r="J569" i="2"/>
  <c r="J316" i="2"/>
  <c r="J437" i="2"/>
  <c r="J470" i="2"/>
  <c r="J206" i="2"/>
  <c r="J451" i="2"/>
  <c r="J59" i="2"/>
  <c r="J615" i="2"/>
  <c r="J166" i="2"/>
  <c r="J325" i="2"/>
  <c r="J554" i="2"/>
  <c r="J735" i="2"/>
  <c r="J464" i="2"/>
  <c r="J252" i="2"/>
  <c r="J410" i="2"/>
  <c r="J12" i="2"/>
  <c r="J513" i="2"/>
  <c r="J331" i="2"/>
  <c r="J714" i="2"/>
  <c r="J67" i="2"/>
  <c r="J385" i="2"/>
  <c r="J314" i="2"/>
  <c r="J472" i="2"/>
  <c r="J61" i="2"/>
  <c r="J134" i="2"/>
  <c r="J366" i="2"/>
  <c r="J471" i="2"/>
  <c r="J576" i="2"/>
  <c r="J248" i="2"/>
  <c r="J602" i="2"/>
  <c r="J198" i="2"/>
  <c r="J595" i="2"/>
  <c r="J457" i="2"/>
  <c r="J94" i="2"/>
  <c r="J3" i="2"/>
  <c r="J375" i="2"/>
  <c r="J89" i="2"/>
  <c r="J501" i="2"/>
  <c r="J109" i="2"/>
  <c r="J170" i="2"/>
  <c r="J238" i="2"/>
  <c r="J503" i="2"/>
  <c r="J24" i="2"/>
  <c r="J74" i="2"/>
  <c r="J524" i="2"/>
  <c r="J491" i="2"/>
  <c r="J488" i="2"/>
  <c r="J413" i="2"/>
  <c r="J193" i="2"/>
  <c r="J648" i="2"/>
  <c r="J547" i="2"/>
  <c r="J726" i="2"/>
  <c r="J275" i="2"/>
  <c r="J284" i="2"/>
  <c r="J32" i="2"/>
  <c r="J250" i="2"/>
  <c r="J112" i="2"/>
  <c r="J583" i="2"/>
  <c r="J568" i="2"/>
  <c r="J209" i="2"/>
  <c r="J627" i="2"/>
  <c r="J362" i="2"/>
  <c r="J369" i="2"/>
  <c r="J495" i="2"/>
  <c r="J195" i="2"/>
  <c r="J40" i="2"/>
  <c r="J47" i="2"/>
  <c r="J176" i="2"/>
  <c r="J401" i="2"/>
  <c r="J222" i="2"/>
  <c r="J54" i="2"/>
  <c r="J623" i="2"/>
  <c r="J31" i="2"/>
  <c r="J361" i="2"/>
  <c r="J72" i="2"/>
  <c r="J142" i="2"/>
  <c r="J608" i="2"/>
  <c r="J157" i="2"/>
  <c r="J103" i="2"/>
  <c r="J612" i="2"/>
  <c r="J349" i="2"/>
  <c r="J540" i="2"/>
  <c r="J227" i="2"/>
  <c r="J214" i="2"/>
  <c r="J148" i="2"/>
  <c r="J351" i="2"/>
  <c r="J673" i="2"/>
  <c r="J433" i="2"/>
  <c r="J113" i="2"/>
  <c r="J382" i="2"/>
  <c r="J207" i="2"/>
  <c r="J10" i="2"/>
  <c r="J563" i="2"/>
  <c r="J108" i="2"/>
  <c r="J229" i="2"/>
  <c r="J550" i="2"/>
  <c r="J731" i="2"/>
  <c r="J455" i="2"/>
  <c r="J196" i="2"/>
  <c r="J13" i="2"/>
  <c r="J312" i="2"/>
  <c r="J578" i="2"/>
  <c r="J27" i="2"/>
  <c r="J664" i="2"/>
  <c r="J104" i="2"/>
  <c r="J15" i="2"/>
  <c r="J133" i="2"/>
  <c r="J636" i="2"/>
  <c r="J278" i="2"/>
  <c r="J459" i="2"/>
  <c r="J663" i="2"/>
  <c r="J507" i="2"/>
  <c r="J171" i="2"/>
  <c r="J305" i="2"/>
  <c r="J217" i="2"/>
  <c r="J461" i="2"/>
  <c r="J548" i="2"/>
  <c r="J251" i="2"/>
  <c r="J300" i="2"/>
  <c r="J426" i="2"/>
  <c r="J28" i="2"/>
  <c r="J105" i="2"/>
  <c r="J388" i="2"/>
  <c r="J620" i="2"/>
  <c r="J328" i="2"/>
  <c r="J553" i="2"/>
  <c r="J609" i="2"/>
  <c r="J591" i="2"/>
  <c r="J406" i="2"/>
  <c r="J380" i="2"/>
  <c r="J560" i="2"/>
  <c r="J411" i="2"/>
  <c r="J90" i="2"/>
  <c r="J326" i="2"/>
  <c r="J631" i="2"/>
  <c r="J200" i="2"/>
  <c r="J443" i="2"/>
  <c r="J211" i="2"/>
  <c r="J93" i="2"/>
  <c r="J123" i="2"/>
  <c r="J536" i="2"/>
  <c r="J81" i="2"/>
  <c r="J600" i="2"/>
  <c r="J302" i="2"/>
  <c r="J402" i="2"/>
  <c r="J121" i="2"/>
  <c r="J163" i="2"/>
  <c r="J259" i="2"/>
  <c r="J202" i="2"/>
  <c r="J340" i="2"/>
  <c r="J695" i="2"/>
  <c r="J597" i="2"/>
  <c r="J55" i="2"/>
  <c r="J255" i="2"/>
  <c r="J386" i="2"/>
  <c r="J187" i="2"/>
  <c r="J347" i="2"/>
  <c r="J431" i="2"/>
  <c r="J117" i="2"/>
  <c r="J236" i="2"/>
  <c r="J119" i="2"/>
  <c r="J354" i="2"/>
  <c r="J267" i="2"/>
  <c r="J649" i="2"/>
  <c r="J452" i="2"/>
  <c r="J245" i="2"/>
  <c r="J150" i="2"/>
  <c r="J723" i="2"/>
  <c r="J619" i="2"/>
  <c r="J8" i="2"/>
  <c r="J68" i="2"/>
  <c r="J199" i="2"/>
  <c r="J343" i="2"/>
  <c r="J155" i="2"/>
  <c r="J16" i="2"/>
  <c r="J191" i="2"/>
  <c r="J70" i="2"/>
  <c r="J509" i="2"/>
  <c r="J544" i="2"/>
  <c r="J478" i="2"/>
  <c r="J92" i="2"/>
  <c r="J659" i="2"/>
  <c r="J308" i="2"/>
  <c r="J25" i="2"/>
  <c r="J625" i="2"/>
  <c r="J561" i="2"/>
  <c r="J269" i="2"/>
  <c r="J56" i="2"/>
  <c r="J180" i="2"/>
  <c r="J415" i="2"/>
  <c r="J218" i="2"/>
  <c r="J617" i="2"/>
  <c r="J327" i="2"/>
  <c r="J521" i="2"/>
  <c r="J285" i="2"/>
  <c r="J76" i="2"/>
  <c r="J705" i="2"/>
  <c r="J641" i="2"/>
  <c r="J291" i="2"/>
  <c r="J293" i="2"/>
  <c r="J727" i="2"/>
  <c r="J43" i="2"/>
  <c r="J409" i="2"/>
  <c r="J220" i="2"/>
  <c r="J500" i="2"/>
  <c r="J359" i="2"/>
  <c r="J281" i="2"/>
  <c r="J672" i="2"/>
  <c r="J606" i="2"/>
  <c r="J192" i="2"/>
  <c r="J486" i="2"/>
  <c r="J233" i="2"/>
  <c r="J6" i="2"/>
  <c r="J391" i="2"/>
  <c r="J384" i="2"/>
  <c r="J146" i="2"/>
  <c r="J279" i="2"/>
  <c r="J264" i="2"/>
  <c r="J531" i="2"/>
  <c r="J225" i="2"/>
  <c r="J533" i="2"/>
  <c r="J79" i="2"/>
  <c r="J14" i="2"/>
  <c r="J19" i="2"/>
  <c r="J728" i="2"/>
  <c r="J201" i="2"/>
  <c r="J428" i="2"/>
  <c r="J590" i="2"/>
  <c r="J534" i="2"/>
  <c r="J730" i="2"/>
  <c r="J430" i="2"/>
  <c r="J528" i="2"/>
  <c r="J274" i="2"/>
  <c r="J30" i="2"/>
  <c r="J271" i="2"/>
  <c r="J360" i="2"/>
  <c r="J584" i="2"/>
  <c r="J122" i="2"/>
  <c r="J504" i="2"/>
  <c r="J642" i="2"/>
  <c r="J538" i="2"/>
  <c r="J543" i="2"/>
  <c r="J656" i="2"/>
  <c r="J447" i="2"/>
  <c r="J661" i="2"/>
  <c r="J141" i="2"/>
  <c r="J629" i="2"/>
  <c r="J310" i="2"/>
  <c r="J613" i="2"/>
  <c r="J96" i="2"/>
  <c r="J496" i="2"/>
  <c r="J131" i="2"/>
  <c r="J37" i="2"/>
  <c r="J183" i="2"/>
  <c r="J489" i="2"/>
  <c r="J258" i="2"/>
  <c r="J303" i="2"/>
  <c r="J482" i="2"/>
  <c r="J317" i="2"/>
  <c r="J614" i="2"/>
  <c r="J392" i="2"/>
  <c r="J178" i="2"/>
  <c r="J419" i="2"/>
  <c r="J64" i="2"/>
  <c r="J363" i="2"/>
  <c r="J75" i="2"/>
  <c r="J444" i="2"/>
  <c r="J174" i="2"/>
  <c r="J87" i="2"/>
  <c r="J330" i="2"/>
  <c r="J734" i="2"/>
  <c r="J365" i="2"/>
  <c r="J517" i="2"/>
  <c r="J311" i="2"/>
  <c r="J376" i="2"/>
  <c r="J691" i="2"/>
  <c r="J429" i="2"/>
  <c r="J665" i="2"/>
  <c r="J577" i="2"/>
  <c r="J477" i="2"/>
  <c r="J26" i="2"/>
  <c r="J306" i="2"/>
  <c r="J679" i="2"/>
  <c r="J463" i="2"/>
  <c r="J572" i="2"/>
  <c r="J421" i="2"/>
  <c r="J490" i="2"/>
  <c r="J558" i="2"/>
  <c r="J638" i="2"/>
  <c r="J97" i="2"/>
  <c r="J289" i="2"/>
  <c r="J722" i="2"/>
  <c r="J624" i="2"/>
  <c r="J506" i="2"/>
  <c r="J468" i="2"/>
  <c r="J337" i="2"/>
  <c r="J216" i="2"/>
  <c r="J381" i="2"/>
  <c r="J48" i="2"/>
  <c r="J448" i="2"/>
  <c r="J611" i="2"/>
  <c r="J35" i="2"/>
  <c r="J450" i="2"/>
  <c r="J396" i="2"/>
  <c r="J265" i="2"/>
  <c r="J541" i="2"/>
  <c r="J725" i="2"/>
  <c r="J346" i="2"/>
  <c r="J643" i="2"/>
  <c r="J630" i="2"/>
  <c r="J51" i="2"/>
  <c r="J39" i="2"/>
  <c r="J156" i="2"/>
  <c r="J241" i="2"/>
  <c r="J424" i="2"/>
  <c r="J106" i="2"/>
  <c r="J85" i="2"/>
  <c r="J268" i="2"/>
  <c r="J46" i="2"/>
  <c r="J456" i="2"/>
  <c r="J389" i="2"/>
  <c r="J41" i="2"/>
  <c r="J333" i="2"/>
  <c r="J298" i="2"/>
  <c r="J266" i="2"/>
  <c r="J364" i="2"/>
  <c r="J342" i="2"/>
  <c r="J719" i="2"/>
  <c r="J687" i="2"/>
  <c r="J621" i="2"/>
  <c r="J651" i="2"/>
  <c r="J697" i="2"/>
  <c r="J598" i="2"/>
  <c r="J65" i="2"/>
  <c r="J219" i="2"/>
  <c r="J334" i="2"/>
  <c r="J377" i="2"/>
  <c r="J203" i="2"/>
  <c r="J626" i="2"/>
  <c r="J107" i="2"/>
  <c r="J98" i="2"/>
  <c r="J110" i="2"/>
  <c r="J189" i="2"/>
  <c r="J684" i="2"/>
  <c r="J689" i="2"/>
  <c r="J36" i="2"/>
  <c r="J436" i="2"/>
  <c r="J582" i="2"/>
  <c r="J280" i="2"/>
  <c r="J707" i="2"/>
  <c r="J378" i="2"/>
  <c r="J292" i="2"/>
  <c r="J356" i="2"/>
  <c r="J124" i="2"/>
  <c r="J355" i="2"/>
  <c r="J242" i="2"/>
  <c r="J499" i="2"/>
  <c r="J712" i="2"/>
  <c r="J319" i="2"/>
  <c r="J160" i="2"/>
  <c r="J508" i="2"/>
  <c r="J84" i="2"/>
  <c r="J700" i="2"/>
  <c r="J125" i="2"/>
  <c r="J239" i="2"/>
  <c r="J60" i="2"/>
  <c r="J434" i="2"/>
  <c r="J640" i="2"/>
  <c r="J639" i="2"/>
  <c r="J418" i="2"/>
  <c r="J592" i="2"/>
  <c r="J288" i="2"/>
  <c r="J494" i="2"/>
  <c r="J519" i="2"/>
  <c r="J660" i="2"/>
  <c r="J442" i="2"/>
  <c r="J485" i="2"/>
  <c r="J383" i="2"/>
  <c r="J299" i="2"/>
  <c r="J127" i="2"/>
  <c r="J143" i="2"/>
  <c r="J460" i="2"/>
  <c r="J652" i="2"/>
  <c r="J682" i="2"/>
  <c r="J552" i="2"/>
  <c r="J393" i="2"/>
  <c r="J82" i="2"/>
  <c r="J374" i="2"/>
  <c r="J732" i="2"/>
  <c r="J99" i="2"/>
  <c r="J698" i="2"/>
  <c r="J670" i="2"/>
  <c r="J243" i="2"/>
  <c r="J439" i="2"/>
  <c r="J502" i="2"/>
  <c r="J247" i="2"/>
  <c r="J555" i="2"/>
  <c r="J315" i="2"/>
  <c r="J205" i="2"/>
  <c r="J724" i="2"/>
  <c r="J91" i="2"/>
  <c r="J596" i="2"/>
  <c r="J634" i="2"/>
  <c r="J367" i="2"/>
  <c r="J671" i="2"/>
  <c r="J440" i="2"/>
  <c r="J78" i="2"/>
  <c r="J633" i="2"/>
  <c r="J320" i="2"/>
  <c r="J140" i="2"/>
  <c r="J341" i="2"/>
  <c r="J309" i="2"/>
  <c r="J453" i="2"/>
  <c r="J190" i="2"/>
  <c r="J717" i="2"/>
  <c r="J404" i="2"/>
  <c r="J709" i="2"/>
  <c r="J588" i="2"/>
  <c r="J680" i="2"/>
  <c r="J212" i="2"/>
  <c r="J473" i="2"/>
  <c r="J350" i="2"/>
  <c r="J556" i="2"/>
  <c r="J618" i="2"/>
  <c r="J161" i="2"/>
  <c r="J336" i="2"/>
  <c r="J372" i="2"/>
  <c r="J713" i="2"/>
  <c r="J441" i="2"/>
  <c r="J515" i="2"/>
  <c r="J567" i="2"/>
  <c r="J692" i="2"/>
  <c r="J520" i="2"/>
  <c r="J469" i="2"/>
  <c r="J446" i="2"/>
  <c r="J564" i="2"/>
  <c r="J589" i="2"/>
  <c r="J88" i="2"/>
  <c r="J603" i="2"/>
  <c r="J301" i="2"/>
  <c r="J632" i="2"/>
  <c r="J454" i="2"/>
  <c r="J373" i="2"/>
  <c r="J529" i="2"/>
  <c r="J557" i="2"/>
  <c r="J283" i="2"/>
  <c r="J213" i="2"/>
  <c r="J604" i="2"/>
  <c r="J182" i="2"/>
  <c r="J658" i="2"/>
  <c r="J420" i="2"/>
  <c r="J492" i="2"/>
  <c r="J322" i="2"/>
  <c r="J546" i="2"/>
  <c r="J706" i="2"/>
  <c r="J344" i="2"/>
  <c r="J465" i="2"/>
  <c r="J711" i="2"/>
  <c r="J313" i="2"/>
  <c r="J573" i="2"/>
  <c r="J232" i="2"/>
  <c r="J666" i="2"/>
  <c r="J466" i="2"/>
  <c r="J647" i="2"/>
  <c r="J683" i="2"/>
  <c r="J693" i="2"/>
  <c r="J395" i="2"/>
  <c r="J637" i="2"/>
  <c r="J580" i="2"/>
  <c r="J394" i="2"/>
  <c r="J479" i="2"/>
  <c r="J681" i="2"/>
  <c r="J716" i="2"/>
  <c r="J559" i="2"/>
  <c r="J733" i="2"/>
  <c r="J662" i="2"/>
  <c r="J562" i="2"/>
  <c r="J655" i="2"/>
  <c r="J571" i="2"/>
  <c r="J715" i="2"/>
  <c r="J512" i="2"/>
  <c r="J690" i="2"/>
  <c r="J685" i="2"/>
  <c r="J594" i="2"/>
  <c r="J566" i="2"/>
  <c r="J653" i="2"/>
  <c r="J699" i="2"/>
  <c r="J718" i="2"/>
  <c r="J701" i="2"/>
  <c r="J677" i="2"/>
  <c r="J710" i="2"/>
  <c r="J669" i="2"/>
  <c r="J702" i="2"/>
  <c r="J657" i="2"/>
  <c r="J729" i="2"/>
  <c r="J694" i="2"/>
  <c r="J622" i="2"/>
  <c r="J667" i="2"/>
  <c r="J721" i="2"/>
  <c r="H535" i="2"/>
  <c r="H532" i="2"/>
  <c r="H654" i="2"/>
  <c r="H173" i="2"/>
  <c r="H416" i="2"/>
  <c r="H257" i="2"/>
  <c r="H545" i="2"/>
  <c r="H321" i="2"/>
  <c r="H628" i="2"/>
  <c r="H423" i="2"/>
  <c r="H324" i="2"/>
  <c r="H467" i="2"/>
  <c r="H132" i="2"/>
  <c r="H686" i="2"/>
  <c r="H152" i="2"/>
  <c r="H290" i="2"/>
  <c r="H339" i="2"/>
  <c r="H102" i="2"/>
  <c r="H476" i="2"/>
  <c r="H516" i="2"/>
  <c r="H696" i="2"/>
  <c r="H42" i="2"/>
  <c r="H407" i="2"/>
  <c r="H175" i="2"/>
  <c r="H21" i="2"/>
  <c r="H165" i="2"/>
  <c r="H101" i="2"/>
  <c r="H399" i="2"/>
  <c r="H537" i="2"/>
  <c r="H675" i="2"/>
  <c r="H329" i="2"/>
  <c r="H63" i="2"/>
  <c r="H115" i="2"/>
  <c r="H607" i="2"/>
  <c r="H162" i="2"/>
  <c r="H646" i="2"/>
  <c r="H179" i="2"/>
  <c r="H73" i="2"/>
  <c r="H130" i="2"/>
  <c r="H645" i="2"/>
  <c r="H23" i="2"/>
  <c r="H586" i="2"/>
  <c r="H276" i="2"/>
  <c r="H414" i="2"/>
  <c r="H5" i="2"/>
  <c r="H493" i="2"/>
  <c r="H116" i="2"/>
  <c r="H114" i="2"/>
  <c r="H287" i="2"/>
  <c r="H77" i="2"/>
  <c r="H246" i="2"/>
  <c r="H398" i="2"/>
  <c r="H139" i="2"/>
  <c r="H52" i="2"/>
  <c r="H610" i="2"/>
  <c r="H352" i="2"/>
  <c r="H69" i="2"/>
  <c r="H462" i="2"/>
  <c r="H137" i="2"/>
  <c r="H565" i="2"/>
  <c r="H483" i="2"/>
  <c r="H223" i="2"/>
  <c r="H153" i="2"/>
  <c r="H417" i="2"/>
  <c r="H405" i="2"/>
  <c r="H197" i="2"/>
  <c r="H510" i="2"/>
  <c r="H230" i="2"/>
  <c r="H307" i="2"/>
  <c r="H169" i="2"/>
  <c r="H403" i="2"/>
  <c r="H458" i="2"/>
  <c r="H221" i="2"/>
  <c r="H86" i="2"/>
  <c r="H481" i="2"/>
  <c r="H100" i="2"/>
  <c r="H135" i="2"/>
  <c r="H4" i="2"/>
  <c r="H449" i="2"/>
  <c r="H129" i="2"/>
  <c r="H338" i="2"/>
  <c r="H474" i="2"/>
  <c r="H83" i="2"/>
  <c r="H335" i="2"/>
  <c r="H272" i="2"/>
  <c r="H599" i="2"/>
  <c r="H57" i="2"/>
  <c r="H570" i="2"/>
  <c r="H244" i="2"/>
  <c r="H635" i="2"/>
  <c r="H295" i="2"/>
  <c r="H49" i="2"/>
  <c r="H294" i="2"/>
  <c r="H273" i="2"/>
  <c r="H368" i="2"/>
  <c r="H45" i="2"/>
  <c r="H438" i="2"/>
  <c r="H7" i="2"/>
  <c r="H164" i="2"/>
  <c r="H204" i="2"/>
  <c r="H128" i="2"/>
  <c r="H151" i="2"/>
  <c r="H348" i="2"/>
  <c r="H286" i="2"/>
  <c r="H668" i="2"/>
  <c r="H256" i="2"/>
  <c r="H379" i="2"/>
  <c r="H574" i="2"/>
  <c r="H22" i="2"/>
  <c r="H62" i="2"/>
  <c r="H518" i="2"/>
  <c r="H20" i="2"/>
  <c r="H18" i="2"/>
  <c r="H208" i="2"/>
  <c r="H147" i="2"/>
  <c r="H323" i="2"/>
  <c r="H34" i="2"/>
  <c r="H253" i="2"/>
  <c r="H194" i="2"/>
  <c r="H408" i="2"/>
  <c r="H497" i="2"/>
  <c r="H262" i="2"/>
  <c r="H304" i="2"/>
  <c r="H184" i="2"/>
  <c r="H357" i="2"/>
  <c r="H167" i="2"/>
  <c r="H601" i="2"/>
  <c r="H158" i="2"/>
  <c r="H353" i="2"/>
  <c r="H400" i="2"/>
  <c r="H522" i="2"/>
  <c r="H261" i="2"/>
  <c r="H224" i="2"/>
  <c r="H188" i="2"/>
  <c r="H445" i="2"/>
  <c r="H38" i="2"/>
  <c r="H120" i="2"/>
  <c r="H44" i="2"/>
  <c r="H296" i="2"/>
  <c r="H210" i="2"/>
  <c r="H126" i="2"/>
  <c r="H708" i="2"/>
  <c r="H2" i="2"/>
  <c r="H249" i="2"/>
  <c r="H168" i="2"/>
  <c r="H177" i="2"/>
  <c r="H427" i="2"/>
  <c r="H231" i="2"/>
  <c r="H154" i="2"/>
  <c r="H235" i="2"/>
  <c r="H703" i="2"/>
  <c r="H58" i="2"/>
  <c r="H390" i="2"/>
  <c r="H514" i="2"/>
  <c r="H387" i="2"/>
  <c r="H397" i="2"/>
  <c r="H9" i="2"/>
  <c r="H484" i="2"/>
  <c r="H144" i="2"/>
  <c r="H480" i="2"/>
  <c r="H523" i="2"/>
  <c r="H138" i="2"/>
  <c r="H11" i="2"/>
  <c r="H370" i="2"/>
  <c r="H542" i="2"/>
  <c r="H136" i="2"/>
  <c r="H498" i="2"/>
  <c r="H80" i="2"/>
  <c r="H644" i="2"/>
  <c r="H575" i="2"/>
  <c r="H260" i="2"/>
  <c r="H587" i="2"/>
  <c r="H226" i="2"/>
  <c r="H549" i="2"/>
  <c r="H650" i="2"/>
  <c r="H579" i="2"/>
  <c r="H29" i="2"/>
  <c r="H511" i="2"/>
  <c r="H228" i="2"/>
  <c r="H181" i="2"/>
  <c r="H215" i="2"/>
  <c r="H17" i="2"/>
  <c r="H186" i="2"/>
  <c r="H605" i="2"/>
  <c r="H234" i="2"/>
  <c r="H422" i="2"/>
  <c r="H676" i="2"/>
  <c r="H332" i="2"/>
  <c r="H172" i="2"/>
  <c r="H581" i="2"/>
  <c r="H527" i="2"/>
  <c r="H282" i="2"/>
  <c r="H149" i="2"/>
  <c r="H678" i="2"/>
  <c r="H425" i="2"/>
  <c r="H71" i="2"/>
  <c r="H432" i="2"/>
  <c r="H371" i="2"/>
  <c r="H616" i="2"/>
  <c r="H435" i="2"/>
  <c r="H688" i="2"/>
  <c r="H254" i="2"/>
  <c r="H318" i="2"/>
  <c r="H551" i="2"/>
  <c r="H118" i="2"/>
  <c r="H593" i="2"/>
  <c r="H53" i="2"/>
  <c r="H263" i="2"/>
  <c r="H240" i="2"/>
  <c r="H159" i="2"/>
  <c r="H505" i="2"/>
  <c r="H585" i="2"/>
  <c r="H66" i="2"/>
  <c r="H95" i="2"/>
  <c r="H111" i="2"/>
  <c r="H526" i="2"/>
  <c r="H475" i="2"/>
  <c r="H487" i="2"/>
  <c r="H345" i="2"/>
  <c r="H525" i="2"/>
  <c r="H539" i="2"/>
  <c r="H33" i="2"/>
  <c r="H297" i="2"/>
  <c r="H358" i="2"/>
  <c r="H185" i="2"/>
  <c r="H237" i="2"/>
  <c r="H270" i="2"/>
  <c r="H674" i="2"/>
  <c r="H50" i="2"/>
  <c r="H412" i="2"/>
  <c r="H530" i="2"/>
  <c r="H704" i="2"/>
  <c r="H277" i="2"/>
  <c r="H720" i="2"/>
  <c r="H145" i="2"/>
  <c r="H569" i="2"/>
  <c r="H316" i="2"/>
  <c r="H437" i="2"/>
  <c r="H470" i="2"/>
  <c r="H206" i="2"/>
  <c r="H451" i="2"/>
  <c r="H59" i="2"/>
  <c r="H615" i="2"/>
  <c r="H166" i="2"/>
  <c r="H325" i="2"/>
  <c r="H554" i="2"/>
  <c r="H735" i="2"/>
  <c r="H464" i="2"/>
  <c r="H252" i="2"/>
  <c r="H410" i="2"/>
  <c r="H12" i="2"/>
  <c r="H513" i="2"/>
  <c r="H331" i="2"/>
  <c r="H714" i="2"/>
  <c r="H67" i="2"/>
  <c r="H385" i="2"/>
  <c r="H314" i="2"/>
  <c r="H472" i="2"/>
  <c r="H61" i="2"/>
  <c r="H134" i="2"/>
  <c r="H366" i="2"/>
  <c r="H471" i="2"/>
  <c r="H576" i="2"/>
  <c r="H248" i="2"/>
  <c r="H602" i="2"/>
  <c r="H198" i="2"/>
  <c r="H595" i="2"/>
  <c r="H457" i="2"/>
  <c r="H94" i="2"/>
  <c r="H3" i="2"/>
  <c r="H375" i="2"/>
  <c r="H89" i="2"/>
  <c r="H501" i="2"/>
  <c r="H109" i="2"/>
  <c r="H170" i="2"/>
  <c r="H238" i="2"/>
  <c r="H503" i="2"/>
  <c r="H24" i="2"/>
  <c r="H74" i="2"/>
  <c r="H524" i="2"/>
  <c r="H491" i="2"/>
  <c r="H488" i="2"/>
  <c r="H413" i="2"/>
  <c r="H193" i="2"/>
  <c r="H648" i="2"/>
  <c r="H547" i="2"/>
  <c r="H726" i="2"/>
  <c r="H275" i="2"/>
  <c r="H284" i="2"/>
  <c r="H32" i="2"/>
  <c r="H250" i="2"/>
  <c r="H112" i="2"/>
  <c r="H583" i="2"/>
  <c r="H568" i="2"/>
  <c r="H209" i="2"/>
  <c r="H627" i="2"/>
  <c r="H362" i="2"/>
  <c r="H369" i="2"/>
  <c r="H495" i="2"/>
  <c r="H195" i="2"/>
  <c r="H40" i="2"/>
  <c r="H47" i="2"/>
  <c r="H176" i="2"/>
  <c r="H401" i="2"/>
  <c r="H222" i="2"/>
  <c r="H54" i="2"/>
  <c r="H623" i="2"/>
  <c r="H31" i="2"/>
  <c r="H361" i="2"/>
  <c r="H72" i="2"/>
  <c r="H142" i="2"/>
  <c r="H608" i="2"/>
  <c r="H157" i="2"/>
  <c r="H103" i="2"/>
  <c r="H612" i="2"/>
  <c r="H349" i="2"/>
  <c r="H540" i="2"/>
  <c r="H227" i="2"/>
  <c r="H214" i="2"/>
  <c r="H148" i="2"/>
  <c r="H351" i="2"/>
  <c r="H673" i="2"/>
  <c r="H433" i="2"/>
  <c r="H113" i="2"/>
  <c r="H382" i="2"/>
  <c r="H207" i="2"/>
  <c r="H10" i="2"/>
  <c r="H563" i="2"/>
  <c r="H108" i="2"/>
  <c r="H229" i="2"/>
  <c r="H550" i="2"/>
  <c r="H731" i="2"/>
  <c r="H455" i="2"/>
  <c r="H196" i="2"/>
  <c r="H13" i="2"/>
  <c r="H312" i="2"/>
  <c r="H578" i="2"/>
  <c r="H27" i="2"/>
  <c r="H664" i="2"/>
  <c r="H104" i="2"/>
  <c r="H15" i="2"/>
  <c r="H133" i="2"/>
  <c r="H636" i="2"/>
  <c r="H278" i="2"/>
  <c r="H459" i="2"/>
  <c r="H663" i="2"/>
  <c r="H507" i="2"/>
  <c r="H171" i="2"/>
  <c r="H305" i="2"/>
  <c r="H217" i="2"/>
  <c r="H461" i="2"/>
  <c r="H548" i="2"/>
  <c r="H251" i="2"/>
  <c r="H300" i="2"/>
  <c r="H426" i="2"/>
  <c r="H28" i="2"/>
  <c r="H105" i="2"/>
  <c r="H388" i="2"/>
  <c r="H620" i="2"/>
  <c r="H328" i="2"/>
  <c r="H553" i="2"/>
  <c r="H609" i="2"/>
  <c r="H591" i="2"/>
  <c r="H406" i="2"/>
  <c r="H380" i="2"/>
  <c r="H560" i="2"/>
  <c r="H411" i="2"/>
  <c r="H90" i="2"/>
  <c r="H326" i="2"/>
  <c r="H631" i="2"/>
  <c r="H200" i="2"/>
  <c r="H443" i="2"/>
  <c r="H211" i="2"/>
  <c r="H93" i="2"/>
  <c r="H123" i="2"/>
  <c r="H536" i="2"/>
  <c r="H81" i="2"/>
  <c r="H600" i="2"/>
  <c r="H302" i="2"/>
  <c r="H402" i="2"/>
  <c r="H121" i="2"/>
  <c r="H163" i="2"/>
  <c r="H259" i="2"/>
  <c r="H202" i="2"/>
  <c r="H340" i="2"/>
  <c r="H695" i="2"/>
  <c r="H597" i="2"/>
  <c r="H55" i="2"/>
  <c r="H255" i="2"/>
  <c r="H386" i="2"/>
  <c r="H187" i="2"/>
  <c r="H347" i="2"/>
  <c r="H431" i="2"/>
  <c r="H117" i="2"/>
  <c r="H236" i="2"/>
  <c r="H119" i="2"/>
  <c r="H354" i="2"/>
  <c r="H267" i="2"/>
  <c r="H649" i="2"/>
  <c r="H452" i="2"/>
  <c r="H245" i="2"/>
  <c r="H150" i="2"/>
  <c r="H723" i="2"/>
  <c r="H619" i="2"/>
  <c r="H8" i="2"/>
  <c r="H68" i="2"/>
  <c r="H199" i="2"/>
  <c r="H343" i="2"/>
  <c r="H155" i="2"/>
  <c r="H16" i="2"/>
  <c r="H191" i="2"/>
  <c r="H70" i="2"/>
  <c r="H509" i="2"/>
  <c r="H544" i="2"/>
  <c r="H478" i="2"/>
  <c r="H92" i="2"/>
  <c r="H659" i="2"/>
  <c r="H308" i="2"/>
  <c r="H25" i="2"/>
  <c r="H625" i="2"/>
  <c r="H561" i="2"/>
  <c r="H269" i="2"/>
  <c r="H56" i="2"/>
  <c r="H180" i="2"/>
  <c r="H415" i="2"/>
  <c r="H218" i="2"/>
  <c r="H617" i="2"/>
  <c r="H327" i="2"/>
  <c r="H521" i="2"/>
  <c r="H285" i="2"/>
  <c r="H76" i="2"/>
  <c r="H705" i="2"/>
  <c r="H641" i="2"/>
  <c r="H291" i="2"/>
  <c r="H293" i="2"/>
  <c r="H727" i="2"/>
  <c r="H43" i="2"/>
  <c r="H409" i="2"/>
  <c r="H220" i="2"/>
  <c r="H500" i="2"/>
  <c r="H359" i="2"/>
  <c r="H281" i="2"/>
  <c r="H672" i="2"/>
  <c r="H606" i="2"/>
  <c r="H192" i="2"/>
  <c r="H486" i="2"/>
  <c r="H233" i="2"/>
  <c r="H6" i="2"/>
  <c r="H391" i="2"/>
  <c r="H384" i="2"/>
  <c r="H146" i="2"/>
  <c r="H279" i="2"/>
  <c r="H264" i="2"/>
  <c r="H531" i="2"/>
  <c r="H225" i="2"/>
  <c r="H533" i="2"/>
  <c r="H79" i="2"/>
  <c r="H14" i="2"/>
  <c r="H19" i="2"/>
  <c r="H728" i="2"/>
  <c r="H201" i="2"/>
  <c r="H428" i="2"/>
  <c r="H590" i="2"/>
  <c r="H534" i="2"/>
  <c r="H730" i="2"/>
  <c r="H430" i="2"/>
  <c r="H528" i="2"/>
  <c r="H274" i="2"/>
  <c r="H30" i="2"/>
  <c r="H271" i="2"/>
  <c r="H360" i="2"/>
  <c r="H584" i="2"/>
  <c r="H122" i="2"/>
  <c r="H504" i="2"/>
  <c r="H642" i="2"/>
  <c r="H538" i="2"/>
  <c r="H543" i="2"/>
  <c r="H656" i="2"/>
  <c r="H447" i="2"/>
  <c r="H661" i="2"/>
  <c r="H141" i="2"/>
  <c r="H629" i="2"/>
  <c r="H310" i="2"/>
  <c r="H613" i="2"/>
  <c r="H96" i="2"/>
  <c r="H496" i="2"/>
  <c r="H131" i="2"/>
  <c r="H37" i="2"/>
  <c r="H183" i="2"/>
  <c r="H489" i="2"/>
  <c r="H258" i="2"/>
  <c r="H303" i="2"/>
  <c r="H482" i="2"/>
  <c r="H317" i="2"/>
  <c r="H614" i="2"/>
  <c r="H392" i="2"/>
  <c r="H178" i="2"/>
  <c r="H419" i="2"/>
  <c r="H64" i="2"/>
  <c r="H363" i="2"/>
  <c r="H75" i="2"/>
  <c r="H444" i="2"/>
  <c r="H174" i="2"/>
  <c r="H87" i="2"/>
  <c r="H330" i="2"/>
  <c r="H734" i="2"/>
  <c r="H365" i="2"/>
  <c r="H517" i="2"/>
  <c r="H311" i="2"/>
  <c r="H376" i="2"/>
  <c r="H691" i="2"/>
  <c r="H429" i="2"/>
  <c r="H665" i="2"/>
  <c r="H577" i="2"/>
  <c r="H477" i="2"/>
  <c r="H26" i="2"/>
  <c r="H306" i="2"/>
  <c r="H679" i="2"/>
  <c r="H463" i="2"/>
  <c r="H572" i="2"/>
  <c r="H421" i="2"/>
  <c r="H490" i="2"/>
  <c r="H558" i="2"/>
  <c r="H638" i="2"/>
  <c r="H97" i="2"/>
  <c r="H289" i="2"/>
  <c r="H722" i="2"/>
  <c r="H624" i="2"/>
  <c r="H506" i="2"/>
  <c r="H468" i="2"/>
  <c r="H337" i="2"/>
  <c r="H216" i="2"/>
  <c r="H381" i="2"/>
  <c r="H48" i="2"/>
  <c r="H448" i="2"/>
  <c r="H611" i="2"/>
  <c r="H35" i="2"/>
  <c r="H450" i="2"/>
  <c r="H396" i="2"/>
  <c r="H265" i="2"/>
  <c r="H541" i="2"/>
  <c r="H725" i="2"/>
  <c r="H346" i="2"/>
  <c r="H643" i="2"/>
  <c r="H630" i="2"/>
  <c r="H51" i="2"/>
  <c r="H39" i="2"/>
  <c r="H156" i="2"/>
  <c r="H241" i="2"/>
  <c r="H424" i="2"/>
  <c r="H106" i="2"/>
  <c r="H85" i="2"/>
  <c r="H268" i="2"/>
  <c r="H46" i="2"/>
  <c r="H456" i="2"/>
  <c r="H389" i="2"/>
  <c r="H41" i="2"/>
  <c r="H333" i="2"/>
  <c r="H298" i="2"/>
  <c r="H266" i="2"/>
  <c r="H364" i="2"/>
  <c r="H342" i="2"/>
  <c r="H719" i="2"/>
  <c r="H687" i="2"/>
  <c r="H621" i="2"/>
  <c r="H651" i="2"/>
  <c r="H697" i="2"/>
  <c r="H598" i="2"/>
  <c r="H65" i="2"/>
  <c r="H219" i="2"/>
  <c r="H334" i="2"/>
  <c r="H377" i="2"/>
  <c r="H203" i="2"/>
  <c r="H626" i="2"/>
  <c r="H107" i="2"/>
  <c r="H98" i="2"/>
  <c r="H110" i="2"/>
  <c r="H189" i="2"/>
  <c r="H684" i="2"/>
  <c r="H689" i="2"/>
  <c r="H36" i="2"/>
  <c r="H436" i="2"/>
  <c r="H582" i="2"/>
  <c r="H280" i="2"/>
  <c r="H707" i="2"/>
  <c r="H378" i="2"/>
  <c r="H292" i="2"/>
  <c r="H356" i="2"/>
  <c r="H124" i="2"/>
  <c r="H355" i="2"/>
  <c r="H242" i="2"/>
  <c r="H499" i="2"/>
  <c r="H712" i="2"/>
  <c r="H319" i="2"/>
  <c r="H160" i="2"/>
  <c r="H508" i="2"/>
  <c r="H84" i="2"/>
  <c r="H700" i="2"/>
  <c r="H125" i="2"/>
  <c r="H239" i="2"/>
  <c r="H60" i="2"/>
  <c r="H434" i="2"/>
  <c r="H640" i="2"/>
  <c r="H639" i="2"/>
  <c r="H418" i="2"/>
  <c r="H592" i="2"/>
  <c r="H288" i="2"/>
  <c r="H494" i="2"/>
  <c r="H519" i="2"/>
  <c r="H660" i="2"/>
  <c r="H442" i="2"/>
  <c r="H485" i="2"/>
  <c r="H383" i="2"/>
  <c r="H299" i="2"/>
  <c r="H127" i="2"/>
  <c r="H143" i="2"/>
  <c r="H460" i="2"/>
  <c r="H652" i="2"/>
  <c r="H682" i="2"/>
  <c r="H552" i="2"/>
  <c r="H393" i="2"/>
  <c r="H82" i="2"/>
  <c r="H374" i="2"/>
  <c r="H732" i="2"/>
  <c r="H99" i="2"/>
  <c r="H698" i="2"/>
  <c r="H670" i="2"/>
  <c r="H243" i="2"/>
  <c r="H439" i="2"/>
  <c r="H502" i="2"/>
  <c r="H247" i="2"/>
  <c r="H555" i="2"/>
  <c r="H315" i="2"/>
  <c r="H205" i="2"/>
  <c r="H724" i="2"/>
  <c r="H91" i="2"/>
  <c r="H596" i="2"/>
  <c r="H634" i="2"/>
  <c r="H367" i="2"/>
  <c r="H671" i="2"/>
  <c r="H440" i="2"/>
  <c r="H78" i="2"/>
  <c r="H633" i="2"/>
  <c r="H320" i="2"/>
  <c r="H140" i="2"/>
  <c r="H341" i="2"/>
  <c r="H309" i="2"/>
  <c r="H453" i="2"/>
  <c r="H190" i="2"/>
  <c r="H717" i="2"/>
  <c r="H404" i="2"/>
  <c r="H709" i="2"/>
  <c r="H588" i="2"/>
  <c r="H680" i="2"/>
  <c r="H212" i="2"/>
  <c r="H473" i="2"/>
  <c r="H350" i="2"/>
  <c r="H556" i="2"/>
  <c r="H618" i="2"/>
  <c r="H161" i="2"/>
  <c r="H336" i="2"/>
  <c r="H372" i="2"/>
  <c r="H713" i="2"/>
  <c r="H441" i="2"/>
  <c r="H515" i="2"/>
  <c r="H567" i="2"/>
  <c r="H692" i="2"/>
  <c r="H520" i="2"/>
  <c r="H469" i="2"/>
  <c r="H446" i="2"/>
  <c r="H564" i="2"/>
  <c r="H589" i="2"/>
  <c r="H88" i="2"/>
  <c r="H603" i="2"/>
  <c r="H301" i="2"/>
  <c r="H632" i="2"/>
  <c r="H454" i="2"/>
  <c r="H373" i="2"/>
  <c r="H529" i="2"/>
  <c r="H557" i="2"/>
  <c r="H283" i="2"/>
  <c r="H213" i="2"/>
  <c r="H604" i="2"/>
  <c r="H182" i="2"/>
  <c r="H658" i="2"/>
  <c r="H420" i="2"/>
  <c r="H492" i="2"/>
  <c r="H322" i="2"/>
  <c r="H546" i="2"/>
  <c r="H706" i="2"/>
  <c r="H344" i="2"/>
  <c r="H465" i="2"/>
  <c r="H711" i="2"/>
  <c r="H313" i="2"/>
  <c r="H573" i="2"/>
  <c r="H232" i="2"/>
  <c r="H666" i="2"/>
  <c r="H466" i="2"/>
  <c r="H647" i="2"/>
  <c r="H683" i="2"/>
  <c r="H693" i="2"/>
  <c r="H395" i="2"/>
  <c r="H637" i="2"/>
  <c r="H580" i="2"/>
  <c r="H394" i="2"/>
  <c r="H479" i="2"/>
  <c r="H681" i="2"/>
  <c r="H716" i="2"/>
  <c r="H559" i="2"/>
  <c r="H733" i="2"/>
  <c r="H662" i="2"/>
  <c r="H562" i="2"/>
  <c r="H655" i="2"/>
  <c r="H571" i="2"/>
  <c r="H715" i="2"/>
  <c r="H512" i="2"/>
  <c r="H690" i="2"/>
  <c r="H685" i="2"/>
  <c r="H594" i="2"/>
  <c r="H566" i="2"/>
  <c r="H653" i="2"/>
  <c r="H699" i="2"/>
  <c r="H718" i="2"/>
  <c r="H701" i="2"/>
  <c r="H677" i="2"/>
  <c r="H710" i="2"/>
  <c r="H669" i="2"/>
  <c r="H702" i="2"/>
  <c r="H657" i="2"/>
  <c r="H729" i="2"/>
  <c r="H694" i="2"/>
  <c r="H622" i="2"/>
  <c r="H667" i="2"/>
  <c r="H72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I30" i="3" l="1"/>
  <c r="I85" i="3"/>
  <c r="I42" i="3"/>
  <c r="C50" i="3"/>
  <c r="K107" i="3"/>
  <c r="C99" i="3"/>
  <c r="I90" i="3"/>
  <c r="I75" i="3"/>
  <c r="C106" i="3"/>
  <c r="C89" i="3"/>
  <c r="I88" i="3"/>
  <c r="I83" i="3"/>
  <c r="M93" i="3"/>
  <c r="C39" i="3"/>
  <c r="L106" i="3"/>
  <c r="J22" i="3"/>
  <c r="C34" i="3"/>
  <c r="C79" i="3"/>
  <c r="C22" i="3"/>
  <c r="C25" i="3"/>
  <c r="C80" i="3"/>
  <c r="L111" i="3"/>
  <c r="O78" i="3"/>
  <c r="I117" i="3"/>
  <c r="I78" i="3"/>
  <c r="L41" i="3"/>
  <c r="J53" i="3"/>
  <c r="M92" i="3"/>
  <c r="C93" i="3"/>
  <c r="C45" i="3"/>
  <c r="C51" i="3"/>
  <c r="C53" i="3"/>
  <c r="C54" i="3"/>
  <c r="I93" i="3"/>
  <c r="I99" i="3"/>
  <c r="I73" i="3"/>
  <c r="I4" i="3"/>
  <c r="K60" i="3"/>
  <c r="C67" i="3"/>
  <c r="I69" i="3"/>
  <c r="I84" i="3"/>
  <c r="I43" i="3"/>
  <c r="I79" i="3"/>
  <c r="I41" i="3"/>
  <c r="J117" i="3"/>
  <c r="C62" i="3"/>
  <c r="C97" i="3"/>
  <c r="I101" i="3"/>
  <c r="I56" i="3"/>
  <c r="I38" i="3"/>
  <c r="L7" i="3"/>
  <c r="I111" i="3"/>
  <c r="I67" i="3"/>
  <c r="I48" i="3"/>
  <c r="I6" i="3"/>
  <c r="C105" i="3"/>
  <c r="C84" i="3"/>
  <c r="D79" i="3"/>
  <c r="D31" i="3"/>
  <c r="AS515" i="2"/>
  <c r="N95" i="3"/>
  <c r="J5" i="3"/>
  <c r="C119" i="3"/>
  <c r="D111" i="3"/>
  <c r="D41" i="3"/>
  <c r="D25" i="3"/>
  <c r="E54" i="3"/>
  <c r="E89" i="3"/>
  <c r="F50" i="3"/>
  <c r="H10" i="3"/>
  <c r="N45" i="3"/>
  <c r="D62" i="3"/>
  <c r="E30" i="3"/>
  <c r="F69" i="3"/>
  <c r="G117" i="3"/>
  <c r="H79" i="3"/>
  <c r="K105" i="3"/>
  <c r="D88" i="3"/>
  <c r="D78" i="3"/>
  <c r="D101" i="3"/>
  <c r="E28" i="3"/>
  <c r="G88" i="3"/>
  <c r="C110" i="3"/>
  <c r="D84" i="3"/>
  <c r="D48" i="3"/>
  <c r="D67" i="3"/>
  <c r="E41" i="3"/>
  <c r="F93" i="3"/>
  <c r="G45" i="3"/>
  <c r="H31" i="3"/>
  <c r="C78" i="3"/>
  <c r="D15" i="3"/>
  <c r="D89" i="3"/>
  <c r="E78" i="3"/>
  <c r="C116" i="3"/>
  <c r="D95" i="3"/>
  <c r="D12" i="3"/>
  <c r="E117" i="3"/>
  <c r="F84" i="3"/>
  <c r="G62" i="3"/>
  <c r="H50" i="3"/>
  <c r="C21" i="3"/>
  <c r="J97" i="3"/>
  <c r="C58" i="3"/>
  <c r="C64" i="3"/>
  <c r="C19" i="3"/>
  <c r="C31" i="3"/>
  <c r="D45" i="3"/>
  <c r="E106" i="3"/>
  <c r="E12" i="3"/>
  <c r="F45" i="3"/>
  <c r="C118" i="3"/>
  <c r="C112" i="3"/>
  <c r="D54" i="3"/>
  <c r="D38" i="3"/>
  <c r="E6" i="3"/>
  <c r="E38" i="3"/>
  <c r="F79" i="3"/>
  <c r="G99" i="3"/>
  <c r="K108" i="3"/>
  <c r="C66" i="3"/>
  <c r="C55" i="3"/>
  <c r="C92" i="3"/>
  <c r="D69" i="3"/>
  <c r="D99" i="3"/>
  <c r="E111" i="3"/>
  <c r="E4" i="3"/>
  <c r="G101" i="3"/>
  <c r="AT690" i="2"/>
  <c r="D106" i="3"/>
  <c r="D30" i="3"/>
  <c r="D4" i="3"/>
  <c r="E5" i="3"/>
  <c r="F62" i="3"/>
  <c r="H69" i="3"/>
  <c r="D6" i="3"/>
  <c r="D5" i="3"/>
  <c r="E15" i="3"/>
  <c r="E25" i="3"/>
  <c r="F31" i="3"/>
  <c r="AU669" i="2"/>
  <c r="K70" i="3"/>
  <c r="C107" i="3"/>
  <c r="C56" i="3"/>
  <c r="C16" i="3"/>
  <c r="D93" i="3"/>
  <c r="D28" i="3"/>
  <c r="E95" i="3"/>
  <c r="E101" i="3"/>
  <c r="F99" i="3"/>
  <c r="H84" i="3"/>
  <c r="U44" i="3"/>
  <c r="T44" i="3"/>
  <c r="V44" i="3"/>
  <c r="S44" i="3"/>
  <c r="O44" i="3"/>
  <c r="N44" i="3"/>
  <c r="Q44" i="3"/>
  <c r="L44" i="3"/>
  <c r="R44" i="3"/>
  <c r="J44" i="3"/>
  <c r="M44" i="3"/>
  <c r="H44" i="3"/>
  <c r="F44" i="3"/>
  <c r="E44" i="3"/>
  <c r="P44" i="3"/>
  <c r="D44" i="3"/>
  <c r="C44" i="3"/>
  <c r="G44" i="3"/>
  <c r="K44" i="3"/>
  <c r="S76" i="3"/>
  <c r="U76" i="3"/>
  <c r="T76" i="3"/>
  <c r="O76" i="3"/>
  <c r="N76" i="3"/>
  <c r="P76" i="3"/>
  <c r="R76" i="3"/>
  <c r="M76" i="3"/>
  <c r="L76" i="3"/>
  <c r="J76" i="3"/>
  <c r="V76" i="3"/>
  <c r="H76" i="3"/>
  <c r="F76" i="3"/>
  <c r="E76" i="3"/>
  <c r="D76" i="3"/>
  <c r="C76" i="3"/>
  <c r="Q76" i="3"/>
  <c r="G76" i="3"/>
  <c r="K76" i="3"/>
  <c r="S17" i="3"/>
  <c r="U17" i="3"/>
  <c r="T17" i="3"/>
  <c r="R17" i="3"/>
  <c r="V17" i="3"/>
  <c r="Q17" i="3"/>
  <c r="P17" i="3"/>
  <c r="O17" i="3"/>
  <c r="N17" i="3"/>
  <c r="M17" i="3"/>
  <c r="J17" i="3"/>
  <c r="L17" i="3"/>
  <c r="K17" i="3"/>
  <c r="H17" i="3"/>
  <c r="F17" i="3"/>
  <c r="E17" i="3"/>
  <c r="D17" i="3"/>
  <c r="C17" i="3"/>
  <c r="G17" i="3"/>
  <c r="S94" i="3"/>
  <c r="U94" i="3"/>
  <c r="T94" i="3"/>
  <c r="V94" i="3"/>
  <c r="Q94" i="3"/>
  <c r="P94" i="3"/>
  <c r="R94" i="3"/>
  <c r="O94" i="3"/>
  <c r="N94" i="3"/>
  <c r="J94" i="3"/>
  <c r="H94" i="3"/>
  <c r="F94" i="3"/>
  <c r="E94" i="3"/>
  <c r="D94" i="3"/>
  <c r="M94" i="3"/>
  <c r="G94" i="3"/>
  <c r="C94" i="3"/>
  <c r="K94" i="3"/>
  <c r="L94" i="3"/>
  <c r="S98" i="3"/>
  <c r="U98" i="3"/>
  <c r="T98" i="3"/>
  <c r="R98" i="3"/>
  <c r="V98" i="3"/>
  <c r="Q98" i="3"/>
  <c r="P98" i="3"/>
  <c r="O98" i="3"/>
  <c r="N98" i="3"/>
  <c r="L98" i="3"/>
  <c r="M98" i="3"/>
  <c r="J98" i="3"/>
  <c r="K98" i="3"/>
  <c r="F98" i="3"/>
  <c r="E98" i="3"/>
  <c r="D98" i="3"/>
  <c r="C98" i="3"/>
  <c r="H98" i="3"/>
  <c r="G98" i="3"/>
  <c r="H116" i="3"/>
  <c r="U121" i="3"/>
  <c r="T121" i="3"/>
  <c r="V121" i="3"/>
  <c r="O121" i="3"/>
  <c r="N121" i="3"/>
  <c r="Q121" i="3"/>
  <c r="R121" i="3"/>
  <c r="S121" i="3"/>
  <c r="L121" i="3"/>
  <c r="P121" i="3"/>
  <c r="J121" i="3"/>
  <c r="F121" i="3"/>
  <c r="E121" i="3"/>
  <c r="G121" i="3"/>
  <c r="D121" i="3"/>
  <c r="K121" i="3"/>
  <c r="C121" i="3"/>
  <c r="H121" i="3"/>
  <c r="M121" i="3"/>
  <c r="S103" i="3"/>
  <c r="U103" i="3"/>
  <c r="T103" i="3"/>
  <c r="Q103" i="3"/>
  <c r="P103" i="3"/>
  <c r="V103" i="3"/>
  <c r="O103" i="3"/>
  <c r="N103" i="3"/>
  <c r="J103" i="3"/>
  <c r="M103" i="3"/>
  <c r="G103" i="3"/>
  <c r="F103" i="3"/>
  <c r="L103" i="3"/>
  <c r="E103" i="3"/>
  <c r="D103" i="3"/>
  <c r="R103" i="3"/>
  <c r="C103" i="3"/>
  <c r="K103" i="3"/>
  <c r="H103" i="3"/>
  <c r="S14" i="3"/>
  <c r="U14" i="3"/>
  <c r="T14" i="3"/>
  <c r="V14" i="3"/>
  <c r="R14" i="3"/>
  <c r="Q14" i="3"/>
  <c r="P14" i="3"/>
  <c r="O14" i="3"/>
  <c r="N14" i="3"/>
  <c r="M14" i="3"/>
  <c r="J14" i="3"/>
  <c r="L14" i="3"/>
  <c r="F14" i="3"/>
  <c r="E14" i="3"/>
  <c r="D14" i="3"/>
  <c r="C14" i="3"/>
  <c r="H14" i="3"/>
  <c r="K14" i="3"/>
  <c r="G14" i="3"/>
  <c r="T68" i="3"/>
  <c r="V68" i="3"/>
  <c r="R68" i="3"/>
  <c r="S68" i="3"/>
  <c r="M68" i="3"/>
  <c r="O68" i="3"/>
  <c r="Q68" i="3"/>
  <c r="L68" i="3"/>
  <c r="K68" i="3"/>
  <c r="N68" i="3"/>
  <c r="H68" i="3"/>
  <c r="U68" i="3"/>
  <c r="P68" i="3"/>
  <c r="C68" i="3"/>
  <c r="G68" i="3"/>
  <c r="J68" i="3"/>
  <c r="T74" i="3"/>
  <c r="V74" i="3"/>
  <c r="R74" i="3"/>
  <c r="U74" i="3"/>
  <c r="S74" i="3"/>
  <c r="M74" i="3"/>
  <c r="Q74" i="3"/>
  <c r="L74" i="3"/>
  <c r="P74" i="3"/>
  <c r="K74" i="3"/>
  <c r="O74" i="3"/>
  <c r="H74" i="3"/>
  <c r="G74" i="3"/>
  <c r="C74" i="3"/>
  <c r="J74" i="3"/>
  <c r="N74" i="3"/>
  <c r="T71" i="3"/>
  <c r="S71" i="3"/>
  <c r="R71" i="3"/>
  <c r="U71" i="3"/>
  <c r="V71" i="3"/>
  <c r="M71" i="3"/>
  <c r="O71" i="3"/>
  <c r="L71" i="3"/>
  <c r="N71" i="3"/>
  <c r="K71" i="3"/>
  <c r="H71" i="3"/>
  <c r="Q71" i="3"/>
  <c r="J71" i="3"/>
  <c r="P71" i="3"/>
  <c r="C71" i="3"/>
  <c r="G71" i="3"/>
  <c r="T90" i="3"/>
  <c r="U90" i="3"/>
  <c r="R90" i="3"/>
  <c r="S90" i="3"/>
  <c r="V90" i="3"/>
  <c r="M90" i="3"/>
  <c r="L90" i="3"/>
  <c r="K90" i="3"/>
  <c r="Q90" i="3"/>
  <c r="P90" i="3"/>
  <c r="H90" i="3"/>
  <c r="O90" i="3"/>
  <c r="N90" i="3"/>
  <c r="C90" i="3"/>
  <c r="J90" i="3"/>
  <c r="T59" i="3"/>
  <c r="U59" i="3"/>
  <c r="R59" i="3"/>
  <c r="V59" i="3"/>
  <c r="S59" i="3"/>
  <c r="M59" i="3"/>
  <c r="N59" i="3"/>
  <c r="P59" i="3"/>
  <c r="O59" i="3"/>
  <c r="K59" i="3"/>
  <c r="Q59" i="3"/>
  <c r="L59" i="3"/>
  <c r="H59" i="3"/>
  <c r="J59" i="3"/>
  <c r="C59" i="3"/>
  <c r="G59" i="3"/>
  <c r="T65" i="3"/>
  <c r="U65" i="3"/>
  <c r="S65" i="3"/>
  <c r="V65" i="3"/>
  <c r="R65" i="3"/>
  <c r="N65" i="3"/>
  <c r="M65" i="3"/>
  <c r="Q65" i="3"/>
  <c r="K65" i="3"/>
  <c r="H65" i="3"/>
  <c r="L65" i="3"/>
  <c r="D65" i="3"/>
  <c r="C65" i="3"/>
  <c r="G65" i="3"/>
  <c r="O65" i="3"/>
  <c r="J65" i="3"/>
  <c r="T115" i="3"/>
  <c r="S115" i="3"/>
  <c r="V115" i="3"/>
  <c r="R115" i="3"/>
  <c r="N115" i="3"/>
  <c r="M115" i="3"/>
  <c r="Q115" i="3"/>
  <c r="K115" i="3"/>
  <c r="O115" i="3"/>
  <c r="P115" i="3"/>
  <c r="H115" i="3"/>
  <c r="U115" i="3"/>
  <c r="D115" i="3"/>
  <c r="G115" i="3"/>
  <c r="C115" i="3"/>
  <c r="J115" i="3"/>
  <c r="L115" i="3"/>
  <c r="T49" i="3"/>
  <c r="S49" i="3"/>
  <c r="V49" i="3"/>
  <c r="U49" i="3"/>
  <c r="N49" i="3"/>
  <c r="M49" i="3"/>
  <c r="L49" i="3"/>
  <c r="O49" i="3"/>
  <c r="P49" i="3"/>
  <c r="K49" i="3"/>
  <c r="R49" i="3"/>
  <c r="H49" i="3"/>
  <c r="D49" i="3"/>
  <c r="C49" i="3"/>
  <c r="Q49" i="3"/>
  <c r="G49" i="3"/>
  <c r="T82" i="3"/>
  <c r="S82" i="3"/>
  <c r="R82" i="3"/>
  <c r="U82" i="3"/>
  <c r="N82" i="3"/>
  <c r="V82" i="3"/>
  <c r="M82" i="3"/>
  <c r="L82" i="3"/>
  <c r="K82" i="3"/>
  <c r="H82" i="3"/>
  <c r="O82" i="3"/>
  <c r="Q82" i="3"/>
  <c r="G82" i="3"/>
  <c r="D82" i="3"/>
  <c r="C82" i="3"/>
  <c r="J82" i="3"/>
  <c r="P82" i="3"/>
  <c r="T46" i="3"/>
  <c r="S46" i="3"/>
  <c r="U46" i="3"/>
  <c r="R46" i="3"/>
  <c r="V46" i="3"/>
  <c r="N46" i="3"/>
  <c r="M46" i="3"/>
  <c r="O46" i="3"/>
  <c r="L46" i="3"/>
  <c r="K46" i="3"/>
  <c r="Q46" i="3"/>
  <c r="P46" i="3"/>
  <c r="H46" i="3"/>
  <c r="E46" i="3"/>
  <c r="J46" i="3"/>
  <c r="D46" i="3"/>
  <c r="C46" i="3"/>
  <c r="F46" i="3"/>
  <c r="G46" i="3"/>
  <c r="E74" i="3"/>
  <c r="E59" i="3"/>
  <c r="E49" i="3"/>
  <c r="V120" i="3"/>
  <c r="U120" i="3"/>
  <c r="R120" i="3"/>
  <c r="Q120" i="3"/>
  <c r="P120" i="3"/>
  <c r="S120" i="3"/>
  <c r="T120" i="3"/>
  <c r="L120" i="3"/>
  <c r="J120" i="3"/>
  <c r="N120" i="3"/>
  <c r="M120" i="3"/>
  <c r="G120" i="3"/>
  <c r="K120" i="3"/>
  <c r="E120" i="3"/>
  <c r="V73" i="3"/>
  <c r="U73" i="3"/>
  <c r="R73" i="3"/>
  <c r="Q73" i="3"/>
  <c r="P73" i="3"/>
  <c r="T73" i="3"/>
  <c r="S73" i="3"/>
  <c r="L73" i="3"/>
  <c r="J73" i="3"/>
  <c r="O73" i="3"/>
  <c r="G73" i="3"/>
  <c r="M73" i="3"/>
  <c r="N73" i="3"/>
  <c r="K73" i="3"/>
  <c r="H73" i="3"/>
  <c r="E73" i="3"/>
  <c r="V116" i="3"/>
  <c r="U116" i="3"/>
  <c r="S116" i="3"/>
  <c r="T116" i="3"/>
  <c r="R116" i="3"/>
  <c r="Q116" i="3"/>
  <c r="P116" i="3"/>
  <c r="O116" i="3"/>
  <c r="M116" i="3"/>
  <c r="L116" i="3"/>
  <c r="N116" i="3"/>
  <c r="J116" i="3"/>
  <c r="G116" i="3"/>
  <c r="K116" i="3"/>
  <c r="E116" i="3"/>
  <c r="V57" i="3"/>
  <c r="U57" i="3"/>
  <c r="T57" i="3"/>
  <c r="R57" i="3"/>
  <c r="Q57" i="3"/>
  <c r="S57" i="3"/>
  <c r="P57" i="3"/>
  <c r="L57" i="3"/>
  <c r="J57" i="3"/>
  <c r="M57" i="3"/>
  <c r="G57" i="3"/>
  <c r="O57" i="3"/>
  <c r="N57" i="3"/>
  <c r="K57" i="3"/>
  <c r="H57" i="3"/>
  <c r="E57" i="3"/>
  <c r="V60" i="3"/>
  <c r="U60" i="3"/>
  <c r="R60" i="3"/>
  <c r="Q60" i="3"/>
  <c r="P60" i="3"/>
  <c r="S60" i="3"/>
  <c r="T60" i="3"/>
  <c r="N60" i="3"/>
  <c r="O60" i="3"/>
  <c r="J60" i="3"/>
  <c r="G60" i="3"/>
  <c r="M60" i="3"/>
  <c r="L60" i="3"/>
  <c r="E60" i="3"/>
  <c r="V72" i="3"/>
  <c r="U72" i="3"/>
  <c r="R72" i="3"/>
  <c r="S72" i="3"/>
  <c r="Q72" i="3"/>
  <c r="P72" i="3"/>
  <c r="T72" i="3"/>
  <c r="J72" i="3"/>
  <c r="M72" i="3"/>
  <c r="N72" i="3"/>
  <c r="G72" i="3"/>
  <c r="L72" i="3"/>
  <c r="O72" i="3"/>
  <c r="H72" i="3"/>
  <c r="F72" i="3"/>
  <c r="K72" i="3"/>
  <c r="E72" i="3"/>
  <c r="V104" i="3"/>
  <c r="U104" i="3"/>
  <c r="R104" i="3"/>
  <c r="Q104" i="3"/>
  <c r="P104" i="3"/>
  <c r="T104" i="3"/>
  <c r="S104" i="3"/>
  <c r="N104" i="3"/>
  <c r="J104" i="3"/>
  <c r="O104" i="3"/>
  <c r="G104" i="3"/>
  <c r="M104" i="3"/>
  <c r="L104" i="3"/>
  <c r="K104" i="3"/>
  <c r="F104" i="3"/>
  <c r="E104" i="3"/>
  <c r="V52" i="3"/>
  <c r="U52" i="3"/>
  <c r="R52" i="3"/>
  <c r="S52" i="3"/>
  <c r="T52" i="3"/>
  <c r="Q52" i="3"/>
  <c r="P52" i="3"/>
  <c r="M52" i="3"/>
  <c r="J52" i="3"/>
  <c r="N52" i="3"/>
  <c r="G52" i="3"/>
  <c r="L52" i="3"/>
  <c r="O52" i="3"/>
  <c r="H52" i="3"/>
  <c r="F52" i="3"/>
  <c r="E52" i="3"/>
  <c r="V80" i="3"/>
  <c r="U80" i="3"/>
  <c r="R80" i="3"/>
  <c r="T80" i="3"/>
  <c r="Q80" i="3"/>
  <c r="P80" i="3"/>
  <c r="S80" i="3"/>
  <c r="N80" i="3"/>
  <c r="L80" i="3"/>
  <c r="J80" i="3"/>
  <c r="O80" i="3"/>
  <c r="G80" i="3"/>
  <c r="M80" i="3"/>
  <c r="F80" i="3"/>
  <c r="K80" i="3"/>
  <c r="E80" i="3"/>
  <c r="V24" i="3"/>
  <c r="U24" i="3"/>
  <c r="R24" i="3"/>
  <c r="T24" i="3"/>
  <c r="S24" i="3"/>
  <c r="Q24" i="3"/>
  <c r="P24" i="3"/>
  <c r="M24" i="3"/>
  <c r="O24" i="3"/>
  <c r="L24" i="3"/>
  <c r="J24" i="3"/>
  <c r="N24" i="3"/>
  <c r="G24" i="3"/>
  <c r="F24" i="3"/>
  <c r="K24" i="3"/>
  <c r="H24" i="3"/>
  <c r="E24" i="3"/>
  <c r="C60" i="3"/>
  <c r="C104" i="3"/>
  <c r="D68" i="3"/>
  <c r="D71" i="3"/>
  <c r="D59" i="3"/>
  <c r="D104" i="3"/>
  <c r="E64" i="3"/>
  <c r="F74" i="3"/>
  <c r="F65" i="3"/>
  <c r="H60" i="3"/>
  <c r="K52" i="3"/>
  <c r="V91" i="3"/>
  <c r="U91" i="3"/>
  <c r="T91" i="3"/>
  <c r="S91" i="3"/>
  <c r="R91" i="3"/>
  <c r="Q91" i="3"/>
  <c r="P91" i="3"/>
  <c r="O91" i="3"/>
  <c r="K91" i="3"/>
  <c r="M91" i="3"/>
  <c r="H91" i="3"/>
  <c r="N91" i="3"/>
  <c r="L91" i="3"/>
  <c r="J91" i="3"/>
  <c r="G91" i="3"/>
  <c r="F91" i="3"/>
  <c r="D91" i="3"/>
  <c r="V109" i="3"/>
  <c r="U109" i="3"/>
  <c r="T109" i="3"/>
  <c r="S109" i="3"/>
  <c r="R109" i="3"/>
  <c r="Q109" i="3"/>
  <c r="O109" i="3"/>
  <c r="N109" i="3"/>
  <c r="P109" i="3"/>
  <c r="M109" i="3"/>
  <c r="K109" i="3"/>
  <c r="J109" i="3"/>
  <c r="H109" i="3"/>
  <c r="G109" i="3"/>
  <c r="L109" i="3"/>
  <c r="F109" i="3"/>
  <c r="E109" i="3"/>
  <c r="V118" i="3"/>
  <c r="U118" i="3"/>
  <c r="T118" i="3"/>
  <c r="R118" i="3"/>
  <c r="Q118" i="3"/>
  <c r="S118" i="3"/>
  <c r="O118" i="3"/>
  <c r="N118" i="3"/>
  <c r="K118" i="3"/>
  <c r="J118" i="3"/>
  <c r="M118" i="3"/>
  <c r="H118" i="3"/>
  <c r="P118" i="3"/>
  <c r="G118" i="3"/>
  <c r="F118" i="3"/>
  <c r="E118" i="3"/>
  <c r="L118" i="3"/>
  <c r="V36" i="3"/>
  <c r="U36" i="3"/>
  <c r="T36" i="3"/>
  <c r="R36" i="3"/>
  <c r="Q36" i="3"/>
  <c r="O36" i="3"/>
  <c r="N36" i="3"/>
  <c r="S36" i="3"/>
  <c r="K36" i="3"/>
  <c r="J36" i="3"/>
  <c r="P36" i="3"/>
  <c r="H36" i="3"/>
  <c r="M36" i="3"/>
  <c r="L36" i="3"/>
  <c r="F36" i="3"/>
  <c r="E36" i="3"/>
  <c r="V112" i="3"/>
  <c r="U112" i="3"/>
  <c r="T112" i="3"/>
  <c r="R112" i="3"/>
  <c r="Q112" i="3"/>
  <c r="O112" i="3"/>
  <c r="N112" i="3"/>
  <c r="K112" i="3"/>
  <c r="J112" i="3"/>
  <c r="S112" i="3"/>
  <c r="H112" i="3"/>
  <c r="P112" i="3"/>
  <c r="L112" i="3"/>
  <c r="G112" i="3"/>
  <c r="M112" i="3"/>
  <c r="F112" i="3"/>
  <c r="E112" i="3"/>
  <c r="V43" i="3"/>
  <c r="U43" i="3"/>
  <c r="T43" i="3"/>
  <c r="R43" i="3"/>
  <c r="Q43" i="3"/>
  <c r="S43" i="3"/>
  <c r="O43" i="3"/>
  <c r="N43" i="3"/>
  <c r="K43" i="3"/>
  <c r="L43" i="3"/>
  <c r="J43" i="3"/>
  <c r="H43" i="3"/>
  <c r="M43" i="3"/>
  <c r="P43" i="3"/>
  <c r="F43" i="3"/>
  <c r="E43" i="3"/>
  <c r="G43" i="3"/>
  <c r="V87" i="3"/>
  <c r="U87" i="3"/>
  <c r="T87" i="3"/>
  <c r="R87" i="3"/>
  <c r="Q87" i="3"/>
  <c r="O87" i="3"/>
  <c r="N87" i="3"/>
  <c r="S87" i="3"/>
  <c r="K87" i="3"/>
  <c r="P87" i="3"/>
  <c r="J87" i="3"/>
  <c r="L87" i="3"/>
  <c r="H87" i="3"/>
  <c r="M87" i="3"/>
  <c r="G87" i="3"/>
  <c r="F87" i="3"/>
  <c r="E87" i="3"/>
  <c r="C87" i="3"/>
  <c r="V37" i="3"/>
  <c r="U37" i="3"/>
  <c r="T37" i="3"/>
  <c r="S37" i="3"/>
  <c r="R37" i="3"/>
  <c r="Q37" i="3"/>
  <c r="O37" i="3"/>
  <c r="N37" i="3"/>
  <c r="K37" i="3"/>
  <c r="J37" i="3"/>
  <c r="M37" i="3"/>
  <c r="H37" i="3"/>
  <c r="P37" i="3"/>
  <c r="L37" i="3"/>
  <c r="G37" i="3"/>
  <c r="F37" i="3"/>
  <c r="E37" i="3"/>
  <c r="C37" i="3"/>
  <c r="V32" i="3"/>
  <c r="U32" i="3"/>
  <c r="T32" i="3"/>
  <c r="Q32" i="3"/>
  <c r="O32" i="3"/>
  <c r="R32" i="3"/>
  <c r="N32" i="3"/>
  <c r="S32" i="3"/>
  <c r="K32" i="3"/>
  <c r="J32" i="3"/>
  <c r="H32" i="3"/>
  <c r="P32" i="3"/>
  <c r="M32" i="3"/>
  <c r="L32" i="3"/>
  <c r="G32" i="3"/>
  <c r="F32" i="3"/>
  <c r="E32" i="3"/>
  <c r="C32" i="3"/>
  <c r="V29" i="3"/>
  <c r="U29" i="3"/>
  <c r="T29" i="3"/>
  <c r="S29" i="3"/>
  <c r="Q29" i="3"/>
  <c r="O29" i="3"/>
  <c r="N29" i="3"/>
  <c r="R29" i="3"/>
  <c r="M29" i="3"/>
  <c r="K29" i="3"/>
  <c r="P29" i="3"/>
  <c r="J29" i="3"/>
  <c r="H29" i="3"/>
  <c r="L29" i="3"/>
  <c r="G29" i="3"/>
  <c r="F29" i="3"/>
  <c r="E29" i="3"/>
  <c r="C29" i="3"/>
  <c r="V3" i="3"/>
  <c r="U3" i="3"/>
  <c r="T3" i="3"/>
  <c r="Q3" i="3"/>
  <c r="O3" i="3"/>
  <c r="N3" i="3"/>
  <c r="S3" i="3"/>
  <c r="K3" i="3"/>
  <c r="J3" i="3"/>
  <c r="H3" i="3"/>
  <c r="G3" i="3"/>
  <c r="M3" i="3"/>
  <c r="R3" i="3"/>
  <c r="P3" i="3"/>
  <c r="L3" i="3"/>
  <c r="E3" i="3"/>
  <c r="F3" i="3"/>
  <c r="C3" i="3"/>
  <c r="V63" i="3"/>
  <c r="U63" i="3"/>
  <c r="T63" i="3"/>
  <c r="S63" i="3"/>
  <c r="R63" i="3"/>
  <c r="Q63" i="3"/>
  <c r="P63" i="3"/>
  <c r="O63" i="3"/>
  <c r="N63" i="3"/>
  <c r="K63" i="3"/>
  <c r="L63" i="3"/>
  <c r="J63" i="3"/>
  <c r="H63" i="3"/>
  <c r="G63" i="3"/>
  <c r="F63" i="3"/>
  <c r="E63" i="3"/>
  <c r="M63" i="3"/>
  <c r="C63" i="3"/>
  <c r="D120" i="3"/>
  <c r="D116" i="3"/>
  <c r="D60" i="3"/>
  <c r="E71" i="3"/>
  <c r="E65" i="3"/>
  <c r="E82" i="3"/>
  <c r="F115" i="3"/>
  <c r="V102" i="3"/>
  <c r="U102" i="3"/>
  <c r="T102" i="3"/>
  <c r="R102" i="3"/>
  <c r="Q102" i="3"/>
  <c r="S102" i="3"/>
  <c r="P102" i="3"/>
  <c r="O102" i="3"/>
  <c r="K102" i="3"/>
  <c r="L102" i="3"/>
  <c r="H102" i="3"/>
  <c r="M102" i="3"/>
  <c r="N102" i="3"/>
  <c r="J102" i="3"/>
  <c r="F102" i="3"/>
  <c r="G102" i="3"/>
  <c r="D102" i="3"/>
  <c r="V19" i="3"/>
  <c r="U19" i="3"/>
  <c r="T19" i="3"/>
  <c r="R19" i="3"/>
  <c r="Q19" i="3"/>
  <c r="P19" i="3"/>
  <c r="O19" i="3"/>
  <c r="S19" i="3"/>
  <c r="L19" i="3"/>
  <c r="K19" i="3"/>
  <c r="H19" i="3"/>
  <c r="M19" i="3"/>
  <c r="F19" i="3"/>
  <c r="N19" i="3"/>
  <c r="J19" i="3"/>
  <c r="D19" i="3"/>
  <c r="V108" i="3"/>
  <c r="U108" i="3"/>
  <c r="T108" i="3"/>
  <c r="S108" i="3"/>
  <c r="R108" i="3"/>
  <c r="Q108" i="3"/>
  <c r="P108" i="3"/>
  <c r="N108" i="3"/>
  <c r="M108" i="3"/>
  <c r="J108" i="3"/>
  <c r="G108" i="3"/>
  <c r="O108" i="3"/>
  <c r="L108" i="3"/>
  <c r="H108" i="3"/>
  <c r="F108" i="3"/>
  <c r="E108" i="3"/>
  <c r="D108" i="3"/>
  <c r="V18" i="3"/>
  <c r="U18" i="3"/>
  <c r="T18" i="3"/>
  <c r="S18" i="3"/>
  <c r="R18" i="3"/>
  <c r="Q18" i="3"/>
  <c r="P18" i="3"/>
  <c r="N18" i="3"/>
  <c r="M18" i="3"/>
  <c r="J18" i="3"/>
  <c r="G18" i="3"/>
  <c r="K18" i="3"/>
  <c r="F18" i="3"/>
  <c r="E18" i="3"/>
  <c r="D18" i="3"/>
  <c r="L18" i="3"/>
  <c r="O18" i="3"/>
  <c r="H18" i="3"/>
  <c r="V77" i="3"/>
  <c r="U77" i="3"/>
  <c r="T77" i="3"/>
  <c r="S77" i="3"/>
  <c r="R77" i="3"/>
  <c r="Q77" i="3"/>
  <c r="P77" i="3"/>
  <c r="N77" i="3"/>
  <c r="M77" i="3"/>
  <c r="J77" i="3"/>
  <c r="G77" i="3"/>
  <c r="O77" i="3"/>
  <c r="K77" i="3"/>
  <c r="H77" i="3"/>
  <c r="L77" i="3"/>
  <c r="E77" i="3"/>
  <c r="F77" i="3"/>
  <c r="D77" i="3"/>
  <c r="V2" i="3"/>
  <c r="U2" i="3"/>
  <c r="T2" i="3"/>
  <c r="S2" i="3"/>
  <c r="R2" i="3"/>
  <c r="Q2" i="3"/>
  <c r="P2" i="3"/>
  <c r="N2" i="3"/>
  <c r="M2" i="3"/>
  <c r="J2" i="3"/>
  <c r="G2" i="3"/>
  <c r="L2" i="3"/>
  <c r="F2" i="3"/>
  <c r="E2" i="3"/>
  <c r="K2" i="3"/>
  <c r="D2" i="3"/>
  <c r="O2" i="3"/>
  <c r="H2" i="3"/>
  <c r="V27" i="3"/>
  <c r="U27" i="3"/>
  <c r="T27" i="3"/>
  <c r="S27" i="3"/>
  <c r="R27" i="3"/>
  <c r="Q27" i="3"/>
  <c r="P27" i="3"/>
  <c r="N27" i="3"/>
  <c r="M27" i="3"/>
  <c r="L27" i="3"/>
  <c r="J27" i="3"/>
  <c r="G27" i="3"/>
  <c r="O27" i="3"/>
  <c r="K27" i="3"/>
  <c r="H27" i="3"/>
  <c r="F27" i="3"/>
  <c r="E27" i="3"/>
  <c r="D27" i="3"/>
  <c r="V66" i="3"/>
  <c r="U66" i="3"/>
  <c r="T66" i="3"/>
  <c r="S66" i="3"/>
  <c r="R66" i="3"/>
  <c r="Q66" i="3"/>
  <c r="P66" i="3"/>
  <c r="N66" i="3"/>
  <c r="M66" i="3"/>
  <c r="J66" i="3"/>
  <c r="O66" i="3"/>
  <c r="L66" i="3"/>
  <c r="G66" i="3"/>
  <c r="F66" i="3"/>
  <c r="E66" i="3"/>
  <c r="D66" i="3"/>
  <c r="K66" i="3"/>
  <c r="H66" i="3"/>
  <c r="V100" i="3"/>
  <c r="U100" i="3"/>
  <c r="T100" i="3"/>
  <c r="S100" i="3"/>
  <c r="R100" i="3"/>
  <c r="Q100" i="3"/>
  <c r="P100" i="3"/>
  <c r="N100" i="3"/>
  <c r="M100" i="3"/>
  <c r="J100" i="3"/>
  <c r="G100" i="3"/>
  <c r="L100" i="3"/>
  <c r="O100" i="3"/>
  <c r="H100" i="3"/>
  <c r="K100" i="3"/>
  <c r="F100" i="3"/>
  <c r="E100" i="3"/>
  <c r="D100" i="3"/>
  <c r="V55" i="3"/>
  <c r="U55" i="3"/>
  <c r="T55" i="3"/>
  <c r="S55" i="3"/>
  <c r="Q55" i="3"/>
  <c r="P55" i="3"/>
  <c r="R55" i="3"/>
  <c r="N55" i="3"/>
  <c r="M55" i="3"/>
  <c r="J55" i="3"/>
  <c r="O55" i="3"/>
  <c r="G55" i="3"/>
  <c r="L55" i="3"/>
  <c r="K55" i="3"/>
  <c r="F55" i="3"/>
  <c r="E55" i="3"/>
  <c r="D55" i="3"/>
  <c r="H55" i="3"/>
  <c r="V35" i="3"/>
  <c r="U35" i="3"/>
  <c r="T35" i="3"/>
  <c r="S35" i="3"/>
  <c r="Q35" i="3"/>
  <c r="P35" i="3"/>
  <c r="N35" i="3"/>
  <c r="M35" i="3"/>
  <c r="R35" i="3"/>
  <c r="J35" i="3"/>
  <c r="G35" i="3"/>
  <c r="L35" i="3"/>
  <c r="O35" i="3"/>
  <c r="H35" i="3"/>
  <c r="F35" i="3"/>
  <c r="E35" i="3"/>
  <c r="D35" i="3"/>
  <c r="K35" i="3"/>
  <c r="V9" i="3"/>
  <c r="U9" i="3"/>
  <c r="T9" i="3"/>
  <c r="S9" i="3"/>
  <c r="Q9" i="3"/>
  <c r="P9" i="3"/>
  <c r="N9" i="3"/>
  <c r="M9" i="3"/>
  <c r="R9" i="3"/>
  <c r="J9" i="3"/>
  <c r="G9" i="3"/>
  <c r="O9" i="3"/>
  <c r="L9" i="3"/>
  <c r="K9" i="3"/>
  <c r="E9" i="3"/>
  <c r="F9" i="3"/>
  <c r="D9" i="3"/>
  <c r="H9" i="3"/>
  <c r="C109" i="3"/>
  <c r="C73" i="3"/>
  <c r="C9" i="3"/>
  <c r="D118" i="3"/>
  <c r="D112" i="3"/>
  <c r="D87" i="3"/>
  <c r="D24" i="3"/>
  <c r="F71" i="3"/>
  <c r="G19" i="3"/>
  <c r="H104" i="3"/>
  <c r="V47" i="3"/>
  <c r="U47" i="3"/>
  <c r="R47" i="3"/>
  <c r="Q47" i="3"/>
  <c r="P47" i="3"/>
  <c r="T47" i="3"/>
  <c r="O47" i="3"/>
  <c r="S47" i="3"/>
  <c r="L47" i="3"/>
  <c r="K47" i="3"/>
  <c r="H47" i="3"/>
  <c r="M47" i="3"/>
  <c r="N47" i="3"/>
  <c r="G47" i="3"/>
  <c r="J47" i="3"/>
  <c r="F47" i="3"/>
  <c r="D47" i="3"/>
  <c r="V122" i="3"/>
  <c r="U122" i="3"/>
  <c r="T122" i="3"/>
  <c r="S122" i="3"/>
  <c r="Q122" i="3"/>
  <c r="P122" i="3"/>
  <c r="O122" i="3"/>
  <c r="M122" i="3"/>
  <c r="H122" i="3"/>
  <c r="R122" i="3"/>
  <c r="N122" i="3"/>
  <c r="L122" i="3"/>
  <c r="G122" i="3"/>
  <c r="J122" i="3"/>
  <c r="F122" i="3"/>
  <c r="D122" i="3"/>
  <c r="E122" i="3"/>
  <c r="C122" i="3"/>
  <c r="K122" i="3"/>
  <c r="V113" i="3"/>
  <c r="U113" i="3"/>
  <c r="Q113" i="3"/>
  <c r="P113" i="3"/>
  <c r="O113" i="3"/>
  <c r="T113" i="3"/>
  <c r="M113" i="3"/>
  <c r="S113" i="3"/>
  <c r="H113" i="3"/>
  <c r="R113" i="3"/>
  <c r="N113" i="3"/>
  <c r="L113" i="3"/>
  <c r="K113" i="3"/>
  <c r="J113" i="3"/>
  <c r="F113" i="3"/>
  <c r="E113" i="3"/>
  <c r="D113" i="3"/>
  <c r="C113" i="3"/>
  <c r="G113" i="3"/>
  <c r="V20" i="3"/>
  <c r="U20" i="3"/>
  <c r="T20" i="3"/>
  <c r="Q20" i="3"/>
  <c r="P20" i="3"/>
  <c r="O20" i="3"/>
  <c r="M20" i="3"/>
  <c r="L20" i="3"/>
  <c r="S20" i="3"/>
  <c r="R20" i="3"/>
  <c r="N20" i="3"/>
  <c r="H20" i="3"/>
  <c r="G20" i="3"/>
  <c r="F20" i="3"/>
  <c r="D20" i="3"/>
  <c r="E20" i="3"/>
  <c r="K20" i="3"/>
  <c r="C20" i="3"/>
  <c r="J20" i="3"/>
  <c r="V86" i="3"/>
  <c r="U86" i="3"/>
  <c r="T86" i="3"/>
  <c r="Q86" i="3"/>
  <c r="P86" i="3"/>
  <c r="O86" i="3"/>
  <c r="M86" i="3"/>
  <c r="L86" i="3"/>
  <c r="S86" i="3"/>
  <c r="H86" i="3"/>
  <c r="R86" i="3"/>
  <c r="J86" i="3"/>
  <c r="G86" i="3"/>
  <c r="N86" i="3"/>
  <c r="F86" i="3"/>
  <c r="E86" i="3"/>
  <c r="D86" i="3"/>
  <c r="C86" i="3"/>
  <c r="K86" i="3"/>
  <c r="V81" i="3"/>
  <c r="U81" i="3"/>
  <c r="T81" i="3"/>
  <c r="R81" i="3"/>
  <c r="Q81" i="3"/>
  <c r="P81" i="3"/>
  <c r="O81" i="3"/>
  <c r="M81" i="3"/>
  <c r="L81" i="3"/>
  <c r="S81" i="3"/>
  <c r="H81" i="3"/>
  <c r="N81" i="3"/>
  <c r="K81" i="3"/>
  <c r="F81" i="3"/>
  <c r="G81" i="3"/>
  <c r="E81" i="3"/>
  <c r="J81" i="3"/>
  <c r="D81" i="3"/>
  <c r="C81" i="3"/>
  <c r="V83" i="3"/>
  <c r="U83" i="3"/>
  <c r="T83" i="3"/>
  <c r="R83" i="3"/>
  <c r="Q83" i="3"/>
  <c r="P83" i="3"/>
  <c r="O83" i="3"/>
  <c r="M83" i="3"/>
  <c r="S83" i="3"/>
  <c r="L83" i="3"/>
  <c r="H83" i="3"/>
  <c r="K83" i="3"/>
  <c r="N83" i="3"/>
  <c r="J83" i="3"/>
  <c r="F83" i="3"/>
  <c r="D83" i="3"/>
  <c r="E83" i="3"/>
  <c r="C83" i="3"/>
  <c r="V8" i="3"/>
  <c r="U8" i="3"/>
  <c r="T8" i="3"/>
  <c r="R8" i="3"/>
  <c r="Q8" i="3"/>
  <c r="P8" i="3"/>
  <c r="O8" i="3"/>
  <c r="M8" i="3"/>
  <c r="L8" i="3"/>
  <c r="S8" i="3"/>
  <c r="H8" i="3"/>
  <c r="N8" i="3"/>
  <c r="G8" i="3"/>
  <c r="F8" i="3"/>
  <c r="E8" i="3"/>
  <c r="D8" i="3"/>
  <c r="C8" i="3"/>
  <c r="K8" i="3"/>
  <c r="J8" i="3"/>
  <c r="C108" i="3"/>
  <c r="C47" i="3"/>
  <c r="D63" i="3"/>
  <c r="E97" i="3"/>
  <c r="E91" i="3"/>
  <c r="E19" i="3"/>
  <c r="F116" i="3"/>
  <c r="F49" i="3"/>
  <c r="V26" i="3"/>
  <c r="U26" i="3"/>
  <c r="T26" i="3"/>
  <c r="R26" i="3"/>
  <c r="Q26" i="3"/>
  <c r="P26" i="3"/>
  <c r="O26" i="3"/>
  <c r="S26" i="3"/>
  <c r="K26" i="3"/>
  <c r="L26" i="3"/>
  <c r="H26" i="3"/>
  <c r="J26" i="3"/>
  <c r="G26" i="3"/>
  <c r="M26" i="3"/>
  <c r="N26" i="3"/>
  <c r="F26" i="3"/>
  <c r="D26" i="3"/>
  <c r="V114" i="3"/>
  <c r="U114" i="3"/>
  <c r="Q114" i="3"/>
  <c r="P114" i="3"/>
  <c r="O114" i="3"/>
  <c r="S114" i="3"/>
  <c r="M114" i="3"/>
  <c r="T114" i="3"/>
  <c r="H114" i="3"/>
  <c r="N114" i="3"/>
  <c r="R114" i="3"/>
  <c r="L114" i="3"/>
  <c r="K114" i="3"/>
  <c r="G114" i="3"/>
  <c r="F114" i="3"/>
  <c r="E114" i="3"/>
  <c r="D114" i="3"/>
  <c r="J114" i="3"/>
  <c r="C114" i="3"/>
  <c r="V61" i="3"/>
  <c r="U61" i="3"/>
  <c r="T61" i="3"/>
  <c r="Q61" i="3"/>
  <c r="P61" i="3"/>
  <c r="S61" i="3"/>
  <c r="O61" i="3"/>
  <c r="M61" i="3"/>
  <c r="L61" i="3"/>
  <c r="H61" i="3"/>
  <c r="N61" i="3"/>
  <c r="R61" i="3"/>
  <c r="K61" i="3"/>
  <c r="J61" i="3"/>
  <c r="F61" i="3"/>
  <c r="E61" i="3"/>
  <c r="D61" i="3"/>
  <c r="G61" i="3"/>
  <c r="C61" i="3"/>
  <c r="V40" i="3"/>
  <c r="U40" i="3"/>
  <c r="T40" i="3"/>
  <c r="R40" i="3"/>
  <c r="Q40" i="3"/>
  <c r="P40" i="3"/>
  <c r="O40" i="3"/>
  <c r="M40" i="3"/>
  <c r="S40" i="3"/>
  <c r="L40" i="3"/>
  <c r="H40" i="3"/>
  <c r="F40" i="3"/>
  <c r="N40" i="3"/>
  <c r="J40" i="3"/>
  <c r="K40" i="3"/>
  <c r="E40" i="3"/>
  <c r="D40" i="3"/>
  <c r="C40" i="3"/>
  <c r="G40" i="3"/>
  <c r="C36" i="3"/>
  <c r="C57" i="3"/>
  <c r="D52" i="3"/>
  <c r="V97" i="3"/>
  <c r="U97" i="3"/>
  <c r="T97" i="3"/>
  <c r="S97" i="3"/>
  <c r="R97" i="3"/>
  <c r="Q97" i="3"/>
  <c r="P97" i="3"/>
  <c r="O97" i="3"/>
  <c r="M97" i="3"/>
  <c r="L97" i="3"/>
  <c r="N97" i="3"/>
  <c r="K97" i="3"/>
  <c r="H97" i="3"/>
  <c r="G97" i="3"/>
  <c r="F97" i="3"/>
  <c r="D97" i="3"/>
  <c r="V33" i="3"/>
  <c r="U33" i="3"/>
  <c r="T33" i="3"/>
  <c r="S33" i="3"/>
  <c r="R33" i="3"/>
  <c r="Q33" i="3"/>
  <c r="P33" i="3"/>
  <c r="O33" i="3"/>
  <c r="K33" i="3"/>
  <c r="L33" i="3"/>
  <c r="H33" i="3"/>
  <c r="N33" i="3"/>
  <c r="F33" i="3"/>
  <c r="J33" i="3"/>
  <c r="G33" i="3"/>
  <c r="D33" i="3"/>
  <c r="C77" i="3"/>
  <c r="C102" i="3"/>
  <c r="C72" i="3"/>
  <c r="C52" i="3"/>
  <c r="D74" i="3"/>
  <c r="D90" i="3"/>
  <c r="D29" i="3"/>
  <c r="E68" i="3"/>
  <c r="E90" i="3"/>
  <c r="E115" i="3"/>
  <c r="F90" i="3"/>
  <c r="F82" i="3"/>
  <c r="H120" i="3"/>
  <c r="H80" i="3"/>
  <c r="M33" i="3"/>
  <c r="V58" i="3"/>
  <c r="U58" i="3"/>
  <c r="T58" i="3"/>
  <c r="Q58" i="3"/>
  <c r="P58" i="3"/>
  <c r="O58" i="3"/>
  <c r="R58" i="3"/>
  <c r="S58" i="3"/>
  <c r="K58" i="3"/>
  <c r="H58" i="3"/>
  <c r="M58" i="3"/>
  <c r="L58" i="3"/>
  <c r="G58" i="3"/>
  <c r="N58" i="3"/>
  <c r="J58" i="3"/>
  <c r="F58" i="3"/>
  <c r="D58" i="3"/>
  <c r="C43" i="3"/>
  <c r="C91" i="3"/>
  <c r="C24" i="3"/>
  <c r="D72" i="3"/>
  <c r="E33" i="3"/>
  <c r="F57" i="3"/>
  <c r="O120" i="3"/>
  <c r="V21" i="3"/>
  <c r="U21" i="3"/>
  <c r="R21" i="3"/>
  <c r="Q21" i="3"/>
  <c r="P21" i="3"/>
  <c r="S21" i="3"/>
  <c r="O21" i="3"/>
  <c r="T21" i="3"/>
  <c r="L21" i="3"/>
  <c r="K21" i="3"/>
  <c r="N21" i="3"/>
  <c r="M21" i="3"/>
  <c r="H21" i="3"/>
  <c r="G21" i="3"/>
  <c r="F21" i="3"/>
  <c r="J21" i="3"/>
  <c r="D21" i="3"/>
  <c r="V64" i="3"/>
  <c r="U64" i="3"/>
  <c r="T64" i="3"/>
  <c r="S64" i="3"/>
  <c r="Q64" i="3"/>
  <c r="P64" i="3"/>
  <c r="O64" i="3"/>
  <c r="R64" i="3"/>
  <c r="M64" i="3"/>
  <c r="K64" i="3"/>
  <c r="H64" i="3"/>
  <c r="N64" i="3"/>
  <c r="L64" i="3"/>
  <c r="G64" i="3"/>
  <c r="F64" i="3"/>
  <c r="J64" i="3"/>
  <c r="D64" i="3"/>
  <c r="C26" i="3"/>
  <c r="C120" i="3"/>
  <c r="C27" i="3"/>
  <c r="C100" i="3"/>
  <c r="C35" i="3"/>
  <c r="C33" i="3"/>
  <c r="D73" i="3"/>
  <c r="D57" i="3"/>
  <c r="D37" i="3"/>
  <c r="E21" i="3"/>
  <c r="E102" i="3"/>
  <c r="E58" i="3"/>
  <c r="G36" i="3"/>
  <c r="J49" i="3"/>
  <c r="P65" i="3"/>
  <c r="F111" i="3"/>
  <c r="F28" i="3"/>
  <c r="F78" i="3"/>
  <c r="F12" i="3"/>
  <c r="F25" i="3"/>
  <c r="G38" i="3"/>
  <c r="J41" i="3"/>
  <c r="M70" i="3"/>
  <c r="P78" i="3"/>
  <c r="V92" i="3"/>
  <c r="U92" i="3"/>
  <c r="T92" i="3"/>
  <c r="P92" i="3"/>
  <c r="O92" i="3"/>
  <c r="N92" i="3"/>
  <c r="R92" i="3"/>
  <c r="H92" i="3"/>
  <c r="G92" i="3"/>
  <c r="S92" i="3"/>
  <c r="Q92" i="3"/>
  <c r="L92" i="3"/>
  <c r="K92" i="3"/>
  <c r="V119" i="3"/>
  <c r="U119" i="3"/>
  <c r="T119" i="3"/>
  <c r="P119" i="3"/>
  <c r="O119" i="3"/>
  <c r="S119" i="3"/>
  <c r="N119" i="3"/>
  <c r="R119" i="3"/>
  <c r="H119" i="3"/>
  <c r="G119" i="3"/>
  <c r="Q119" i="3"/>
  <c r="M119" i="3"/>
  <c r="L119" i="3"/>
  <c r="K119" i="3"/>
  <c r="V110" i="3"/>
  <c r="U110" i="3"/>
  <c r="T110" i="3"/>
  <c r="P110" i="3"/>
  <c r="O110" i="3"/>
  <c r="N110" i="3"/>
  <c r="S110" i="3"/>
  <c r="R110" i="3"/>
  <c r="H110" i="3"/>
  <c r="G110" i="3"/>
  <c r="M110" i="3"/>
  <c r="L110" i="3"/>
  <c r="K110" i="3"/>
  <c r="V22" i="3"/>
  <c r="U22" i="3"/>
  <c r="T22" i="3"/>
  <c r="P22" i="3"/>
  <c r="O22" i="3"/>
  <c r="N22" i="3"/>
  <c r="S22" i="3"/>
  <c r="R22" i="3"/>
  <c r="H22" i="3"/>
  <c r="G22" i="3"/>
  <c r="Q22" i="3"/>
  <c r="L22" i="3"/>
  <c r="K22" i="3"/>
  <c r="V39" i="3"/>
  <c r="U39" i="3"/>
  <c r="T39" i="3"/>
  <c r="P39" i="3"/>
  <c r="S39" i="3"/>
  <c r="O39" i="3"/>
  <c r="N39" i="3"/>
  <c r="R39" i="3"/>
  <c r="H39" i="3"/>
  <c r="G39" i="3"/>
  <c r="M39" i="3"/>
  <c r="Q39" i="3"/>
  <c r="K39" i="3"/>
  <c r="V53" i="3"/>
  <c r="U53" i="3"/>
  <c r="T53" i="3"/>
  <c r="P53" i="3"/>
  <c r="O53" i="3"/>
  <c r="N53" i="3"/>
  <c r="S53" i="3"/>
  <c r="R53" i="3"/>
  <c r="H53" i="3"/>
  <c r="L53" i="3"/>
  <c r="G53" i="3"/>
  <c r="Q53" i="3"/>
  <c r="M53" i="3"/>
  <c r="K53" i="3"/>
  <c r="V34" i="3"/>
  <c r="U34" i="3"/>
  <c r="T34" i="3"/>
  <c r="R34" i="3"/>
  <c r="P34" i="3"/>
  <c r="O34" i="3"/>
  <c r="N34" i="3"/>
  <c r="S34" i="3"/>
  <c r="H34" i="3"/>
  <c r="M34" i="3"/>
  <c r="G34" i="3"/>
  <c r="Q34" i="3"/>
  <c r="L34" i="3"/>
  <c r="K34" i="3"/>
  <c r="V23" i="3"/>
  <c r="U23" i="3"/>
  <c r="T23" i="3"/>
  <c r="P23" i="3"/>
  <c r="O23" i="3"/>
  <c r="N23" i="3"/>
  <c r="R23" i="3"/>
  <c r="S23" i="3"/>
  <c r="Q23" i="3"/>
  <c r="H23" i="3"/>
  <c r="G23" i="3"/>
  <c r="M23" i="3"/>
  <c r="K23" i="3"/>
  <c r="V96" i="3"/>
  <c r="U96" i="3"/>
  <c r="T96" i="3"/>
  <c r="P96" i="3"/>
  <c r="O96" i="3"/>
  <c r="N96" i="3"/>
  <c r="R96" i="3"/>
  <c r="S96" i="3"/>
  <c r="H96" i="3"/>
  <c r="G96" i="3"/>
  <c r="L96" i="3"/>
  <c r="K96" i="3"/>
  <c r="V51" i="3"/>
  <c r="U51" i="3"/>
  <c r="T51" i="3"/>
  <c r="P51" i="3"/>
  <c r="O51" i="3"/>
  <c r="N51" i="3"/>
  <c r="S51" i="3"/>
  <c r="R51" i="3"/>
  <c r="H51" i="3"/>
  <c r="G51" i="3"/>
  <c r="M51" i="3"/>
  <c r="Q51" i="3"/>
  <c r="L51" i="3"/>
  <c r="K51" i="3"/>
  <c r="G67" i="3"/>
  <c r="H95" i="3"/>
  <c r="J95" i="3"/>
  <c r="J96" i="3"/>
  <c r="L93" i="3"/>
  <c r="L62" i="3"/>
  <c r="N111" i="3"/>
  <c r="O95" i="3"/>
  <c r="V70" i="3"/>
  <c r="U70" i="3"/>
  <c r="T70" i="3"/>
  <c r="N70" i="3"/>
  <c r="R70" i="3"/>
  <c r="S70" i="3"/>
  <c r="Q70" i="3"/>
  <c r="G70" i="3"/>
  <c r="O70" i="3"/>
  <c r="L70" i="3"/>
  <c r="J70" i="3"/>
  <c r="V10" i="3"/>
  <c r="U10" i="3"/>
  <c r="T10" i="3"/>
  <c r="O10" i="3"/>
  <c r="N10" i="3"/>
  <c r="M10" i="3"/>
  <c r="S10" i="3"/>
  <c r="R10" i="3"/>
  <c r="Q10" i="3"/>
  <c r="G10" i="3"/>
  <c r="P10" i="3"/>
  <c r="L10" i="3"/>
  <c r="J10" i="3"/>
  <c r="V13" i="3"/>
  <c r="U13" i="3"/>
  <c r="T13" i="3"/>
  <c r="S13" i="3"/>
  <c r="O13" i="3"/>
  <c r="N13" i="3"/>
  <c r="M13" i="3"/>
  <c r="Q13" i="3"/>
  <c r="G13" i="3"/>
  <c r="L13" i="3"/>
  <c r="R13" i="3"/>
  <c r="P13" i="3"/>
  <c r="K13" i="3"/>
  <c r="J13" i="3"/>
  <c r="F51" i="3"/>
  <c r="G11" i="3"/>
  <c r="H45" i="3"/>
  <c r="H67" i="3"/>
  <c r="J119" i="3"/>
  <c r="Q110" i="3"/>
  <c r="V75" i="3"/>
  <c r="U75" i="3"/>
  <c r="T75" i="3"/>
  <c r="S75" i="3"/>
  <c r="N75" i="3"/>
  <c r="R75" i="3"/>
  <c r="Q75" i="3"/>
  <c r="G75" i="3"/>
  <c r="M75" i="3"/>
  <c r="P75" i="3"/>
  <c r="L75" i="3"/>
  <c r="O75" i="3"/>
  <c r="J75" i="3"/>
  <c r="V7" i="3"/>
  <c r="U7" i="3"/>
  <c r="T7" i="3"/>
  <c r="S7" i="3"/>
  <c r="O7" i="3"/>
  <c r="N7" i="3"/>
  <c r="M7" i="3"/>
  <c r="R7" i="3"/>
  <c r="Q7" i="3"/>
  <c r="G7" i="3"/>
  <c r="P7" i="3"/>
  <c r="J7" i="3"/>
  <c r="V85" i="3"/>
  <c r="U85" i="3"/>
  <c r="T85" i="3"/>
  <c r="S85" i="3"/>
  <c r="O85" i="3"/>
  <c r="N85" i="3"/>
  <c r="R85" i="3"/>
  <c r="M85" i="3"/>
  <c r="Q85" i="3"/>
  <c r="G85" i="3"/>
  <c r="P85" i="3"/>
  <c r="L85" i="3"/>
  <c r="K85" i="3"/>
  <c r="J85" i="3"/>
  <c r="V42" i="3"/>
  <c r="U42" i="3"/>
  <c r="T42" i="3"/>
  <c r="S42" i="3"/>
  <c r="O42" i="3"/>
  <c r="N42" i="3"/>
  <c r="M42" i="3"/>
  <c r="R42" i="3"/>
  <c r="Q42" i="3"/>
  <c r="G42" i="3"/>
  <c r="F42" i="3"/>
  <c r="P42" i="3"/>
  <c r="L42" i="3"/>
  <c r="K42" i="3"/>
  <c r="J42" i="3"/>
  <c r="U117" i="3"/>
  <c r="T117" i="3"/>
  <c r="S117" i="3"/>
  <c r="V117" i="3"/>
  <c r="R117" i="3"/>
  <c r="Q117" i="3"/>
  <c r="P117" i="3"/>
  <c r="O117" i="3"/>
  <c r="L117" i="3"/>
  <c r="K117" i="3"/>
  <c r="N117" i="3"/>
  <c r="M117" i="3"/>
  <c r="U6" i="3"/>
  <c r="T6" i="3"/>
  <c r="S6" i="3"/>
  <c r="V6" i="3"/>
  <c r="R6" i="3"/>
  <c r="Q6" i="3"/>
  <c r="P6" i="3"/>
  <c r="M6" i="3"/>
  <c r="N6" i="3"/>
  <c r="L6" i="3"/>
  <c r="K6" i="3"/>
  <c r="O6" i="3"/>
  <c r="U88" i="3"/>
  <c r="T88" i="3"/>
  <c r="S88" i="3"/>
  <c r="V88" i="3"/>
  <c r="M88" i="3"/>
  <c r="R88" i="3"/>
  <c r="Q88" i="3"/>
  <c r="P88" i="3"/>
  <c r="O88" i="3"/>
  <c r="N88" i="3"/>
  <c r="L88" i="3"/>
  <c r="K88" i="3"/>
  <c r="U95" i="3"/>
  <c r="T95" i="3"/>
  <c r="S95" i="3"/>
  <c r="V95" i="3"/>
  <c r="M95" i="3"/>
  <c r="R95" i="3"/>
  <c r="Q95" i="3"/>
  <c r="P95" i="3"/>
  <c r="L95" i="3"/>
  <c r="K95" i="3"/>
  <c r="U30" i="3"/>
  <c r="T30" i="3"/>
  <c r="S30" i="3"/>
  <c r="V30" i="3"/>
  <c r="M30" i="3"/>
  <c r="R30" i="3"/>
  <c r="Q30" i="3"/>
  <c r="P30" i="3"/>
  <c r="N30" i="3"/>
  <c r="O30" i="3"/>
  <c r="K30" i="3"/>
  <c r="L30" i="3"/>
  <c r="U41" i="3"/>
  <c r="T41" i="3"/>
  <c r="S41" i="3"/>
  <c r="V41" i="3"/>
  <c r="M41" i="3"/>
  <c r="R41" i="3"/>
  <c r="Q41" i="3"/>
  <c r="P41" i="3"/>
  <c r="O41" i="3"/>
  <c r="K41" i="3"/>
  <c r="N41" i="3"/>
  <c r="U48" i="3"/>
  <c r="T48" i="3"/>
  <c r="S48" i="3"/>
  <c r="V48" i="3"/>
  <c r="M48" i="3"/>
  <c r="Q48" i="3"/>
  <c r="R48" i="3"/>
  <c r="P48" i="3"/>
  <c r="L48" i="3"/>
  <c r="N48" i="3"/>
  <c r="O48" i="3"/>
  <c r="K48" i="3"/>
  <c r="U38" i="3"/>
  <c r="T38" i="3"/>
  <c r="S38" i="3"/>
  <c r="V38" i="3"/>
  <c r="R38" i="3"/>
  <c r="M38" i="3"/>
  <c r="Q38" i="3"/>
  <c r="P38" i="3"/>
  <c r="O38" i="3"/>
  <c r="L38" i="3"/>
  <c r="K38" i="3"/>
  <c r="N38" i="3"/>
  <c r="U5" i="3"/>
  <c r="T5" i="3"/>
  <c r="S5" i="3"/>
  <c r="V5" i="3"/>
  <c r="M5" i="3"/>
  <c r="R5" i="3"/>
  <c r="Q5" i="3"/>
  <c r="P5" i="3"/>
  <c r="N5" i="3"/>
  <c r="L5" i="3"/>
  <c r="K5" i="3"/>
  <c r="O5" i="3"/>
  <c r="U101" i="3"/>
  <c r="T101" i="3"/>
  <c r="S101" i="3"/>
  <c r="V101" i="3"/>
  <c r="M101" i="3"/>
  <c r="R101" i="3"/>
  <c r="Q101" i="3"/>
  <c r="P101" i="3"/>
  <c r="F101" i="3"/>
  <c r="O101" i="3"/>
  <c r="L101" i="3"/>
  <c r="K101" i="3"/>
  <c r="N101" i="3"/>
  <c r="C70" i="3"/>
  <c r="C75" i="3"/>
  <c r="C10" i="3"/>
  <c r="C7" i="3"/>
  <c r="C13" i="3"/>
  <c r="C85" i="3"/>
  <c r="C42" i="3"/>
  <c r="D92" i="3"/>
  <c r="D119" i="3"/>
  <c r="D110" i="3"/>
  <c r="D22" i="3"/>
  <c r="D39" i="3"/>
  <c r="D53" i="3"/>
  <c r="D34" i="3"/>
  <c r="D23" i="3"/>
  <c r="D96" i="3"/>
  <c r="D51" i="3"/>
  <c r="H11" i="3"/>
  <c r="J6" i="3"/>
  <c r="J34" i="3"/>
  <c r="K10" i="3"/>
  <c r="M22" i="3"/>
  <c r="V107" i="3"/>
  <c r="U107" i="3"/>
  <c r="T107" i="3"/>
  <c r="O107" i="3"/>
  <c r="N107" i="3"/>
  <c r="M107" i="3"/>
  <c r="S107" i="3"/>
  <c r="R107" i="3"/>
  <c r="Q107" i="3"/>
  <c r="G107" i="3"/>
  <c r="P107" i="3"/>
  <c r="L107" i="3"/>
  <c r="J107" i="3"/>
  <c r="V56" i="3"/>
  <c r="U56" i="3"/>
  <c r="T56" i="3"/>
  <c r="S56" i="3"/>
  <c r="O56" i="3"/>
  <c r="N56" i="3"/>
  <c r="M56" i="3"/>
  <c r="R56" i="3"/>
  <c r="Q56" i="3"/>
  <c r="P56" i="3"/>
  <c r="L56" i="3"/>
  <c r="G56" i="3"/>
  <c r="K56" i="3"/>
  <c r="J56" i="3"/>
  <c r="V16" i="3"/>
  <c r="U16" i="3"/>
  <c r="T16" i="3"/>
  <c r="S16" i="3"/>
  <c r="O16" i="3"/>
  <c r="N16" i="3"/>
  <c r="M16" i="3"/>
  <c r="R16" i="3"/>
  <c r="Q16" i="3"/>
  <c r="P16" i="3"/>
  <c r="G16" i="3"/>
  <c r="L16" i="3"/>
  <c r="K16" i="3"/>
  <c r="J16" i="3"/>
  <c r="T69" i="3"/>
  <c r="V69" i="3"/>
  <c r="U69" i="3"/>
  <c r="R69" i="3"/>
  <c r="Q69" i="3"/>
  <c r="S69" i="3"/>
  <c r="P69" i="3"/>
  <c r="O69" i="3"/>
  <c r="K69" i="3"/>
  <c r="N69" i="3"/>
  <c r="J69" i="3"/>
  <c r="M69" i="3"/>
  <c r="T93" i="3"/>
  <c r="V93" i="3"/>
  <c r="U93" i="3"/>
  <c r="S93" i="3"/>
  <c r="R93" i="3"/>
  <c r="Q93" i="3"/>
  <c r="P93" i="3"/>
  <c r="O93" i="3"/>
  <c r="N93" i="3"/>
  <c r="K93" i="3"/>
  <c r="J93" i="3"/>
  <c r="T84" i="3"/>
  <c r="V84" i="3"/>
  <c r="U84" i="3"/>
  <c r="S84" i="3"/>
  <c r="R84" i="3"/>
  <c r="Q84" i="3"/>
  <c r="P84" i="3"/>
  <c r="O84" i="3"/>
  <c r="M84" i="3"/>
  <c r="N84" i="3"/>
  <c r="K84" i="3"/>
  <c r="J84" i="3"/>
  <c r="T45" i="3"/>
  <c r="V45" i="3"/>
  <c r="U45" i="3"/>
  <c r="S45" i="3"/>
  <c r="R45" i="3"/>
  <c r="Q45" i="3"/>
  <c r="P45" i="3"/>
  <c r="O45" i="3"/>
  <c r="L45" i="3"/>
  <c r="K45" i="3"/>
  <c r="J45" i="3"/>
  <c r="M45" i="3"/>
  <c r="T79" i="3"/>
  <c r="V79" i="3"/>
  <c r="U79" i="3"/>
  <c r="R79" i="3"/>
  <c r="Q79" i="3"/>
  <c r="P79" i="3"/>
  <c r="O79" i="3"/>
  <c r="S79" i="3"/>
  <c r="M79" i="3"/>
  <c r="N79" i="3"/>
  <c r="K79" i="3"/>
  <c r="J79" i="3"/>
  <c r="L79" i="3"/>
  <c r="T62" i="3"/>
  <c r="V62" i="3"/>
  <c r="U62" i="3"/>
  <c r="S62" i="3"/>
  <c r="R62" i="3"/>
  <c r="Q62" i="3"/>
  <c r="P62" i="3"/>
  <c r="O62" i="3"/>
  <c r="K62" i="3"/>
  <c r="M62" i="3"/>
  <c r="J62" i="3"/>
  <c r="N62" i="3"/>
  <c r="T31" i="3"/>
  <c r="R31" i="3"/>
  <c r="V31" i="3"/>
  <c r="U31" i="3"/>
  <c r="Q31" i="3"/>
  <c r="S31" i="3"/>
  <c r="P31" i="3"/>
  <c r="O31" i="3"/>
  <c r="M31" i="3"/>
  <c r="L31" i="3"/>
  <c r="N31" i="3"/>
  <c r="K31" i="3"/>
  <c r="J31" i="3"/>
  <c r="T99" i="3"/>
  <c r="R99" i="3"/>
  <c r="V99" i="3"/>
  <c r="U99" i="3"/>
  <c r="S99" i="3"/>
  <c r="Q99" i="3"/>
  <c r="P99" i="3"/>
  <c r="O99" i="3"/>
  <c r="L99" i="3"/>
  <c r="M99" i="3"/>
  <c r="K99" i="3"/>
  <c r="J99" i="3"/>
  <c r="N99" i="3"/>
  <c r="T50" i="3"/>
  <c r="R50" i="3"/>
  <c r="V50" i="3"/>
  <c r="U50" i="3"/>
  <c r="Q50" i="3"/>
  <c r="S50" i="3"/>
  <c r="P50" i="3"/>
  <c r="O50" i="3"/>
  <c r="N50" i="3"/>
  <c r="L50" i="3"/>
  <c r="K50" i="3"/>
  <c r="J50" i="3"/>
  <c r="T67" i="3"/>
  <c r="S67" i="3"/>
  <c r="R67" i="3"/>
  <c r="V67" i="3"/>
  <c r="U67" i="3"/>
  <c r="Q67" i="3"/>
  <c r="P67" i="3"/>
  <c r="O67" i="3"/>
  <c r="M67" i="3"/>
  <c r="L67" i="3"/>
  <c r="K67" i="3"/>
  <c r="J67" i="3"/>
  <c r="N67" i="3"/>
  <c r="C117" i="3"/>
  <c r="C6" i="3"/>
  <c r="C88" i="3"/>
  <c r="C95" i="3"/>
  <c r="C30" i="3"/>
  <c r="C41" i="3"/>
  <c r="C48" i="3"/>
  <c r="C38" i="3"/>
  <c r="C5" i="3"/>
  <c r="C101" i="3"/>
  <c r="D70" i="3"/>
  <c r="D75" i="3"/>
  <c r="D107" i="3"/>
  <c r="D10" i="3"/>
  <c r="D7" i="3"/>
  <c r="D56" i="3"/>
  <c r="D13" i="3"/>
  <c r="D85" i="3"/>
  <c r="D16" i="3"/>
  <c r="D42" i="3"/>
  <c r="E92" i="3"/>
  <c r="E119" i="3"/>
  <c r="E110" i="3"/>
  <c r="E22" i="3"/>
  <c r="E39" i="3"/>
  <c r="E53" i="3"/>
  <c r="E34" i="3"/>
  <c r="E23" i="3"/>
  <c r="E96" i="3"/>
  <c r="E51" i="3"/>
  <c r="G48" i="3"/>
  <c r="J48" i="3"/>
  <c r="S105" i="3"/>
  <c r="U105" i="3"/>
  <c r="T105" i="3"/>
  <c r="R105" i="3"/>
  <c r="Q105" i="3"/>
  <c r="P105" i="3"/>
  <c r="O105" i="3"/>
  <c r="N105" i="3"/>
  <c r="L105" i="3"/>
  <c r="V105" i="3"/>
  <c r="J105" i="3"/>
  <c r="M105" i="3"/>
  <c r="S11" i="3"/>
  <c r="U11" i="3"/>
  <c r="T11" i="3"/>
  <c r="R11" i="3"/>
  <c r="Q11" i="3"/>
  <c r="P11" i="3"/>
  <c r="V11" i="3"/>
  <c r="O11" i="3"/>
  <c r="N11" i="3"/>
  <c r="M11" i="3"/>
  <c r="L11" i="3"/>
  <c r="J11" i="3"/>
  <c r="E70" i="3"/>
  <c r="E75" i="3"/>
  <c r="E107" i="3"/>
  <c r="E10" i="3"/>
  <c r="E7" i="3"/>
  <c r="E56" i="3"/>
  <c r="E13" i="3"/>
  <c r="E85" i="3"/>
  <c r="E16" i="3"/>
  <c r="E42" i="3"/>
  <c r="F92" i="3"/>
  <c r="F119" i="3"/>
  <c r="F110" i="3"/>
  <c r="F22" i="3"/>
  <c r="F39" i="3"/>
  <c r="F53" i="3"/>
  <c r="F34" i="3"/>
  <c r="F23" i="3"/>
  <c r="F96" i="3"/>
  <c r="G6" i="3"/>
  <c r="G31" i="3"/>
  <c r="J39" i="3"/>
  <c r="K75" i="3"/>
  <c r="K11" i="3"/>
  <c r="L84" i="3"/>
  <c r="L23" i="3"/>
  <c r="Q96" i="3"/>
  <c r="C11" i="3"/>
  <c r="F70" i="3"/>
  <c r="F75" i="3"/>
  <c r="F107" i="3"/>
  <c r="F10" i="3"/>
  <c r="F7" i="3"/>
  <c r="F56" i="3"/>
  <c r="F13" i="3"/>
  <c r="F85" i="3"/>
  <c r="F16" i="3"/>
  <c r="F89" i="3"/>
  <c r="G93" i="3"/>
  <c r="G5" i="3"/>
  <c r="H70" i="3"/>
  <c r="H107" i="3"/>
  <c r="H7" i="3"/>
  <c r="H13" i="3"/>
  <c r="H16" i="3"/>
  <c r="J30" i="3"/>
  <c r="J51" i="3"/>
  <c r="P70" i="3"/>
  <c r="V106" i="3"/>
  <c r="S106" i="3"/>
  <c r="R106" i="3"/>
  <c r="Q106" i="3"/>
  <c r="U106" i="3"/>
  <c r="O106" i="3"/>
  <c r="K106" i="3"/>
  <c r="J106" i="3"/>
  <c r="N106" i="3"/>
  <c r="M106" i="3"/>
  <c r="H106" i="3"/>
  <c r="G106" i="3"/>
  <c r="P106" i="3"/>
  <c r="V111" i="3"/>
  <c r="S111" i="3"/>
  <c r="R111" i="3"/>
  <c r="Q111" i="3"/>
  <c r="T111" i="3"/>
  <c r="U111" i="3"/>
  <c r="P111" i="3"/>
  <c r="K111" i="3"/>
  <c r="J111" i="3"/>
  <c r="O111" i="3"/>
  <c r="H111" i="3"/>
  <c r="G111" i="3"/>
  <c r="M111" i="3"/>
  <c r="V15" i="3"/>
  <c r="S15" i="3"/>
  <c r="T15" i="3"/>
  <c r="R15" i="3"/>
  <c r="Q15" i="3"/>
  <c r="U15" i="3"/>
  <c r="O15" i="3"/>
  <c r="M15" i="3"/>
  <c r="L15" i="3"/>
  <c r="N15" i="3"/>
  <c r="K15" i="3"/>
  <c r="J15" i="3"/>
  <c r="H15" i="3"/>
  <c r="G15" i="3"/>
  <c r="V54" i="3"/>
  <c r="S54" i="3"/>
  <c r="T54" i="3"/>
  <c r="U54" i="3"/>
  <c r="R54" i="3"/>
  <c r="Q54" i="3"/>
  <c r="L54" i="3"/>
  <c r="K54" i="3"/>
  <c r="J54" i="3"/>
  <c r="P54" i="3"/>
  <c r="H54" i="3"/>
  <c r="M54" i="3"/>
  <c r="G54" i="3"/>
  <c r="O54" i="3"/>
  <c r="N54" i="3"/>
  <c r="V28" i="3"/>
  <c r="S28" i="3"/>
  <c r="U28" i="3"/>
  <c r="R28" i="3"/>
  <c r="Q28" i="3"/>
  <c r="L28" i="3"/>
  <c r="M28" i="3"/>
  <c r="N28" i="3"/>
  <c r="P28" i="3"/>
  <c r="O28" i="3"/>
  <c r="K28" i="3"/>
  <c r="J28" i="3"/>
  <c r="H28" i="3"/>
  <c r="G28" i="3"/>
  <c r="V78" i="3"/>
  <c r="S78" i="3"/>
  <c r="U78" i="3"/>
  <c r="R78" i="3"/>
  <c r="Q78" i="3"/>
  <c r="T78" i="3"/>
  <c r="L78" i="3"/>
  <c r="K78" i="3"/>
  <c r="J78" i="3"/>
  <c r="M78" i="3"/>
  <c r="H78" i="3"/>
  <c r="N78" i="3"/>
  <c r="G78" i="3"/>
  <c r="V12" i="3"/>
  <c r="S12" i="3"/>
  <c r="Q12" i="3"/>
  <c r="T12" i="3"/>
  <c r="R12" i="3"/>
  <c r="U12" i="3"/>
  <c r="L12" i="3"/>
  <c r="N12" i="3"/>
  <c r="K12" i="3"/>
  <c r="J12" i="3"/>
  <c r="O12" i="3"/>
  <c r="P12" i="3"/>
  <c r="H12" i="3"/>
  <c r="G12" i="3"/>
  <c r="V4" i="3"/>
  <c r="S4" i="3"/>
  <c r="T4" i="3"/>
  <c r="Q4" i="3"/>
  <c r="U4" i="3"/>
  <c r="R4" i="3"/>
  <c r="L4" i="3"/>
  <c r="O4" i="3"/>
  <c r="P4" i="3"/>
  <c r="M4" i="3"/>
  <c r="K4" i="3"/>
  <c r="J4" i="3"/>
  <c r="H4" i="3"/>
  <c r="N4" i="3"/>
  <c r="G4" i="3"/>
  <c r="V25" i="3"/>
  <c r="S25" i="3"/>
  <c r="R25" i="3"/>
  <c r="T25" i="3"/>
  <c r="Q25" i="3"/>
  <c r="U25" i="3"/>
  <c r="L25" i="3"/>
  <c r="N25" i="3"/>
  <c r="K25" i="3"/>
  <c r="J25" i="3"/>
  <c r="H25" i="3"/>
  <c r="O25" i="3"/>
  <c r="G25" i="3"/>
  <c r="M25" i="3"/>
  <c r="V89" i="3"/>
  <c r="S89" i="3"/>
  <c r="T89" i="3"/>
  <c r="U89" i="3"/>
  <c r="R89" i="3"/>
  <c r="Q89" i="3"/>
  <c r="L89" i="3"/>
  <c r="M89" i="3"/>
  <c r="O89" i="3"/>
  <c r="K89" i="3"/>
  <c r="J89" i="3"/>
  <c r="P89" i="3"/>
  <c r="H89" i="3"/>
  <c r="N89" i="3"/>
  <c r="G89" i="3"/>
  <c r="D105" i="3"/>
  <c r="D11" i="3"/>
  <c r="E69" i="3"/>
  <c r="E93" i="3"/>
  <c r="E84" i="3"/>
  <c r="E45" i="3"/>
  <c r="E79" i="3"/>
  <c r="E62" i="3"/>
  <c r="E31" i="3"/>
  <c r="E99" i="3"/>
  <c r="E50" i="3"/>
  <c r="E67" i="3"/>
  <c r="F117" i="3"/>
  <c r="F6" i="3"/>
  <c r="F88" i="3"/>
  <c r="F95" i="3"/>
  <c r="F30" i="3"/>
  <c r="F41" i="3"/>
  <c r="F48" i="3"/>
  <c r="F38" i="3"/>
  <c r="F5" i="3"/>
  <c r="G95" i="3"/>
  <c r="G50" i="3"/>
  <c r="H117" i="3"/>
  <c r="H88" i="3"/>
  <c r="H30" i="3"/>
  <c r="H48" i="3"/>
  <c r="H5" i="3"/>
  <c r="J110" i="3"/>
  <c r="J101" i="3"/>
  <c r="M12" i="3"/>
  <c r="E105" i="3"/>
  <c r="E11" i="3"/>
  <c r="G105" i="3"/>
  <c r="J88" i="3"/>
  <c r="J23" i="3"/>
  <c r="K7" i="3"/>
  <c r="M96" i="3"/>
  <c r="T106" i="3"/>
  <c r="F105" i="3"/>
  <c r="G41" i="3"/>
  <c r="H105" i="3"/>
  <c r="J92" i="3"/>
  <c r="J38" i="3"/>
  <c r="L69" i="3"/>
  <c r="L39" i="3"/>
  <c r="M50" i="3"/>
  <c r="P15" i="3"/>
  <c r="T28" i="3"/>
  <c r="AS454" i="2"/>
  <c r="AS715" i="2"/>
  <c r="AS302" i="2"/>
  <c r="AS669" i="2"/>
  <c r="AS637" i="2"/>
  <c r="AS344" i="2"/>
  <c r="AS529" i="2"/>
  <c r="AS692" i="2"/>
  <c r="AS212" i="2"/>
  <c r="AS633" i="2"/>
  <c r="AS247" i="2"/>
  <c r="AS682" i="2"/>
  <c r="AS288" i="2"/>
  <c r="AS160" i="2"/>
  <c r="AS582" i="2"/>
  <c r="AS334" i="2"/>
  <c r="AS298" i="2"/>
  <c r="AS39" i="2"/>
  <c r="AS448" i="2"/>
  <c r="AS558" i="2"/>
  <c r="AS691" i="2"/>
  <c r="AS64" i="2"/>
  <c r="AS131" i="2"/>
  <c r="AS642" i="2"/>
  <c r="AS590" i="2"/>
  <c r="AS146" i="2"/>
  <c r="AS220" i="2"/>
  <c r="AS617" i="2"/>
  <c r="AS478" i="2"/>
  <c r="AS723" i="2"/>
  <c r="AS187" i="2"/>
  <c r="AS710" i="2"/>
  <c r="AS571" i="2"/>
  <c r="AS395" i="2"/>
  <c r="AS706" i="2"/>
  <c r="AS373" i="2"/>
  <c r="AS567" i="2"/>
  <c r="AS680" i="2"/>
  <c r="AS78" i="2"/>
  <c r="AS502" i="2"/>
  <c r="AS652" i="2"/>
  <c r="AS592" i="2"/>
  <c r="AS319" i="2"/>
  <c r="AS436" i="2"/>
  <c r="AS219" i="2"/>
  <c r="AS333" i="2"/>
  <c r="AS51" i="2"/>
  <c r="AS48" i="2"/>
  <c r="AS490" i="2"/>
  <c r="AS376" i="2"/>
  <c r="AS419" i="2"/>
  <c r="AS439" i="2"/>
  <c r="AS381" i="2"/>
  <c r="AS43" i="2"/>
  <c r="AS108" i="2"/>
  <c r="AT394" i="2"/>
  <c r="AT711" i="2"/>
  <c r="AT283" i="2"/>
  <c r="AT469" i="2"/>
  <c r="AT350" i="2"/>
  <c r="AT140" i="2"/>
  <c r="AT315" i="2"/>
  <c r="AT393" i="2"/>
  <c r="AT519" i="2"/>
  <c r="AT84" i="2"/>
  <c r="AT707" i="2"/>
  <c r="AT203" i="2"/>
  <c r="AT364" i="2"/>
  <c r="AT241" i="2"/>
  <c r="AT35" i="2"/>
  <c r="AT97" i="2"/>
  <c r="AT665" i="2"/>
  <c r="AT75" i="2"/>
  <c r="AT183" i="2"/>
  <c r="AT543" i="2"/>
  <c r="AT730" i="2"/>
  <c r="AT264" i="2"/>
  <c r="AT359" i="2"/>
  <c r="AT521" i="2"/>
  <c r="AT659" i="2"/>
  <c r="AT8" i="2"/>
  <c r="AT431" i="2"/>
  <c r="AT121" i="2"/>
  <c r="AT326" i="2"/>
  <c r="AT105" i="2"/>
  <c r="AT459" i="2"/>
  <c r="AT455" i="2"/>
  <c r="AT351" i="2"/>
  <c r="AT361" i="2"/>
  <c r="AT362" i="2"/>
  <c r="AT648" i="2"/>
  <c r="AT501" i="2"/>
  <c r="AT366" i="2"/>
  <c r="AT252" i="2"/>
  <c r="AT316" i="2"/>
  <c r="AT185" i="2"/>
  <c r="AT66" i="2"/>
  <c r="AT688" i="2"/>
  <c r="AT172" i="2"/>
  <c r="AS440" i="2"/>
  <c r="AS630" i="2"/>
  <c r="AS201" i="2"/>
  <c r="AS380" i="2"/>
  <c r="AS325" i="2"/>
  <c r="AS120" i="2"/>
  <c r="AS537" i="2"/>
  <c r="AS632" i="2"/>
  <c r="AS598" i="2"/>
  <c r="AS389" i="2"/>
  <c r="AS643" i="2"/>
  <c r="AS216" i="2"/>
  <c r="AS572" i="2"/>
  <c r="AS517" i="2"/>
  <c r="AS392" i="2"/>
  <c r="AS613" i="2"/>
  <c r="AS584" i="2"/>
  <c r="AS728" i="2"/>
  <c r="AS6" i="2"/>
  <c r="AS727" i="2"/>
  <c r="AS180" i="2"/>
  <c r="AS70" i="2"/>
  <c r="AS452" i="2"/>
  <c r="AS55" i="2"/>
  <c r="AS536" i="2"/>
  <c r="AS406" i="2"/>
  <c r="AS548" i="2"/>
  <c r="AS104" i="2"/>
  <c r="AS563" i="2"/>
  <c r="AS349" i="2"/>
  <c r="AS401" i="2"/>
  <c r="AS112" i="2"/>
  <c r="AS524" i="2"/>
  <c r="AS457" i="2"/>
  <c r="AS385" i="2"/>
  <c r="AS166" i="2"/>
  <c r="AS704" i="2"/>
  <c r="AS525" i="2"/>
  <c r="AS263" i="2"/>
  <c r="AS71" i="2"/>
  <c r="AS605" i="2"/>
  <c r="AS587" i="2"/>
  <c r="AS480" i="2"/>
  <c r="AS231" i="2"/>
  <c r="AS38" i="2"/>
  <c r="AS184" i="2"/>
  <c r="AS20" i="2"/>
  <c r="AS204" i="2"/>
  <c r="AS570" i="2"/>
  <c r="AS100" i="2"/>
  <c r="AS417" i="2"/>
  <c r="AS398" i="2"/>
  <c r="AS645" i="2"/>
  <c r="AS399" i="2"/>
  <c r="AS290" i="2"/>
  <c r="AS712" i="2"/>
  <c r="AS391" i="2"/>
  <c r="AS251" i="2"/>
  <c r="AS226" i="2"/>
  <c r="AS405" i="2"/>
  <c r="AS562" i="2"/>
  <c r="AS143" i="2"/>
  <c r="AS301" i="2"/>
  <c r="AS640" i="2"/>
  <c r="AS463" i="2"/>
  <c r="AS293" i="2"/>
  <c r="AS461" i="2"/>
  <c r="AS595" i="2"/>
  <c r="AS186" i="2"/>
  <c r="AS164" i="2"/>
  <c r="AS152" i="2"/>
  <c r="AT669" i="2"/>
  <c r="AT715" i="2"/>
  <c r="AT637" i="2"/>
  <c r="AT344" i="2"/>
  <c r="AT529" i="2"/>
  <c r="AT692" i="2"/>
  <c r="AT212" i="2"/>
  <c r="AT633" i="2"/>
  <c r="AT247" i="2"/>
  <c r="AT682" i="2"/>
  <c r="AT288" i="2"/>
  <c r="AT160" i="2"/>
  <c r="AT582" i="2"/>
  <c r="AS415" i="2"/>
  <c r="AS15" i="2"/>
  <c r="AS234" i="2"/>
  <c r="AS135" i="2"/>
  <c r="AS689" i="2"/>
  <c r="AS713" i="2"/>
  <c r="AS697" i="2"/>
  <c r="AS310" i="2"/>
  <c r="AS649" i="2"/>
  <c r="AS612" i="2"/>
  <c r="AS530" i="2"/>
  <c r="AS144" i="2"/>
  <c r="AS481" i="2"/>
  <c r="AS699" i="2"/>
  <c r="AS603" i="2"/>
  <c r="AS717" i="2"/>
  <c r="AS634" i="2"/>
  <c r="AS698" i="2"/>
  <c r="AS299" i="2"/>
  <c r="AS434" i="2"/>
  <c r="AS355" i="2"/>
  <c r="AS189" i="2"/>
  <c r="AS651" i="2"/>
  <c r="AS46" i="2"/>
  <c r="AS725" i="2"/>
  <c r="AS468" i="2"/>
  <c r="AS679" i="2"/>
  <c r="AS734" i="2"/>
  <c r="AS317" i="2"/>
  <c r="AS629" i="2"/>
  <c r="AS271" i="2"/>
  <c r="AS14" i="2"/>
  <c r="AS486" i="2"/>
  <c r="AS291" i="2"/>
  <c r="AS269" i="2"/>
  <c r="AS16" i="2"/>
  <c r="AS267" i="2"/>
  <c r="AS695" i="2"/>
  <c r="AS93" i="2"/>
  <c r="AS609" i="2"/>
  <c r="AS217" i="2"/>
  <c r="AS27" i="2"/>
  <c r="AS207" i="2"/>
  <c r="AS103" i="2"/>
  <c r="AS583" i="2"/>
  <c r="AS539" i="2"/>
  <c r="AS18" i="2"/>
  <c r="AS416" i="2"/>
  <c r="AT657" i="2"/>
  <c r="AS441" i="2"/>
  <c r="AS718" i="2"/>
  <c r="AS367" i="2"/>
  <c r="AS456" i="2"/>
  <c r="AS360" i="2"/>
  <c r="AS597" i="2"/>
  <c r="AS176" i="2"/>
  <c r="AS345" i="2"/>
  <c r="AS445" i="2"/>
  <c r="AS246" i="2"/>
  <c r="AS733" i="2"/>
  <c r="AS667" i="2"/>
  <c r="AS658" i="2"/>
  <c r="AS596" i="2"/>
  <c r="AS124" i="2"/>
  <c r="AS541" i="2"/>
  <c r="AS482" i="2"/>
  <c r="AS79" i="2"/>
  <c r="AS561" i="2"/>
  <c r="AS155" i="2"/>
  <c r="AS354" i="2"/>
  <c r="AS340" i="2"/>
  <c r="AS211" i="2"/>
  <c r="AS553" i="2"/>
  <c r="AS305" i="2"/>
  <c r="AS578" i="2"/>
  <c r="AS382" i="2"/>
  <c r="AS157" i="2"/>
  <c r="AS40" i="2"/>
  <c r="AS284" i="2"/>
  <c r="AS503" i="2"/>
  <c r="AS602" i="2"/>
  <c r="AS331" i="2"/>
  <c r="AS451" i="2"/>
  <c r="AS546" i="2"/>
  <c r="AS65" i="2"/>
  <c r="AS96" i="2"/>
  <c r="AS81" i="2"/>
  <c r="AS314" i="2"/>
  <c r="AS154" i="2"/>
  <c r="AS23" i="2"/>
  <c r="AS322" i="2"/>
  <c r="AS639" i="2"/>
  <c r="AS404" i="2"/>
  <c r="AS684" i="2"/>
  <c r="AS614" i="2"/>
  <c r="AS191" i="2"/>
  <c r="AS10" i="2"/>
  <c r="AS67" i="2"/>
  <c r="AS260" i="2"/>
  <c r="AS57" i="2"/>
  <c r="AS654" i="2"/>
  <c r="AS721" i="2"/>
  <c r="AS372" i="2"/>
  <c r="AS666" i="2"/>
  <c r="AS190" i="2"/>
  <c r="AS60" i="2"/>
  <c r="AS268" i="2"/>
  <c r="AS330" i="2"/>
  <c r="AS192" i="2"/>
  <c r="AS622" i="2"/>
  <c r="AS716" i="2"/>
  <c r="AS182" i="2"/>
  <c r="AS589" i="2"/>
  <c r="AS453" i="2"/>
  <c r="AS91" i="2"/>
  <c r="AS732" i="2"/>
  <c r="AS485" i="2"/>
  <c r="AS239" i="2"/>
  <c r="AS356" i="2"/>
  <c r="AS98" i="2"/>
  <c r="AS687" i="2"/>
  <c r="AS85" i="2"/>
  <c r="AS265" i="2"/>
  <c r="AS624" i="2"/>
  <c r="AS26" i="2"/>
  <c r="AS87" i="2"/>
  <c r="AS303" i="2"/>
  <c r="AS661" i="2"/>
  <c r="AS677" i="2"/>
  <c r="AS460" i="2"/>
  <c r="AS421" i="2"/>
  <c r="AS509" i="2"/>
  <c r="AS540" i="2"/>
  <c r="AS240" i="2"/>
  <c r="AS357" i="2"/>
  <c r="AS339" i="2"/>
  <c r="AS709" i="2"/>
  <c r="AS662" i="2"/>
  <c r="AS670" i="2"/>
  <c r="AS346" i="2"/>
  <c r="AS19" i="2"/>
  <c r="AS123" i="2"/>
  <c r="AS250" i="2"/>
  <c r="AS53" i="2"/>
  <c r="AS304" i="2"/>
  <c r="AS130" i="2"/>
  <c r="AS466" i="2"/>
  <c r="AS653" i="2"/>
  <c r="AS88" i="2"/>
  <c r="AS99" i="2"/>
  <c r="AS110" i="2"/>
  <c r="AS506" i="2"/>
  <c r="AS141" i="2"/>
  <c r="AS641" i="2"/>
  <c r="AS566" i="2"/>
  <c r="AS232" i="2"/>
  <c r="AS161" i="2"/>
  <c r="AS694" i="2"/>
  <c r="AS594" i="2"/>
  <c r="AS681" i="2"/>
  <c r="AS573" i="2"/>
  <c r="AS604" i="2"/>
  <c r="AS564" i="2"/>
  <c r="AS618" i="2"/>
  <c r="AS309" i="2"/>
  <c r="AS724" i="2"/>
  <c r="AS374" i="2"/>
  <c r="AS442" i="2"/>
  <c r="AS125" i="2"/>
  <c r="AS292" i="2"/>
  <c r="AR292" i="2"/>
  <c r="AS107" i="2"/>
  <c r="AS719" i="2"/>
  <c r="AS106" i="2"/>
  <c r="AS396" i="2"/>
  <c r="AS722" i="2"/>
  <c r="AS588" i="2"/>
  <c r="AS41" i="2"/>
  <c r="AS122" i="2"/>
  <c r="AS491" i="2"/>
  <c r="AS432" i="2"/>
  <c r="AS244" i="2"/>
  <c r="AS701" i="2"/>
  <c r="AS243" i="2"/>
  <c r="AS647" i="2"/>
  <c r="AS127" i="2"/>
  <c r="AS337" i="2"/>
  <c r="AS233" i="2"/>
  <c r="AS591" i="2"/>
  <c r="AS74" i="2"/>
  <c r="AS425" i="2"/>
  <c r="AS518" i="2"/>
  <c r="AS101" i="2"/>
  <c r="AS420" i="2"/>
  <c r="AS559" i="2"/>
  <c r="AS336" i="2"/>
  <c r="AS383" i="2"/>
  <c r="AS621" i="2"/>
  <c r="AS306" i="2"/>
  <c r="AS30" i="2"/>
  <c r="AS729" i="2"/>
  <c r="AS685" i="2"/>
  <c r="AS479" i="2"/>
  <c r="AS313" i="2"/>
  <c r="AS213" i="2"/>
  <c r="AS446" i="2"/>
  <c r="AS556" i="2"/>
  <c r="AS341" i="2"/>
  <c r="AS205" i="2"/>
  <c r="AS82" i="2"/>
  <c r="AS660" i="2"/>
  <c r="AS700" i="2"/>
  <c r="AS378" i="2"/>
  <c r="AS626" i="2"/>
  <c r="AS342" i="2"/>
  <c r="AS424" i="2"/>
  <c r="AS450" i="2"/>
  <c r="AS289" i="2"/>
  <c r="AS577" i="2"/>
  <c r="AS444" i="2"/>
  <c r="AS489" i="2"/>
  <c r="AS656" i="2"/>
  <c r="AS430" i="2"/>
  <c r="AS655" i="2"/>
  <c r="AS418" i="2"/>
  <c r="AS311" i="2"/>
  <c r="AS245" i="2"/>
  <c r="AS222" i="2"/>
  <c r="AS277" i="2"/>
  <c r="AS128" i="2"/>
  <c r="AS671" i="2"/>
  <c r="AS492" i="2"/>
  <c r="AS242" i="2"/>
  <c r="AS365" i="2"/>
  <c r="AS56" i="2"/>
  <c r="AS664" i="2"/>
  <c r="AS615" i="2"/>
  <c r="AS427" i="2"/>
  <c r="AS153" i="2"/>
  <c r="AS657" i="2"/>
  <c r="AS690" i="2"/>
  <c r="AS394" i="2"/>
  <c r="AS711" i="2"/>
  <c r="AS283" i="2"/>
  <c r="AS469" i="2"/>
  <c r="AS350" i="2"/>
  <c r="AS140" i="2"/>
  <c r="AS315" i="2"/>
  <c r="AS393" i="2"/>
  <c r="AS519" i="2"/>
  <c r="AS84" i="2"/>
  <c r="AS707" i="2"/>
  <c r="AS203" i="2"/>
  <c r="AS364" i="2"/>
  <c r="AS241" i="2"/>
  <c r="AS35" i="2"/>
  <c r="AS97" i="2"/>
  <c r="AS665" i="2"/>
  <c r="AS75" i="2"/>
  <c r="AS183" i="2"/>
  <c r="AS543" i="2"/>
  <c r="AS730" i="2"/>
  <c r="AS264" i="2"/>
  <c r="AS359" i="2"/>
  <c r="AS521" i="2"/>
  <c r="AS659" i="2"/>
  <c r="AS8" i="2"/>
  <c r="AS431" i="2"/>
  <c r="AS121" i="2"/>
  <c r="AS693" i="2"/>
  <c r="AS36" i="2"/>
  <c r="AS178" i="2"/>
  <c r="AS255" i="2"/>
  <c r="AS94" i="2"/>
  <c r="AS523" i="2"/>
  <c r="AS139" i="2"/>
  <c r="AS683" i="2"/>
  <c r="AS499" i="2"/>
  <c r="AS702" i="2"/>
  <c r="AS512" i="2"/>
  <c r="AS580" i="2"/>
  <c r="AS465" i="2"/>
  <c r="AS557" i="2"/>
  <c r="AS520" i="2"/>
  <c r="AS473" i="2"/>
  <c r="AS320" i="2"/>
  <c r="AS555" i="2"/>
  <c r="AS552" i="2"/>
  <c r="AS494" i="2"/>
  <c r="AS508" i="2"/>
  <c r="AS280" i="2"/>
  <c r="AS377" i="2"/>
  <c r="AS266" i="2"/>
  <c r="AS156" i="2"/>
  <c r="AS611" i="2"/>
  <c r="AS638" i="2"/>
  <c r="AS429" i="2"/>
  <c r="AS363" i="2"/>
  <c r="AS37" i="2"/>
  <c r="AS538" i="2"/>
  <c r="AS534" i="2"/>
  <c r="AS279" i="2"/>
  <c r="AS500" i="2"/>
  <c r="AS327" i="2"/>
  <c r="AS92" i="2"/>
  <c r="AS619" i="2"/>
  <c r="AS347" i="2"/>
  <c r="AS402" i="2"/>
  <c r="AS90" i="2"/>
  <c r="AS28" i="2"/>
  <c r="AS278" i="2"/>
  <c r="AS731" i="2"/>
  <c r="AS148" i="2"/>
  <c r="AS31" i="2"/>
  <c r="AS627" i="2"/>
  <c r="AS193" i="2"/>
  <c r="AS89" i="2"/>
  <c r="AS134" i="2"/>
  <c r="AS464" i="2"/>
  <c r="AS569" i="2"/>
  <c r="AS358" i="2"/>
  <c r="AS585" i="2"/>
  <c r="AS435" i="2"/>
  <c r="AS332" i="2"/>
  <c r="AS579" i="2"/>
  <c r="AS411" i="2"/>
  <c r="AS426" i="2"/>
  <c r="AS636" i="2"/>
  <c r="AS550" i="2"/>
  <c r="AS214" i="2"/>
  <c r="AS623" i="2"/>
  <c r="AS209" i="2"/>
  <c r="AS413" i="2"/>
  <c r="AS375" i="2"/>
  <c r="AS61" i="2"/>
  <c r="AS735" i="2"/>
  <c r="AS145" i="2"/>
  <c r="AS297" i="2"/>
  <c r="AS505" i="2"/>
  <c r="AS616" i="2"/>
  <c r="AS676" i="2"/>
  <c r="AS650" i="2"/>
  <c r="AS11" i="2"/>
  <c r="AS703" i="2"/>
  <c r="AS296" i="2"/>
  <c r="AS601" i="2"/>
  <c r="AS147" i="2"/>
  <c r="AS348" i="2"/>
  <c r="AS295" i="2"/>
  <c r="AS449" i="2"/>
  <c r="AS510" i="2"/>
  <c r="AS610" i="2"/>
  <c r="AS276" i="2"/>
  <c r="AS329" i="2"/>
  <c r="AS476" i="2"/>
  <c r="AS545" i="2"/>
  <c r="AT694" i="2"/>
  <c r="AT594" i="2"/>
  <c r="AT681" i="2"/>
  <c r="AT573" i="2"/>
  <c r="AT604" i="2"/>
  <c r="AT564" i="2"/>
  <c r="AT618" i="2"/>
  <c r="AT309" i="2"/>
  <c r="AT724" i="2"/>
  <c r="AT374" i="2"/>
  <c r="AT442" i="2"/>
  <c r="AT125" i="2"/>
  <c r="AT292" i="2"/>
  <c r="AT107" i="2"/>
  <c r="AT719" i="2"/>
  <c r="AT106" i="2"/>
  <c r="AT396" i="2"/>
  <c r="AT722" i="2"/>
  <c r="AT477" i="2"/>
  <c r="AT174" i="2"/>
  <c r="AT258" i="2"/>
  <c r="AT447" i="2"/>
  <c r="AT528" i="2"/>
  <c r="AT225" i="2"/>
  <c r="AT672" i="2"/>
  <c r="AT76" i="2"/>
  <c r="AT25" i="2"/>
  <c r="AT199" i="2"/>
  <c r="AT236" i="2"/>
  <c r="AT259" i="2"/>
  <c r="AT200" i="2"/>
  <c r="AT620" i="2"/>
  <c r="AT507" i="2"/>
  <c r="AS496" i="2"/>
  <c r="AS504" i="2"/>
  <c r="AS428" i="2"/>
  <c r="AS384" i="2"/>
  <c r="AS409" i="2"/>
  <c r="AS218" i="2"/>
  <c r="AS544" i="2"/>
  <c r="AS150" i="2"/>
  <c r="AS386" i="2"/>
  <c r="AS600" i="2"/>
  <c r="AS560" i="2"/>
  <c r="AS300" i="2"/>
  <c r="AS133" i="2"/>
  <c r="AS229" i="2"/>
  <c r="AS227" i="2"/>
  <c r="AS54" i="2"/>
  <c r="AS568" i="2"/>
  <c r="AS488" i="2"/>
  <c r="AS3" i="2"/>
  <c r="AS472" i="2"/>
  <c r="AS554" i="2"/>
  <c r="AS720" i="2"/>
  <c r="AS33" i="2"/>
  <c r="AS159" i="2"/>
  <c r="AS371" i="2"/>
  <c r="AS422" i="2"/>
  <c r="AS549" i="2"/>
  <c r="AS138" i="2"/>
  <c r="AS235" i="2"/>
  <c r="AS44" i="2"/>
  <c r="AS167" i="2"/>
  <c r="AS208" i="2"/>
  <c r="AS151" i="2"/>
  <c r="AS635" i="2"/>
  <c r="AS4" i="2"/>
  <c r="AS197" i="2"/>
  <c r="AS52" i="2"/>
  <c r="AS586" i="2"/>
  <c r="AS675" i="2"/>
  <c r="AS102" i="2"/>
  <c r="AS257" i="2"/>
  <c r="AT729" i="2"/>
  <c r="AT685" i="2"/>
  <c r="AT479" i="2"/>
  <c r="AT313" i="2"/>
  <c r="AT213" i="2"/>
  <c r="AT446" i="2"/>
  <c r="AT556" i="2"/>
  <c r="AT341" i="2"/>
  <c r="AT205" i="2"/>
  <c r="AT82" i="2"/>
  <c r="AT660" i="2"/>
  <c r="AT700" i="2"/>
  <c r="AT378" i="2"/>
  <c r="AT626" i="2"/>
  <c r="AT342" i="2"/>
  <c r="AT424" i="2"/>
  <c r="AT450" i="2"/>
  <c r="AT289" i="2"/>
  <c r="AT577" i="2"/>
  <c r="AT444" i="2"/>
  <c r="AT489" i="2"/>
  <c r="AT656" i="2"/>
  <c r="AT430" i="2"/>
  <c r="AT531" i="2"/>
  <c r="AT281" i="2"/>
  <c r="AT285" i="2"/>
  <c r="AT308" i="2"/>
  <c r="AT68" i="2"/>
  <c r="AT117" i="2"/>
  <c r="AT163" i="2"/>
  <c r="AT631" i="2"/>
  <c r="AT388" i="2"/>
  <c r="AT663" i="2"/>
  <c r="AT196" i="2"/>
  <c r="AT673" i="2"/>
  <c r="AT72" i="2"/>
  <c r="AT369" i="2"/>
  <c r="AT547" i="2"/>
  <c r="AT109" i="2"/>
  <c r="AT471" i="2"/>
  <c r="AT410" i="2"/>
  <c r="AT437" i="2"/>
  <c r="AT237" i="2"/>
  <c r="AT95" i="2"/>
  <c r="AS173" i="2"/>
  <c r="AT702" i="2"/>
  <c r="AT512" i="2"/>
  <c r="AT580" i="2"/>
  <c r="AT465" i="2"/>
  <c r="AT557" i="2"/>
  <c r="AT520" i="2"/>
  <c r="AT473" i="2"/>
  <c r="AT320" i="2"/>
  <c r="AT555" i="2"/>
  <c r="AT552" i="2"/>
  <c r="AT494" i="2"/>
  <c r="AT508" i="2"/>
  <c r="AT280" i="2"/>
  <c r="AT377" i="2"/>
  <c r="AT266" i="2"/>
  <c r="AT156" i="2"/>
  <c r="AT611" i="2"/>
  <c r="AT638" i="2"/>
  <c r="AT429" i="2"/>
  <c r="AT363" i="2"/>
  <c r="AT37" i="2"/>
  <c r="AT538" i="2"/>
  <c r="AT534" i="2"/>
  <c r="AT279" i="2"/>
  <c r="AT500" i="2"/>
  <c r="AT327" i="2"/>
  <c r="AT92" i="2"/>
  <c r="AT619" i="2"/>
  <c r="AT347" i="2"/>
  <c r="AT402" i="2"/>
  <c r="AT90" i="2"/>
  <c r="AT28" i="2"/>
  <c r="AT278" i="2"/>
  <c r="AT731" i="2"/>
  <c r="AT148" i="2"/>
  <c r="AT31" i="2"/>
  <c r="AT627" i="2"/>
  <c r="AT193" i="2"/>
  <c r="AT89" i="2"/>
  <c r="AT134" i="2"/>
  <c r="AT464" i="2"/>
  <c r="AT569" i="2"/>
  <c r="AT358" i="2"/>
  <c r="AT585" i="2"/>
  <c r="AT435" i="2"/>
  <c r="AT332" i="2"/>
  <c r="AT579" i="2"/>
  <c r="AT370" i="2"/>
  <c r="AT58" i="2"/>
  <c r="AT210" i="2"/>
  <c r="AT158" i="2"/>
  <c r="AT323" i="2"/>
  <c r="AT286" i="2"/>
  <c r="AT49" i="2"/>
  <c r="AT129" i="2"/>
  <c r="AT230" i="2"/>
  <c r="AT352" i="2"/>
  <c r="AT414" i="2"/>
  <c r="AT63" i="2"/>
  <c r="AT516" i="2"/>
  <c r="AT321" i="2"/>
  <c r="AT334" i="2"/>
  <c r="AT298" i="2"/>
  <c r="AT39" i="2"/>
  <c r="AT448" i="2"/>
  <c r="AT558" i="2"/>
  <c r="AT691" i="2"/>
  <c r="AT64" i="2"/>
  <c r="AT131" i="2"/>
  <c r="AT642" i="2"/>
  <c r="AT590" i="2"/>
  <c r="AT146" i="2"/>
  <c r="AT220" i="2"/>
  <c r="AT617" i="2"/>
  <c r="AT478" i="2"/>
  <c r="AT723" i="2"/>
  <c r="AT187" i="2"/>
  <c r="AT302" i="2"/>
  <c r="AT411" i="2"/>
  <c r="AT426" i="2"/>
  <c r="AT636" i="2"/>
  <c r="AT550" i="2"/>
  <c r="AT214" i="2"/>
  <c r="AT623" i="2"/>
  <c r="AT209" i="2"/>
  <c r="AT413" i="2"/>
  <c r="AT375" i="2"/>
  <c r="AT61" i="2"/>
  <c r="AT735" i="2"/>
  <c r="AT145" i="2"/>
  <c r="AT297" i="2"/>
  <c r="AT505" i="2"/>
  <c r="AT616" i="2"/>
  <c r="AT676" i="2"/>
  <c r="AT650" i="2"/>
  <c r="AT11" i="2"/>
  <c r="AT703" i="2"/>
  <c r="AT296" i="2"/>
  <c r="AT601" i="2"/>
  <c r="AT147" i="2"/>
  <c r="AT348" i="2"/>
  <c r="AT295" i="2"/>
  <c r="AT449" i="2"/>
  <c r="AT510" i="2"/>
  <c r="AT610" i="2"/>
  <c r="AT276" i="2"/>
  <c r="AT329" i="2"/>
  <c r="AT476" i="2"/>
  <c r="AT545" i="2"/>
  <c r="AR677" i="2"/>
  <c r="AR546" i="2"/>
  <c r="AR454" i="2"/>
  <c r="AR515" i="2"/>
  <c r="AR588" i="2"/>
  <c r="AR440" i="2"/>
  <c r="AR439" i="2"/>
  <c r="AR460" i="2"/>
  <c r="AR418" i="2"/>
  <c r="AR36" i="2"/>
  <c r="AR65" i="2"/>
  <c r="AR41" i="2"/>
  <c r="AR311" i="2"/>
  <c r="AR178" i="2"/>
  <c r="AR96" i="2"/>
  <c r="AR122" i="2"/>
  <c r="AR201" i="2"/>
  <c r="AR391" i="2"/>
  <c r="AR43" i="2"/>
  <c r="AR415" i="2"/>
  <c r="AR245" i="2"/>
  <c r="AR255" i="2"/>
  <c r="AR380" i="2"/>
  <c r="AR251" i="2"/>
  <c r="AR15" i="2"/>
  <c r="AR108" i="2"/>
  <c r="AR540" i="2"/>
  <c r="AR222" i="2"/>
  <c r="AR583" i="2"/>
  <c r="AR491" i="2"/>
  <c r="AR314" i="2"/>
  <c r="AR325" i="2"/>
  <c r="AR277" i="2"/>
  <c r="AR539" i="2"/>
  <c r="AR240" i="2"/>
  <c r="AR432" i="2"/>
  <c r="AR234" i="2"/>
  <c r="AR226" i="2"/>
  <c r="AR523" i="2"/>
  <c r="AR154" i="2"/>
  <c r="AR120" i="2"/>
  <c r="AR357" i="2"/>
  <c r="AR18" i="2"/>
  <c r="AR128" i="2"/>
  <c r="AR244" i="2"/>
  <c r="AR135" i="2"/>
  <c r="AR405" i="2"/>
  <c r="AR139" i="2"/>
  <c r="AR23" i="2"/>
  <c r="AR339" i="2"/>
  <c r="AR416" i="2"/>
  <c r="AU715" i="2"/>
  <c r="AU637" i="2"/>
  <c r="AU344" i="2"/>
  <c r="AU529" i="2"/>
  <c r="AU692" i="2"/>
  <c r="AU212" i="2"/>
  <c r="AU633" i="2"/>
  <c r="AU247" i="2"/>
  <c r="AU682" i="2"/>
  <c r="AU288" i="2"/>
  <c r="AU160" i="2"/>
  <c r="AU582" i="2"/>
  <c r="AU334" i="2"/>
  <c r="AU298" i="2"/>
  <c r="AU39" i="2"/>
  <c r="AU448" i="2"/>
  <c r="AU558" i="2"/>
  <c r="AU691" i="2"/>
  <c r="AS47" i="2"/>
  <c r="AS32" i="2"/>
  <c r="AS24" i="2"/>
  <c r="AS198" i="2"/>
  <c r="AS714" i="2"/>
  <c r="AS59" i="2"/>
  <c r="AS412" i="2"/>
  <c r="AS487" i="2"/>
  <c r="AS593" i="2"/>
  <c r="AS678" i="2"/>
  <c r="AS17" i="2"/>
  <c r="AS575" i="2"/>
  <c r="AS484" i="2"/>
  <c r="AS177" i="2"/>
  <c r="AS188" i="2"/>
  <c r="AS262" i="2"/>
  <c r="AS62" i="2"/>
  <c r="AS7" i="2"/>
  <c r="AS599" i="2"/>
  <c r="AS86" i="2"/>
  <c r="AS223" i="2"/>
  <c r="AS77" i="2"/>
  <c r="AS73" i="2"/>
  <c r="AS165" i="2"/>
  <c r="AS686" i="2"/>
  <c r="AS532" i="2"/>
  <c r="AT710" i="2"/>
  <c r="AT571" i="2"/>
  <c r="AT395" i="2"/>
  <c r="AT706" i="2"/>
  <c r="AT373" i="2"/>
  <c r="AT567" i="2"/>
  <c r="AT680" i="2"/>
  <c r="AT78" i="2"/>
  <c r="AT502" i="2"/>
  <c r="AT652" i="2"/>
  <c r="AT592" i="2"/>
  <c r="AT319" i="2"/>
  <c r="AT436" i="2"/>
  <c r="AT219" i="2"/>
  <c r="AT333" i="2"/>
  <c r="AT51" i="2"/>
  <c r="AT48" i="2"/>
  <c r="AT490" i="2"/>
  <c r="AT376" i="2"/>
  <c r="AT419" i="2"/>
  <c r="AT496" i="2"/>
  <c r="AT504" i="2"/>
  <c r="AT428" i="2"/>
  <c r="AT384" i="2"/>
  <c r="AT409" i="2"/>
  <c r="AT218" i="2"/>
  <c r="AT544" i="2"/>
  <c r="AT150" i="2"/>
  <c r="AT386" i="2"/>
  <c r="AT600" i="2"/>
  <c r="AT560" i="2"/>
  <c r="AT300" i="2"/>
  <c r="AT133" i="2"/>
  <c r="AT229" i="2"/>
  <c r="AT227" i="2"/>
  <c r="AT54" i="2"/>
  <c r="AT568" i="2"/>
  <c r="AT488" i="2"/>
  <c r="AT3" i="2"/>
  <c r="AT472" i="2"/>
  <c r="AT554" i="2"/>
  <c r="AT720" i="2"/>
  <c r="AT33" i="2"/>
  <c r="AT159" i="2"/>
  <c r="AT371" i="2"/>
  <c r="AT422" i="2"/>
  <c r="AT549" i="2"/>
  <c r="AT138" i="2"/>
  <c r="AT235" i="2"/>
  <c r="AT44" i="2"/>
  <c r="AT167" i="2"/>
  <c r="AT208" i="2"/>
  <c r="AT151" i="2"/>
  <c r="AT635" i="2"/>
  <c r="AT4" i="2"/>
  <c r="AT197" i="2"/>
  <c r="AR389" i="2"/>
  <c r="AR180" i="2"/>
  <c r="AR184" i="2"/>
  <c r="AS50" i="2"/>
  <c r="AS475" i="2"/>
  <c r="AS118" i="2"/>
  <c r="AS149" i="2"/>
  <c r="AS215" i="2"/>
  <c r="AS644" i="2"/>
  <c r="AS9" i="2"/>
  <c r="AS168" i="2"/>
  <c r="AS224" i="2"/>
  <c r="AS497" i="2"/>
  <c r="AS22" i="2"/>
  <c r="AS438" i="2"/>
  <c r="AS272" i="2"/>
  <c r="AS221" i="2"/>
  <c r="AS483" i="2"/>
  <c r="AS287" i="2"/>
  <c r="AS179" i="2"/>
  <c r="AS21" i="2"/>
  <c r="AS132" i="2"/>
  <c r="AS535" i="2"/>
  <c r="AT677" i="2"/>
  <c r="AT655" i="2"/>
  <c r="AT693" i="2"/>
  <c r="AT546" i="2"/>
  <c r="AT454" i="2"/>
  <c r="AT515" i="2"/>
  <c r="AT588" i="2"/>
  <c r="AT440" i="2"/>
  <c r="AT439" i="2"/>
  <c r="AT460" i="2"/>
  <c r="AT418" i="2"/>
  <c r="AT712" i="2"/>
  <c r="AT36" i="2"/>
  <c r="AT65" i="2"/>
  <c r="AT41" i="2"/>
  <c r="AT630" i="2"/>
  <c r="AT381" i="2"/>
  <c r="AT421" i="2"/>
  <c r="AT311" i="2"/>
  <c r="AT178" i="2"/>
  <c r="AT96" i="2"/>
  <c r="AT122" i="2"/>
  <c r="AT201" i="2"/>
  <c r="AT391" i="2"/>
  <c r="AT43" i="2"/>
  <c r="AT415" i="2"/>
  <c r="AT509" i="2"/>
  <c r="AT245" i="2"/>
  <c r="AT255" i="2"/>
  <c r="AT81" i="2"/>
  <c r="AT380" i="2"/>
  <c r="AT251" i="2"/>
  <c r="AT15" i="2"/>
  <c r="AT108" i="2"/>
  <c r="AT540" i="2"/>
  <c r="AT222" i="2"/>
  <c r="AT583" i="2"/>
  <c r="AT491" i="2"/>
  <c r="AT94" i="2"/>
  <c r="AT314" i="2"/>
  <c r="AT325" i="2"/>
  <c r="AT277" i="2"/>
  <c r="AT539" i="2"/>
  <c r="AT240" i="2"/>
  <c r="AT432" i="2"/>
  <c r="AT234" i="2"/>
  <c r="AT226" i="2"/>
  <c r="AT523" i="2"/>
  <c r="AT154" i="2"/>
  <c r="AT120" i="2"/>
  <c r="AT357" i="2"/>
  <c r="AT18" i="2"/>
  <c r="AT128" i="2"/>
  <c r="AT244" i="2"/>
  <c r="AT135" i="2"/>
  <c r="AT405" i="2"/>
  <c r="AT139" i="2"/>
  <c r="AT23" i="2"/>
  <c r="AT537" i="2"/>
  <c r="AT339" i="2"/>
  <c r="AT416" i="2"/>
  <c r="AS274" i="2"/>
  <c r="AS533" i="2"/>
  <c r="AS606" i="2"/>
  <c r="AS705" i="2"/>
  <c r="AS625" i="2"/>
  <c r="AS343" i="2"/>
  <c r="AS119" i="2"/>
  <c r="AS202" i="2"/>
  <c r="AS443" i="2"/>
  <c r="AS328" i="2"/>
  <c r="AS171" i="2"/>
  <c r="AS312" i="2"/>
  <c r="AS113" i="2"/>
  <c r="AS608" i="2"/>
  <c r="AS195" i="2"/>
  <c r="AS275" i="2"/>
  <c r="AS238" i="2"/>
  <c r="AS248" i="2"/>
  <c r="AS513" i="2"/>
  <c r="AS206" i="2"/>
  <c r="AS674" i="2"/>
  <c r="AS526" i="2"/>
  <c r="AS551" i="2"/>
  <c r="AS282" i="2"/>
  <c r="AS181" i="2"/>
  <c r="AS80" i="2"/>
  <c r="AS397" i="2"/>
  <c r="AS249" i="2"/>
  <c r="AS261" i="2"/>
  <c r="AS408" i="2"/>
  <c r="AS574" i="2"/>
  <c r="AS45" i="2"/>
  <c r="AS335" i="2"/>
  <c r="AS458" i="2"/>
  <c r="AS565" i="2"/>
  <c r="AS114" i="2"/>
  <c r="AS646" i="2"/>
  <c r="AS175" i="2"/>
  <c r="AS467" i="2"/>
  <c r="AT701" i="2"/>
  <c r="AT562" i="2"/>
  <c r="AT683" i="2"/>
  <c r="AT322" i="2"/>
  <c r="AT632" i="2"/>
  <c r="AT441" i="2"/>
  <c r="AT709" i="2"/>
  <c r="AT671" i="2"/>
  <c r="AT243" i="2"/>
  <c r="AT143" i="2"/>
  <c r="AT639" i="2"/>
  <c r="AT499" i="2"/>
  <c r="AT689" i="2"/>
  <c r="AT598" i="2"/>
  <c r="AT389" i="2"/>
  <c r="AT643" i="2"/>
  <c r="AT216" i="2"/>
  <c r="AT572" i="2"/>
  <c r="AT517" i="2"/>
  <c r="AT392" i="2"/>
  <c r="AT613" i="2"/>
  <c r="AT584" i="2"/>
  <c r="AT728" i="2"/>
  <c r="AT6" i="2"/>
  <c r="AT727" i="2"/>
  <c r="AT180" i="2"/>
  <c r="AT70" i="2"/>
  <c r="AT452" i="2"/>
  <c r="AT55" i="2"/>
  <c r="AT536" i="2"/>
  <c r="AT406" i="2"/>
  <c r="AT548" i="2"/>
  <c r="AT104" i="2"/>
  <c r="AT563" i="2"/>
  <c r="AT349" i="2"/>
  <c r="AT401" i="2"/>
  <c r="AT112" i="2"/>
  <c r="AT524" i="2"/>
  <c r="AT457" i="2"/>
  <c r="AT385" i="2"/>
  <c r="AT166" i="2"/>
  <c r="AT704" i="2"/>
  <c r="AT525" i="2"/>
  <c r="AR468" i="2"/>
  <c r="AS477" i="2"/>
  <c r="AS174" i="2"/>
  <c r="AS258" i="2"/>
  <c r="AS447" i="2"/>
  <c r="AS528" i="2"/>
  <c r="AS225" i="2"/>
  <c r="AS672" i="2"/>
  <c r="AS76" i="2"/>
  <c r="AS25" i="2"/>
  <c r="AS199" i="2"/>
  <c r="AS236" i="2"/>
  <c r="AS259" i="2"/>
  <c r="AS200" i="2"/>
  <c r="AS620" i="2"/>
  <c r="AS507" i="2"/>
  <c r="AS13" i="2"/>
  <c r="AS433" i="2"/>
  <c r="AS142" i="2"/>
  <c r="AS495" i="2"/>
  <c r="AS726" i="2"/>
  <c r="AS170" i="2"/>
  <c r="AS576" i="2"/>
  <c r="AS12" i="2"/>
  <c r="AS470" i="2"/>
  <c r="AS270" i="2"/>
  <c r="AS111" i="2"/>
  <c r="AS318" i="2"/>
  <c r="AS527" i="2"/>
  <c r="AS228" i="2"/>
  <c r="AS498" i="2"/>
  <c r="AS387" i="2"/>
  <c r="AS2" i="2"/>
  <c r="AS522" i="2"/>
  <c r="AS194" i="2"/>
  <c r="AS379" i="2"/>
  <c r="AS368" i="2"/>
  <c r="AS83" i="2"/>
  <c r="AS403" i="2"/>
  <c r="AS137" i="2"/>
  <c r="AS116" i="2"/>
  <c r="AS162" i="2"/>
  <c r="AS407" i="2"/>
  <c r="AS324" i="2"/>
  <c r="AT718" i="2"/>
  <c r="AT662" i="2"/>
  <c r="AT647" i="2"/>
  <c r="AT492" i="2"/>
  <c r="AT301" i="2"/>
  <c r="AT713" i="2"/>
  <c r="AT404" i="2"/>
  <c r="AT367" i="2"/>
  <c r="AT670" i="2"/>
  <c r="AT127" i="2"/>
  <c r="AT640" i="2"/>
  <c r="AT242" i="2"/>
  <c r="AT684" i="2"/>
  <c r="AT697" i="2"/>
  <c r="AT456" i="2"/>
  <c r="AT346" i="2"/>
  <c r="AT337" i="2"/>
  <c r="AT463" i="2"/>
  <c r="AT365" i="2"/>
  <c r="AT614" i="2"/>
  <c r="AT310" i="2"/>
  <c r="AT360" i="2"/>
  <c r="AT19" i="2"/>
  <c r="AT233" i="2"/>
  <c r="AT293" i="2"/>
  <c r="AT56" i="2"/>
  <c r="AT191" i="2"/>
  <c r="AT649" i="2"/>
  <c r="AS531" i="2"/>
  <c r="AS281" i="2"/>
  <c r="AS285" i="2"/>
  <c r="AS308" i="2"/>
  <c r="AS68" i="2"/>
  <c r="AS117" i="2"/>
  <c r="AS163" i="2"/>
  <c r="AS631" i="2"/>
  <c r="AS388" i="2"/>
  <c r="AS663" i="2"/>
  <c r="AS196" i="2"/>
  <c r="AS673" i="2"/>
  <c r="AS72" i="2"/>
  <c r="AS369" i="2"/>
  <c r="AS547" i="2"/>
  <c r="AS109" i="2"/>
  <c r="AS471" i="2"/>
  <c r="AS410" i="2"/>
  <c r="AS437" i="2"/>
  <c r="AS237" i="2"/>
  <c r="AS95" i="2"/>
  <c r="AS254" i="2"/>
  <c r="AS581" i="2"/>
  <c r="AS511" i="2"/>
  <c r="AS136" i="2"/>
  <c r="AS514" i="2"/>
  <c r="AS708" i="2"/>
  <c r="AS400" i="2"/>
  <c r="AS253" i="2"/>
  <c r="AS256" i="2"/>
  <c r="AS273" i="2"/>
  <c r="AS474" i="2"/>
  <c r="AS169" i="2"/>
  <c r="AS462" i="2"/>
  <c r="AS493" i="2"/>
  <c r="AS607" i="2"/>
  <c r="AS42" i="2"/>
  <c r="AS423" i="2"/>
  <c r="AT721" i="2"/>
  <c r="AT699" i="2"/>
  <c r="AT733" i="2"/>
  <c r="AT466" i="2"/>
  <c r="AT420" i="2"/>
  <c r="AT603" i="2"/>
  <c r="AT372" i="2"/>
  <c r="AT717" i="2"/>
  <c r="AT634" i="2"/>
  <c r="AT698" i="2"/>
  <c r="AT299" i="2"/>
  <c r="AT434" i="2"/>
  <c r="AT355" i="2"/>
  <c r="AT189" i="2"/>
  <c r="AT651" i="2"/>
  <c r="AT46" i="2"/>
  <c r="AT725" i="2"/>
  <c r="AT468" i="2"/>
  <c r="AT679" i="2"/>
  <c r="AT734" i="2"/>
  <c r="AT317" i="2"/>
  <c r="AT629" i="2"/>
  <c r="AT271" i="2"/>
  <c r="AT14" i="2"/>
  <c r="AT486" i="2"/>
  <c r="AT291" i="2"/>
  <c r="AT269" i="2"/>
  <c r="AT16" i="2"/>
  <c r="AT267" i="2"/>
  <c r="AT695" i="2"/>
  <c r="AT93" i="2"/>
  <c r="AT609" i="2"/>
  <c r="AT217" i="2"/>
  <c r="AT27" i="2"/>
  <c r="AT207" i="2"/>
  <c r="AT103" i="2"/>
  <c r="AT47" i="2"/>
  <c r="AT32" i="2"/>
  <c r="AT24" i="2"/>
  <c r="AT198" i="2"/>
  <c r="AT714" i="2"/>
  <c r="AT59" i="2"/>
  <c r="AT412" i="2"/>
  <c r="AT487" i="2"/>
  <c r="AT593" i="2"/>
  <c r="AT678" i="2"/>
  <c r="AR303" i="2"/>
  <c r="AS326" i="2"/>
  <c r="AS105" i="2"/>
  <c r="AS459" i="2"/>
  <c r="AS455" i="2"/>
  <c r="AS351" i="2"/>
  <c r="AS361" i="2"/>
  <c r="AS362" i="2"/>
  <c r="AS648" i="2"/>
  <c r="AS501" i="2"/>
  <c r="AS366" i="2"/>
  <c r="AS252" i="2"/>
  <c r="AS316" i="2"/>
  <c r="AS185" i="2"/>
  <c r="AS66" i="2"/>
  <c r="AS688" i="2"/>
  <c r="AS172" i="2"/>
  <c r="AS29" i="2"/>
  <c r="AS542" i="2"/>
  <c r="AS390" i="2"/>
  <c r="AS126" i="2"/>
  <c r="AS353" i="2"/>
  <c r="AS34" i="2"/>
  <c r="AS668" i="2"/>
  <c r="AS294" i="2"/>
  <c r="AS338" i="2"/>
  <c r="AS307" i="2"/>
  <c r="AS69" i="2"/>
  <c r="AS5" i="2"/>
  <c r="AS115" i="2"/>
  <c r="AS696" i="2"/>
  <c r="AS628" i="2"/>
  <c r="AT667" i="2"/>
  <c r="AT653" i="2"/>
  <c r="AT559" i="2"/>
  <c r="AT666" i="2"/>
  <c r="AT658" i="2"/>
  <c r="AT88" i="2"/>
  <c r="AT336" i="2"/>
  <c r="AT190" i="2"/>
  <c r="AT596" i="2"/>
  <c r="AT99" i="2"/>
  <c r="AT383" i="2"/>
  <c r="AT60" i="2"/>
  <c r="AT124" i="2"/>
  <c r="AT110" i="2"/>
  <c r="AT621" i="2"/>
  <c r="AT268" i="2"/>
  <c r="AT541" i="2"/>
  <c r="AT506" i="2"/>
  <c r="AT306" i="2"/>
  <c r="AT330" i="2"/>
  <c r="AT482" i="2"/>
  <c r="AT141" i="2"/>
  <c r="AT30" i="2"/>
  <c r="AT79" i="2"/>
  <c r="AT192" i="2"/>
  <c r="AT641" i="2"/>
  <c r="AT561" i="2"/>
  <c r="AT155" i="2"/>
  <c r="AT354" i="2"/>
  <c r="AT340" i="2"/>
  <c r="AT211" i="2"/>
  <c r="AT553" i="2"/>
  <c r="AT305" i="2"/>
  <c r="AT578" i="2"/>
  <c r="AT382" i="2"/>
  <c r="AT157" i="2"/>
  <c r="AT40" i="2"/>
  <c r="AT284" i="2"/>
  <c r="AT503" i="2"/>
  <c r="AT602" i="2"/>
  <c r="AT331" i="2"/>
  <c r="AT451" i="2"/>
  <c r="AT50" i="2"/>
  <c r="AT475" i="2"/>
  <c r="AT118" i="2"/>
  <c r="AT149" i="2"/>
  <c r="AT215" i="2"/>
  <c r="AT644" i="2"/>
  <c r="AT9" i="2"/>
  <c r="AT168" i="2"/>
  <c r="AT224" i="2"/>
  <c r="AT497" i="2"/>
  <c r="AT22" i="2"/>
  <c r="AR442" i="2"/>
  <c r="AS370" i="2"/>
  <c r="AS58" i="2"/>
  <c r="AS210" i="2"/>
  <c r="AS158" i="2"/>
  <c r="AS323" i="2"/>
  <c r="AS286" i="2"/>
  <c r="AS49" i="2"/>
  <c r="AS129" i="2"/>
  <c r="AS230" i="2"/>
  <c r="AS352" i="2"/>
  <c r="AS414" i="2"/>
  <c r="AS63" i="2"/>
  <c r="AS516" i="2"/>
  <c r="AS321" i="2"/>
  <c r="AT622" i="2"/>
  <c r="AT566" i="2"/>
  <c r="AT716" i="2"/>
  <c r="AT232" i="2"/>
  <c r="AT182" i="2"/>
  <c r="AT589" i="2"/>
  <c r="AT161" i="2"/>
  <c r="AT453" i="2"/>
  <c r="AT91" i="2"/>
  <c r="AT732" i="2"/>
  <c r="AT485" i="2"/>
  <c r="AT239" i="2"/>
  <c r="AT356" i="2"/>
  <c r="AT98" i="2"/>
  <c r="AT687" i="2"/>
  <c r="AT85" i="2"/>
  <c r="AT265" i="2"/>
  <c r="AT624" i="2"/>
  <c r="AT26" i="2"/>
  <c r="AT87" i="2"/>
  <c r="AT303" i="2"/>
  <c r="AT661" i="2"/>
  <c r="AT274" i="2"/>
  <c r="AT533" i="2"/>
  <c r="AT606" i="2"/>
  <c r="AT705" i="2"/>
  <c r="AT625" i="2"/>
  <c r="AT343" i="2"/>
  <c r="AT119" i="2"/>
  <c r="AT202" i="2"/>
  <c r="AT443" i="2"/>
  <c r="AT328" i="2"/>
  <c r="AT171" i="2"/>
  <c r="AT312" i="2"/>
  <c r="AT113" i="2"/>
  <c r="AT608" i="2"/>
  <c r="AT195" i="2"/>
  <c r="AT275" i="2"/>
  <c r="AT238" i="2"/>
  <c r="AT248" i="2"/>
  <c r="AT513" i="2"/>
  <c r="AT206" i="2"/>
  <c r="AT674" i="2"/>
  <c r="AT526" i="2"/>
  <c r="AT551" i="2"/>
  <c r="AT282" i="2"/>
  <c r="AT181" i="2"/>
  <c r="AT80" i="2"/>
  <c r="AT397" i="2"/>
  <c r="AT249" i="2"/>
  <c r="AT261" i="2"/>
  <c r="AT408" i="2"/>
  <c r="AT574" i="2"/>
  <c r="AT45" i="2"/>
  <c r="AT335" i="2"/>
  <c r="AT458" i="2"/>
  <c r="AT565" i="2"/>
  <c r="AT114" i="2"/>
  <c r="AT646" i="2"/>
  <c r="AT175" i="2"/>
  <c r="AT467" i="2"/>
  <c r="AT52" i="2"/>
  <c r="AT586" i="2"/>
  <c r="AT675" i="2"/>
  <c r="AT102" i="2"/>
  <c r="AT257" i="2"/>
  <c r="AR683" i="2"/>
  <c r="AR322" i="2"/>
  <c r="AR441" i="2"/>
  <c r="AR709" i="2"/>
  <c r="AR243" i="2"/>
  <c r="AR143" i="2"/>
  <c r="AR499" i="2"/>
  <c r="AR689" i="2"/>
  <c r="AR598" i="2"/>
  <c r="AR643" i="2"/>
  <c r="AR216" i="2"/>
  <c r="AR572" i="2"/>
  <c r="AR517" i="2"/>
  <c r="AR392" i="2"/>
  <c r="AR613" i="2"/>
  <c r="AR584" i="2"/>
  <c r="AR6" i="2"/>
  <c r="AR70" i="2"/>
  <c r="AR452" i="2"/>
  <c r="AR406" i="2"/>
  <c r="AR104" i="2"/>
  <c r="AR349" i="2"/>
  <c r="AR401" i="2"/>
  <c r="AR112" i="2"/>
  <c r="AR524" i="2"/>
  <c r="AR385" i="2"/>
  <c r="AR525" i="2"/>
  <c r="AR263" i="2"/>
  <c r="AR71" i="2"/>
  <c r="AR605" i="2"/>
  <c r="AR587" i="2"/>
  <c r="AR480" i="2"/>
  <c r="AR231" i="2"/>
  <c r="AR38" i="2"/>
  <c r="AR20" i="2"/>
  <c r="AR570" i="2"/>
  <c r="AR100" i="2"/>
  <c r="AR417" i="2"/>
  <c r="AR398" i="2"/>
  <c r="AR399" i="2"/>
  <c r="AR290" i="2"/>
  <c r="AR173" i="2"/>
  <c r="AU710" i="2"/>
  <c r="AU571" i="2"/>
  <c r="AU395" i="2"/>
  <c r="AU706" i="2"/>
  <c r="AU373" i="2"/>
  <c r="AU567" i="2"/>
  <c r="AU680" i="2"/>
  <c r="AU78" i="2"/>
  <c r="AU502" i="2"/>
  <c r="AU652" i="2"/>
  <c r="AU592" i="2"/>
  <c r="AU319" i="2"/>
  <c r="AU436" i="2"/>
  <c r="AU219" i="2"/>
  <c r="AU333" i="2"/>
  <c r="AU51" i="2"/>
  <c r="AU48" i="2"/>
  <c r="AU490" i="2"/>
  <c r="AU376" i="2"/>
  <c r="AR647" i="2"/>
  <c r="AR492" i="2"/>
  <c r="AR301" i="2"/>
  <c r="AR367" i="2"/>
  <c r="AR127" i="2"/>
  <c r="AR242" i="2"/>
  <c r="AR346" i="2"/>
  <c r="AR337" i="2"/>
  <c r="AR463" i="2"/>
  <c r="AR365" i="2"/>
  <c r="AR614" i="2"/>
  <c r="AR310" i="2"/>
  <c r="AR360" i="2"/>
  <c r="AR19" i="2"/>
  <c r="AR233" i="2"/>
  <c r="AR293" i="2"/>
  <c r="AR56" i="2"/>
  <c r="AR191" i="2"/>
  <c r="AR597" i="2"/>
  <c r="AR123" i="2"/>
  <c r="AR591" i="2"/>
  <c r="AR461" i="2"/>
  <c r="AR664" i="2"/>
  <c r="AR10" i="2"/>
  <c r="AR176" i="2"/>
  <c r="AR250" i="2"/>
  <c r="AR74" i="2"/>
  <c r="AR67" i="2"/>
  <c r="AR615" i="2"/>
  <c r="AR530" i="2"/>
  <c r="AR345" i="2"/>
  <c r="AR53" i="2"/>
  <c r="AR425" i="2"/>
  <c r="AR186" i="2"/>
  <c r="AR260" i="2"/>
  <c r="AR144" i="2"/>
  <c r="AR427" i="2"/>
  <c r="AR445" i="2"/>
  <c r="AR304" i="2"/>
  <c r="AR518" i="2"/>
  <c r="AR164" i="2"/>
  <c r="AR57" i="2"/>
  <c r="AR153" i="2"/>
  <c r="AR246" i="2"/>
  <c r="AR130" i="2"/>
  <c r="AR101" i="2"/>
  <c r="AR152" i="2"/>
  <c r="AR654" i="2"/>
  <c r="AU677" i="2"/>
  <c r="AU655" i="2"/>
  <c r="AU693" i="2"/>
  <c r="AU546" i="2"/>
  <c r="AU454" i="2"/>
  <c r="AT263" i="2"/>
  <c r="AT71" i="2"/>
  <c r="AT605" i="2"/>
  <c r="AT587" i="2"/>
  <c r="AT480" i="2"/>
  <c r="AT231" i="2"/>
  <c r="AT38" i="2"/>
  <c r="AT184" i="2"/>
  <c r="AT20" i="2"/>
  <c r="AT204" i="2"/>
  <c r="AT570" i="2"/>
  <c r="AT100" i="2"/>
  <c r="AT417" i="2"/>
  <c r="AT398" i="2"/>
  <c r="AT645" i="2"/>
  <c r="AT399" i="2"/>
  <c r="AT290" i="2"/>
  <c r="AT173" i="2"/>
  <c r="AR466" i="2"/>
  <c r="AR420" i="2"/>
  <c r="AR372" i="2"/>
  <c r="AR634" i="2"/>
  <c r="AR299" i="2"/>
  <c r="AR434" i="2"/>
  <c r="AR355" i="2"/>
  <c r="AR189" i="2"/>
  <c r="AR46" i="2"/>
  <c r="AR317" i="2"/>
  <c r="AR629" i="2"/>
  <c r="AR271" i="2"/>
  <c r="AR14" i="2"/>
  <c r="AR486" i="2"/>
  <c r="AR291" i="2"/>
  <c r="AR269" i="2"/>
  <c r="AR16" i="2"/>
  <c r="AR267" i="2"/>
  <c r="AR93" i="2"/>
  <c r="AR217" i="2"/>
  <c r="AR207" i="2"/>
  <c r="AR103" i="2"/>
  <c r="AR47" i="2"/>
  <c r="AR32" i="2"/>
  <c r="AR24" i="2"/>
  <c r="AR198" i="2"/>
  <c r="AR59" i="2"/>
  <c r="AR412" i="2"/>
  <c r="AR487" i="2"/>
  <c r="AR17" i="2"/>
  <c r="AR575" i="2"/>
  <c r="AR484" i="2"/>
  <c r="AR177" i="2"/>
  <c r="AR188" i="2"/>
  <c r="AR262" i="2"/>
  <c r="AR62" i="2"/>
  <c r="AR7" i="2"/>
  <c r="AR599" i="2"/>
  <c r="AR86" i="2"/>
  <c r="AR223" i="2"/>
  <c r="AR77" i="2"/>
  <c r="AR73" i="2"/>
  <c r="AR165" i="2"/>
  <c r="AR532" i="2"/>
  <c r="AU701" i="2"/>
  <c r="AU562" i="2"/>
  <c r="AU683" i="2"/>
  <c r="AU322" i="2"/>
  <c r="AU632" i="2"/>
  <c r="AU441" i="2"/>
  <c r="AU709" i="2"/>
  <c r="AU671" i="2"/>
  <c r="AU243" i="2"/>
  <c r="AU143" i="2"/>
  <c r="AU639" i="2"/>
  <c r="AU499" i="2"/>
  <c r="AU689" i="2"/>
  <c r="AU598" i="2"/>
  <c r="AU389" i="2"/>
  <c r="AU643" i="2"/>
  <c r="AU216" i="2"/>
  <c r="AU572" i="2"/>
  <c r="AU517" i="2"/>
  <c r="AU392" i="2"/>
  <c r="AU613" i="2"/>
  <c r="AU584" i="2"/>
  <c r="AT597" i="2"/>
  <c r="AT123" i="2"/>
  <c r="AT591" i="2"/>
  <c r="AT461" i="2"/>
  <c r="AT664" i="2"/>
  <c r="AT10" i="2"/>
  <c r="AT612" i="2"/>
  <c r="AT176" i="2"/>
  <c r="AT250" i="2"/>
  <c r="AT74" i="2"/>
  <c r="AT595" i="2"/>
  <c r="AT67" i="2"/>
  <c r="AT615" i="2"/>
  <c r="AT530" i="2"/>
  <c r="AT345" i="2"/>
  <c r="AT53" i="2"/>
  <c r="AT425" i="2"/>
  <c r="AT186" i="2"/>
  <c r="AT260" i="2"/>
  <c r="AT144" i="2"/>
  <c r="AT427" i="2"/>
  <c r="AT445" i="2"/>
  <c r="AT304" i="2"/>
  <c r="AT518" i="2"/>
  <c r="AT164" i="2"/>
  <c r="AT57" i="2"/>
  <c r="AT481" i="2"/>
  <c r="AT153" i="2"/>
  <c r="AT246" i="2"/>
  <c r="AT130" i="2"/>
  <c r="AT101" i="2"/>
  <c r="AT152" i="2"/>
  <c r="AT654" i="2"/>
  <c r="AR559" i="2"/>
  <c r="AR666" i="2"/>
  <c r="AR88" i="2"/>
  <c r="AR336" i="2"/>
  <c r="AR190" i="2"/>
  <c r="AR596" i="2"/>
  <c r="AR99" i="2"/>
  <c r="AR383" i="2"/>
  <c r="AR60" i="2"/>
  <c r="AR124" i="2"/>
  <c r="AR110" i="2"/>
  <c r="AR268" i="2"/>
  <c r="AR306" i="2"/>
  <c r="AR330" i="2"/>
  <c r="AR482" i="2"/>
  <c r="AR141" i="2"/>
  <c r="AR30" i="2"/>
  <c r="AR79" i="2"/>
  <c r="AR192" i="2"/>
  <c r="AR561" i="2"/>
  <c r="AR354" i="2"/>
  <c r="AR340" i="2"/>
  <c r="AR211" i="2"/>
  <c r="AR305" i="2"/>
  <c r="AR382" i="2"/>
  <c r="AR157" i="2"/>
  <c r="AR40" i="2"/>
  <c r="AR284" i="2"/>
  <c r="AR503" i="2"/>
  <c r="AR331" i="2"/>
  <c r="AR451" i="2"/>
  <c r="AR50" i="2"/>
  <c r="AR475" i="2"/>
  <c r="AR118" i="2"/>
  <c r="AR149" i="2"/>
  <c r="AR215" i="2"/>
  <c r="AR9" i="2"/>
  <c r="AR168" i="2"/>
  <c r="AR224" i="2"/>
  <c r="AR497" i="2"/>
  <c r="AR22" i="2"/>
  <c r="AR438" i="2"/>
  <c r="AR272" i="2"/>
  <c r="AT17" i="2"/>
  <c r="AT575" i="2"/>
  <c r="AT484" i="2"/>
  <c r="AT177" i="2"/>
  <c r="AT188" i="2"/>
  <c r="AT262" i="2"/>
  <c r="AT62" i="2"/>
  <c r="AT7" i="2"/>
  <c r="AT599" i="2"/>
  <c r="AT86" i="2"/>
  <c r="AT223" i="2"/>
  <c r="AT77" i="2"/>
  <c r="AT73" i="2"/>
  <c r="AT165" i="2"/>
  <c r="AT686" i="2"/>
  <c r="AT532" i="2"/>
  <c r="AR622" i="2"/>
  <c r="AR566" i="2"/>
  <c r="AR232" i="2"/>
  <c r="AR182" i="2"/>
  <c r="AR161" i="2"/>
  <c r="AR91" i="2"/>
  <c r="AR485" i="2"/>
  <c r="AR239" i="2"/>
  <c r="AR356" i="2"/>
  <c r="AR98" i="2"/>
  <c r="AR687" i="2"/>
  <c r="AR85" i="2"/>
  <c r="AR265" i="2"/>
  <c r="AR26" i="2"/>
  <c r="AR87" i="2"/>
  <c r="AR661" i="2"/>
  <c r="AR274" i="2"/>
  <c r="AR533" i="2"/>
  <c r="AR606" i="2"/>
  <c r="AR705" i="2"/>
  <c r="AR625" i="2"/>
  <c r="AR119" i="2"/>
  <c r="AR202" i="2"/>
  <c r="AR443" i="2"/>
  <c r="AR328" i="2"/>
  <c r="AR171" i="2"/>
  <c r="AR312" i="2"/>
  <c r="AR113" i="2"/>
  <c r="AR195" i="2"/>
  <c r="AR275" i="2"/>
  <c r="AR238" i="2"/>
  <c r="AR248" i="2"/>
  <c r="AR513" i="2"/>
  <c r="AR206" i="2"/>
  <c r="AR674" i="2"/>
  <c r="AR526" i="2"/>
  <c r="AR551" i="2"/>
  <c r="AR282" i="2"/>
  <c r="AR181" i="2"/>
  <c r="AR80" i="2"/>
  <c r="AR249" i="2"/>
  <c r="AR261" i="2"/>
  <c r="AR408" i="2"/>
  <c r="AR45" i="2"/>
  <c r="AR335" i="2"/>
  <c r="AR458" i="2"/>
  <c r="AR565" i="2"/>
  <c r="AR114" i="2"/>
  <c r="AR646" i="2"/>
  <c r="AR175" i="2"/>
  <c r="AR467" i="2"/>
  <c r="AU721" i="2"/>
  <c r="AU699" i="2"/>
  <c r="AU733" i="2"/>
  <c r="AU466" i="2"/>
  <c r="AU420" i="2"/>
  <c r="AU603" i="2"/>
  <c r="AU372" i="2"/>
  <c r="AU717" i="2"/>
  <c r="AU634" i="2"/>
  <c r="AU698" i="2"/>
  <c r="AU299" i="2"/>
  <c r="AU434" i="2"/>
  <c r="AU355" i="2"/>
  <c r="AU189" i="2"/>
  <c r="AU651" i="2"/>
  <c r="AU46" i="2"/>
  <c r="AU725" i="2"/>
  <c r="AU468" i="2"/>
  <c r="AU679" i="2"/>
  <c r="AT438" i="2"/>
  <c r="AT272" i="2"/>
  <c r="AT221" i="2"/>
  <c r="AT483" i="2"/>
  <c r="AT287" i="2"/>
  <c r="AT179" i="2"/>
  <c r="AT21" i="2"/>
  <c r="AT132" i="2"/>
  <c r="AT535" i="2"/>
  <c r="AR594" i="2"/>
  <c r="AR573" i="2"/>
  <c r="AR564" i="2"/>
  <c r="AR309" i="2"/>
  <c r="AR374" i="2"/>
  <c r="AR125" i="2"/>
  <c r="AR107" i="2"/>
  <c r="AR106" i="2"/>
  <c r="AR396" i="2"/>
  <c r="AR477" i="2"/>
  <c r="AR174" i="2"/>
  <c r="AR258" i="2"/>
  <c r="AR528" i="2"/>
  <c r="AR225" i="2"/>
  <c r="AR672" i="2"/>
  <c r="AR76" i="2"/>
  <c r="AR25" i="2"/>
  <c r="AR199" i="2"/>
  <c r="AR236" i="2"/>
  <c r="AR620" i="2"/>
  <c r="AR507" i="2"/>
  <c r="AR13" i="2"/>
  <c r="AR433" i="2"/>
  <c r="AR142" i="2"/>
  <c r="AR495" i="2"/>
  <c r="AR170" i="2"/>
  <c r="AR12" i="2"/>
  <c r="AR470" i="2"/>
  <c r="AR270" i="2"/>
  <c r="AR111" i="2"/>
  <c r="AR318" i="2"/>
  <c r="AR527" i="2"/>
  <c r="AR228" i="2"/>
  <c r="AR387" i="2"/>
  <c r="AR2" i="2"/>
  <c r="AR522" i="2"/>
  <c r="AR194" i="2"/>
  <c r="AR379" i="2"/>
  <c r="AR368" i="2"/>
  <c r="AR83" i="2"/>
  <c r="AR137" i="2"/>
  <c r="AR116" i="2"/>
  <c r="AR162" i="2"/>
  <c r="AR407" i="2"/>
  <c r="AR324" i="2"/>
  <c r="AU667" i="2"/>
  <c r="AU653" i="2"/>
  <c r="AU559" i="2"/>
  <c r="AU666" i="2"/>
  <c r="AU658" i="2"/>
  <c r="AU88" i="2"/>
  <c r="AU336" i="2"/>
  <c r="AU190" i="2"/>
  <c r="AU596" i="2"/>
  <c r="AU99" i="2"/>
  <c r="AU383" i="2"/>
  <c r="AU60" i="2"/>
  <c r="AU124" i="2"/>
  <c r="AU110" i="2"/>
  <c r="AR479" i="2"/>
  <c r="AR313" i="2"/>
  <c r="AR213" i="2"/>
  <c r="AR446" i="2"/>
  <c r="AR556" i="2"/>
  <c r="AR341" i="2"/>
  <c r="AR205" i="2"/>
  <c r="AR82" i="2"/>
  <c r="AR378" i="2"/>
  <c r="AR626" i="2"/>
  <c r="AR342" i="2"/>
  <c r="AR424" i="2"/>
  <c r="AR450" i="2"/>
  <c r="AR289" i="2"/>
  <c r="AR444" i="2"/>
  <c r="AR489" i="2"/>
  <c r="AR430" i="2"/>
  <c r="AR531" i="2"/>
  <c r="AR281" i="2"/>
  <c r="AR285" i="2"/>
  <c r="AR308" i="2"/>
  <c r="AR68" i="2"/>
  <c r="AR117" i="2"/>
  <c r="AR163" i="2"/>
  <c r="AR388" i="2"/>
  <c r="AR196" i="2"/>
  <c r="AR673" i="2"/>
  <c r="AR72" i="2"/>
  <c r="AR369" i="2"/>
  <c r="AR547" i="2"/>
  <c r="AR109" i="2"/>
  <c r="AR471" i="2"/>
  <c r="AR410" i="2"/>
  <c r="AR237" i="2"/>
  <c r="AR95" i="2"/>
  <c r="AR254" i="2"/>
  <c r="AR581" i="2"/>
  <c r="AR511" i="2"/>
  <c r="AR136" i="2"/>
  <c r="AR514" i="2"/>
  <c r="AR253" i="2"/>
  <c r="AR273" i="2"/>
  <c r="AR474" i="2"/>
  <c r="AR169" i="2"/>
  <c r="AR462" i="2"/>
  <c r="AR607" i="2"/>
  <c r="AR42" i="2"/>
  <c r="AR423" i="2"/>
  <c r="AU622" i="2"/>
  <c r="AU566" i="2"/>
  <c r="AU716" i="2"/>
  <c r="AU232" i="2"/>
  <c r="AU182" i="2"/>
  <c r="AU589" i="2"/>
  <c r="AU161" i="2"/>
  <c r="AU453" i="2"/>
  <c r="AU91" i="2"/>
  <c r="AU732" i="2"/>
  <c r="AU485" i="2"/>
  <c r="AU239" i="2"/>
  <c r="AU356" i="2"/>
  <c r="AU98" i="2"/>
  <c r="AU687" i="2"/>
  <c r="AU85" i="2"/>
  <c r="AU265" i="2"/>
  <c r="AU624" i="2"/>
  <c r="AU26" i="2"/>
  <c r="AT13" i="2"/>
  <c r="AT433" i="2"/>
  <c r="AT142" i="2"/>
  <c r="AT495" i="2"/>
  <c r="AT726" i="2"/>
  <c r="AT170" i="2"/>
  <c r="AT576" i="2"/>
  <c r="AT12" i="2"/>
  <c r="AT470" i="2"/>
  <c r="AT270" i="2"/>
  <c r="AT111" i="2"/>
  <c r="AT318" i="2"/>
  <c r="AT527" i="2"/>
  <c r="AT228" i="2"/>
  <c r="AT498" i="2"/>
  <c r="AT387" i="2"/>
  <c r="AT2" i="2"/>
  <c r="AT522" i="2"/>
  <c r="AT194" i="2"/>
  <c r="AT379" i="2"/>
  <c r="AT368" i="2"/>
  <c r="AT83" i="2"/>
  <c r="AT403" i="2"/>
  <c r="AT137" i="2"/>
  <c r="AT116" i="2"/>
  <c r="AT162" i="2"/>
  <c r="AT407" i="2"/>
  <c r="AT324" i="2"/>
  <c r="AR690" i="2"/>
  <c r="AR394" i="2"/>
  <c r="AR283" i="2"/>
  <c r="AR469" i="2"/>
  <c r="AR350" i="2"/>
  <c r="AR140" i="2"/>
  <c r="AR315" i="2"/>
  <c r="AR393" i="2"/>
  <c r="AR84" i="2"/>
  <c r="AR203" i="2"/>
  <c r="AR364" i="2"/>
  <c r="AR241" i="2"/>
  <c r="AR35" i="2"/>
  <c r="AR97" i="2"/>
  <c r="AR75" i="2"/>
  <c r="AR183" i="2"/>
  <c r="AR543" i="2"/>
  <c r="AR359" i="2"/>
  <c r="AR521" i="2"/>
  <c r="AR8" i="2"/>
  <c r="AR431" i="2"/>
  <c r="AR121" i="2"/>
  <c r="AR326" i="2"/>
  <c r="AR105" i="2"/>
  <c r="AR459" i="2"/>
  <c r="AR455" i="2"/>
  <c r="AR351" i="2"/>
  <c r="AR361" i="2"/>
  <c r="AR362" i="2"/>
  <c r="AR648" i="2"/>
  <c r="AR501" i="2"/>
  <c r="AR366" i="2"/>
  <c r="AR316" i="2"/>
  <c r="AR185" i="2"/>
  <c r="AR66" i="2"/>
  <c r="AR172" i="2"/>
  <c r="AR29" i="2"/>
  <c r="AR542" i="2"/>
  <c r="AR390" i="2"/>
  <c r="AR353" i="2"/>
  <c r="AR34" i="2"/>
  <c r="AR668" i="2"/>
  <c r="AR294" i="2"/>
  <c r="AR338" i="2"/>
  <c r="AR307" i="2"/>
  <c r="AR69" i="2"/>
  <c r="AR5" i="2"/>
  <c r="AR115" i="2"/>
  <c r="AR696" i="2"/>
  <c r="AR628" i="2"/>
  <c r="AU694" i="2"/>
  <c r="AU594" i="2"/>
  <c r="AU681" i="2"/>
  <c r="AU573" i="2"/>
  <c r="AU604" i="2"/>
  <c r="AT254" i="2"/>
  <c r="AT581" i="2"/>
  <c r="AT511" i="2"/>
  <c r="AT136" i="2"/>
  <c r="AT514" i="2"/>
  <c r="AT708" i="2"/>
  <c r="AT400" i="2"/>
  <c r="AT253" i="2"/>
  <c r="AT256" i="2"/>
  <c r="AT273" i="2"/>
  <c r="AT474" i="2"/>
  <c r="AT169" i="2"/>
  <c r="AT462" i="2"/>
  <c r="AT493" i="2"/>
  <c r="AT607" i="2"/>
  <c r="AT42" i="2"/>
  <c r="AT423" i="2"/>
  <c r="AR512" i="2"/>
  <c r="AR465" i="2"/>
  <c r="AR557" i="2"/>
  <c r="AR473" i="2"/>
  <c r="AR320" i="2"/>
  <c r="AR555" i="2"/>
  <c r="AR552" i="2"/>
  <c r="AR508" i="2"/>
  <c r="AR280" i="2"/>
  <c r="AR377" i="2"/>
  <c r="AR266" i="2"/>
  <c r="AR156" i="2"/>
  <c r="AR611" i="2"/>
  <c r="AR429" i="2"/>
  <c r="AR363" i="2"/>
  <c r="AR37" i="2"/>
  <c r="AR538" i="2"/>
  <c r="AR534" i="2"/>
  <c r="AR279" i="2"/>
  <c r="AR327" i="2"/>
  <c r="AR92" i="2"/>
  <c r="AR347" i="2"/>
  <c r="AR402" i="2"/>
  <c r="AR90" i="2"/>
  <c r="AR28" i="2"/>
  <c r="AR278" i="2"/>
  <c r="AR148" i="2"/>
  <c r="AR31" i="2"/>
  <c r="AR627" i="2"/>
  <c r="AR193" i="2"/>
  <c r="AR89" i="2"/>
  <c r="AR134" i="2"/>
  <c r="AR464" i="2"/>
  <c r="AR569" i="2"/>
  <c r="AR358" i="2"/>
  <c r="AR585" i="2"/>
  <c r="AR435" i="2"/>
  <c r="AR579" i="2"/>
  <c r="AR58" i="2"/>
  <c r="AR210" i="2"/>
  <c r="AR158" i="2"/>
  <c r="AR323" i="2"/>
  <c r="AR286" i="2"/>
  <c r="AR49" i="2"/>
  <c r="AR129" i="2"/>
  <c r="AR352" i="2"/>
  <c r="AR63" i="2"/>
  <c r="AR516" i="2"/>
  <c r="AR321" i="2"/>
  <c r="AU729" i="2"/>
  <c r="AU685" i="2"/>
  <c r="AU479" i="2"/>
  <c r="AU313" i="2"/>
  <c r="AU213" i="2"/>
  <c r="AU446" i="2"/>
  <c r="AU556" i="2"/>
  <c r="AU341" i="2"/>
  <c r="AU205" i="2"/>
  <c r="AU82" i="2"/>
  <c r="AU660" i="2"/>
  <c r="AU700" i="2"/>
  <c r="AU378" i="2"/>
  <c r="AU626" i="2"/>
  <c r="AU342" i="2"/>
  <c r="AU424" i="2"/>
  <c r="AU450" i="2"/>
  <c r="AU289" i="2"/>
  <c r="AU577" i="2"/>
  <c r="AU444" i="2"/>
  <c r="AT29" i="2"/>
  <c r="AT542" i="2"/>
  <c r="AT390" i="2"/>
  <c r="AT126" i="2"/>
  <c r="AT353" i="2"/>
  <c r="AT34" i="2"/>
  <c r="AT668" i="2"/>
  <c r="AT294" i="2"/>
  <c r="AT338" i="2"/>
  <c r="AT307" i="2"/>
  <c r="AT69" i="2"/>
  <c r="AT5" i="2"/>
  <c r="AT115" i="2"/>
  <c r="AT696" i="2"/>
  <c r="AT628" i="2"/>
  <c r="AR344" i="2"/>
  <c r="AR529" i="2"/>
  <c r="AR212" i="2"/>
  <c r="AR247" i="2"/>
  <c r="AR288" i="2"/>
  <c r="AR160" i="2"/>
  <c r="AR582" i="2"/>
  <c r="AR334" i="2"/>
  <c r="AR298" i="2"/>
  <c r="AR39" i="2"/>
  <c r="AR448" i="2"/>
  <c r="AR558" i="2"/>
  <c r="AR64" i="2"/>
  <c r="AR131" i="2"/>
  <c r="AR642" i="2"/>
  <c r="AR590" i="2"/>
  <c r="AR146" i="2"/>
  <c r="AR220" i="2"/>
  <c r="AR617" i="2"/>
  <c r="AR478" i="2"/>
  <c r="AR187" i="2"/>
  <c r="AR302" i="2"/>
  <c r="AR411" i="2"/>
  <c r="AR426" i="2"/>
  <c r="AR214" i="2"/>
  <c r="AR623" i="2"/>
  <c r="AR209" i="2"/>
  <c r="AR413" i="2"/>
  <c r="AR375" i="2"/>
  <c r="AR61" i="2"/>
  <c r="AR297" i="2"/>
  <c r="AR505" i="2"/>
  <c r="AR650" i="2"/>
  <c r="AR11" i="2"/>
  <c r="AR147" i="2"/>
  <c r="AR295" i="2"/>
  <c r="AR449" i="2"/>
  <c r="AR510" i="2"/>
  <c r="AR610" i="2"/>
  <c r="AR276" i="2"/>
  <c r="AR545" i="2"/>
  <c r="AU657" i="2"/>
  <c r="AU690" i="2"/>
  <c r="AU394" i="2"/>
  <c r="AU711" i="2"/>
  <c r="AU283" i="2"/>
  <c r="AU469" i="2"/>
  <c r="AU350" i="2"/>
  <c r="AU140" i="2"/>
  <c r="AU315" i="2"/>
  <c r="AU393" i="2"/>
  <c r="AU519" i="2"/>
  <c r="AU84" i="2"/>
  <c r="AR395" i="2"/>
  <c r="AR373" i="2"/>
  <c r="AR567" i="2"/>
  <c r="AR680" i="2"/>
  <c r="AR502" i="2"/>
  <c r="AR592" i="2"/>
  <c r="AR319" i="2"/>
  <c r="AR219" i="2"/>
  <c r="AR333" i="2"/>
  <c r="AR51" i="2"/>
  <c r="AR48" i="2"/>
  <c r="AR376" i="2"/>
  <c r="AR419" i="2"/>
  <c r="AR504" i="2"/>
  <c r="AR428" i="2"/>
  <c r="AR384" i="2"/>
  <c r="AR218" i="2"/>
  <c r="AR544" i="2"/>
  <c r="AR150" i="2"/>
  <c r="AR386" i="2"/>
  <c r="AR600" i="2"/>
  <c r="AR560" i="2"/>
  <c r="AR300" i="2"/>
  <c r="AR133" i="2"/>
  <c r="AR229" i="2"/>
  <c r="AR227" i="2"/>
  <c r="AR54" i="2"/>
  <c r="AR568" i="2"/>
  <c r="AR488" i="2"/>
  <c r="AR3" i="2"/>
  <c r="AR472" i="2"/>
  <c r="AR33" i="2"/>
  <c r="AR159" i="2"/>
  <c r="AR371" i="2"/>
  <c r="AR422" i="2"/>
  <c r="AR549" i="2"/>
  <c r="AR138" i="2"/>
  <c r="AR235" i="2"/>
  <c r="AR44" i="2"/>
  <c r="AR167" i="2"/>
  <c r="AR208" i="2"/>
  <c r="AR151" i="2"/>
  <c r="AR4" i="2"/>
  <c r="AR197" i="2"/>
  <c r="AR52" i="2"/>
  <c r="AR586" i="2"/>
  <c r="AR102" i="2"/>
  <c r="AR257" i="2"/>
  <c r="AU702" i="2"/>
  <c r="AU512" i="2"/>
  <c r="AU580" i="2"/>
  <c r="AU465" i="2"/>
  <c r="AU557" i="2"/>
  <c r="AU520" i="2"/>
  <c r="AU473" i="2"/>
  <c r="AU320" i="2"/>
  <c r="AU555" i="2"/>
  <c r="AU552" i="2"/>
  <c r="AU494" i="2"/>
  <c r="AU508" i="2"/>
  <c r="AU280" i="2"/>
  <c r="AU377" i="2"/>
  <c r="AU266" i="2"/>
  <c r="AU156" i="2"/>
  <c r="AU611" i="2"/>
  <c r="AU638" i="2"/>
  <c r="AU429" i="2"/>
  <c r="AU363" i="2"/>
  <c r="AU37" i="2"/>
  <c r="AU538" i="2"/>
  <c r="AU534" i="2"/>
  <c r="AU279" i="2"/>
  <c r="AU500" i="2"/>
  <c r="AU327" i="2"/>
  <c r="AU92" i="2"/>
  <c r="AU619" i="2"/>
  <c r="AU347" i="2"/>
  <c r="AU402" i="2"/>
  <c r="AU90" i="2"/>
  <c r="AU28" i="2"/>
  <c r="AU278" i="2"/>
  <c r="AU731" i="2"/>
  <c r="AU148" i="2"/>
  <c r="AU31" i="2"/>
  <c r="AU627" i="2"/>
  <c r="AU193" i="2"/>
  <c r="AU89" i="2"/>
  <c r="AU134" i="2"/>
  <c r="AU464" i="2"/>
  <c r="AU569" i="2"/>
  <c r="AU358" i="2"/>
  <c r="AU585" i="2"/>
  <c r="AU435" i="2"/>
  <c r="AU332" i="2"/>
  <c r="AU579" i="2"/>
  <c r="AU370" i="2"/>
  <c r="AU58" i="2"/>
  <c r="AU210" i="2"/>
  <c r="AU158" i="2"/>
  <c r="AU323" i="2"/>
  <c r="AU286" i="2"/>
  <c r="AU49" i="2"/>
  <c r="AU129" i="2"/>
  <c r="AU230" i="2"/>
  <c r="AU352" i="2"/>
  <c r="AU414" i="2"/>
  <c r="AU63" i="2"/>
  <c r="AU516" i="2"/>
  <c r="AU321" i="2"/>
  <c r="AU64" i="2"/>
  <c r="AU131" i="2"/>
  <c r="AU642" i="2"/>
  <c r="AU590" i="2"/>
  <c r="AU146" i="2"/>
  <c r="AU220" i="2"/>
  <c r="AU617" i="2"/>
  <c r="AU478" i="2"/>
  <c r="AU723" i="2"/>
  <c r="AU187" i="2"/>
  <c r="AU302" i="2"/>
  <c r="AU411" i="2"/>
  <c r="AU426" i="2"/>
  <c r="AU636" i="2"/>
  <c r="AU550" i="2"/>
  <c r="AU214" i="2"/>
  <c r="AU623" i="2"/>
  <c r="AU209" i="2"/>
  <c r="AU413" i="2"/>
  <c r="AU375" i="2"/>
  <c r="AU61" i="2"/>
  <c r="AU735" i="2"/>
  <c r="AU145" i="2"/>
  <c r="AU297" i="2"/>
  <c r="AU505" i="2"/>
  <c r="AU616" i="2"/>
  <c r="AU676" i="2"/>
  <c r="AU650" i="2"/>
  <c r="AU11" i="2"/>
  <c r="AU703" i="2"/>
  <c r="AU296" i="2"/>
  <c r="AU601" i="2"/>
  <c r="AU147" i="2"/>
  <c r="AU348" i="2"/>
  <c r="AU295" i="2"/>
  <c r="AU449" i="2"/>
  <c r="AU510" i="2"/>
  <c r="AU610" i="2"/>
  <c r="AU276" i="2"/>
  <c r="AU329" i="2"/>
  <c r="AU476" i="2"/>
  <c r="AU545" i="2"/>
  <c r="AU419" i="2"/>
  <c r="AU496" i="2"/>
  <c r="AU504" i="2"/>
  <c r="AU428" i="2"/>
  <c r="AU384" i="2"/>
  <c r="AU409" i="2"/>
  <c r="AU218" i="2"/>
  <c r="AU544" i="2"/>
  <c r="AU150" i="2"/>
  <c r="AU386" i="2"/>
  <c r="AU600" i="2"/>
  <c r="AU560" i="2"/>
  <c r="AU300" i="2"/>
  <c r="AU133" i="2"/>
  <c r="AU229" i="2"/>
  <c r="AU227" i="2"/>
  <c r="AU54" i="2"/>
  <c r="AU568" i="2"/>
  <c r="AU488" i="2"/>
  <c r="AU3" i="2"/>
  <c r="AU472" i="2"/>
  <c r="AU554" i="2"/>
  <c r="AU720" i="2"/>
  <c r="AU33" i="2"/>
  <c r="AU159" i="2"/>
  <c r="AU371" i="2"/>
  <c r="AU422" i="2"/>
  <c r="AU549" i="2"/>
  <c r="AU138" i="2"/>
  <c r="AU235" i="2"/>
  <c r="AU44" i="2"/>
  <c r="AU167" i="2"/>
  <c r="AU208" i="2"/>
  <c r="AU151" i="2"/>
  <c r="AU635" i="2"/>
  <c r="AU4" i="2"/>
  <c r="AU197" i="2"/>
  <c r="AU52" i="2"/>
  <c r="AU586" i="2"/>
  <c r="AU675" i="2"/>
  <c r="AU102" i="2"/>
  <c r="AU257" i="2"/>
  <c r="AU515" i="2"/>
  <c r="AU588" i="2"/>
  <c r="AU440" i="2"/>
  <c r="AU439" i="2"/>
  <c r="AU460" i="2"/>
  <c r="AU418" i="2"/>
  <c r="AU712" i="2"/>
  <c r="AU36" i="2"/>
  <c r="AU65" i="2"/>
  <c r="AU41" i="2"/>
  <c r="AU630" i="2"/>
  <c r="AU381" i="2"/>
  <c r="AU421" i="2"/>
  <c r="AU311" i="2"/>
  <c r="AU178" i="2"/>
  <c r="AU96" i="2"/>
  <c r="AU122" i="2"/>
  <c r="AU201" i="2"/>
  <c r="AU391" i="2"/>
  <c r="AU43" i="2"/>
  <c r="AU415" i="2"/>
  <c r="AU509" i="2"/>
  <c r="AU245" i="2"/>
  <c r="AU255" i="2"/>
  <c r="AU81" i="2"/>
  <c r="AU380" i="2"/>
  <c r="AU251" i="2"/>
  <c r="AU15" i="2"/>
  <c r="AU108" i="2"/>
  <c r="AU540" i="2"/>
  <c r="AU222" i="2"/>
  <c r="AU583" i="2"/>
  <c r="AU491" i="2"/>
  <c r="AU94" i="2"/>
  <c r="AU314" i="2"/>
  <c r="AU325" i="2"/>
  <c r="AU277" i="2"/>
  <c r="AU539" i="2"/>
  <c r="AU240" i="2"/>
  <c r="AU432" i="2"/>
  <c r="AU234" i="2"/>
  <c r="AU226" i="2"/>
  <c r="AU523" i="2"/>
  <c r="AU154" i="2"/>
  <c r="AU120" i="2"/>
  <c r="AU357" i="2"/>
  <c r="AU18" i="2"/>
  <c r="AU128" i="2"/>
  <c r="AU244" i="2"/>
  <c r="AU135" i="2"/>
  <c r="AU405" i="2"/>
  <c r="AU139" i="2"/>
  <c r="AU23" i="2"/>
  <c r="AU537" i="2"/>
  <c r="AU339" i="2"/>
  <c r="AU416" i="2"/>
  <c r="AU728" i="2"/>
  <c r="AU6" i="2"/>
  <c r="AU727" i="2"/>
  <c r="AU180" i="2"/>
  <c r="AU70" i="2"/>
  <c r="AU452" i="2"/>
  <c r="AU55" i="2"/>
  <c r="AU536" i="2"/>
  <c r="AU406" i="2"/>
  <c r="AU548" i="2"/>
  <c r="AU104" i="2"/>
  <c r="AU563" i="2"/>
  <c r="AU349" i="2"/>
  <c r="AU401" i="2"/>
  <c r="AU112" i="2"/>
  <c r="AU524" i="2"/>
  <c r="AU457" i="2"/>
  <c r="AU385" i="2"/>
  <c r="AU166" i="2"/>
  <c r="AU704" i="2"/>
  <c r="AU525" i="2"/>
  <c r="AU263" i="2"/>
  <c r="AU71" i="2"/>
  <c r="AU605" i="2"/>
  <c r="AU587" i="2"/>
  <c r="AU480" i="2"/>
  <c r="AU231" i="2"/>
  <c r="AU38" i="2"/>
  <c r="AU184" i="2"/>
  <c r="AU20" i="2"/>
  <c r="AU204" i="2"/>
  <c r="AU570" i="2"/>
  <c r="AU100" i="2"/>
  <c r="AU417" i="2"/>
  <c r="AU398" i="2"/>
  <c r="AU645" i="2"/>
  <c r="AU399" i="2"/>
  <c r="AU290" i="2"/>
  <c r="AU173" i="2"/>
  <c r="AR221" i="2"/>
  <c r="AR483" i="2"/>
  <c r="AR287" i="2"/>
  <c r="AR179" i="2"/>
  <c r="AR21" i="2"/>
  <c r="AR132" i="2"/>
  <c r="AR535" i="2"/>
  <c r="AU718" i="2"/>
  <c r="AU662" i="2"/>
  <c r="AU647" i="2"/>
  <c r="AU492" i="2"/>
  <c r="AU301" i="2"/>
  <c r="AU713" i="2"/>
  <c r="AU404" i="2"/>
  <c r="AU367" i="2"/>
  <c r="AU670" i="2"/>
  <c r="AU127" i="2"/>
  <c r="AU640" i="2"/>
  <c r="AU242" i="2"/>
  <c r="AU684" i="2"/>
  <c r="AU697" i="2"/>
  <c r="AU456" i="2"/>
  <c r="AU346" i="2"/>
  <c r="AU337" i="2"/>
  <c r="AU463" i="2"/>
  <c r="AU365" i="2"/>
  <c r="AU614" i="2"/>
  <c r="AU310" i="2"/>
  <c r="AU360" i="2"/>
  <c r="AU19" i="2"/>
  <c r="AU233" i="2"/>
  <c r="AU293" i="2"/>
  <c r="AU56" i="2"/>
  <c r="AU191" i="2"/>
  <c r="AU649" i="2"/>
  <c r="AU597" i="2"/>
  <c r="AU123" i="2"/>
  <c r="AU591" i="2"/>
  <c r="AU461" i="2"/>
  <c r="AU664" i="2"/>
  <c r="AU10" i="2"/>
  <c r="AU612" i="2"/>
  <c r="AU176" i="2"/>
  <c r="AU250" i="2"/>
  <c r="AU74" i="2"/>
  <c r="AU595" i="2"/>
  <c r="AU67" i="2"/>
  <c r="AU615" i="2"/>
  <c r="AU530" i="2"/>
  <c r="AU345" i="2"/>
  <c r="AU53" i="2"/>
  <c r="AU425" i="2"/>
  <c r="AU186" i="2"/>
  <c r="AU260" i="2"/>
  <c r="AU144" i="2"/>
  <c r="AU427" i="2"/>
  <c r="AU445" i="2"/>
  <c r="AU304" i="2"/>
  <c r="AU518" i="2"/>
  <c r="AU164" i="2"/>
  <c r="AU57" i="2"/>
  <c r="AU481" i="2"/>
  <c r="AU153" i="2"/>
  <c r="AU246" i="2"/>
  <c r="AU130" i="2"/>
  <c r="AU101" i="2"/>
  <c r="AU152" i="2"/>
  <c r="AU654" i="2"/>
  <c r="AU734" i="2"/>
  <c r="AU317" i="2"/>
  <c r="AU629" i="2"/>
  <c r="AU271" i="2"/>
  <c r="AU14" i="2"/>
  <c r="AU486" i="2"/>
  <c r="AU291" i="2"/>
  <c r="AU269" i="2"/>
  <c r="AU16" i="2"/>
  <c r="AU267" i="2"/>
  <c r="AU695" i="2"/>
  <c r="AU93" i="2"/>
  <c r="AU609" i="2"/>
  <c r="AU217" i="2"/>
  <c r="AU27" i="2"/>
  <c r="AU207" i="2"/>
  <c r="AU103" i="2"/>
  <c r="AU47" i="2"/>
  <c r="AU32" i="2"/>
  <c r="AU24" i="2"/>
  <c r="AU198" i="2"/>
  <c r="AU714" i="2"/>
  <c r="AU59" i="2"/>
  <c r="AU412" i="2"/>
  <c r="AU487" i="2"/>
  <c r="AU593" i="2"/>
  <c r="AU678" i="2"/>
  <c r="AU17" i="2"/>
  <c r="AU575" i="2"/>
  <c r="AU484" i="2"/>
  <c r="AU177" i="2"/>
  <c r="AU188" i="2"/>
  <c r="AU262" i="2"/>
  <c r="AU62" i="2"/>
  <c r="AU7" i="2"/>
  <c r="AU599" i="2"/>
  <c r="AU86" i="2"/>
  <c r="AU223" i="2"/>
  <c r="AU77" i="2"/>
  <c r="AU73" i="2"/>
  <c r="AU165" i="2"/>
  <c r="AU686" i="2"/>
  <c r="AU532" i="2"/>
  <c r="AU621" i="2"/>
  <c r="AU268" i="2"/>
  <c r="AU541" i="2"/>
  <c r="AU506" i="2"/>
  <c r="AU306" i="2"/>
  <c r="AU330" i="2"/>
  <c r="AU482" i="2"/>
  <c r="AU141" i="2"/>
  <c r="AU30" i="2"/>
  <c r="AU79" i="2"/>
  <c r="AU192" i="2"/>
  <c r="AU641" i="2"/>
  <c r="AU561" i="2"/>
  <c r="AU155" i="2"/>
  <c r="AU354" i="2"/>
  <c r="AU340" i="2"/>
  <c r="AU211" i="2"/>
  <c r="AU553" i="2"/>
  <c r="AU305" i="2"/>
  <c r="AU578" i="2"/>
  <c r="AU382" i="2"/>
  <c r="AU157" i="2"/>
  <c r="AU40" i="2"/>
  <c r="AU284" i="2"/>
  <c r="AU503" i="2"/>
  <c r="AU602" i="2"/>
  <c r="AU331" i="2"/>
  <c r="AU451" i="2"/>
  <c r="AU50" i="2"/>
  <c r="AU475" i="2"/>
  <c r="AU118" i="2"/>
  <c r="AU149" i="2"/>
  <c r="AU215" i="2"/>
  <c r="AU644" i="2"/>
  <c r="AU9" i="2"/>
  <c r="AU168" i="2"/>
  <c r="AU224" i="2"/>
  <c r="AU497" i="2"/>
  <c r="AU22" i="2"/>
  <c r="AU438" i="2"/>
  <c r="AU272" i="2"/>
  <c r="AU221" i="2"/>
  <c r="AU483" i="2"/>
  <c r="AU287" i="2"/>
  <c r="AU179" i="2"/>
  <c r="AU21" i="2"/>
  <c r="AU132" i="2"/>
  <c r="AU535" i="2"/>
  <c r="AU87" i="2"/>
  <c r="AU303" i="2"/>
  <c r="AU661" i="2"/>
  <c r="AU274" i="2"/>
  <c r="AU533" i="2"/>
  <c r="AU606" i="2"/>
  <c r="AU705" i="2"/>
  <c r="AU625" i="2"/>
  <c r="AU343" i="2"/>
  <c r="AU119" i="2"/>
  <c r="AU202" i="2"/>
  <c r="AU443" i="2"/>
  <c r="AU328" i="2"/>
  <c r="AU171" i="2"/>
  <c r="AU312" i="2"/>
  <c r="AU113" i="2"/>
  <c r="AU608" i="2"/>
  <c r="AU195" i="2"/>
  <c r="AU275" i="2"/>
  <c r="AU238" i="2"/>
  <c r="AU248" i="2"/>
  <c r="AU513" i="2"/>
  <c r="AU206" i="2"/>
  <c r="AU674" i="2"/>
  <c r="AU526" i="2"/>
  <c r="AU551" i="2"/>
  <c r="AU282" i="2"/>
  <c r="AU181" i="2"/>
  <c r="AU80" i="2"/>
  <c r="AU397" i="2"/>
  <c r="AU249" i="2"/>
  <c r="AU261" i="2"/>
  <c r="AU408" i="2"/>
  <c r="AU574" i="2"/>
  <c r="AU45" i="2"/>
  <c r="AU335" i="2"/>
  <c r="AU458" i="2"/>
  <c r="AU565" i="2"/>
  <c r="AU114" i="2"/>
  <c r="AU646" i="2"/>
  <c r="AU175" i="2"/>
  <c r="AU467" i="2"/>
  <c r="AU564" i="2"/>
  <c r="AU618" i="2"/>
  <c r="AU309" i="2"/>
  <c r="AU724" i="2"/>
  <c r="AU374" i="2"/>
  <c r="AU442" i="2"/>
  <c r="AU125" i="2"/>
  <c r="AU292" i="2"/>
  <c r="AU107" i="2"/>
  <c r="AU719" i="2"/>
  <c r="AU106" i="2"/>
  <c r="AU396" i="2"/>
  <c r="AU722" i="2"/>
  <c r="AU477" i="2"/>
  <c r="AU174" i="2"/>
  <c r="AU258" i="2"/>
  <c r="AU447" i="2"/>
  <c r="AU528" i="2"/>
  <c r="AU225" i="2"/>
  <c r="AU672" i="2"/>
  <c r="AU76" i="2"/>
  <c r="AU25" i="2"/>
  <c r="AU199" i="2"/>
  <c r="AU236" i="2"/>
  <c r="AU259" i="2"/>
  <c r="AU200" i="2"/>
  <c r="AU620" i="2"/>
  <c r="AU507" i="2"/>
  <c r="AU13" i="2"/>
  <c r="AU433" i="2"/>
  <c r="AU142" i="2"/>
  <c r="AU495" i="2"/>
  <c r="AU726" i="2"/>
  <c r="AU170" i="2"/>
  <c r="AU576" i="2"/>
  <c r="AU12" i="2"/>
  <c r="AU470" i="2"/>
  <c r="AU270" i="2"/>
  <c r="AU111" i="2"/>
  <c r="AU318" i="2"/>
  <c r="AU527" i="2"/>
  <c r="AU228" i="2"/>
  <c r="AU498" i="2"/>
  <c r="AU387" i="2"/>
  <c r="AU2" i="2"/>
  <c r="AU522" i="2"/>
  <c r="AU194" i="2"/>
  <c r="AU379" i="2"/>
  <c r="AU368" i="2"/>
  <c r="AU83" i="2"/>
  <c r="AU403" i="2"/>
  <c r="AU137" i="2"/>
  <c r="AU116" i="2"/>
  <c r="AU162" i="2"/>
  <c r="AU407" i="2"/>
  <c r="AU324" i="2"/>
  <c r="AU489" i="2"/>
  <c r="AU656" i="2"/>
  <c r="AU430" i="2"/>
  <c r="AU531" i="2"/>
  <c r="AU281" i="2"/>
  <c r="AU285" i="2"/>
  <c r="AU308" i="2"/>
  <c r="AU68" i="2"/>
  <c r="AU117" i="2"/>
  <c r="AU163" i="2"/>
  <c r="AU631" i="2"/>
  <c r="AU388" i="2"/>
  <c r="AU663" i="2"/>
  <c r="AU196" i="2"/>
  <c r="AU673" i="2"/>
  <c r="AU72" i="2"/>
  <c r="AU369" i="2"/>
  <c r="AU547" i="2"/>
  <c r="AU109" i="2"/>
  <c r="AU471" i="2"/>
  <c r="AU410" i="2"/>
  <c r="AU437" i="2"/>
  <c r="AU237" i="2"/>
  <c r="AU95" i="2"/>
  <c r="AU254" i="2"/>
  <c r="AU581" i="2"/>
  <c r="AU511" i="2"/>
  <c r="AU136" i="2"/>
  <c r="AU514" i="2"/>
  <c r="AU708" i="2"/>
  <c r="AU400" i="2"/>
  <c r="AU253" i="2"/>
  <c r="AU256" i="2"/>
  <c r="AU273" i="2"/>
  <c r="AU474" i="2"/>
  <c r="AU169" i="2"/>
  <c r="AU462" i="2"/>
  <c r="AU493" i="2"/>
  <c r="AU607" i="2"/>
  <c r="AU42" i="2"/>
  <c r="AU423" i="2"/>
  <c r="AU707" i="2"/>
  <c r="AU203" i="2"/>
  <c r="AU364" i="2"/>
  <c r="AU241" i="2"/>
  <c r="AU35" i="2"/>
  <c r="AU97" i="2"/>
  <c r="AU665" i="2"/>
  <c r="AU75" i="2"/>
  <c r="AU183" i="2"/>
  <c r="AU543" i="2"/>
  <c r="AU730" i="2"/>
  <c r="AU264" i="2"/>
  <c r="AU359" i="2"/>
  <c r="AU521" i="2"/>
  <c r="AU659" i="2"/>
  <c r="AU8" i="2"/>
  <c r="AU431" i="2"/>
  <c r="AU121" i="2"/>
  <c r="AU326" i="2"/>
  <c r="AU105" i="2"/>
  <c r="AU459" i="2"/>
  <c r="AU455" i="2"/>
  <c r="AU351" i="2"/>
  <c r="AU361" i="2"/>
  <c r="AU362" i="2"/>
  <c r="AU648" i="2"/>
  <c r="AU501" i="2"/>
  <c r="AU366" i="2"/>
  <c r="AU252" i="2"/>
  <c r="AU316" i="2"/>
  <c r="AU185" i="2"/>
  <c r="AU66" i="2"/>
  <c r="AU688" i="2"/>
  <c r="AU172" i="2"/>
  <c r="AU29" i="2"/>
  <c r="AU542" i="2"/>
  <c r="AU390" i="2"/>
  <c r="AU126" i="2"/>
  <c r="AU353" i="2"/>
  <c r="AU34" i="2"/>
  <c r="AU668" i="2"/>
  <c r="AU294" i="2"/>
  <c r="AU338" i="2"/>
  <c r="AU307" i="2"/>
  <c r="AU69" i="2"/>
  <c r="AU5" i="2"/>
  <c r="AU115" i="2"/>
  <c r="AU696" i="2"/>
  <c r="AU628" i="2"/>
  <c r="AV323" i="2" l="1"/>
  <c r="AV515" i="2"/>
  <c r="AV696" i="2"/>
  <c r="AV542" i="2"/>
  <c r="AV361" i="2"/>
  <c r="AV407" i="2"/>
  <c r="AV498" i="2"/>
  <c r="AV142" i="2"/>
  <c r="AV225" i="2"/>
  <c r="AV188" i="2"/>
  <c r="AV24" i="2"/>
  <c r="W31" i="3"/>
  <c r="AV516" i="2"/>
  <c r="AV370" i="2"/>
  <c r="Y59" i="3"/>
  <c r="Y73" i="3"/>
  <c r="W116" i="3"/>
  <c r="Y22" i="3"/>
  <c r="Y64" i="3"/>
  <c r="W63" i="3"/>
  <c r="W68" i="3"/>
  <c r="Y54" i="3"/>
  <c r="Y56" i="3"/>
  <c r="Y110" i="3"/>
  <c r="W96" i="3"/>
  <c r="Y12" i="3"/>
  <c r="W89" i="3"/>
  <c r="Y33" i="3"/>
  <c r="W36" i="3"/>
  <c r="Y113" i="3"/>
  <c r="W2" i="3"/>
  <c r="Y87" i="3"/>
  <c r="Y112" i="3"/>
  <c r="Y118" i="3"/>
  <c r="Y80" i="3"/>
  <c r="W49" i="3"/>
  <c r="W65" i="3"/>
  <c r="W71" i="3"/>
  <c r="W103" i="3"/>
  <c r="Y98" i="3"/>
  <c r="W17" i="3"/>
  <c r="W55" i="3"/>
  <c r="W66" i="3"/>
  <c r="Y99" i="3"/>
  <c r="Y5" i="3"/>
  <c r="Y10" i="3"/>
  <c r="Y92" i="3"/>
  <c r="W50" i="3"/>
  <c r="W101" i="3"/>
  <c r="Y42" i="3"/>
  <c r="W110" i="3"/>
  <c r="Y28" i="3"/>
  <c r="W33" i="3"/>
  <c r="W24" i="3"/>
  <c r="W72" i="3"/>
  <c r="W40" i="3"/>
  <c r="Y26" i="3"/>
  <c r="W54" i="3"/>
  <c r="Y47" i="3"/>
  <c r="W9" i="3"/>
  <c r="Y106" i="3"/>
  <c r="Y63" i="3"/>
  <c r="W104" i="3"/>
  <c r="W112" i="3"/>
  <c r="W28" i="3"/>
  <c r="Y105" i="3"/>
  <c r="Y31" i="3"/>
  <c r="Y38" i="3"/>
  <c r="Y107" i="3"/>
  <c r="W99" i="3"/>
  <c r="W5" i="3"/>
  <c r="W23" i="3"/>
  <c r="W92" i="3"/>
  <c r="Y111" i="3"/>
  <c r="W35" i="3"/>
  <c r="W91" i="3"/>
  <c r="W102" i="3"/>
  <c r="Y97" i="3"/>
  <c r="W47" i="3"/>
  <c r="W73" i="3"/>
  <c r="Y35" i="3"/>
  <c r="Y115" i="3"/>
  <c r="Y29" i="3"/>
  <c r="W37" i="3"/>
  <c r="W97" i="3"/>
  <c r="W60" i="3"/>
  <c r="Y72" i="3"/>
  <c r="W105" i="3"/>
  <c r="W59" i="3"/>
  <c r="Y17" i="3"/>
  <c r="W118" i="3"/>
  <c r="W83" i="3"/>
  <c r="W25" i="3"/>
  <c r="Y62" i="3"/>
  <c r="Y48" i="3"/>
  <c r="Y75" i="3"/>
  <c r="W38" i="3"/>
  <c r="W39" i="3"/>
  <c r="W42" i="3"/>
  <c r="Y101" i="3"/>
  <c r="W100" i="3"/>
  <c r="W43" i="3"/>
  <c r="Y82" i="3"/>
  <c r="W77" i="3"/>
  <c r="W108" i="3"/>
  <c r="Y83" i="3"/>
  <c r="W109" i="3"/>
  <c r="Y100" i="3"/>
  <c r="Y2" i="3"/>
  <c r="Y109" i="3"/>
  <c r="Y52" i="3"/>
  <c r="Y15" i="3"/>
  <c r="Y68" i="3"/>
  <c r="W21" i="3"/>
  <c r="W53" i="3"/>
  <c r="Y78" i="3"/>
  <c r="W52" i="3"/>
  <c r="W20" i="3"/>
  <c r="Y76" i="3"/>
  <c r="Y79" i="3"/>
  <c r="Y41" i="3"/>
  <c r="Y70" i="3"/>
  <c r="W62" i="3"/>
  <c r="W48" i="3"/>
  <c r="W119" i="3"/>
  <c r="W85" i="3"/>
  <c r="W27" i="3"/>
  <c r="Y21" i="3"/>
  <c r="W106" i="3"/>
  <c r="Y90" i="3"/>
  <c r="W16" i="3"/>
  <c r="W114" i="3"/>
  <c r="W86" i="3"/>
  <c r="Y20" i="3"/>
  <c r="W122" i="3"/>
  <c r="Y19" i="3"/>
  <c r="W115" i="3"/>
  <c r="W14" i="3"/>
  <c r="Y103" i="3"/>
  <c r="W15" i="3"/>
  <c r="W94" i="3"/>
  <c r="W44" i="3"/>
  <c r="W19" i="3"/>
  <c r="W117" i="3"/>
  <c r="Y119" i="3"/>
  <c r="Y66" i="3"/>
  <c r="Y45" i="3"/>
  <c r="Y30" i="3"/>
  <c r="W11" i="3"/>
  <c r="Y96" i="3"/>
  <c r="W79" i="3"/>
  <c r="W41" i="3"/>
  <c r="W13" i="3"/>
  <c r="W120" i="3"/>
  <c r="W80" i="3"/>
  <c r="W56" i="3"/>
  <c r="Y27" i="3"/>
  <c r="Y18" i="3"/>
  <c r="W3" i="3"/>
  <c r="Y37" i="3"/>
  <c r="Y36" i="3"/>
  <c r="Y65" i="3"/>
  <c r="W82" i="3"/>
  <c r="W74" i="3"/>
  <c r="Y11" i="3"/>
  <c r="W64" i="3"/>
  <c r="Y50" i="3"/>
  <c r="W67" i="3"/>
  <c r="Y61" i="3"/>
  <c r="Y84" i="3"/>
  <c r="Y95" i="3"/>
  <c r="Y23" i="3"/>
  <c r="W45" i="3"/>
  <c r="W30" i="3"/>
  <c r="W7" i="3"/>
  <c r="W51" i="3"/>
  <c r="Y67" i="3"/>
  <c r="W107" i="3"/>
  <c r="Y4" i="3"/>
  <c r="W18" i="3"/>
  <c r="W8" i="3"/>
  <c r="Y9" i="3"/>
  <c r="Y77" i="3"/>
  <c r="Y3" i="3"/>
  <c r="Y74" i="3"/>
  <c r="Y24" i="3"/>
  <c r="W58" i="3"/>
  <c r="Y93" i="3"/>
  <c r="Y88" i="3"/>
  <c r="Y89" i="3"/>
  <c r="Y34" i="3"/>
  <c r="W84" i="3"/>
  <c r="W95" i="3"/>
  <c r="W10" i="3"/>
  <c r="W34" i="3"/>
  <c r="W26" i="3"/>
  <c r="Y58" i="3"/>
  <c r="Y40" i="3"/>
  <c r="Y49" i="3"/>
  <c r="W81" i="3"/>
  <c r="Y86" i="3"/>
  <c r="Y122" i="3"/>
  <c r="W32" i="3"/>
  <c r="Y43" i="3"/>
  <c r="W90" i="3"/>
  <c r="Y14" i="3"/>
  <c r="W121" i="3"/>
  <c r="Y60" i="3"/>
  <c r="Y13" i="3"/>
  <c r="Y51" i="3"/>
  <c r="Y25" i="3"/>
  <c r="W57" i="3"/>
  <c r="Y7" i="3"/>
  <c r="Y81" i="3"/>
  <c r="Y121" i="3"/>
  <c r="Y69" i="3"/>
  <c r="Y6" i="3"/>
  <c r="Y16" i="3"/>
  <c r="Y53" i="3"/>
  <c r="W93" i="3"/>
  <c r="W88" i="3"/>
  <c r="W75" i="3"/>
  <c r="W22" i="3"/>
  <c r="W12" i="3"/>
  <c r="W4" i="3"/>
  <c r="W61" i="3"/>
  <c r="Y114" i="3"/>
  <c r="Y116" i="3"/>
  <c r="W113" i="3"/>
  <c r="Y71" i="3"/>
  <c r="Y102" i="3"/>
  <c r="Y104" i="3"/>
  <c r="Y46" i="3"/>
  <c r="W98" i="3"/>
  <c r="Y44" i="3"/>
  <c r="Y57" i="3"/>
  <c r="W29" i="3"/>
  <c r="Y117" i="3"/>
  <c r="Y85" i="3"/>
  <c r="Y39" i="3"/>
  <c r="W69" i="3"/>
  <c r="W6" i="3"/>
  <c r="W70" i="3"/>
  <c r="W78" i="3"/>
  <c r="Y8" i="3"/>
  <c r="Y55" i="3"/>
  <c r="Y108" i="3"/>
  <c r="W111" i="3"/>
  <c r="Y32" i="3"/>
  <c r="W87" i="3"/>
  <c r="Y91" i="3"/>
  <c r="W46" i="3"/>
  <c r="Y94" i="3"/>
  <c r="W76" i="3"/>
  <c r="Y120" i="3"/>
  <c r="AV273" i="2"/>
  <c r="AV437" i="2"/>
  <c r="AV163" i="2"/>
  <c r="AV261" i="2"/>
  <c r="AV238" i="2"/>
  <c r="AV625" i="2"/>
  <c r="AV221" i="2"/>
  <c r="AV475" i="2"/>
  <c r="AV675" i="2"/>
  <c r="AV549" i="2"/>
  <c r="AV227" i="2"/>
  <c r="AV428" i="2"/>
  <c r="AV545" i="2"/>
  <c r="AV703" i="2"/>
  <c r="AV209" i="2"/>
  <c r="AV569" i="2"/>
  <c r="AV402" i="2"/>
  <c r="AV638" i="2"/>
  <c r="AV520" i="2"/>
  <c r="AV178" i="2"/>
  <c r="AV183" i="2"/>
  <c r="AV315" i="2"/>
  <c r="AV664" i="2"/>
  <c r="AV655" i="2"/>
  <c r="AV700" i="2"/>
  <c r="AV30" i="2"/>
  <c r="AV233" i="2"/>
  <c r="AV722" i="2"/>
  <c r="AV618" i="2"/>
  <c r="AV506" i="2"/>
  <c r="AV346" i="2"/>
  <c r="AV661" i="2"/>
  <c r="AV732" i="2"/>
  <c r="AV666" i="2"/>
  <c r="AV639" i="2"/>
  <c r="AV503" i="2"/>
  <c r="AV561" i="2"/>
  <c r="AV176" i="2"/>
  <c r="AV103" i="2"/>
  <c r="AV14" i="2"/>
  <c r="AV434" i="2"/>
  <c r="AV310" i="2"/>
  <c r="AV595" i="2"/>
  <c r="AV712" i="2"/>
  <c r="AV231" i="2"/>
  <c r="AV112" i="2"/>
  <c r="AV727" i="2"/>
  <c r="AV632" i="2"/>
  <c r="AV51" i="2"/>
  <c r="AV706" i="2"/>
  <c r="AV131" i="2"/>
  <c r="AV247" i="2"/>
  <c r="AV158" i="2"/>
  <c r="AV115" i="2"/>
  <c r="AV29" i="2"/>
  <c r="AV351" i="2"/>
  <c r="AV256" i="2"/>
  <c r="AV410" i="2"/>
  <c r="AV117" i="2"/>
  <c r="AV162" i="2"/>
  <c r="AV228" i="2"/>
  <c r="AV433" i="2"/>
  <c r="AV528" i="2"/>
  <c r="AV249" i="2"/>
  <c r="AV275" i="2"/>
  <c r="AV705" i="2"/>
  <c r="AV272" i="2"/>
  <c r="AV50" i="2"/>
  <c r="AV532" i="2"/>
  <c r="AV177" i="2"/>
  <c r="AV32" i="2"/>
  <c r="AV173" i="2"/>
  <c r="AV586" i="2"/>
  <c r="AV422" i="2"/>
  <c r="AV229" i="2"/>
  <c r="AV504" i="2"/>
  <c r="AV476" i="2"/>
  <c r="AV11" i="2"/>
  <c r="AV623" i="2"/>
  <c r="AV464" i="2"/>
  <c r="AV347" i="2"/>
  <c r="AV611" i="2"/>
  <c r="AV557" i="2"/>
  <c r="AV36" i="2"/>
  <c r="AV75" i="2"/>
  <c r="AV140" i="2"/>
  <c r="AV56" i="2"/>
  <c r="AV430" i="2"/>
  <c r="AV660" i="2"/>
  <c r="AV306" i="2"/>
  <c r="AV337" i="2"/>
  <c r="AV396" i="2"/>
  <c r="AV564" i="2"/>
  <c r="AV110" i="2"/>
  <c r="AV670" i="2"/>
  <c r="AV303" i="2"/>
  <c r="AV91" i="2"/>
  <c r="AV372" i="2"/>
  <c r="AV322" i="2"/>
  <c r="AV284" i="2"/>
  <c r="AV79" i="2"/>
  <c r="AV597" i="2"/>
  <c r="AV207" i="2"/>
  <c r="AV271" i="2"/>
  <c r="AV299" i="2"/>
  <c r="AV697" i="2"/>
  <c r="AV461" i="2"/>
  <c r="AV290" i="2"/>
  <c r="AV480" i="2"/>
  <c r="AV401" i="2"/>
  <c r="AV6" i="2"/>
  <c r="AV537" i="2"/>
  <c r="AV333" i="2"/>
  <c r="AV395" i="2"/>
  <c r="AV64" i="2"/>
  <c r="AV633" i="2"/>
  <c r="AV210" i="2"/>
  <c r="AV5" i="2"/>
  <c r="AV172" i="2"/>
  <c r="AV455" i="2"/>
  <c r="AV253" i="2"/>
  <c r="AV471" i="2"/>
  <c r="AV68" i="2"/>
  <c r="AV116" i="2"/>
  <c r="AV527" i="2"/>
  <c r="AV13" i="2"/>
  <c r="AV447" i="2"/>
  <c r="AV467" i="2"/>
  <c r="AV397" i="2"/>
  <c r="AV195" i="2"/>
  <c r="AV606" i="2"/>
  <c r="AV438" i="2"/>
  <c r="AV686" i="2"/>
  <c r="AV484" i="2"/>
  <c r="AV47" i="2"/>
  <c r="AV52" i="2"/>
  <c r="AV371" i="2"/>
  <c r="AV133" i="2"/>
  <c r="AV496" i="2"/>
  <c r="AV329" i="2"/>
  <c r="AV650" i="2"/>
  <c r="AV214" i="2"/>
  <c r="AV134" i="2"/>
  <c r="AV619" i="2"/>
  <c r="AV156" i="2"/>
  <c r="AV465" i="2"/>
  <c r="AV693" i="2"/>
  <c r="AV665" i="2"/>
  <c r="AV350" i="2"/>
  <c r="AV365" i="2"/>
  <c r="AV656" i="2"/>
  <c r="AV82" i="2"/>
  <c r="AV621" i="2"/>
  <c r="AV127" i="2"/>
  <c r="AV106" i="2"/>
  <c r="AV604" i="2"/>
  <c r="AV99" i="2"/>
  <c r="AV662" i="2"/>
  <c r="AV87" i="2"/>
  <c r="AV453" i="2"/>
  <c r="AV721" i="2"/>
  <c r="AV23" i="2"/>
  <c r="AV40" i="2"/>
  <c r="AV482" i="2"/>
  <c r="AV360" i="2"/>
  <c r="AV27" i="2"/>
  <c r="AV629" i="2"/>
  <c r="AV698" i="2"/>
  <c r="AV713" i="2"/>
  <c r="AV293" i="2"/>
  <c r="AV399" i="2"/>
  <c r="AV587" i="2"/>
  <c r="AV349" i="2"/>
  <c r="AV728" i="2"/>
  <c r="AV120" i="2"/>
  <c r="AV219" i="2"/>
  <c r="AV571" i="2"/>
  <c r="AV691" i="2"/>
  <c r="AV212" i="2"/>
  <c r="AV321" i="2"/>
  <c r="AV58" i="2"/>
  <c r="AV69" i="2"/>
  <c r="AV688" i="2"/>
  <c r="AV459" i="2"/>
  <c r="AV400" i="2"/>
  <c r="AV109" i="2"/>
  <c r="AV308" i="2"/>
  <c r="AV137" i="2"/>
  <c r="AV318" i="2"/>
  <c r="AV507" i="2"/>
  <c r="AV258" i="2"/>
  <c r="AV175" i="2"/>
  <c r="AV80" i="2"/>
  <c r="AV608" i="2"/>
  <c r="AV533" i="2"/>
  <c r="AV22" i="2"/>
  <c r="AV165" i="2"/>
  <c r="AV575" i="2"/>
  <c r="AV197" i="2"/>
  <c r="AV159" i="2"/>
  <c r="AV300" i="2"/>
  <c r="AV276" i="2"/>
  <c r="AV676" i="2"/>
  <c r="AV550" i="2"/>
  <c r="AV89" i="2"/>
  <c r="AV92" i="2"/>
  <c r="AV266" i="2"/>
  <c r="AV580" i="2"/>
  <c r="AV121" i="2"/>
  <c r="AV97" i="2"/>
  <c r="AV469" i="2"/>
  <c r="AV242" i="2"/>
  <c r="AV489" i="2"/>
  <c r="AV205" i="2"/>
  <c r="AV383" i="2"/>
  <c r="AV647" i="2"/>
  <c r="AV719" i="2"/>
  <c r="AV573" i="2"/>
  <c r="AV88" i="2"/>
  <c r="AV709" i="2"/>
  <c r="AV26" i="2"/>
  <c r="AV589" i="2"/>
  <c r="AV654" i="2"/>
  <c r="AV154" i="2"/>
  <c r="AV157" i="2"/>
  <c r="AV541" i="2"/>
  <c r="AV456" i="2"/>
  <c r="AV217" i="2"/>
  <c r="AV317" i="2"/>
  <c r="AV634" i="2"/>
  <c r="AV689" i="2"/>
  <c r="AV463" i="2"/>
  <c r="AV645" i="2"/>
  <c r="AV605" i="2"/>
  <c r="AV563" i="2"/>
  <c r="AV584" i="2"/>
  <c r="AV325" i="2"/>
  <c r="AV436" i="2"/>
  <c r="AV710" i="2"/>
  <c r="AV558" i="2"/>
  <c r="AV692" i="2"/>
  <c r="AV307" i="2"/>
  <c r="AV66" i="2"/>
  <c r="AV105" i="2"/>
  <c r="AV708" i="2"/>
  <c r="AV547" i="2"/>
  <c r="AV285" i="2"/>
  <c r="AV403" i="2"/>
  <c r="AV111" i="2"/>
  <c r="AV620" i="2"/>
  <c r="AV174" i="2"/>
  <c r="AV646" i="2"/>
  <c r="AV181" i="2"/>
  <c r="AV113" i="2"/>
  <c r="AV274" i="2"/>
  <c r="AV497" i="2"/>
  <c r="AV73" i="2"/>
  <c r="AV17" i="2"/>
  <c r="AV4" i="2"/>
  <c r="AV33" i="2"/>
  <c r="AV560" i="2"/>
  <c r="AV610" i="2"/>
  <c r="AV616" i="2"/>
  <c r="AV636" i="2"/>
  <c r="AV193" i="2"/>
  <c r="AV327" i="2"/>
  <c r="AV377" i="2"/>
  <c r="AV512" i="2"/>
  <c r="AV431" i="2"/>
  <c r="AV35" i="2"/>
  <c r="AV283" i="2"/>
  <c r="AV492" i="2"/>
  <c r="AV444" i="2"/>
  <c r="AV341" i="2"/>
  <c r="AV336" i="2"/>
  <c r="AV243" i="2"/>
  <c r="AV107" i="2"/>
  <c r="AV681" i="2"/>
  <c r="AV653" i="2"/>
  <c r="AV339" i="2"/>
  <c r="AV624" i="2"/>
  <c r="AV182" i="2"/>
  <c r="AV57" i="2"/>
  <c r="AV314" i="2"/>
  <c r="AV382" i="2"/>
  <c r="AV124" i="2"/>
  <c r="AV367" i="2"/>
  <c r="AV609" i="2"/>
  <c r="AV734" i="2"/>
  <c r="AV717" i="2"/>
  <c r="AV135" i="2"/>
  <c r="AV640" i="2"/>
  <c r="AV398" i="2"/>
  <c r="AV71" i="2"/>
  <c r="AV104" i="2"/>
  <c r="AV613" i="2"/>
  <c r="AV380" i="2"/>
  <c r="AV108" i="2"/>
  <c r="AV319" i="2"/>
  <c r="AV187" i="2"/>
  <c r="AV448" i="2"/>
  <c r="AV529" i="2"/>
  <c r="AV63" i="2"/>
  <c r="AV338" i="2"/>
  <c r="AV185" i="2"/>
  <c r="AV326" i="2"/>
  <c r="AV423" i="2"/>
  <c r="AV514" i="2"/>
  <c r="AV369" i="2"/>
  <c r="AV281" i="2"/>
  <c r="AV83" i="2"/>
  <c r="AV270" i="2"/>
  <c r="AV200" i="2"/>
  <c r="AV477" i="2"/>
  <c r="AV114" i="2"/>
  <c r="AV282" i="2"/>
  <c r="AV312" i="2"/>
  <c r="AV224" i="2"/>
  <c r="AV77" i="2"/>
  <c r="AV678" i="2"/>
  <c r="AV635" i="2"/>
  <c r="AV720" i="2"/>
  <c r="AV600" i="2"/>
  <c r="AV510" i="2"/>
  <c r="AV505" i="2"/>
  <c r="AV426" i="2"/>
  <c r="AV627" i="2"/>
  <c r="AV500" i="2"/>
  <c r="AV280" i="2"/>
  <c r="AV702" i="2"/>
  <c r="AV8" i="2"/>
  <c r="AV241" i="2"/>
  <c r="AV711" i="2"/>
  <c r="AV671" i="2"/>
  <c r="AV577" i="2"/>
  <c r="AV556" i="2"/>
  <c r="AV559" i="2"/>
  <c r="AV701" i="2"/>
  <c r="AV594" i="2"/>
  <c r="AV466" i="2"/>
  <c r="AV357" i="2"/>
  <c r="AV265" i="2"/>
  <c r="AV716" i="2"/>
  <c r="AV260" i="2"/>
  <c r="AV81" i="2"/>
  <c r="AV578" i="2"/>
  <c r="AV596" i="2"/>
  <c r="AV718" i="2"/>
  <c r="AV93" i="2"/>
  <c r="AV679" i="2"/>
  <c r="AV603" i="2"/>
  <c r="AV234" i="2"/>
  <c r="AV301" i="2"/>
  <c r="AV417" i="2"/>
  <c r="AV263" i="2"/>
  <c r="AV548" i="2"/>
  <c r="AV392" i="2"/>
  <c r="AV201" i="2"/>
  <c r="AV43" i="2"/>
  <c r="AV592" i="2"/>
  <c r="AV723" i="2"/>
  <c r="AV39" i="2"/>
  <c r="AV344" i="2"/>
  <c r="AV414" i="2"/>
  <c r="AV294" i="2"/>
  <c r="AV316" i="2"/>
  <c r="AV42" i="2"/>
  <c r="AV136" i="2"/>
  <c r="AV72" i="2"/>
  <c r="AV531" i="2"/>
  <c r="AV368" i="2"/>
  <c r="AV470" i="2"/>
  <c r="AV259" i="2"/>
  <c r="AV565" i="2"/>
  <c r="AV551" i="2"/>
  <c r="AV171" i="2"/>
  <c r="AV535" i="2"/>
  <c r="AV168" i="2"/>
  <c r="AV223" i="2"/>
  <c r="AV593" i="2"/>
  <c r="AV151" i="2"/>
  <c r="AV554" i="2"/>
  <c r="AV386" i="2"/>
  <c r="AV449" i="2"/>
  <c r="AV297" i="2"/>
  <c r="AV411" i="2"/>
  <c r="AV31" i="2"/>
  <c r="AV279" i="2"/>
  <c r="AV508" i="2"/>
  <c r="AV499" i="2"/>
  <c r="AV659" i="2"/>
  <c r="AV364" i="2"/>
  <c r="AV394" i="2"/>
  <c r="AV128" i="2"/>
  <c r="AV289" i="2"/>
  <c r="AV446" i="2"/>
  <c r="AV420" i="2"/>
  <c r="AV244" i="2"/>
  <c r="AV292" i="2"/>
  <c r="AV694" i="2"/>
  <c r="AV130" i="2"/>
  <c r="AV240" i="2"/>
  <c r="AV85" i="2"/>
  <c r="AV622" i="2"/>
  <c r="AV67" i="2"/>
  <c r="AV96" i="2"/>
  <c r="AV305" i="2"/>
  <c r="AV658" i="2"/>
  <c r="AV441" i="2"/>
  <c r="AV695" i="2"/>
  <c r="AV468" i="2"/>
  <c r="AV699" i="2"/>
  <c r="AV15" i="2"/>
  <c r="AV143" i="2"/>
  <c r="AV100" i="2"/>
  <c r="AV525" i="2"/>
  <c r="AV406" i="2"/>
  <c r="AV517" i="2"/>
  <c r="AV630" i="2"/>
  <c r="AV381" i="2"/>
  <c r="AV652" i="2"/>
  <c r="AV478" i="2"/>
  <c r="AV298" i="2"/>
  <c r="AV637" i="2"/>
  <c r="AV352" i="2"/>
  <c r="AV668" i="2"/>
  <c r="AV252" i="2"/>
  <c r="AV607" i="2"/>
  <c r="AV511" i="2"/>
  <c r="AV673" i="2"/>
  <c r="AV379" i="2"/>
  <c r="AV12" i="2"/>
  <c r="AV236" i="2"/>
  <c r="AV458" i="2"/>
  <c r="AV526" i="2"/>
  <c r="AV328" i="2"/>
  <c r="AV132" i="2"/>
  <c r="AV9" i="2"/>
  <c r="AV86" i="2"/>
  <c r="AV487" i="2"/>
  <c r="AV208" i="2"/>
  <c r="AV472" i="2"/>
  <c r="AV150" i="2"/>
  <c r="AV295" i="2"/>
  <c r="AV145" i="2"/>
  <c r="AV579" i="2"/>
  <c r="AV148" i="2"/>
  <c r="AV534" i="2"/>
  <c r="AV494" i="2"/>
  <c r="AV683" i="2"/>
  <c r="AV521" i="2"/>
  <c r="AV203" i="2"/>
  <c r="AV690" i="2"/>
  <c r="AV277" i="2"/>
  <c r="AV450" i="2"/>
  <c r="AV213" i="2"/>
  <c r="AV101" i="2"/>
  <c r="AV432" i="2"/>
  <c r="AV125" i="2"/>
  <c r="AV161" i="2"/>
  <c r="AV304" i="2"/>
  <c r="AV540" i="2"/>
  <c r="AV687" i="2"/>
  <c r="AV192" i="2"/>
  <c r="AV10" i="2"/>
  <c r="AV65" i="2"/>
  <c r="AV553" i="2"/>
  <c r="AV667" i="2"/>
  <c r="AV267" i="2"/>
  <c r="AV725" i="2"/>
  <c r="AV481" i="2"/>
  <c r="AV415" i="2"/>
  <c r="AV562" i="2"/>
  <c r="AV570" i="2"/>
  <c r="AV704" i="2"/>
  <c r="AV536" i="2"/>
  <c r="AV572" i="2"/>
  <c r="AV440" i="2"/>
  <c r="AV439" i="2"/>
  <c r="AV502" i="2"/>
  <c r="AV617" i="2"/>
  <c r="AV334" i="2"/>
  <c r="AV669" i="2"/>
  <c r="AV230" i="2"/>
  <c r="AV34" i="2"/>
  <c r="AV366" i="2"/>
  <c r="AV493" i="2"/>
  <c r="AV581" i="2"/>
  <c r="AV196" i="2"/>
  <c r="AV194" i="2"/>
  <c r="AV576" i="2"/>
  <c r="AV199" i="2"/>
  <c r="AV335" i="2"/>
  <c r="AV674" i="2"/>
  <c r="AV443" i="2"/>
  <c r="AV21" i="2"/>
  <c r="AV644" i="2"/>
  <c r="AV599" i="2"/>
  <c r="AV412" i="2"/>
  <c r="AV167" i="2"/>
  <c r="AV3" i="2"/>
  <c r="AV544" i="2"/>
  <c r="AV348" i="2"/>
  <c r="AV735" i="2"/>
  <c r="AV332" i="2"/>
  <c r="AV731" i="2"/>
  <c r="AV538" i="2"/>
  <c r="AV552" i="2"/>
  <c r="AV139" i="2"/>
  <c r="AV359" i="2"/>
  <c r="AV707" i="2"/>
  <c r="AV657" i="2"/>
  <c r="AV222" i="2"/>
  <c r="AV424" i="2"/>
  <c r="AV313" i="2"/>
  <c r="AV518" i="2"/>
  <c r="AV491" i="2"/>
  <c r="AV442" i="2"/>
  <c r="AV232" i="2"/>
  <c r="AV53" i="2"/>
  <c r="AV509" i="2"/>
  <c r="AV98" i="2"/>
  <c r="AV330" i="2"/>
  <c r="AV191" i="2"/>
  <c r="AV546" i="2"/>
  <c r="AV211" i="2"/>
  <c r="AV733" i="2"/>
  <c r="AV416" i="2"/>
  <c r="AV16" i="2"/>
  <c r="AV46" i="2"/>
  <c r="AV144" i="2"/>
  <c r="AV405" i="2"/>
  <c r="AV204" i="2"/>
  <c r="AV166" i="2"/>
  <c r="AV55" i="2"/>
  <c r="AV216" i="2"/>
  <c r="AV419" i="2"/>
  <c r="AV78" i="2"/>
  <c r="AV220" i="2"/>
  <c r="AV582" i="2"/>
  <c r="AV129" i="2"/>
  <c r="AV353" i="2"/>
  <c r="AV501" i="2"/>
  <c r="AV462" i="2"/>
  <c r="AV254" i="2"/>
  <c r="AV663" i="2"/>
  <c r="AV522" i="2"/>
  <c r="AV170" i="2"/>
  <c r="AV25" i="2"/>
  <c r="AV45" i="2"/>
  <c r="AV206" i="2"/>
  <c r="AV202" i="2"/>
  <c r="AV179" i="2"/>
  <c r="AV215" i="2"/>
  <c r="AV7" i="2"/>
  <c r="AV59" i="2"/>
  <c r="AV44" i="2"/>
  <c r="AV488" i="2"/>
  <c r="AV218" i="2"/>
  <c r="AV147" i="2"/>
  <c r="AV61" i="2"/>
  <c r="AV435" i="2"/>
  <c r="AV278" i="2"/>
  <c r="AV37" i="2"/>
  <c r="AV555" i="2"/>
  <c r="AV523" i="2"/>
  <c r="AV264" i="2"/>
  <c r="AV84" i="2"/>
  <c r="AV153" i="2"/>
  <c r="AV245" i="2"/>
  <c r="AV342" i="2"/>
  <c r="AV479" i="2"/>
  <c r="AV425" i="2"/>
  <c r="AV122" i="2"/>
  <c r="AV374" i="2"/>
  <c r="AV566" i="2"/>
  <c r="AV250" i="2"/>
  <c r="AV421" i="2"/>
  <c r="AV356" i="2"/>
  <c r="AV268" i="2"/>
  <c r="AV614" i="2"/>
  <c r="AV451" i="2"/>
  <c r="AV340" i="2"/>
  <c r="AV246" i="2"/>
  <c r="AV18" i="2"/>
  <c r="AV269" i="2"/>
  <c r="AV651" i="2"/>
  <c r="AV530" i="2"/>
  <c r="AV152" i="2"/>
  <c r="AV226" i="2"/>
  <c r="AV20" i="2"/>
  <c r="AV385" i="2"/>
  <c r="AV452" i="2"/>
  <c r="AV643" i="2"/>
  <c r="AV376" i="2"/>
  <c r="AV680" i="2"/>
  <c r="AV146" i="2"/>
  <c r="AV160" i="2"/>
  <c r="AV302" i="2"/>
  <c r="AV49" i="2"/>
  <c r="AV126" i="2"/>
  <c r="AV648" i="2"/>
  <c r="AV169" i="2"/>
  <c r="AV95" i="2"/>
  <c r="AV388" i="2"/>
  <c r="AV2" i="2"/>
  <c r="AV726" i="2"/>
  <c r="AV76" i="2"/>
  <c r="AV574" i="2"/>
  <c r="AV513" i="2"/>
  <c r="AV119" i="2"/>
  <c r="AV287" i="2"/>
  <c r="AV149" i="2"/>
  <c r="AV62" i="2"/>
  <c r="AV714" i="2"/>
  <c r="AV257" i="2"/>
  <c r="AV235" i="2"/>
  <c r="AV568" i="2"/>
  <c r="AV409" i="2"/>
  <c r="AV601" i="2"/>
  <c r="AV375" i="2"/>
  <c r="AV585" i="2"/>
  <c r="AV28" i="2"/>
  <c r="AV363" i="2"/>
  <c r="AV320" i="2"/>
  <c r="AV94" i="2"/>
  <c r="AV730" i="2"/>
  <c r="AV519" i="2"/>
  <c r="AV427" i="2"/>
  <c r="AV311" i="2"/>
  <c r="AV626" i="2"/>
  <c r="AV685" i="2"/>
  <c r="AV74" i="2"/>
  <c r="AV41" i="2"/>
  <c r="AV724" i="2"/>
  <c r="AV641" i="2"/>
  <c r="AV123" i="2"/>
  <c r="AV460" i="2"/>
  <c r="AV239" i="2"/>
  <c r="AV60" i="2"/>
  <c r="AV684" i="2"/>
  <c r="AV331" i="2"/>
  <c r="AV354" i="2"/>
  <c r="AV445" i="2"/>
  <c r="AV539" i="2"/>
  <c r="AV291" i="2"/>
  <c r="AV189" i="2"/>
  <c r="AV612" i="2"/>
  <c r="AV164" i="2"/>
  <c r="AV251" i="2"/>
  <c r="AV184" i="2"/>
  <c r="AV457" i="2"/>
  <c r="AV70" i="2"/>
  <c r="AV389" i="2"/>
  <c r="AV490" i="2"/>
  <c r="AV567" i="2"/>
  <c r="AV590" i="2"/>
  <c r="AV288" i="2"/>
  <c r="AV715" i="2"/>
  <c r="AV286" i="2"/>
  <c r="AV628" i="2"/>
  <c r="AV390" i="2"/>
  <c r="AV362" i="2"/>
  <c r="AV474" i="2"/>
  <c r="AV237" i="2"/>
  <c r="AV631" i="2"/>
  <c r="AV324" i="2"/>
  <c r="AV387" i="2"/>
  <c r="AV495" i="2"/>
  <c r="AV672" i="2"/>
  <c r="AV408" i="2"/>
  <c r="AV248" i="2"/>
  <c r="AV343" i="2"/>
  <c r="AV483" i="2"/>
  <c r="AV118" i="2"/>
  <c r="AV262" i="2"/>
  <c r="AV198" i="2"/>
  <c r="AV102" i="2"/>
  <c r="AV138" i="2"/>
  <c r="AV54" i="2"/>
  <c r="AV384" i="2"/>
  <c r="AV296" i="2"/>
  <c r="AV413" i="2"/>
  <c r="AV358" i="2"/>
  <c r="AV90" i="2"/>
  <c r="AV429" i="2"/>
  <c r="AV473" i="2"/>
  <c r="AV255" i="2"/>
  <c r="AV543" i="2"/>
  <c r="AV393" i="2"/>
  <c r="AV615" i="2"/>
  <c r="AV418" i="2"/>
  <c r="AV378" i="2"/>
  <c r="AV729" i="2"/>
  <c r="AV591" i="2"/>
  <c r="AV588" i="2"/>
  <c r="AV309" i="2"/>
  <c r="AV141" i="2"/>
  <c r="AV19" i="2"/>
  <c r="AV677" i="2"/>
  <c r="AV485" i="2"/>
  <c r="AV190" i="2"/>
  <c r="AV404" i="2"/>
  <c r="AV602" i="2"/>
  <c r="AV155" i="2"/>
  <c r="AV345" i="2"/>
  <c r="AV583" i="2"/>
  <c r="AV486" i="2"/>
  <c r="AV355" i="2"/>
  <c r="AV649" i="2"/>
  <c r="AV186" i="2"/>
  <c r="AV391" i="2"/>
  <c r="AV38" i="2"/>
  <c r="AV524" i="2"/>
  <c r="AV180" i="2"/>
  <c r="AV598" i="2"/>
  <c r="AV48" i="2"/>
  <c r="AV373" i="2"/>
  <c r="AV642" i="2"/>
  <c r="AV682" i="2"/>
  <c r="AV454" i="2"/>
  <c r="X69" i="3" l="1"/>
  <c r="X113" i="3"/>
  <c r="Z6" i="3"/>
  <c r="Z94" i="3"/>
  <c r="X8" i="3"/>
  <c r="Z61" i="3"/>
  <c r="Z27" i="3"/>
  <c r="Z119" i="3"/>
  <c r="X86" i="3"/>
  <c r="Z41" i="3"/>
  <c r="Z2" i="3"/>
  <c r="X38" i="3"/>
  <c r="X97" i="3"/>
  <c r="X92" i="3"/>
  <c r="Z106" i="3"/>
  <c r="X101" i="3"/>
  <c r="X65" i="3"/>
  <c r="X96" i="3"/>
  <c r="X46" i="3"/>
  <c r="Z39" i="3"/>
  <c r="Z116" i="3"/>
  <c r="Z69" i="3"/>
  <c r="Z43" i="3"/>
  <c r="X84" i="3"/>
  <c r="X18" i="3"/>
  <c r="X67" i="3"/>
  <c r="X56" i="3"/>
  <c r="X117" i="3"/>
  <c r="X114" i="3"/>
  <c r="Z79" i="3"/>
  <c r="Z100" i="3"/>
  <c r="Z75" i="3"/>
  <c r="X37" i="3"/>
  <c r="X23" i="3"/>
  <c r="X9" i="3"/>
  <c r="X50" i="3"/>
  <c r="X49" i="3"/>
  <c r="Z110" i="3"/>
  <c r="Z121" i="3"/>
  <c r="X16" i="3"/>
  <c r="Z92" i="3"/>
  <c r="X107" i="3"/>
  <c r="X54" i="3"/>
  <c r="Z32" i="3"/>
  <c r="X29" i="3"/>
  <c r="X4" i="3"/>
  <c r="Z7" i="3"/>
  <c r="Z86" i="3"/>
  <c r="Z88" i="3"/>
  <c r="Z67" i="3"/>
  <c r="Z11" i="3"/>
  <c r="X13" i="3"/>
  <c r="X94" i="3"/>
  <c r="X106" i="3"/>
  <c r="X52" i="3"/>
  <c r="X108" i="3"/>
  <c r="X25" i="3"/>
  <c r="Z35" i="3"/>
  <c r="Z107" i="3"/>
  <c r="Z26" i="3"/>
  <c r="Z5" i="3"/>
  <c r="Z112" i="3"/>
  <c r="X68" i="3"/>
  <c r="Z114" i="3"/>
  <c r="Z50" i="3"/>
  <c r="Z56" i="3"/>
  <c r="Z122" i="3"/>
  <c r="X20" i="3"/>
  <c r="Z54" i="3"/>
  <c r="X111" i="3"/>
  <c r="Z57" i="3"/>
  <c r="X12" i="3"/>
  <c r="X57" i="3"/>
  <c r="X81" i="3"/>
  <c r="Z93" i="3"/>
  <c r="X51" i="3"/>
  <c r="X74" i="3"/>
  <c r="X41" i="3"/>
  <c r="X15" i="3"/>
  <c r="Z21" i="3"/>
  <c r="Z78" i="3"/>
  <c r="X77" i="3"/>
  <c r="X83" i="3"/>
  <c r="X73" i="3"/>
  <c r="Z38" i="3"/>
  <c r="X40" i="3"/>
  <c r="Z99" i="3"/>
  <c r="Z87" i="3"/>
  <c r="X63" i="3"/>
  <c r="X32" i="3"/>
  <c r="X19" i="3"/>
  <c r="Z47" i="3"/>
  <c r="Z81" i="3"/>
  <c r="X64" i="3"/>
  <c r="Z10" i="3"/>
  <c r="Z108" i="3"/>
  <c r="Z44" i="3"/>
  <c r="X22" i="3"/>
  <c r="Z25" i="3"/>
  <c r="Z49" i="3"/>
  <c r="X58" i="3"/>
  <c r="X7" i="3"/>
  <c r="X82" i="3"/>
  <c r="X79" i="3"/>
  <c r="Z103" i="3"/>
  <c r="X27" i="3"/>
  <c r="X53" i="3"/>
  <c r="Z82" i="3"/>
  <c r="X118" i="3"/>
  <c r="X47" i="3"/>
  <c r="Z31" i="3"/>
  <c r="X72" i="3"/>
  <c r="X66" i="3"/>
  <c r="X2" i="3"/>
  <c r="Z64" i="3"/>
  <c r="Z48" i="3"/>
  <c r="Z118" i="3"/>
  <c r="Z55" i="3"/>
  <c r="X98" i="3"/>
  <c r="X75" i="3"/>
  <c r="Z51" i="3"/>
  <c r="Z40" i="3"/>
  <c r="Z24" i="3"/>
  <c r="X30" i="3"/>
  <c r="Z65" i="3"/>
  <c r="Z96" i="3"/>
  <c r="X14" i="3"/>
  <c r="X85" i="3"/>
  <c r="X21" i="3"/>
  <c r="X43" i="3"/>
  <c r="Z17" i="3"/>
  <c r="Z97" i="3"/>
  <c r="Z105" i="3"/>
  <c r="X24" i="3"/>
  <c r="X55" i="3"/>
  <c r="Z113" i="3"/>
  <c r="Z22" i="3"/>
  <c r="X109" i="3"/>
  <c r="X99" i="3"/>
  <c r="Z8" i="3"/>
  <c r="Z46" i="3"/>
  <c r="X88" i="3"/>
  <c r="Z13" i="3"/>
  <c r="Z58" i="3"/>
  <c r="Z74" i="3"/>
  <c r="X45" i="3"/>
  <c r="Z36" i="3"/>
  <c r="X11" i="3"/>
  <c r="X115" i="3"/>
  <c r="X119" i="3"/>
  <c r="Z68" i="3"/>
  <c r="X100" i="3"/>
  <c r="X59" i="3"/>
  <c r="X102" i="3"/>
  <c r="X28" i="3"/>
  <c r="X33" i="3"/>
  <c r="X17" i="3"/>
  <c r="X36" i="3"/>
  <c r="X116" i="3"/>
  <c r="X95" i="3"/>
  <c r="X80" i="3"/>
  <c r="Z29" i="3"/>
  <c r="Z117" i="3"/>
  <c r="X44" i="3"/>
  <c r="Z62" i="3"/>
  <c r="X78" i="3"/>
  <c r="Z104" i="3"/>
  <c r="X93" i="3"/>
  <c r="Z60" i="3"/>
  <c r="X26" i="3"/>
  <c r="Z3" i="3"/>
  <c r="Z23" i="3"/>
  <c r="Z37" i="3"/>
  <c r="Z30" i="3"/>
  <c r="Z19" i="3"/>
  <c r="X48" i="3"/>
  <c r="Z15" i="3"/>
  <c r="Z101" i="3"/>
  <c r="X105" i="3"/>
  <c r="X91" i="3"/>
  <c r="X112" i="3"/>
  <c r="Z28" i="3"/>
  <c r="Z98" i="3"/>
  <c r="Z33" i="3"/>
  <c r="Z73" i="3"/>
  <c r="Z91" i="3"/>
  <c r="Z34" i="3"/>
  <c r="Z76" i="3"/>
  <c r="Z80" i="3"/>
  <c r="X61" i="3"/>
  <c r="X120" i="3"/>
  <c r="Z115" i="3"/>
  <c r="Z120" i="3"/>
  <c r="X70" i="3"/>
  <c r="Z102" i="3"/>
  <c r="Z53" i="3"/>
  <c r="X121" i="3"/>
  <c r="X34" i="3"/>
  <c r="Z77" i="3"/>
  <c r="Z95" i="3"/>
  <c r="X3" i="3"/>
  <c r="Z45" i="3"/>
  <c r="X122" i="3"/>
  <c r="X62" i="3"/>
  <c r="Z52" i="3"/>
  <c r="X42" i="3"/>
  <c r="Z72" i="3"/>
  <c r="X35" i="3"/>
  <c r="X104" i="3"/>
  <c r="X110" i="3"/>
  <c r="X103" i="3"/>
  <c r="X89" i="3"/>
  <c r="Z59" i="3"/>
  <c r="X90" i="3"/>
  <c r="Z85" i="3"/>
  <c r="Z4" i="3"/>
  <c r="X5" i="3"/>
  <c r="X87" i="3"/>
  <c r="Z89" i="3"/>
  <c r="Z90" i="3"/>
  <c r="Z83" i="3"/>
  <c r="X76" i="3"/>
  <c r="X6" i="3"/>
  <c r="Z71" i="3"/>
  <c r="Z16" i="3"/>
  <c r="Z14" i="3"/>
  <c r="X10" i="3"/>
  <c r="Z9" i="3"/>
  <c r="Z84" i="3"/>
  <c r="Z18" i="3"/>
  <c r="Z66" i="3"/>
  <c r="Z20" i="3"/>
  <c r="Z70" i="3"/>
  <c r="Z109" i="3"/>
  <c r="X39" i="3"/>
  <c r="X60" i="3"/>
  <c r="Z111" i="3"/>
  <c r="Z63" i="3"/>
  <c r="Z42" i="3"/>
  <c r="X71" i="3"/>
  <c r="Z12" i="3"/>
  <c r="X31" i="3"/>
</calcChain>
</file>

<file path=xl/sharedStrings.xml><?xml version="1.0" encoding="utf-8"?>
<sst xmlns="http://schemas.openxmlformats.org/spreadsheetml/2006/main" count="18860" uniqueCount="10234">
  <si>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</si>
  <si>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</si>
  <si>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</si>
  <si>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</si>
  <si>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</si>
  <si>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</si>
  <si>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</si>
  <si>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</si>
  <si>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</si>
  <si>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</si>
  <si>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</si>
  <si>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</si>
  <si>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</si>
  <si>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</si>
  <si>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</si>
  <si>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</si>
  <si>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</si>
  <si>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</si>
  <si>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</si>
  <si>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</si>
  <si>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</si>
  <si>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</si>
  <si>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</si>
  <si>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</si>
  <si>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</si>
  <si>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</si>
  <si>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</si>
  <si>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</si>
  <si>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</si>
  <si>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</si>
  <si>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</si>
  <si>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</si>
  <si>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</si>
  <si>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</si>
  <si>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</si>
  <si>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</si>
  <si>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</si>
  <si>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</si>
  <si>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</si>
  <si>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</si>
  <si>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</si>
  <si>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</si>
  <si>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</si>
  <si>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</si>
  <si>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</si>
  <si>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</si>
  <si>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</si>
  <si>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</si>
  <si>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</si>
  <si>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Tata Motors Ltd</t>
  </si>
  <si>
    <t>TATAMOTORS</t>
  </si>
  <si>
    <t>Four Wheelers</t>
  </si>
  <si>
    <t>Bajaj Finance Ltd</t>
  </si>
  <si>
    <t>BAJFINANCE</t>
  </si>
  <si>
    <t>Consumer Finance</t>
  </si>
  <si>
    <t>Oil and Natural Gas Corporation Ltd</t>
  </si>
  <si>
    <t>ONGC</t>
  </si>
  <si>
    <t>Oil &amp; Gas - Exploration &amp; Production</t>
  </si>
  <si>
    <t>Sun Pharmaceutical Industries Ltd</t>
  </si>
  <si>
    <t>SUNPHARMA</t>
  </si>
  <si>
    <t>Pharmaceuticals</t>
  </si>
  <si>
    <t>Maruti Suzuki India Ltd</t>
  </si>
  <si>
    <t>MARUTI</t>
  </si>
  <si>
    <t>NTPC Ltd</t>
  </si>
  <si>
    <t>NTPC</t>
  </si>
  <si>
    <t>Power Generation</t>
  </si>
  <si>
    <t>Adani Enterprises Ltd</t>
  </si>
  <si>
    <t>ADANIENT</t>
  </si>
  <si>
    <t>Commodities Trading</t>
  </si>
  <si>
    <t>Axis Bank Ltd</t>
  </si>
  <si>
    <t>AXISBANK</t>
  </si>
  <si>
    <t>Kotak Mahindra Bank Ltd</t>
  </si>
  <si>
    <t>KOTAKBANK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</si>
  <si>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</si>
  <si>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</si>
  <si>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</si>
  <si>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</si>
  <si>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</si>
  <si>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</si>
  <si>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</si>
  <si>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</si>
  <si>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</si>
  <si>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</si>
  <si>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</si>
  <si>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</si>
  <si>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</si>
  <si>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</si>
  <si>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</si>
  <si>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</si>
  <si>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</si>
  <si>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Avenue Supermarts Ltd</t>
  </si>
  <si>
    <t>DMART</t>
  </si>
  <si>
    <t>Retail - Department Stores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</si>
  <si>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</si>
  <si>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</si>
  <si>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</si>
  <si>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</si>
  <si>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</si>
  <si>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</si>
  <si>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</si>
  <si>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</si>
  <si>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</si>
  <si>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Adani Power Ltd</t>
  </si>
  <si>
    <t>ADANIPOWER</t>
  </si>
  <si>
    <t>Hindustan Zinc Ltd</t>
  </si>
  <si>
    <t>HINDZINC</t>
  </si>
  <si>
    <t>Mining - Diversified</t>
  </si>
  <si>
    <t>Wipro Ltd</t>
  </si>
  <si>
    <t>WIPRO</t>
  </si>
  <si>
    <t>Bajaj Auto Ltd</t>
  </si>
  <si>
    <t>BAJAJ-AUTO</t>
  </si>
  <si>
    <t>Two Wheelers</t>
  </si>
  <si>
    <t>Bajaj Finserv Ltd</t>
  </si>
  <si>
    <t>BAJAJFINSV</t>
  </si>
  <si>
    <t>Indian Oil Corporation Ltd</t>
  </si>
  <si>
    <t>IOC</t>
  </si>
  <si>
    <t>Siemens Ltd</t>
  </si>
  <si>
    <t>SIEMENS</t>
  </si>
  <si>
    <t>Conglomerates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</si>
  <si>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</si>
  <si>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</si>
  <si>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</si>
  <si>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</si>
  <si>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</si>
  <si>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</si>
  <si>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Bharat Electronics Ltd</t>
  </si>
  <si>
    <t>BEL</t>
  </si>
  <si>
    <t>Electronic Equipments</t>
  </si>
  <si>
    <t>JSW Steel Ltd</t>
  </si>
  <si>
    <t>JSWSTEEL</t>
  </si>
  <si>
    <t>Iron &amp; Steel</t>
  </si>
  <si>
    <t>DLF Ltd</t>
  </si>
  <si>
    <t>DLF</t>
  </si>
  <si>
    <t>Real Estate</t>
  </si>
  <si>
    <t>Jio Financial Services Ltd</t>
  </si>
  <si>
    <t>JIOFIN</t>
  </si>
  <si>
    <t>Trent Ltd</t>
  </si>
  <si>
    <t>TRENT</t>
  </si>
  <si>
    <t>Retail - Apparel</t>
  </si>
  <si>
    <t>Tata Steel Ltd</t>
  </si>
  <si>
    <t>TATASTEEL</t>
  </si>
  <si>
    <t>Varun Beverages Ltd</t>
  </si>
  <si>
    <t>VBL</t>
  </si>
  <si>
    <t>Soft Drinks</t>
  </si>
  <si>
    <t>Zomato Ltd</t>
  </si>
  <si>
    <t>ZOMATO</t>
  </si>
  <si>
    <t>Online Services</t>
  </si>
  <si>
    <t>Grasim Industries Ltd</t>
  </si>
  <si>
    <t>GRASIM</t>
  </si>
  <si>
    <t>Power Finance Corporation Ltd</t>
  </si>
  <si>
    <t>PFC</t>
  </si>
  <si>
    <t>Vedanta Ltd</t>
  </si>
  <si>
    <t>VEDL</t>
  </si>
  <si>
    <t>Metals - Diversified</t>
  </si>
  <si>
    <t>SBI Life Insurance Company Ltd</t>
  </si>
  <si>
    <t>SBILIFE</t>
  </si>
  <si>
    <t>Interglobe Aviation Ltd</t>
  </si>
  <si>
    <t>INDIGO</t>
  </si>
  <si>
    <t>Airlines</t>
  </si>
  <si>
    <t>REC Limited</t>
  </si>
  <si>
    <t>RECLTD</t>
  </si>
  <si>
    <t>LTIMindtree Ltd</t>
  </si>
  <si>
    <t>LTIM</t>
  </si>
  <si>
    <t>Ambuja Cements Ltd</t>
  </si>
  <si>
    <t>AMBUJACEM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</si>
  <si>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</si>
  <si>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</si>
  <si>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</si>
  <si>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</si>
  <si>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</si>
  <si>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</si>
  <si>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Gail (India) Ltd</t>
  </si>
  <si>
    <t>GAIL</t>
  </si>
  <si>
    <t>Gas Distribution</t>
  </si>
  <si>
    <t>HDFC Life Insurance Company Ltd</t>
  </si>
  <si>
    <t>HDFCLIFE</t>
  </si>
  <si>
    <t>Tech Mahindra Ltd</t>
  </si>
  <si>
    <t>TECHM</t>
  </si>
  <si>
    <t>Bharat Petroleum Corporation Ltd</t>
  </si>
  <si>
    <t>BPCL</t>
  </si>
  <si>
    <t>TATAMTRDVR</t>
  </si>
  <si>
    <t>Hindalco Industries Ltd</t>
  </si>
  <si>
    <t>HINDALCO</t>
  </si>
  <si>
    <t>Metals - Aluminium</t>
  </si>
  <si>
    <t>Godrej Consumer Products Ltd</t>
  </si>
  <si>
    <t>GODREJCP</t>
  </si>
  <si>
    <t>FMCG - Personal Products</t>
  </si>
  <si>
    <t>Tata Power Company Ltd</t>
  </si>
  <si>
    <t>TATAPOWER</t>
  </si>
  <si>
    <t>Britannia Industries Ltd</t>
  </si>
  <si>
    <t>BRITANNIA</t>
  </si>
  <si>
    <t>Punjab National Bank</t>
  </si>
  <si>
    <t>PNB</t>
  </si>
  <si>
    <t>Eicher Motors Ltd</t>
  </si>
  <si>
    <t>EICHERMOT</t>
  </si>
  <si>
    <t>Trucks &amp; Buses</t>
  </si>
  <si>
    <t>Samvardhana Motherson International Ltd</t>
  </si>
  <si>
    <t>MOTHERSON</t>
  </si>
  <si>
    <t>Auto Parts</t>
  </si>
  <si>
    <t>Bank of Baroda Ltd</t>
  </si>
  <si>
    <t>BANKBARODA</t>
  </si>
  <si>
    <t>Divi's Laboratories Ltd</t>
  </si>
  <si>
    <t>DIVISLAB</t>
  </si>
  <si>
    <t>Labs &amp; Life Sciences Services</t>
  </si>
  <si>
    <t>Macrotech Developers Ltd</t>
  </si>
  <si>
    <t>LODHA</t>
  </si>
  <si>
    <t>JSW Energy Ltd</t>
  </si>
  <si>
    <t>JSWENERGY</t>
  </si>
  <si>
    <t>Adani Energy Solutions Ltd</t>
  </si>
  <si>
    <t>ADANIENSOL</t>
  </si>
  <si>
    <t>Power Infrastructure</t>
  </si>
  <si>
    <t>Indian Overseas Bank</t>
  </si>
  <si>
    <t>IOB</t>
  </si>
  <si>
    <t>Zydus Lifesciences Ltd</t>
  </si>
  <si>
    <t>ZYDUSLIFE</t>
  </si>
  <si>
    <t>Rail Vikas Nigam Ltd</t>
  </si>
  <si>
    <t>RVNL</t>
  </si>
  <si>
    <t>Cipla Ltd</t>
  </si>
  <si>
    <t>CIPLA</t>
  </si>
  <si>
    <t>TVS Motor Company Ltd</t>
  </si>
  <si>
    <t>TVSMOTOR</t>
  </si>
  <si>
    <t>Cholamandalam Investment and Finance Company Ltd</t>
  </si>
  <si>
    <t>CHOLAFIN</t>
  </si>
  <si>
    <t>Tata Consumer Products Ltd</t>
  </si>
  <si>
    <t>TATACONSUM</t>
  </si>
  <si>
    <t>Tea &amp; Coffee</t>
  </si>
  <si>
    <t>Indus Towers Ltd</t>
  </si>
  <si>
    <t>INDUSTOWER</t>
  </si>
  <si>
    <t>Telecom Infrastructure</t>
  </si>
  <si>
    <t>Havells India Ltd</t>
  </si>
  <si>
    <t>HAVELLS</t>
  </si>
  <si>
    <t>Electrical Components &amp; Equipments</t>
  </si>
  <si>
    <t>Vodafone Idea Ltd</t>
  </si>
  <si>
    <t>IDEA</t>
  </si>
  <si>
    <t>Dabur India Ltd</t>
  </si>
  <si>
    <t>DABUR</t>
  </si>
  <si>
    <t>CG Power and Industrial Solutions Ltd</t>
  </si>
  <si>
    <t>CGPOWER</t>
  </si>
  <si>
    <t>Dr Reddy's Laboratories Ltd</t>
  </si>
  <si>
    <t>DRREDDY</t>
  </si>
  <si>
    <t>IDBI Bank Ltd</t>
  </si>
  <si>
    <t>IDBI</t>
  </si>
  <si>
    <t>Private Bank</t>
  </si>
  <si>
    <t>Indusind Bank Ltd</t>
  </si>
  <si>
    <t>INDUSINDBK</t>
  </si>
  <si>
    <t>Shriram Finance Ltd</t>
  </si>
  <si>
    <t>SHRIRAMFIN</t>
  </si>
  <si>
    <t>Bharat Heavy Electricals Ltd</t>
  </si>
  <si>
    <t>BHEL</t>
  </si>
  <si>
    <t>Hero MotoCorp Ltd</t>
  </si>
  <si>
    <t>HEROMOTOCO</t>
  </si>
  <si>
    <t>Torrent Pharmaceuticals Ltd</t>
  </si>
  <si>
    <t>TORNTPHARM</t>
  </si>
  <si>
    <t>Bajaj Holdings and Investment Ltd</t>
  </si>
  <si>
    <t>BAJAJHLDNG</t>
  </si>
  <si>
    <t>Asset Management</t>
  </si>
  <si>
    <t>Cummins India Ltd</t>
  </si>
  <si>
    <t>CUMMINSIND</t>
  </si>
  <si>
    <t>Industrial Machinery</t>
  </si>
  <si>
    <t>ICICI Prudential Life Insurance Company Ltd</t>
  </si>
  <si>
    <t>ICICIPRULI</t>
  </si>
  <si>
    <t>Mazagon Dock Shipbuilders Ltd</t>
  </si>
  <si>
    <t>MAZDOCK</t>
  </si>
  <si>
    <t>Shipbuilding</t>
  </si>
  <si>
    <t>NHPC Ltd</t>
  </si>
  <si>
    <t>NHPC</t>
  </si>
  <si>
    <t>Canara Bank Ltd</t>
  </si>
  <si>
    <t>CANBK</t>
  </si>
  <si>
    <t>Bosch Ltd</t>
  </si>
  <si>
    <t>BOSCHLTD</t>
  </si>
  <si>
    <t>Polycab India Ltd</t>
  </si>
  <si>
    <t>POLYCAB</t>
  </si>
  <si>
    <t>Union Bank of India Ltd</t>
  </si>
  <si>
    <t>UNIONBANK</t>
  </si>
  <si>
    <t>United Spirits Ltd</t>
  </si>
  <si>
    <t>UNITDSPR</t>
  </si>
  <si>
    <t>Alcoholic Beverages</t>
  </si>
  <si>
    <t>Shree Cement Ltd</t>
  </si>
  <si>
    <t>SHREECEM</t>
  </si>
  <si>
    <t>Jindal Steel And Power Ltd</t>
  </si>
  <si>
    <t>JINDALSTEL</t>
  </si>
  <si>
    <t>ICICI Lombard General Insurance Company Ltd</t>
  </si>
  <si>
    <t>ICICIGI</t>
  </si>
  <si>
    <t>Adani Total Gas Ltd</t>
  </si>
  <si>
    <t>ATGL</t>
  </si>
  <si>
    <t>Solar Industries India Ltd</t>
  </si>
  <si>
    <t>SOLARINDS</t>
  </si>
  <si>
    <t>Commodity Chemicals</t>
  </si>
  <si>
    <t>Oracle Financial Services Software Ltd</t>
  </si>
  <si>
    <t>OFSS</t>
  </si>
  <si>
    <t>Software Services</t>
  </si>
  <si>
    <t>Apollo Hospitals Enterprise Ltd</t>
  </si>
  <si>
    <t>APOLLOHOSP</t>
  </si>
  <si>
    <t>Hospitals &amp; Diagnostic Centres</t>
  </si>
  <si>
    <t>Suzlon Energy Ltd</t>
  </si>
  <si>
    <t>SUZLON</t>
  </si>
  <si>
    <t>Renewable Energy Equipment &amp; Services</t>
  </si>
  <si>
    <t>Oil India Ltd</t>
  </si>
  <si>
    <t>OIL</t>
  </si>
  <si>
    <t>Colgate-Palmolive (India) Ltd</t>
  </si>
  <si>
    <t>COLPAL</t>
  </si>
  <si>
    <t>Indian Hotels Company Ltd</t>
  </si>
  <si>
    <t>INDHOTEL</t>
  </si>
  <si>
    <t>Hotels, Resorts &amp; Cruise Lines</t>
  </si>
  <si>
    <t>Info Edge (India) Ltd</t>
  </si>
  <si>
    <t>NAUKRI</t>
  </si>
  <si>
    <t>Torrent Power Ltd</t>
  </si>
  <si>
    <t>TORNTPOWER</t>
  </si>
  <si>
    <t>Max Healthcare Institute Ltd</t>
  </si>
  <si>
    <t>MAXHEALTH</t>
  </si>
  <si>
    <t>Godrej Properties Ltd</t>
  </si>
  <si>
    <t>GODREJPROP</t>
  </si>
  <si>
    <t>HDFC Asset Management Company Ltd</t>
  </si>
  <si>
    <t>HDFCAMC</t>
  </si>
  <si>
    <t>Marico Ltd</t>
  </si>
  <si>
    <t>MARICO</t>
  </si>
  <si>
    <t>Lupin Ltd</t>
  </si>
  <si>
    <t>LUPIN</t>
  </si>
  <si>
    <t>Aurobindo Pharma Ltd</t>
  </si>
  <si>
    <t>AUROPHARMA</t>
  </si>
  <si>
    <t>Hindustan Petroleum Corp Ltd</t>
  </si>
  <si>
    <t>HINDPETRO</t>
  </si>
  <si>
    <t>Yes Bank Ltd</t>
  </si>
  <si>
    <t>YESBANK</t>
  </si>
  <si>
    <t>Indian Bank</t>
  </si>
  <si>
    <t>INDIANB</t>
  </si>
  <si>
    <t>Mankind Pharma Ltd</t>
  </si>
  <si>
    <t>MANKIND</t>
  </si>
  <si>
    <t>Bharat Forge Ltd</t>
  </si>
  <si>
    <t>BHARATFORG</t>
  </si>
  <si>
    <t>Tube Investments of India Ltd</t>
  </si>
  <si>
    <t>TIINDIA</t>
  </si>
  <si>
    <t>Cycles</t>
  </si>
  <si>
    <t>Indian Railway Catering and Tourism Corporation Ltd</t>
  </si>
  <si>
    <t>IRCTC</t>
  </si>
  <si>
    <t>SRF Ltd</t>
  </si>
  <si>
    <t>SRF</t>
  </si>
  <si>
    <t>Ashok Leyland Ltd</t>
  </si>
  <si>
    <t>ASHOKLEY</t>
  </si>
  <si>
    <t>General Insurance Corporation of India</t>
  </si>
  <si>
    <t>GICRE</t>
  </si>
  <si>
    <t>Persistent Systems Ltd</t>
  </si>
  <si>
    <t>PERSISTENT</t>
  </si>
  <si>
    <t>Muthoot Finance Ltd</t>
  </si>
  <si>
    <t>MUTHOOTFIN</t>
  </si>
  <si>
    <t>Prestige Estates Projects Ltd</t>
  </si>
  <si>
    <t>PRESTIGE</t>
  </si>
  <si>
    <t>GMR Airports Infrastructure Ltd</t>
  </si>
  <si>
    <t>GMRINFRA</t>
  </si>
  <si>
    <t>Dixon Technologies (India) Ltd</t>
  </si>
  <si>
    <t>DIXON</t>
  </si>
  <si>
    <t>Home Electronics &amp; Appliances</t>
  </si>
  <si>
    <t>NMDC Ltd</t>
  </si>
  <si>
    <t>NMDC</t>
  </si>
  <si>
    <t>Mining - Iron Ore</t>
  </si>
  <si>
    <t>Indian Renewable Energy Development Agency Ltd</t>
  </si>
  <si>
    <t>IREDA</t>
  </si>
  <si>
    <t>JSW Infrastructure Ltd</t>
  </si>
  <si>
    <t>JSWINFRA</t>
  </si>
  <si>
    <t>Linde India Ltd</t>
  </si>
  <si>
    <t>LINDEINDIA</t>
  </si>
  <si>
    <t>SBI Cards and Payment Services Ltd</t>
  </si>
  <si>
    <t>SBICARD</t>
  </si>
  <si>
    <t>Payment Infrastructure</t>
  </si>
  <si>
    <t>Cochin Shipyard Ltd</t>
  </si>
  <si>
    <t>COCHINSHIP</t>
  </si>
  <si>
    <t>Supreme Industries Ltd</t>
  </si>
  <si>
    <t>SUPREMEIND</t>
  </si>
  <si>
    <t>Plastic Products</t>
  </si>
  <si>
    <t>Oberoi Realty Ltd</t>
  </si>
  <si>
    <t>OBEROIRLTY</t>
  </si>
  <si>
    <t>UCO Bank</t>
  </si>
  <si>
    <t>UCOBANK</t>
  </si>
  <si>
    <t>PI Industries Ltd</t>
  </si>
  <si>
    <t>PIIND</t>
  </si>
  <si>
    <t>Schaeffler India Ltd</t>
  </si>
  <si>
    <t>SCHAEFFLER</t>
  </si>
  <si>
    <t>Fertilisers And Chemicals Travancore Ltd</t>
  </si>
  <si>
    <t>FACT</t>
  </si>
  <si>
    <t>Fertilizers &amp; Agro Chemicals</t>
  </si>
  <si>
    <t>PB Fintech Ltd</t>
  </si>
  <si>
    <t>POLICYBZR</t>
  </si>
  <si>
    <t>Berger Paints India Ltd</t>
  </si>
  <si>
    <t>BERGEPAINT</t>
  </si>
  <si>
    <t>Phoenix Mills Ltd</t>
  </si>
  <si>
    <t>PHOENIXLTD</t>
  </si>
  <si>
    <t>Balkrishna Industries Ltd</t>
  </si>
  <si>
    <t>BALKRISIND</t>
  </si>
  <si>
    <t>Tires &amp; Rubber</t>
  </si>
  <si>
    <t>Alkem Laboratories Ltd</t>
  </si>
  <si>
    <t>ALKEM</t>
  </si>
  <si>
    <t>Container Corporation of India Ltd</t>
  </si>
  <si>
    <t>CONCOR</t>
  </si>
  <si>
    <t>Logistics</t>
  </si>
  <si>
    <t>Steel Authority of India Ltd</t>
  </si>
  <si>
    <t>SAIL</t>
  </si>
  <si>
    <t>Housing and Urban Development Corporation Ltd</t>
  </si>
  <si>
    <t>HUDCO</t>
  </si>
  <si>
    <t>Patanjali Foods Ltd</t>
  </si>
  <si>
    <t>PATANJALI</t>
  </si>
  <si>
    <t>Packaged Foods &amp; Meats</t>
  </si>
  <si>
    <t>Jindal Stainless Ltd</t>
  </si>
  <si>
    <t>JSL</t>
  </si>
  <si>
    <t>MRF Ltd</t>
  </si>
  <si>
    <t>MRF</t>
  </si>
  <si>
    <t>Abbott India Ltd</t>
  </si>
  <si>
    <t>ABBOTINDIA</t>
  </si>
  <si>
    <t>UNO Minda Ltd</t>
  </si>
  <si>
    <t>UNOMINDA</t>
  </si>
  <si>
    <t>Kalyan Jewellers India Ltd</t>
  </si>
  <si>
    <t>KALYANKJIL</t>
  </si>
  <si>
    <t>Aditya Birla Capital Ltd</t>
  </si>
  <si>
    <t>ABCAPITAL</t>
  </si>
  <si>
    <t>Diversified Financials</t>
  </si>
  <si>
    <t>Astral Ltd</t>
  </si>
  <si>
    <t>ASTRAL</t>
  </si>
  <si>
    <t>Building Products - Pipes</t>
  </si>
  <si>
    <t>SJVN Ltd</t>
  </si>
  <si>
    <t>SJVN</t>
  </si>
  <si>
    <t>Bank of India Ltd</t>
  </si>
  <si>
    <t>BANKINDIA</t>
  </si>
  <si>
    <t>Thermax Limited</t>
  </si>
  <si>
    <t>THERMAX</t>
  </si>
  <si>
    <t>Bharti Hexacom Ltd</t>
  </si>
  <si>
    <t>BHARTIHEXA</t>
  </si>
  <si>
    <t>IDFC First Bank Ltd</t>
  </si>
  <si>
    <t>IDFCFIRSTB</t>
  </si>
  <si>
    <t>Tata Communications Ltd</t>
  </si>
  <si>
    <t>TATACOMM</t>
  </si>
  <si>
    <t>Petronet LNG Ltd</t>
  </si>
  <si>
    <t>PETRONET</t>
  </si>
  <si>
    <t>Oil &amp; Gas - Storage &amp; Transportation</t>
  </si>
  <si>
    <t>L&amp;T Technology Services Ltd</t>
  </si>
  <si>
    <t>LTTS</t>
  </si>
  <si>
    <t>Central Bank of India Ltd</t>
  </si>
  <si>
    <t>CENTRALBK</t>
  </si>
  <si>
    <t>Fsn E-Commerce Ventures Ltd</t>
  </si>
  <si>
    <t>NYKAA</t>
  </si>
  <si>
    <t>Wellness Services</t>
  </si>
  <si>
    <t>Procter &amp; Gamble Hygiene and Health Care Ltd</t>
  </si>
  <si>
    <t>PGHH</t>
  </si>
  <si>
    <t>Mphasis Ltd</t>
  </si>
  <si>
    <t>MPHASIS</t>
  </si>
  <si>
    <t>Bharat Dynamics Ltd</t>
  </si>
  <si>
    <t>BDL</t>
  </si>
  <si>
    <t>United Breweries Ltd</t>
  </si>
  <si>
    <t>UBL</t>
  </si>
  <si>
    <t>Voltas Ltd</t>
  </si>
  <si>
    <t>VOLTAS</t>
  </si>
  <si>
    <t>KPIT Technologies Ltd</t>
  </si>
  <si>
    <t>KPITTECH</t>
  </si>
  <si>
    <t>Federal Bank Ltd</t>
  </si>
  <si>
    <t>FEDERALBNK</t>
  </si>
  <si>
    <t>Hitachi Energy India Ltd</t>
  </si>
  <si>
    <t>POWERINDIA</t>
  </si>
  <si>
    <t>Coromandel International Ltd</t>
  </si>
  <si>
    <t>COROMANDEL</t>
  </si>
  <si>
    <t>ACC Ltd</t>
  </si>
  <si>
    <t>ACC</t>
  </si>
  <si>
    <t>New India Assurance Company Ltd</t>
  </si>
  <si>
    <t>NIACL</t>
  </si>
  <si>
    <t>Honeywell Automation India Ltd</t>
  </si>
  <si>
    <t>HONAUT</t>
  </si>
  <si>
    <t>AU Small Finance Bank Ltd</t>
  </si>
  <si>
    <t>AUBANK</t>
  </si>
  <si>
    <t>Sundaram Finance Ltd</t>
  </si>
  <si>
    <t>SUNDARMFIN</t>
  </si>
  <si>
    <t>Bank of Maharashtra Ltd</t>
  </si>
  <si>
    <t>MAHABANK</t>
  </si>
  <si>
    <t>Page Industries Ltd</t>
  </si>
  <si>
    <t>PAGEIND</t>
  </si>
  <si>
    <t>Apparel &amp; Accessories</t>
  </si>
  <si>
    <t>Gujarat Gas Ltd</t>
  </si>
  <si>
    <t>GUJGASLTD</t>
  </si>
  <si>
    <t>GlaxoSmithKline Pharmaceuticals Ltd</t>
  </si>
  <si>
    <t>GLAXO</t>
  </si>
  <si>
    <t>Escorts Kubota Ltd</t>
  </si>
  <si>
    <t>ESCORTS</t>
  </si>
  <si>
    <t>Tractors</t>
  </si>
  <si>
    <t>Adani Wilmar Ltd</t>
  </si>
  <si>
    <t>AWL</t>
  </si>
  <si>
    <t>Punjab &amp; Sind Bank</t>
  </si>
  <si>
    <t>PSB</t>
  </si>
  <si>
    <t>L&amp;T Finance Ltd</t>
  </si>
  <si>
    <t>LTF</t>
  </si>
  <si>
    <t>Exide Industries Ltd</t>
  </si>
  <si>
    <t>EXIDEIND</t>
  </si>
  <si>
    <t>Batteries</t>
  </si>
  <si>
    <t>3M India Ltd</t>
  </si>
  <si>
    <t>3MINDIA</t>
  </si>
  <si>
    <t>Stationery</t>
  </si>
  <si>
    <t>AIA Engineering Ltd</t>
  </si>
  <si>
    <t>AIAENG</t>
  </si>
  <si>
    <t>Tata Elxsi Ltd</t>
  </si>
  <si>
    <t>TATAELXSI</t>
  </si>
  <si>
    <t>Biocon Ltd</t>
  </si>
  <si>
    <t>BIOCON</t>
  </si>
  <si>
    <t>Biotechnology</t>
  </si>
  <si>
    <t>UPL Ltd</t>
  </si>
  <si>
    <t>UPL</t>
  </si>
  <si>
    <t>LIC Housing Finance Ltd</t>
  </si>
  <si>
    <t>LICHSGFIN</t>
  </si>
  <si>
    <t>Home Financing</t>
  </si>
  <si>
    <t>Deepak Nitrite Ltd</t>
  </si>
  <si>
    <t>DEEPAKNTR</t>
  </si>
  <si>
    <t>Coforge Ltd</t>
  </si>
  <si>
    <t>COFORGE</t>
  </si>
  <si>
    <t>Glenmark Pharmaceuticals Ltd</t>
  </si>
  <si>
    <t>GLENMARK</t>
  </si>
  <si>
    <t>APL Apollo Tubes Ltd</t>
  </si>
  <si>
    <t>APLAPOLLO</t>
  </si>
  <si>
    <t>360 One Wam Ltd</t>
  </si>
  <si>
    <t>360ONE</t>
  </si>
  <si>
    <t>Investment Banking &amp; Brokerage</t>
  </si>
  <si>
    <t>Nippon Life India Asset Management Ltd</t>
  </si>
  <si>
    <t>NAM-INDIA</t>
  </si>
  <si>
    <t>Ge T&amp;D India Ltd</t>
  </si>
  <si>
    <t>GET&amp;D</t>
  </si>
  <si>
    <t>Tata Technologies Ltd</t>
  </si>
  <si>
    <t>TATATECH</t>
  </si>
  <si>
    <t>IRB Infrastructure Developers Ltd</t>
  </si>
  <si>
    <t>IRB</t>
  </si>
  <si>
    <t>NLC India Ltd</t>
  </si>
  <si>
    <t>NLCINDIA</t>
  </si>
  <si>
    <t>Sona BLW Precision Forgings Ltd</t>
  </si>
  <si>
    <t>SONACOMS</t>
  </si>
  <si>
    <t>Jubilant Foodworks Ltd</t>
  </si>
  <si>
    <t>JUBLFOOD</t>
  </si>
  <si>
    <t>Restaurants &amp; Cafes</t>
  </si>
  <si>
    <t>Motilal Oswal Financial Services Ltd</t>
  </si>
  <si>
    <t>MOTILALOFS</t>
  </si>
  <si>
    <t>KEI Industries Ltd</t>
  </si>
  <si>
    <t>KEI</t>
  </si>
  <si>
    <t>Cables</t>
  </si>
  <si>
    <t>Mangalore Refinery and Petrochemicals Ltd</t>
  </si>
  <si>
    <t>MRPL</t>
  </si>
  <si>
    <t>Indraprastha Gas Ltd</t>
  </si>
  <si>
    <t>IGL</t>
  </si>
  <si>
    <t>Lloyds Metals And Energy Ltd</t>
  </si>
  <si>
    <t>LLOYDSME</t>
  </si>
  <si>
    <t>Max Financial Services Ltd</t>
  </si>
  <si>
    <t>MFSL</t>
  </si>
  <si>
    <t>Fortis Healthcare Ltd</t>
  </si>
  <si>
    <t>FORTIS</t>
  </si>
  <si>
    <t>Mahindra and Mahindra Financial Services Ltd</t>
  </si>
  <si>
    <t>M&amp;MFIN</t>
  </si>
  <si>
    <t>Gujarat Fluorochemicals Ltd</t>
  </si>
  <si>
    <t>FLUOROCHEM</t>
  </si>
  <si>
    <t>Specialty Chemicals</t>
  </si>
  <si>
    <t>Apar Industries Ltd</t>
  </si>
  <si>
    <t>APARINDS</t>
  </si>
  <si>
    <t>Metro Brands Ltd</t>
  </si>
  <si>
    <t>METROBRAND</t>
  </si>
  <si>
    <t>Footwear</t>
  </si>
  <si>
    <t>Endurance Technologies Ltd</t>
  </si>
  <si>
    <t>ENDURANCE</t>
  </si>
  <si>
    <t>National Aluminium Co Ltd</t>
  </si>
  <si>
    <t>NATIONALUM</t>
  </si>
  <si>
    <t>Emami Ltd</t>
  </si>
  <si>
    <t>EMAMILTD</t>
  </si>
  <si>
    <t>Sun Tv Network Ltd</t>
  </si>
  <si>
    <t>SUNTV</t>
  </si>
  <si>
    <t>TV Channels &amp; Broadcasters</t>
  </si>
  <si>
    <t>Star Health and Allied Insurance Company Ltd</t>
  </si>
  <si>
    <t>STARHEALTH</t>
  </si>
  <si>
    <t>Blue Star Ltd</t>
  </si>
  <si>
    <t>BLUESTARCO</t>
  </si>
  <si>
    <t>Apollo Tyres Ltd</t>
  </si>
  <si>
    <t>APOLLOTYRE</t>
  </si>
  <si>
    <t>Gland Pharma Ltd</t>
  </si>
  <si>
    <t>GLAND</t>
  </si>
  <si>
    <t>Bandhan Bank Ltd</t>
  </si>
  <si>
    <t>BANDHANBNK</t>
  </si>
  <si>
    <t>Aditya Birla Fashion and Retail Ltd</t>
  </si>
  <si>
    <t>ABFRL</t>
  </si>
  <si>
    <t>Dalmia Bharat Ltd</t>
  </si>
  <si>
    <t>DALBHARAT</t>
  </si>
  <si>
    <t>BSE Ltd</t>
  </si>
  <si>
    <t>BSE</t>
  </si>
  <si>
    <t>Stock Exchanges &amp; Ratings</t>
  </si>
  <si>
    <t>J K Cement Ltd</t>
  </si>
  <si>
    <t>JKCEMENT</t>
  </si>
  <si>
    <t>Ajanta Pharma Ltd</t>
  </si>
  <si>
    <t>AJANTPHARM</t>
  </si>
  <si>
    <t>Global Health Ltd</t>
  </si>
  <si>
    <t>MEDANTA</t>
  </si>
  <si>
    <t>IPCA Laboratories Ltd</t>
  </si>
  <si>
    <t>IPCALAB</t>
  </si>
  <si>
    <t>Carborundum Universal Ltd</t>
  </si>
  <si>
    <t>CARBORUNIV</t>
  </si>
  <si>
    <t>Motherson Sumi Wiring India Ltd</t>
  </si>
  <si>
    <t>MSUMI</t>
  </si>
  <si>
    <t>NBCC (India) Ltd</t>
  </si>
  <si>
    <t>NBCC</t>
  </si>
  <si>
    <t>Syngene International Ltd</t>
  </si>
  <si>
    <t>SYNGENE</t>
  </si>
  <si>
    <t>Embassy Office Parks REIT</t>
  </si>
  <si>
    <t>EMBASSY</t>
  </si>
  <si>
    <t>Go Digit General Insurance Ltd</t>
  </si>
  <si>
    <t>GODIGIT</t>
  </si>
  <si>
    <t>Tata Investment Corporation Ltd</t>
  </si>
  <si>
    <t>TATAINVEST</t>
  </si>
  <si>
    <t>Timken India Ltd</t>
  </si>
  <si>
    <t>TIMKEN</t>
  </si>
  <si>
    <t>CRISIL Ltd</t>
  </si>
  <si>
    <t>CRISIL</t>
  </si>
  <si>
    <t>One 97 Communications Ltd</t>
  </si>
  <si>
    <t>PAYTM</t>
  </si>
  <si>
    <t>Business Support Services</t>
  </si>
  <si>
    <t>Bayer Cropscience Ltd</t>
  </si>
  <si>
    <t>BAYERCROP</t>
  </si>
  <si>
    <t>Hindustan Copper Ltd</t>
  </si>
  <si>
    <t>HINDCOPPER</t>
  </si>
  <si>
    <t>Mining - Copper</t>
  </si>
  <si>
    <t>Godrej Industries Ltd</t>
  </si>
  <si>
    <t>GODREJIND</t>
  </si>
  <si>
    <t>TVS Holdings Ltd</t>
  </si>
  <si>
    <t>TVSHLTD</t>
  </si>
  <si>
    <t>ZF Commercial Vehicle Control Systems India Ltd</t>
  </si>
  <si>
    <t>ZFCVINDIA</t>
  </si>
  <si>
    <t>J B Chemicals and Pharmaceuticals Ltd</t>
  </si>
  <si>
    <t>JBCHEPHARM</t>
  </si>
  <si>
    <t>Delhivery Ltd</t>
  </si>
  <si>
    <t>DELHIVERY</t>
  </si>
  <si>
    <t>Amara Raja Energy &amp; Mobility Ltd</t>
  </si>
  <si>
    <t>ARE&amp;M</t>
  </si>
  <si>
    <t>KPR Mill Ltd</t>
  </si>
  <si>
    <t>KPRMILL</t>
  </si>
  <si>
    <t>Textiles</t>
  </si>
  <si>
    <t>ITI Ltd</t>
  </si>
  <si>
    <t>ITI</t>
  </si>
  <si>
    <t>Telecom Equipments</t>
  </si>
  <si>
    <t>Sundram Fasteners Ltd</t>
  </si>
  <si>
    <t>SUNDRMFAST</t>
  </si>
  <si>
    <t>Aegis Logistics Ltd</t>
  </si>
  <si>
    <t>AEGISLOG</t>
  </si>
  <si>
    <t>Brigade Enterprises Ltd</t>
  </si>
  <si>
    <t>BRIGADE</t>
  </si>
  <si>
    <t>Crompton Greaves Consumer Electricals Ltd</t>
  </si>
  <si>
    <t>CROMPTON</t>
  </si>
  <si>
    <t>Grindwell Norton Ltd</t>
  </si>
  <si>
    <t>GRINDWELL</t>
  </si>
  <si>
    <t>Tata Chemicals Ltd</t>
  </si>
  <si>
    <t>TATACHEM</t>
  </si>
  <si>
    <t>Cholamandalam Financial Holdings Ltd</t>
  </si>
  <si>
    <t>CHOLAHLDNG</t>
  </si>
  <si>
    <t>Poonawalla Fincorp Ltd</t>
  </si>
  <si>
    <t>POONAWALLA</t>
  </si>
  <si>
    <t>Kaynes Technology India Ltd</t>
  </si>
  <si>
    <t>KAYNES</t>
  </si>
  <si>
    <t>Vedant Fashions Ltd</t>
  </si>
  <si>
    <t>MANYAVAR</t>
  </si>
  <si>
    <t>KIOCL Ltd</t>
  </si>
  <si>
    <t>KIOCL</t>
  </si>
  <si>
    <t>SKF India Ltd</t>
  </si>
  <si>
    <t>SKFINDIA</t>
  </si>
  <si>
    <t>EIH Ltd</t>
  </si>
  <si>
    <t>EIHOTEL</t>
  </si>
  <si>
    <t>Garden Reach Shipbuilders &amp; Engineers Ltd</t>
  </si>
  <si>
    <t>GRSE</t>
  </si>
  <si>
    <t>Hatsun Agro Product Ltd</t>
  </si>
  <si>
    <t>HATSUN</t>
  </si>
  <si>
    <t>Whirlpool of India Ltd</t>
  </si>
  <si>
    <t>WHIRLPOOL</t>
  </si>
  <si>
    <t>Ircon International Ltd</t>
  </si>
  <si>
    <t>IRCON</t>
  </si>
  <si>
    <t>Aarti Industries Ltd</t>
  </si>
  <si>
    <t>AARTIIND</t>
  </si>
  <si>
    <t>BASF India Ltd</t>
  </si>
  <si>
    <t>BASF</t>
  </si>
  <si>
    <t>Central Depository Services (India) Ltd</t>
  </si>
  <si>
    <t>CDSL</t>
  </si>
  <si>
    <t>Jyoti CNC Automation Ltd</t>
  </si>
  <si>
    <t>JYOTICNC</t>
  </si>
  <si>
    <t>Computer Hardware</t>
  </si>
  <si>
    <t>Castrol India Ltd</t>
  </si>
  <si>
    <t>CASTROLIND</t>
  </si>
  <si>
    <t>Sumitomo Chemical India Ltd</t>
  </si>
  <si>
    <t>SUMICHEM</t>
  </si>
  <si>
    <t>Jupiter Wagons Ltd</t>
  </si>
  <si>
    <t>JWL</t>
  </si>
  <si>
    <t>Rail</t>
  </si>
  <si>
    <t>Pfizer Ltd</t>
  </si>
  <si>
    <t>PFIZER</t>
  </si>
  <si>
    <t>Century Textiles and Industries Ltd</t>
  </si>
  <si>
    <t>CENTURYTEX</t>
  </si>
  <si>
    <t>Paper Products</t>
  </si>
  <si>
    <t>Dr. Lal PathLabs Ltd</t>
  </si>
  <si>
    <t>LALPATHLAB</t>
  </si>
  <si>
    <t>Narayana Hrudayalaya Ltd</t>
  </si>
  <si>
    <t>NH</t>
  </si>
  <si>
    <t>Gillette India Ltd</t>
  </si>
  <si>
    <t>GILLETTE</t>
  </si>
  <si>
    <t>Ratnamani Metals and Tubes Ltd</t>
  </si>
  <si>
    <t>RATNAMANI</t>
  </si>
  <si>
    <t>Suven Pharmaceuticals Ltd</t>
  </si>
  <si>
    <t>SUVENPHAR</t>
  </si>
  <si>
    <t>ICICI Securities Ltd</t>
  </si>
  <si>
    <t>ISEC</t>
  </si>
  <si>
    <t>Laurus Labs Ltd</t>
  </si>
  <si>
    <t>LAURUSLABS</t>
  </si>
  <si>
    <t>Kansai Nerolac Paints Ltd</t>
  </si>
  <si>
    <t>KANSAINER</t>
  </si>
  <si>
    <t>Emcure Pharmaceuticals Ltd</t>
  </si>
  <si>
    <t>EMCURE</t>
  </si>
  <si>
    <t>Natco Pharma Ltd</t>
  </si>
  <si>
    <t>NATCOPHARM</t>
  </si>
  <si>
    <t>JBM Auto Ltd</t>
  </si>
  <si>
    <t>JBMA</t>
  </si>
  <si>
    <t>Inox Wind Ltd</t>
  </si>
  <si>
    <t>INOXWIND</t>
  </si>
  <si>
    <t>KEC International Ltd</t>
  </si>
  <si>
    <t>KEC</t>
  </si>
  <si>
    <t>Swan Energy Ltd</t>
  </si>
  <si>
    <t>SWANENERGY</t>
  </si>
  <si>
    <t>Kajaria Ceramics Ltd</t>
  </si>
  <si>
    <t>KAJARIACER</t>
  </si>
  <si>
    <t>Building Products - Ceramics</t>
  </si>
  <si>
    <t>Atul Ltd</t>
  </si>
  <si>
    <t>ATUL</t>
  </si>
  <si>
    <t>Finolex Cables Ltd</t>
  </si>
  <si>
    <t>FINCABLES</t>
  </si>
  <si>
    <t>Piramal Enterprises Ltd</t>
  </si>
  <si>
    <t>PEL</t>
  </si>
  <si>
    <t>Piramal Pharma Ltd</t>
  </si>
  <si>
    <t>PPLPHARMA</t>
  </si>
  <si>
    <t>Alembic Pharmaceuticals Ltd</t>
  </si>
  <si>
    <t>APLLTD</t>
  </si>
  <si>
    <t>Radico Khaitan Ltd</t>
  </si>
  <si>
    <t>RADICO</t>
  </si>
  <si>
    <t>CPSE ETF</t>
  </si>
  <si>
    <t>CPSEETF</t>
  </si>
  <si>
    <t>Equity</t>
  </si>
  <si>
    <t>Vinati Organics Ltd</t>
  </si>
  <si>
    <t>VINATIORGA</t>
  </si>
  <si>
    <t>CESC Ltd</t>
  </si>
  <si>
    <t>CESC</t>
  </si>
  <si>
    <t>IFCI Ltd</t>
  </si>
  <si>
    <t>IFCI</t>
  </si>
  <si>
    <t>NCC Ltd</t>
  </si>
  <si>
    <t>NCC</t>
  </si>
  <si>
    <t>Nuvama Wealth Management Ltd</t>
  </si>
  <si>
    <t>NUVAMA</t>
  </si>
  <si>
    <t>CIE Automotive India Ltd</t>
  </si>
  <si>
    <t>CIEINDIA</t>
  </si>
  <si>
    <t>Computer Age Management Services Ltd</t>
  </si>
  <si>
    <t>CAMS</t>
  </si>
  <si>
    <t>Kalpataru Projects International Ltd</t>
  </si>
  <si>
    <t>KPIL</t>
  </si>
  <si>
    <t>Five-Star Business Finance Ltd</t>
  </si>
  <si>
    <t>FIVESTAR</t>
  </si>
  <si>
    <t>Titagarh Rail Systems Ltd</t>
  </si>
  <si>
    <t>TITAGARH</t>
  </si>
  <si>
    <t>Elgi Equipments Ltd</t>
  </si>
  <si>
    <t>ELGIEQUIP</t>
  </si>
  <si>
    <t>Godfrey Phillips India Ltd</t>
  </si>
  <si>
    <t>GODFRYPHLP</t>
  </si>
  <si>
    <t>Multi Commodity Exchange of India Ltd</t>
  </si>
  <si>
    <t>MCX</t>
  </si>
  <si>
    <t>Devyani International Ltd</t>
  </si>
  <si>
    <t>DEVYANI</t>
  </si>
  <si>
    <t>Relaxo Footwears Ltd</t>
  </si>
  <si>
    <t>RELAXO</t>
  </si>
  <si>
    <t>Tejas Networks Ltd</t>
  </si>
  <si>
    <t>TEJASNET</t>
  </si>
  <si>
    <t>Himadri Speciality Chemical Ltd</t>
  </si>
  <si>
    <t>HSCL</t>
  </si>
  <si>
    <t>CreditAccess Grameen Ltd</t>
  </si>
  <si>
    <t>CREDITACC</t>
  </si>
  <si>
    <t>Affle (India) Ltd</t>
  </si>
  <si>
    <t>AFFLE</t>
  </si>
  <si>
    <t>Advertising</t>
  </si>
  <si>
    <t>Cello World Ltd</t>
  </si>
  <si>
    <t>CELLO</t>
  </si>
  <si>
    <t>PNB Housing Finance Ltd</t>
  </si>
  <si>
    <t>PNBHOUSING</t>
  </si>
  <si>
    <t>Signatureglobal (India) Ltd</t>
  </si>
  <si>
    <t>SIGNATURE</t>
  </si>
  <si>
    <t>Chambal Fertilisers and Chemicals Ltd</t>
  </si>
  <si>
    <t>CHAMBLFERT</t>
  </si>
  <si>
    <t>Jindal SAW Ltd</t>
  </si>
  <si>
    <t>JINDALSAW</t>
  </si>
  <si>
    <t>Shyam Metalics and Energy Ltd</t>
  </si>
  <si>
    <t>SHYAMMETL</t>
  </si>
  <si>
    <t>Bata India Ltd</t>
  </si>
  <si>
    <t>BATAINDIA</t>
  </si>
  <si>
    <t>Sonata Software Ltd</t>
  </si>
  <si>
    <t>SONATSOFTW</t>
  </si>
  <si>
    <t>Sobha Ltd</t>
  </si>
  <si>
    <t>SOBHA</t>
  </si>
  <si>
    <t>Aditya Birla Sun Life Amc Ltd</t>
  </si>
  <si>
    <t>ABSLAMC</t>
  </si>
  <si>
    <t>R R Kabel Ltd</t>
  </si>
  <si>
    <t>RRKABEL</t>
  </si>
  <si>
    <t>Nexus Select Trust</t>
  </si>
  <si>
    <t>NXST</t>
  </si>
  <si>
    <t>Mindspace Business Parks REIT</t>
  </si>
  <si>
    <t>MINDSPACE</t>
  </si>
  <si>
    <t>PTC Industries Ltd</t>
  </si>
  <si>
    <t>PTCIL</t>
  </si>
  <si>
    <t>V Guard Industries Ltd</t>
  </si>
  <si>
    <t>VGUARD</t>
  </si>
  <si>
    <t>Tbo Tek Ltd</t>
  </si>
  <si>
    <t>TBOTEK</t>
  </si>
  <si>
    <t>Tour &amp; Travel Services</t>
  </si>
  <si>
    <t>Techno Electric &amp; Engineering Company Ltd</t>
  </si>
  <si>
    <t>TECHNOE</t>
  </si>
  <si>
    <t>Trident Ltd</t>
  </si>
  <si>
    <t>TRIDENT</t>
  </si>
  <si>
    <t>Great Eastern Shipping Company Ltd</t>
  </si>
  <si>
    <t>GESHIP</t>
  </si>
  <si>
    <t>Finolex Industries Ltd</t>
  </si>
  <si>
    <t>FINPIPE</t>
  </si>
  <si>
    <t>Angel One Ltd</t>
  </si>
  <si>
    <t>ANGELONE</t>
  </si>
  <si>
    <t>Ramco Cements Limited</t>
  </si>
  <si>
    <t>RAMCOCEM</t>
  </si>
  <si>
    <t>Blue Dart Express Ltd</t>
  </si>
  <si>
    <t>BLUEDART</t>
  </si>
  <si>
    <t>HFCL Ltd</t>
  </si>
  <si>
    <t>HFCL</t>
  </si>
  <si>
    <t>Kirloskar Brothers Ltd</t>
  </si>
  <si>
    <t>KIRLOSBROS</t>
  </si>
  <si>
    <t>Jyothy Labs Ltd</t>
  </si>
  <si>
    <t>JYOTHYLAB</t>
  </si>
  <si>
    <t>Cyient Ltd</t>
  </si>
  <si>
    <t>CYIENT</t>
  </si>
  <si>
    <t>Schneider Electric Infrastructure Ltd</t>
  </si>
  <si>
    <t>SCHNEIDER</t>
  </si>
  <si>
    <t>Gujarat State Petronet Ltd</t>
  </si>
  <si>
    <t>GSPL</t>
  </si>
  <si>
    <t>Aadhar Housing Finance Ltd</t>
  </si>
  <si>
    <t>AADHARHFC</t>
  </si>
  <si>
    <t>BEML Ltd</t>
  </si>
  <si>
    <t>BEML</t>
  </si>
  <si>
    <t>Anant Raj Ltd</t>
  </si>
  <si>
    <t>ANANTRAJ</t>
  </si>
  <si>
    <t>Triveni Turbine Ltd</t>
  </si>
  <si>
    <t>TRITURBINE</t>
  </si>
  <si>
    <t>Navin Fluorine International Ltd</t>
  </si>
  <si>
    <t>NAVINFLUOR</t>
  </si>
  <si>
    <t>Firstsource Solutions Ltd</t>
  </si>
  <si>
    <t>FSL</t>
  </si>
  <si>
    <t>Outsourced services</t>
  </si>
  <si>
    <t>Tata Teleservices (Maharashtra) Ltd</t>
  </si>
  <si>
    <t>TTML</t>
  </si>
  <si>
    <t>IIFL Finance Ltd</t>
  </si>
  <si>
    <t>IIFL</t>
  </si>
  <si>
    <t>Birlasoft Ltd</t>
  </si>
  <si>
    <t>BSOFT</t>
  </si>
  <si>
    <t>Karur Vysya Bank Ltd</t>
  </si>
  <si>
    <t>KARURVYSYA</t>
  </si>
  <si>
    <t>Mahanagar Gas Ltd</t>
  </si>
  <si>
    <t>MGL</t>
  </si>
  <si>
    <t>Chalet Hotels Ltd</t>
  </si>
  <si>
    <t>CHALET</t>
  </si>
  <si>
    <t>Manappuram Finance Ltd</t>
  </si>
  <si>
    <t>MANAPPURAM</t>
  </si>
  <si>
    <t>IDFC Ltd</t>
  </si>
  <si>
    <t>IDFC</t>
  </si>
  <si>
    <t>Zensar Technologies Ltd</t>
  </si>
  <si>
    <t>ZENSARTECH</t>
  </si>
  <si>
    <t>Poly Medicure Ltd</t>
  </si>
  <si>
    <t>POLYMED</t>
  </si>
  <si>
    <t>Health Care Equipment &amp; Supplies</t>
  </si>
  <si>
    <t>Bikaji Foods International Ltd</t>
  </si>
  <si>
    <t>BIKAJI</t>
  </si>
  <si>
    <t>Kirloskar Oil Engines Ltd</t>
  </si>
  <si>
    <t>KIRLOSENG</t>
  </si>
  <si>
    <t>Data Patterns (India) Ltd</t>
  </si>
  <si>
    <t>DATAPATTNS</t>
  </si>
  <si>
    <t>Welspun Living Ltd</t>
  </si>
  <si>
    <t>WELSPUNLIV</t>
  </si>
  <si>
    <t>Indiamart Intermesh Ltd</t>
  </si>
  <si>
    <t>INDIAMART</t>
  </si>
  <si>
    <t>Astrazeneca Pharma India Ltd</t>
  </si>
  <si>
    <t>ASTRAZEN</t>
  </si>
  <si>
    <t>Aster DM Healthcare Ltd</t>
  </si>
  <si>
    <t>ASTERDM</t>
  </si>
  <si>
    <t>Capri Global Capital Ltd</t>
  </si>
  <si>
    <t>CGCL</t>
  </si>
  <si>
    <t>Clean Science and Technology Ltd</t>
  </si>
  <si>
    <t>CLEAN</t>
  </si>
  <si>
    <t>G R Infraprojects Ltd</t>
  </si>
  <si>
    <t>GRINFRA</t>
  </si>
  <si>
    <t>RITES Ltd</t>
  </si>
  <si>
    <t>RITES</t>
  </si>
  <si>
    <t>Krishna Institute of Medical Sciences Ltd</t>
  </si>
  <si>
    <t>KIMS</t>
  </si>
  <si>
    <t>Concord Biotech Ltd</t>
  </si>
  <si>
    <t>CONCORDBIO</t>
  </si>
  <si>
    <t>HBL Power Systems Ltd</t>
  </si>
  <si>
    <t>HBLPOWER</t>
  </si>
  <si>
    <t>Indian Energy Exchange Ltd</t>
  </si>
  <si>
    <t>IEX</t>
  </si>
  <si>
    <t>Power Trading &amp; Consultancy</t>
  </si>
  <si>
    <t>Waaree Renewable Technologies Ltd</t>
  </si>
  <si>
    <t>WAAREERTL</t>
  </si>
  <si>
    <t>NMDC Steel Ltd</t>
  </si>
  <si>
    <t>NSLNISP</t>
  </si>
  <si>
    <t>Jai Balaji Industries Ltd</t>
  </si>
  <si>
    <t>JAIBALAJI</t>
  </si>
  <si>
    <t>Authum Investment &amp; Infrastructure Ltd</t>
  </si>
  <si>
    <t>AIIL</t>
  </si>
  <si>
    <t>Fine Organic Industries Ltd</t>
  </si>
  <si>
    <t>FINEORG</t>
  </si>
  <si>
    <t>Welspun Corp Ltd</t>
  </si>
  <si>
    <t>WELCORP</t>
  </si>
  <si>
    <t>KSB Ltd</t>
  </si>
  <si>
    <t>KSB</t>
  </si>
  <si>
    <t>Lakshmi Machine Works Ltd</t>
  </si>
  <si>
    <t>LAXMIMACH</t>
  </si>
  <si>
    <t>MMTC Ltd</t>
  </si>
  <si>
    <t>MMTC</t>
  </si>
  <si>
    <t>Redington Ltd</t>
  </si>
  <si>
    <t>REDINGTON</t>
  </si>
  <si>
    <t>Technology Hardware</t>
  </si>
  <si>
    <t>Action Construction Equipment Ltd</t>
  </si>
  <si>
    <t>ACE</t>
  </si>
  <si>
    <t>Heavy Machinery</t>
  </si>
  <si>
    <t>DCM Shriram Ltd</t>
  </si>
  <si>
    <t>DCMSHRIRAM</t>
  </si>
  <si>
    <t>Godrej Agrovet Ltd</t>
  </si>
  <si>
    <t>GODREJAGRO</t>
  </si>
  <si>
    <t>Agro Products</t>
  </si>
  <si>
    <t>Asahi India Glass Ltd</t>
  </si>
  <si>
    <t>ASAHIINDIA</t>
  </si>
  <si>
    <t>Supreme Petrochem Ltd</t>
  </si>
  <si>
    <t>SPLPETRO</t>
  </si>
  <si>
    <t>Railtel Corporation of India Ltd</t>
  </si>
  <si>
    <t>RAILTEL</t>
  </si>
  <si>
    <t>Communication &amp; Networking</t>
  </si>
  <si>
    <t>Sterling and Wilson Renewable Energy Ltd</t>
  </si>
  <si>
    <t>SWSOLAR</t>
  </si>
  <si>
    <t>Bombay Burmah Trading Corporation Ltd</t>
  </si>
  <si>
    <t>BBTC</t>
  </si>
  <si>
    <t>Vardhman Textiles Ltd</t>
  </si>
  <si>
    <t>VTL</t>
  </si>
  <si>
    <t>Aptus Value Housing Finance India Ltd</t>
  </si>
  <si>
    <t>APTUS</t>
  </si>
  <si>
    <t>Century Plyboards (India) Ltd</t>
  </si>
  <si>
    <t>CENTURYPLY</t>
  </si>
  <si>
    <t>Wood Products</t>
  </si>
  <si>
    <t>Anand Rathi Wealth Ltd</t>
  </si>
  <si>
    <t>ANANDRATHI</t>
  </si>
  <si>
    <t>UTI S&amp;P BSE Sensex ETF</t>
  </si>
  <si>
    <t>UTISENSETF</t>
  </si>
  <si>
    <t>Ramkrishna Forgings Ltd</t>
  </si>
  <si>
    <t>RKFORGE</t>
  </si>
  <si>
    <t>Eris Lifesciences Ltd</t>
  </si>
  <si>
    <t>ERIS</t>
  </si>
  <si>
    <t>Granules India Ltd</t>
  </si>
  <si>
    <t>GRANULES</t>
  </si>
  <si>
    <t>Zydus Wellness Ltd</t>
  </si>
  <si>
    <t>ZYDUSWELL</t>
  </si>
  <si>
    <t>Sanofi India Ltd</t>
  </si>
  <si>
    <t>SANOFI</t>
  </si>
  <si>
    <t>Honasa Consumer Ltd</t>
  </si>
  <si>
    <t>HONASA</t>
  </si>
  <si>
    <t>Godawari Power and Ispat Ltd</t>
  </si>
  <si>
    <t>GPIL</t>
  </si>
  <si>
    <t>Kfin Technologies Ltd</t>
  </si>
  <si>
    <t>KFINTECH</t>
  </si>
  <si>
    <t>Chennai Petroleum Corporation Ltd</t>
  </si>
  <si>
    <t>CHENNPETRO</t>
  </si>
  <si>
    <t>Bls International Services Ltd</t>
  </si>
  <si>
    <t>BLS</t>
  </si>
  <si>
    <t>Engineers India Ltd</t>
  </si>
  <si>
    <t>ENGINERSIN</t>
  </si>
  <si>
    <t>PVR INOX Ltd</t>
  </si>
  <si>
    <t>PVRINOX</t>
  </si>
  <si>
    <t>Theatres</t>
  </si>
  <si>
    <t>Amber Enterprises India Ltd</t>
  </si>
  <si>
    <t>AMBER</t>
  </si>
  <si>
    <t>Indegene Ltd</t>
  </si>
  <si>
    <t>INDGN</t>
  </si>
  <si>
    <t>E I D-Parry (India) Ltd</t>
  </si>
  <si>
    <t>EIDPARRY</t>
  </si>
  <si>
    <t>Sugar</t>
  </si>
  <si>
    <t>Newgen Software Technologies Ltd</t>
  </si>
  <si>
    <t>NEWGEN</t>
  </si>
  <si>
    <t>Doms Industries Ltd</t>
  </si>
  <si>
    <t>DOMS</t>
  </si>
  <si>
    <t>Office Supplies</t>
  </si>
  <si>
    <t>Zee Entertainment Enterprises Ltd</t>
  </si>
  <si>
    <t>ZEEL</t>
  </si>
  <si>
    <t>RBL Bank Ltd</t>
  </si>
  <si>
    <t>RBLBANK</t>
  </si>
  <si>
    <t>Zen Technologies Ltd</t>
  </si>
  <si>
    <t>ZENTEC</t>
  </si>
  <si>
    <t>Wockhardt Ltd</t>
  </si>
  <si>
    <t>WOCKPHARMA</t>
  </si>
  <si>
    <t>Elecon Engineering Company Ltd</t>
  </si>
  <si>
    <t>ELECON</t>
  </si>
  <si>
    <t>Olectra Greentech Ltd</t>
  </si>
  <si>
    <t>OLECTRA</t>
  </si>
  <si>
    <t>Ingersoll-Rand (India) Ltd</t>
  </si>
  <si>
    <t>INGERRAND</t>
  </si>
  <si>
    <t>Voltamp Transformers Ltd</t>
  </si>
  <si>
    <t>VOLTAMP</t>
  </si>
  <si>
    <t>Jaiprakash Power Ventures Ltd</t>
  </si>
  <si>
    <t>JPPOWER</t>
  </si>
  <si>
    <t>Akzo Nobel India Ltd</t>
  </si>
  <si>
    <t>AKZOINDIA</t>
  </si>
  <si>
    <t>Electrosteel Castings Ltd</t>
  </si>
  <si>
    <t>ELECTCAST</t>
  </si>
  <si>
    <t>Alok Industries Ltd</t>
  </si>
  <si>
    <t>ALOKINDS</t>
  </si>
  <si>
    <t>TTK Prestige Ltd</t>
  </si>
  <si>
    <t>TTKPRESTIG</t>
  </si>
  <si>
    <t>Intellect Design Arena Ltd</t>
  </si>
  <si>
    <t>INTELLECT</t>
  </si>
  <si>
    <t>shipping corporation of India Ltd</t>
  </si>
  <si>
    <t>SCI</t>
  </si>
  <si>
    <t>Tanla Platforms Ltd</t>
  </si>
  <si>
    <t>TANLA</t>
  </si>
  <si>
    <t>Craftsman Automation Ltd</t>
  </si>
  <si>
    <t>CRAFTSMAN</t>
  </si>
  <si>
    <t>Nava Limited</t>
  </si>
  <si>
    <t>NAVA</t>
  </si>
  <si>
    <t>Aavas Financiers Ltd</t>
  </si>
  <si>
    <t>AAVAS</t>
  </si>
  <si>
    <t>UTI Asset Management Company Ltd</t>
  </si>
  <si>
    <t>UTIAMC</t>
  </si>
  <si>
    <t>Reliance Power Ltd</t>
  </si>
  <si>
    <t>RPOWER</t>
  </si>
  <si>
    <t>Raymond Ltd</t>
  </si>
  <si>
    <t>RAYMOND</t>
  </si>
  <si>
    <t>Netweb Technologies India Ltd</t>
  </si>
  <si>
    <t>NETWEB</t>
  </si>
  <si>
    <t>PNC Infratech Ltd</t>
  </si>
  <si>
    <t>PNCINFRA</t>
  </si>
  <si>
    <t>Praj Industries Ltd</t>
  </si>
  <si>
    <t>PRAJIND</t>
  </si>
  <si>
    <t>Cube Highways Trust</t>
  </si>
  <si>
    <t>CUBEINVIT</t>
  </si>
  <si>
    <t>Roads</t>
  </si>
  <si>
    <t>Westlife Foodworld Ltd</t>
  </si>
  <si>
    <t>WESTLIFE</t>
  </si>
  <si>
    <t>CE Info Systems Ltd</t>
  </si>
  <si>
    <t>MAPMYINDIA</t>
  </si>
  <si>
    <t>City Union Bank Ltd</t>
  </si>
  <si>
    <t>CUB</t>
  </si>
  <si>
    <t>Gujarat Mineral Development Corporation Ltd</t>
  </si>
  <si>
    <t>GMDCLTD</t>
  </si>
  <si>
    <t>Tega Industries Ltd</t>
  </si>
  <si>
    <t>TEGA</t>
  </si>
  <si>
    <t>Nuvoco Vistas Corporation Ltd</t>
  </si>
  <si>
    <t>NUVOCO</t>
  </si>
  <si>
    <t>RHI Magnesita India Ltd</t>
  </si>
  <si>
    <t>RHIM</t>
  </si>
  <si>
    <t>PCBL Ltd</t>
  </si>
  <si>
    <t>PCBL</t>
  </si>
  <si>
    <t>Jubilant Pharmova Ltd</t>
  </si>
  <si>
    <t>JUBLPHARMA</t>
  </si>
  <si>
    <t>Force Motors Ltd</t>
  </si>
  <si>
    <t>FORCEMOT</t>
  </si>
  <si>
    <t>Happiest Minds Technologies Ltd</t>
  </si>
  <si>
    <t>HAPPSTMNDS</t>
  </si>
  <si>
    <t>Thomas Cook (India) Ltd</t>
  </si>
  <si>
    <t>THOMASCOOK</t>
  </si>
  <si>
    <t>Jammu and Kashmir Bank Ltd</t>
  </si>
  <si>
    <t>J&amp;KBANK</t>
  </si>
  <si>
    <t>Rashtriya Chemicals and Fertilizers Ltd</t>
  </si>
  <si>
    <t>RCF</t>
  </si>
  <si>
    <t>Rainbow Children's Medicare Ltd</t>
  </si>
  <si>
    <t>RAINBOW</t>
  </si>
  <si>
    <t>Caplin Point Laboratories Ltd</t>
  </si>
  <si>
    <t>CAPLIPOINT</t>
  </si>
  <si>
    <t>Lemon Tree Hotels Ltd</t>
  </si>
  <si>
    <t>LEMONTREE</t>
  </si>
  <si>
    <t>Happy Forgings Ltd</t>
  </si>
  <si>
    <t>HAPPYFORGE</t>
  </si>
  <si>
    <t>Auto, Truck &amp; Motorcycle Parts</t>
  </si>
  <si>
    <t>Aether Industries Ltd</t>
  </si>
  <si>
    <t>AETHER</t>
  </si>
  <si>
    <t>Birla Corporation Ltd</t>
  </si>
  <si>
    <t>BIRLACORPN</t>
  </si>
  <si>
    <t>Inox India Ltd</t>
  </si>
  <si>
    <t>INOXINDIA</t>
  </si>
  <si>
    <t>Sea-Borne Tankers</t>
  </si>
  <si>
    <t>Deepak Fertilisers and Petrochemicals Corp Ltd</t>
  </si>
  <si>
    <t>DEEPAKFERT</t>
  </si>
  <si>
    <t>Cera Sanitaryware Ltd</t>
  </si>
  <si>
    <t>CERA</t>
  </si>
  <si>
    <t>Minda Corporation Ltd</t>
  </si>
  <si>
    <t>MINDACORP</t>
  </si>
  <si>
    <t>PG Electroplast Ltd</t>
  </si>
  <si>
    <t>PGEL</t>
  </si>
  <si>
    <t>JK Tyre &amp; Industries Ltd</t>
  </si>
  <si>
    <t>JKTYRE</t>
  </si>
  <si>
    <t>Usha Martin Ltd</t>
  </si>
  <si>
    <t>USHAMART</t>
  </si>
  <si>
    <t>Powergrid Infrastructure Investment Trust</t>
  </si>
  <si>
    <t>PGINVIT</t>
  </si>
  <si>
    <t>Bajaj Electricals Ltd</t>
  </si>
  <si>
    <t>BAJAJELEC</t>
  </si>
  <si>
    <t>Genus Power Infrastructures Ltd</t>
  </si>
  <si>
    <t>GENUSPOWER</t>
  </si>
  <si>
    <t>Isgec Heavy Engineering Ltd</t>
  </si>
  <si>
    <t>ISGEC</t>
  </si>
  <si>
    <t>KNR Constructions Ltd</t>
  </si>
  <si>
    <t>KNRCON</t>
  </si>
  <si>
    <t>Valor Estate Ltd</t>
  </si>
  <si>
    <t>DBREALTY</t>
  </si>
  <si>
    <t>Can Fin Homes Ltd</t>
  </si>
  <si>
    <t>CANFINHOME</t>
  </si>
  <si>
    <t>India Cements Ltd</t>
  </si>
  <si>
    <t>INDIACEM</t>
  </si>
  <si>
    <t>Eclerx Services Ltd</t>
  </si>
  <si>
    <t>ECLERX</t>
  </si>
  <si>
    <t>Neuland Laboratories Ltd</t>
  </si>
  <si>
    <t>NEULANDLAB</t>
  </si>
  <si>
    <t>KPI Green Energy Ltd</t>
  </si>
  <si>
    <t>KPIGREEN</t>
  </si>
  <si>
    <t>HMT Ltd</t>
  </si>
  <si>
    <t>HMT</t>
  </si>
  <si>
    <t>Transformers and Rectifiers (India) Ltd</t>
  </si>
  <si>
    <t>TRIL</t>
  </si>
  <si>
    <t>Gravita India Ltd</t>
  </si>
  <si>
    <t>GRAVITA</t>
  </si>
  <si>
    <t>Metals - Lead</t>
  </si>
  <si>
    <t>Sheela Foam Ltd</t>
  </si>
  <si>
    <t>SFL</t>
  </si>
  <si>
    <t>Home Furnishing</t>
  </si>
  <si>
    <t>Gujarat Pipavav Port Ltd</t>
  </si>
  <si>
    <t>GPPL</t>
  </si>
  <si>
    <t>Rattanindia Enterprises Ltd</t>
  </si>
  <si>
    <t>RTNINDIA</t>
  </si>
  <si>
    <t>Glenmark Life Sciences Ltd</t>
  </si>
  <si>
    <t>GLS</t>
  </si>
  <si>
    <t>CEAT Ltd</t>
  </si>
  <si>
    <t>CEATLTD</t>
  </si>
  <si>
    <t>Alkyl Amines Chemicals Ltd</t>
  </si>
  <si>
    <t>ALKYLAMINE</t>
  </si>
  <si>
    <t>Metropolis Healthcare Ltd</t>
  </si>
  <si>
    <t>METROPOLIS</t>
  </si>
  <si>
    <t>Shree Renuka Sugars Ltd</t>
  </si>
  <si>
    <t>RENUKA</t>
  </si>
  <si>
    <t>Just Dial Ltd</t>
  </si>
  <si>
    <t>JUSTDIAL</t>
  </si>
  <si>
    <t>Puravankara Ltd</t>
  </si>
  <si>
    <t>PURVA</t>
  </si>
  <si>
    <t>Bharat 22 ETF</t>
  </si>
  <si>
    <t>ICICIB22</t>
  </si>
  <si>
    <t>Saregama India Ltd</t>
  </si>
  <si>
    <t>SAREGAMA</t>
  </si>
  <si>
    <t>Movies &amp; TV Serials</t>
  </si>
  <si>
    <t>Maharashtra Scooters Ltd</t>
  </si>
  <si>
    <t>MAHSCOOTER</t>
  </si>
  <si>
    <t>Quess Corp Ltd</t>
  </si>
  <si>
    <t>QUESS</t>
  </si>
  <si>
    <t>Employment Services</t>
  </si>
  <si>
    <t>Nippon India ETF Nifty Bank BeES</t>
  </si>
  <si>
    <t>BANKBEES</t>
  </si>
  <si>
    <t>Latent View Analytics Ltd</t>
  </si>
  <si>
    <t>LATENTVIEW</t>
  </si>
  <si>
    <t>HG Infra Engineering Ltd</t>
  </si>
  <si>
    <t>HGINFRA</t>
  </si>
  <si>
    <t>Bengal &amp; Assam Company Ltd</t>
  </si>
  <si>
    <t>BENGALASM</t>
  </si>
  <si>
    <t>Sapphire Foods India Ltd</t>
  </si>
  <si>
    <t>SAPPHIRE</t>
  </si>
  <si>
    <t>Galaxy Surfactants Ltd</t>
  </si>
  <si>
    <t>GALAXYSURF</t>
  </si>
  <si>
    <t>Kirloskar Ferrous Industries Ltd</t>
  </si>
  <si>
    <t>KIRLFER</t>
  </si>
  <si>
    <t>Inox Wind Energy Ltd</t>
  </si>
  <si>
    <t>IWEL</t>
  </si>
  <si>
    <t>Vesuvius India Ltd</t>
  </si>
  <si>
    <t>VESUVIUS</t>
  </si>
  <si>
    <t>Gujarat Narmada Valley Fertilizers &amp; Chemicals Ltd</t>
  </si>
  <si>
    <t>GNFC</t>
  </si>
  <si>
    <t>JK Lakshmi Cement Ltd</t>
  </si>
  <si>
    <t>JKLAKSHMI</t>
  </si>
  <si>
    <t>Graphite India Ltd</t>
  </si>
  <si>
    <t>GRAPHITE</t>
  </si>
  <si>
    <t>Network18 Media &amp; Investments Ltd</t>
  </si>
  <si>
    <t>NETWORK18</t>
  </si>
  <si>
    <t>Route Mobile Ltd</t>
  </si>
  <si>
    <t>ROUTE</t>
  </si>
  <si>
    <t>LT Foods Ltd</t>
  </si>
  <si>
    <t>LTFOODS</t>
  </si>
  <si>
    <t>Sammaan Capital Ltd</t>
  </si>
  <si>
    <t>SAMMAANCAP</t>
  </si>
  <si>
    <t>Safari Industries (India) Ltd</t>
  </si>
  <si>
    <t>SAFARI</t>
  </si>
  <si>
    <t>JM Financial Ltd</t>
  </si>
  <si>
    <t>JMFINANCIL</t>
  </si>
  <si>
    <t>Moil Ltd</t>
  </si>
  <si>
    <t>MOIL</t>
  </si>
  <si>
    <t>Mining - Manganese</t>
  </si>
  <si>
    <t>RedTape</t>
  </si>
  <si>
    <t>REDTAPE</t>
  </si>
  <si>
    <t>Arvind Ltd</t>
  </si>
  <si>
    <t>ARVIND</t>
  </si>
  <si>
    <t>ELANTAS Beck India Ltd</t>
  </si>
  <si>
    <t>ELANTAS</t>
  </si>
  <si>
    <t>Lloyds Engineering Works Ltd</t>
  </si>
  <si>
    <t>LLOYDSENGG</t>
  </si>
  <si>
    <t>ESAB India Ltd</t>
  </si>
  <si>
    <t>ESABINDIA</t>
  </si>
  <si>
    <t>Strides Pharma Science Ltd</t>
  </si>
  <si>
    <t>STAR</t>
  </si>
  <si>
    <t>Gujarat State Fertilizers &amp; Chemicals Ltd</t>
  </si>
  <si>
    <t>GSFC</t>
  </si>
  <si>
    <t>Power Mech Projects Ltd</t>
  </si>
  <si>
    <t>POWERMECH</t>
  </si>
  <si>
    <t>Eureka Forbes Ltd</t>
  </si>
  <si>
    <t>EUREKAFORBE</t>
  </si>
  <si>
    <t>Varroc Engineering Ltd</t>
  </si>
  <si>
    <t>VARROC</t>
  </si>
  <si>
    <t>Brookfield India Real Estate Trust</t>
  </si>
  <si>
    <t>BIRET</t>
  </si>
  <si>
    <t>Balrampur Chini Mills Ltd</t>
  </si>
  <si>
    <t>BALRAMCHIN</t>
  </si>
  <si>
    <t>Rategain Travel Technologies Ltd</t>
  </si>
  <si>
    <t>RATEGAIN</t>
  </si>
  <si>
    <t>Azad Engineering Ltd</t>
  </si>
  <si>
    <t>AZAD</t>
  </si>
  <si>
    <t>India Grid Trust</t>
  </si>
  <si>
    <t>INDIGRID</t>
  </si>
  <si>
    <t>Campus Activewear Ltd</t>
  </si>
  <si>
    <t>CAMPUS</t>
  </si>
  <si>
    <t>Jubilant Ingrevia Ltd</t>
  </si>
  <si>
    <t>JUBLINGREA</t>
  </si>
  <si>
    <t>Marksans Pharma Ltd</t>
  </si>
  <si>
    <t>MARKSANS</t>
  </si>
  <si>
    <t>Archean Chemical Industries Ltd</t>
  </si>
  <si>
    <t>ACI</t>
  </si>
  <si>
    <t>RattanIndia Power Ltd</t>
  </si>
  <si>
    <t>RTNPOWER</t>
  </si>
  <si>
    <t>Prudent Corporate Advisory Services Ltd</t>
  </si>
  <si>
    <t>PRUDENT</t>
  </si>
  <si>
    <t>Sarda Energy &amp; Minerals Ltd</t>
  </si>
  <si>
    <t>SARDAEN</t>
  </si>
  <si>
    <t>Ahluwalia Contracts (India) Ltd</t>
  </si>
  <si>
    <t>AHLUCONT</t>
  </si>
  <si>
    <t>Juniper Hotels Ltd</t>
  </si>
  <si>
    <t>JUNIPER</t>
  </si>
  <si>
    <t>Mahindra Lifespace Developers Ltd</t>
  </si>
  <si>
    <t>MAHLIFE</t>
  </si>
  <si>
    <t>CMS Info Systems Ltd</t>
  </si>
  <si>
    <t>CMSINFO</t>
  </si>
  <si>
    <t>Hindustan Construction Company Ltd</t>
  </si>
  <si>
    <t>HCC</t>
  </si>
  <si>
    <t>Sandur Manganese and Iron Ores Ltd</t>
  </si>
  <si>
    <t>SANDUMA</t>
  </si>
  <si>
    <t>Rajesh Exports Ltd</t>
  </si>
  <si>
    <t>RAJESHEXPO</t>
  </si>
  <si>
    <t>Avanti Feeds Ltd</t>
  </si>
  <si>
    <t>AVANTIFEED</t>
  </si>
  <si>
    <t>Home First Finance Company India Ltd</t>
  </si>
  <si>
    <t>HOMEFIRST</t>
  </si>
  <si>
    <t>Triveni Engineering and Industries Ltd</t>
  </si>
  <si>
    <t>TRIVENI</t>
  </si>
  <si>
    <t>Kama Holdings Ltd</t>
  </si>
  <si>
    <t>KAMAHOLD</t>
  </si>
  <si>
    <t>National Standard (India) Ltd</t>
  </si>
  <si>
    <t>NATIONSTD</t>
  </si>
  <si>
    <t>Mahindra Holidays and Resorts India Ltd</t>
  </si>
  <si>
    <t>MHRIL</t>
  </si>
  <si>
    <t>Equitas Small Finance Bank Ltd</t>
  </si>
  <si>
    <t>EQUITASBNK</t>
  </si>
  <si>
    <t>Mishra Dhatu Nigam Ltd</t>
  </si>
  <si>
    <t>MIDHANI</t>
  </si>
  <si>
    <t>Keystone Realtors Ltd</t>
  </si>
  <si>
    <t>RUSTOMJEE</t>
  </si>
  <si>
    <t>SBFC Finance Ltd</t>
  </si>
  <si>
    <t>SBFC</t>
  </si>
  <si>
    <t>CCL Products (India) Ltd</t>
  </si>
  <si>
    <t>CCL</t>
  </si>
  <si>
    <t>Aurionpro Solutions Ltd</t>
  </si>
  <si>
    <t>AURIONPRO</t>
  </si>
  <si>
    <t>Karnataka Bank Ltd</t>
  </si>
  <si>
    <t>KTKBANK</t>
  </si>
  <si>
    <t>Shriram Pistons &amp; Rings Ltd</t>
  </si>
  <si>
    <t>SHRIPISTON</t>
  </si>
  <si>
    <t>ITD Cementation India Ltd</t>
  </si>
  <si>
    <t>ITDCEM</t>
  </si>
  <si>
    <t>Sunteck Realty Ltd</t>
  </si>
  <si>
    <t>SUNTECK</t>
  </si>
  <si>
    <t>Syrma SGS Technology Ltd</t>
  </si>
  <si>
    <t>SYRMA</t>
  </si>
  <si>
    <t>Jupiter Life Line Hospitals Ltd</t>
  </si>
  <si>
    <t>JLHL</t>
  </si>
  <si>
    <t>Kirloskar Pneumatic Company Ltd</t>
  </si>
  <si>
    <t>KIRLPNU</t>
  </si>
  <si>
    <t>Mastek Ltd</t>
  </si>
  <si>
    <t>MASTEK</t>
  </si>
  <si>
    <t>Procter &amp; Gamble Health Ltd</t>
  </si>
  <si>
    <t>PGHL</t>
  </si>
  <si>
    <t>Infibeam Avenues Ltd</t>
  </si>
  <si>
    <t>INFIBEAM</t>
  </si>
  <si>
    <t>Maharashtra Seamless Ltd</t>
  </si>
  <si>
    <t>MAHSEAMLES</t>
  </si>
  <si>
    <t>Chemplast Sanmar Ltd</t>
  </si>
  <si>
    <t>CHEMPLASTS</t>
  </si>
  <si>
    <t>Ujjivan Small Finance Bank Ltd</t>
  </si>
  <si>
    <t>UJJIVANSFB</t>
  </si>
  <si>
    <t>Texmaco Rail &amp; Engineering Ltd</t>
  </si>
  <si>
    <t>TEXRAIL</t>
  </si>
  <si>
    <t>Kotak Nifty Bank ETF</t>
  </si>
  <si>
    <t>BANKNIFTY1</t>
  </si>
  <si>
    <t>Equinox India Developments Ltd</t>
  </si>
  <si>
    <t>EMBDL</t>
  </si>
  <si>
    <t>Allied Blenders and Distillers Ltd</t>
  </si>
  <si>
    <t>ABDL</t>
  </si>
  <si>
    <t>Black Box Ltd</t>
  </si>
  <si>
    <t>BBOX</t>
  </si>
  <si>
    <t>Anupam Rasayan India Ltd</t>
  </si>
  <si>
    <t>ANURAS</t>
  </si>
  <si>
    <t>TVS Supply Chain Solutions Ltd</t>
  </si>
  <si>
    <t>TVSSCS</t>
  </si>
  <si>
    <t>HEG Ltd</t>
  </si>
  <si>
    <t>HEG</t>
  </si>
  <si>
    <t>Shoppers Stop Ltd</t>
  </si>
  <si>
    <t>SHOPERSTOP</t>
  </si>
  <si>
    <t>JK Paper Ltd</t>
  </si>
  <si>
    <t>JKPAPER</t>
  </si>
  <si>
    <t>Shakti Pumps (India) Ltd</t>
  </si>
  <si>
    <t>SHAKTIPUMP</t>
  </si>
  <si>
    <t>Ion Exchange (India) Ltd</t>
  </si>
  <si>
    <t>IONEXCHANG</t>
  </si>
  <si>
    <t>Environmental Services</t>
  </si>
  <si>
    <t>Technocraft Industries (India) Ltd</t>
  </si>
  <si>
    <t>TIIL</t>
  </si>
  <si>
    <t>Star Cement Ltd</t>
  </si>
  <si>
    <t>STARCEMENT</t>
  </si>
  <si>
    <t>Astra Microwave Products Ltd</t>
  </si>
  <si>
    <t>ASTRAMICRO</t>
  </si>
  <si>
    <t>Electronics Mart India Ltd</t>
  </si>
  <si>
    <t>EMIL</t>
  </si>
  <si>
    <t>Prism Johnson Ltd</t>
  </si>
  <si>
    <t>PRSMJOHNSN</t>
  </si>
  <si>
    <t>SBI Nifty 50 ETF</t>
  </si>
  <si>
    <t>SETFNIF50</t>
  </si>
  <si>
    <t>BHARAT Bond ETF-April 2023-Growth</t>
  </si>
  <si>
    <t>EBBETF0423</t>
  </si>
  <si>
    <t>Debt</t>
  </si>
  <si>
    <t>Va Tech Wabag Ltd</t>
  </si>
  <si>
    <t>WABAG</t>
  </si>
  <si>
    <t>Water Management</t>
  </si>
  <si>
    <t>Religare Enterprises Ltd</t>
  </si>
  <si>
    <t>RELIGARE</t>
  </si>
  <si>
    <t>F D C Ltd</t>
  </si>
  <si>
    <t>FDC</t>
  </si>
  <si>
    <t>Mrs. Bectors Food Specialities Ltd</t>
  </si>
  <si>
    <t>BECTORFOOD</t>
  </si>
  <si>
    <t>Symphony Ltd</t>
  </si>
  <si>
    <t>SYMPHONY</t>
  </si>
  <si>
    <t>Blue Jet Healthcare Ltd</t>
  </si>
  <si>
    <t>BLUEJET</t>
  </si>
  <si>
    <t>Reliance Infrastructure Ltd</t>
  </si>
  <si>
    <t>RELINFRA</t>
  </si>
  <si>
    <t>Piccadily Agro Industries Ltd</t>
  </si>
  <si>
    <t>PICCADIL</t>
  </si>
  <si>
    <t>Magellanic Cloud Ltd</t>
  </si>
  <si>
    <t>MCLOUD</t>
  </si>
  <si>
    <t>MedPlus Health Services Ltd</t>
  </si>
  <si>
    <t>MEDPLUS</t>
  </si>
  <si>
    <t>Vijaya Diagnostic Centre Ltd</t>
  </si>
  <si>
    <t>VIJAYA</t>
  </si>
  <si>
    <t>Balaji Amines Ltd</t>
  </si>
  <si>
    <t>BALAMINES</t>
  </si>
  <si>
    <t>TV18 Broadcast Ltd</t>
  </si>
  <si>
    <t>TV18BRDCST</t>
  </si>
  <si>
    <t>Max Estates Ltd</t>
  </si>
  <si>
    <t>MAXESTATES</t>
  </si>
  <si>
    <t>India Shelter Finance Corporation Ltd</t>
  </si>
  <si>
    <t>INDIASHLTR</t>
  </si>
  <si>
    <t>Tips Industries Ltd</t>
  </si>
  <si>
    <t>TIPSINDLTD</t>
  </si>
  <si>
    <t>Choice International Ltd</t>
  </si>
  <si>
    <t>CHOICEIN</t>
  </si>
  <si>
    <t>Transport Corporation of India Ltd</t>
  </si>
  <si>
    <t>TCI</t>
  </si>
  <si>
    <t>Dhanuka Agritech Ltd</t>
  </si>
  <si>
    <t>DHANUKA</t>
  </si>
  <si>
    <t>Indo Count Industries Ltd</t>
  </si>
  <si>
    <t>ICIL</t>
  </si>
  <si>
    <t>Diamond Power Infrastructure Ltd</t>
  </si>
  <si>
    <t>DIACABS</t>
  </si>
  <si>
    <t>JSW Holdings Ltd</t>
  </si>
  <si>
    <t>JSWHL</t>
  </si>
  <si>
    <t>ASK Automotive Ltd</t>
  </si>
  <si>
    <t>ASKAUTOLTD</t>
  </si>
  <si>
    <t>Ganesh Housing Corp Ltd</t>
  </si>
  <si>
    <t>GANESHHOUC</t>
  </si>
  <si>
    <t>Ethos Ltd</t>
  </si>
  <si>
    <t>ETHOSLTD</t>
  </si>
  <si>
    <t>Sansera Engineering Ltd</t>
  </si>
  <si>
    <t>SANSERA</t>
  </si>
  <si>
    <t>Time Technoplast Ltd</t>
  </si>
  <si>
    <t>TIMETECHNO</t>
  </si>
  <si>
    <t>Responsive Industries Ltd</t>
  </si>
  <si>
    <t>RESPONIND</t>
  </si>
  <si>
    <t>Building Products - Granite</t>
  </si>
  <si>
    <t>PDS Limited</t>
  </si>
  <si>
    <t>PDSL</t>
  </si>
  <si>
    <t>Garware Technical Fibres Ltd</t>
  </si>
  <si>
    <t>GARFIBRES</t>
  </si>
  <si>
    <t>Welspun Enterprises Ltd</t>
  </si>
  <si>
    <t>WELENT</t>
  </si>
  <si>
    <t>Dilip Buildcon Ltd</t>
  </si>
  <si>
    <t>DBL</t>
  </si>
  <si>
    <t>Senco Gold Ltd</t>
  </si>
  <si>
    <t>SENCO</t>
  </si>
  <si>
    <t>Jindal Worldwide Ltd</t>
  </si>
  <si>
    <t>JINDWORLD</t>
  </si>
  <si>
    <t>Man Infraconstruction Ltd</t>
  </si>
  <si>
    <t>MANINFRA</t>
  </si>
  <si>
    <t>Gallantt Ispat Ltd</t>
  </si>
  <si>
    <t>GALLANTT</t>
  </si>
  <si>
    <t>Paradeep Phosphates Ltd</t>
  </si>
  <si>
    <t>PARADEEP</t>
  </si>
  <si>
    <t>Sun Pharma Advanced Research Co Ltd</t>
  </si>
  <si>
    <t>SPARC</t>
  </si>
  <si>
    <t>Kennametal India Ltd</t>
  </si>
  <si>
    <t>KENNAMET</t>
  </si>
  <si>
    <t>Prince Pipes and Fittings Ltd</t>
  </si>
  <si>
    <t>PRINCEPIPE</t>
  </si>
  <si>
    <t>Greenlam Industries Ltd</t>
  </si>
  <si>
    <t>GREENLAM</t>
  </si>
  <si>
    <t>Building Products - Laminates</t>
  </si>
  <si>
    <t>Protean eGov Technologies Ltd</t>
  </si>
  <si>
    <t>PROTEAN</t>
  </si>
  <si>
    <t>Easy Trip Planners Ltd</t>
  </si>
  <si>
    <t>EASEMYTRIP</t>
  </si>
  <si>
    <t>Tamilnad Mercantile Bank Ltd</t>
  </si>
  <si>
    <t>TMB</t>
  </si>
  <si>
    <t>KRBL Ltd</t>
  </si>
  <si>
    <t>KRBL</t>
  </si>
  <si>
    <t>Borosil Renewables Ltd</t>
  </si>
  <si>
    <t>BORORENEW</t>
  </si>
  <si>
    <t>Housewares</t>
  </si>
  <si>
    <t>eMudhra Ltd</t>
  </si>
  <si>
    <t>EMUDHRA</t>
  </si>
  <si>
    <t>National Fertilizers Ltd</t>
  </si>
  <si>
    <t>NFL</t>
  </si>
  <si>
    <t>Dodla Dairy Ltd</t>
  </si>
  <si>
    <t>DODLA</t>
  </si>
  <si>
    <t>Suprajit Engineering Ltd</t>
  </si>
  <si>
    <t>SUPRAJIT</t>
  </si>
  <si>
    <t>IFB Industries Ltd</t>
  </si>
  <si>
    <t>IFBIND</t>
  </si>
  <si>
    <t>EPL Ltd</t>
  </si>
  <si>
    <t>EPL</t>
  </si>
  <si>
    <t>Packaging</t>
  </si>
  <si>
    <t>Ashoka Buildcon Ltd</t>
  </si>
  <si>
    <t>ASHOKA</t>
  </si>
  <si>
    <t>Epigral Ltd</t>
  </si>
  <si>
    <t>EPIGRAL</t>
  </si>
  <si>
    <t>Gabriel India Ltd</t>
  </si>
  <si>
    <t>GABRIEL</t>
  </si>
  <si>
    <t>Orient Cement Ltd</t>
  </si>
  <si>
    <t>ORIENTCEM</t>
  </si>
  <si>
    <t>Laxmi Organic Industries Ltd</t>
  </si>
  <si>
    <t>LXCHEM</t>
  </si>
  <si>
    <t>Indigo Paints Ltd</t>
  </si>
  <si>
    <t>INDIGOPNTS</t>
  </si>
  <si>
    <t>Orchid Pharma Ltd</t>
  </si>
  <si>
    <t>ORCHPHARMA</t>
  </si>
  <si>
    <t>India Tourism Development Corp Ltd</t>
  </si>
  <si>
    <t>ITDC</t>
  </si>
  <si>
    <t>Sharda Motor Industries Ltd</t>
  </si>
  <si>
    <t>SHARDAMOTR</t>
  </si>
  <si>
    <t>GMR Power and Urban Infra Ltd</t>
  </si>
  <si>
    <t>GMRP&amp;UI</t>
  </si>
  <si>
    <t>South Indian Bank Ltd</t>
  </si>
  <si>
    <t>SOUTHBANK</t>
  </si>
  <si>
    <t>Nazara Technologies Ltd</t>
  </si>
  <si>
    <t>NAZARA</t>
  </si>
  <si>
    <t>Theme Parks &amp; Gaming</t>
  </si>
  <si>
    <t>Gokaldas Exports Ltd</t>
  </si>
  <si>
    <t>GOKEX</t>
  </si>
  <si>
    <t>Rolex Rings Ltd</t>
  </si>
  <si>
    <t>ROLEXRINGS</t>
  </si>
  <si>
    <t>Sterlite Technologies Ltd</t>
  </si>
  <si>
    <t>STLTECH</t>
  </si>
  <si>
    <t>Jana Small Finance Bank Ltd</t>
  </si>
  <si>
    <t>JSFB</t>
  </si>
  <si>
    <t>Arvind Fashions Ltd</t>
  </si>
  <si>
    <t>ARVINDFASN</t>
  </si>
  <si>
    <t>Jai Corp Ltd</t>
  </si>
  <si>
    <t>JAICORPLTD</t>
  </si>
  <si>
    <t>V-mart Retail Ltd</t>
  </si>
  <si>
    <t>VMART</t>
  </si>
  <si>
    <t>National Highways Infra Trust</t>
  </si>
  <si>
    <t>NHIT</t>
  </si>
  <si>
    <t>Kesoram Industries Ltd</t>
  </si>
  <si>
    <t>KESORAMIND</t>
  </si>
  <si>
    <t>VST Industries Ltd</t>
  </si>
  <si>
    <t>VSTIND</t>
  </si>
  <si>
    <t>Hindustan Foods Ltd</t>
  </si>
  <si>
    <t>HNDFDS</t>
  </si>
  <si>
    <t>Le Travenues Technology Ltd</t>
  </si>
  <si>
    <t>IXIGO</t>
  </si>
  <si>
    <t>PTC India Ltd</t>
  </si>
  <si>
    <t>PTC</t>
  </si>
  <si>
    <t>Shilpa Medicare Ltd</t>
  </si>
  <si>
    <t>SHILPAMED</t>
  </si>
  <si>
    <t>Insolation Energy Ltd</t>
  </si>
  <si>
    <t>INA</t>
  </si>
  <si>
    <t>BHARAT Bond ETF-April 2030-Growth</t>
  </si>
  <si>
    <t>EBBETF0430</t>
  </si>
  <si>
    <t>Surya Roshni Ltd</t>
  </si>
  <si>
    <t>SURYAROSNI</t>
  </si>
  <si>
    <t>V I P Industries Ltd</t>
  </si>
  <si>
    <t>VIPIND</t>
  </si>
  <si>
    <t>MSTC Ltd</t>
  </si>
  <si>
    <t>MSTCLTD</t>
  </si>
  <si>
    <t>IIFL Securities Ltd</t>
  </si>
  <si>
    <t>IIFLSEC</t>
  </si>
  <si>
    <t>Nesco Ltd</t>
  </si>
  <si>
    <t>NESCO</t>
  </si>
  <si>
    <t>J Kumar Infraprojects Ltd</t>
  </si>
  <si>
    <t>JKIL</t>
  </si>
  <si>
    <t>BHARAT Bond ETF-April 2032</t>
  </si>
  <si>
    <t>BBETF0432</t>
  </si>
  <si>
    <t>GMM Pfaudler Ltd</t>
  </si>
  <si>
    <t>GMMPFAUDLR</t>
  </si>
  <si>
    <t>TD Power Systems Ltd</t>
  </si>
  <si>
    <t>TDPOWERSYS</t>
  </si>
  <si>
    <t>Sudarshan Chemical Industries Ltd</t>
  </si>
  <si>
    <t>SUDARSCHEM</t>
  </si>
  <si>
    <t>Tarc Ltd</t>
  </si>
  <si>
    <t>TARC</t>
  </si>
  <si>
    <t>Rallis India Ltd</t>
  </si>
  <si>
    <t>RALLIS</t>
  </si>
  <si>
    <t>Allcargo Logistics Ltd</t>
  </si>
  <si>
    <t>ALLCARGO</t>
  </si>
  <si>
    <t>Gujarat Ambuja Exports Ltd</t>
  </si>
  <si>
    <t>GAEL</t>
  </si>
  <si>
    <t>Cyient DLM Ltd</t>
  </si>
  <si>
    <t>CYIENTDLM</t>
  </si>
  <si>
    <t>Niit Learning Systems Ltd</t>
  </si>
  <si>
    <t>NIITMTS</t>
  </si>
  <si>
    <t>Education Services</t>
  </si>
  <si>
    <t>Privi Speciality Chemicals Ltd</t>
  </si>
  <si>
    <t>PRIVISCL</t>
  </si>
  <si>
    <t>India Infrastructure Trust</t>
  </si>
  <si>
    <t>INFRATRUST</t>
  </si>
  <si>
    <t>DB Corp Ltd</t>
  </si>
  <si>
    <t>DBCORP</t>
  </si>
  <si>
    <t>Publishing</t>
  </si>
  <si>
    <t>Edelweiss Financial Services Ltd</t>
  </si>
  <si>
    <t>EDELWEISS</t>
  </si>
  <si>
    <t>Indinfravit Trust</t>
  </si>
  <si>
    <t>INDINFR</t>
  </si>
  <si>
    <t>Share India Securities Ltd</t>
  </si>
  <si>
    <t>SHAREINDIA</t>
  </si>
  <si>
    <t>Go Fashion (India) Ltd</t>
  </si>
  <si>
    <t>GOCOLORS</t>
  </si>
  <si>
    <t>Bondada Engineering Ltd</t>
  </si>
  <si>
    <t>BONDADA</t>
  </si>
  <si>
    <t>Lux Industries Ltd</t>
  </si>
  <si>
    <t>LUXIND</t>
  </si>
  <si>
    <t>Orient Electric Ltd</t>
  </si>
  <si>
    <t>ORIENTELEC</t>
  </si>
  <si>
    <t>Hemisphere Properties India Ltd</t>
  </si>
  <si>
    <t>HEMIPROP</t>
  </si>
  <si>
    <t>SIS Ltd</t>
  </si>
  <si>
    <t>SIS</t>
  </si>
  <si>
    <t>Paisalo Digital Ltd</t>
  </si>
  <si>
    <t>PAISALO</t>
  </si>
  <si>
    <t>Pricol Ltd</t>
  </si>
  <si>
    <t>PRICOLLTD</t>
  </si>
  <si>
    <t>Kirloskar Industries Ltd</t>
  </si>
  <si>
    <t>KIRLOSIND</t>
  </si>
  <si>
    <t>Sundaram Finance Holdings Ltd</t>
  </si>
  <si>
    <t>SUNDARMHLD</t>
  </si>
  <si>
    <t>Aditya Vision Ltd</t>
  </si>
  <si>
    <t>AVL</t>
  </si>
  <si>
    <t>Retail - Speciality</t>
  </si>
  <si>
    <t>Gulf Oil Lubricants India Ltd</t>
  </si>
  <si>
    <t>GULFOILLUB</t>
  </si>
  <si>
    <t>TeamLease Services Ltd</t>
  </si>
  <si>
    <t>TEAMLEASE</t>
  </si>
  <si>
    <t>MTAR Technologies Ltd</t>
  </si>
  <si>
    <t>MTARTECH</t>
  </si>
  <si>
    <t>Rain Industries Ltd</t>
  </si>
  <si>
    <t>RAIN</t>
  </si>
  <si>
    <t>Gujarat Alkalies And Chemicals Ltd</t>
  </si>
  <si>
    <t>GUJALKALI</t>
  </si>
  <si>
    <t>Jamna Auto Industries Ltd</t>
  </si>
  <si>
    <t>JAMNAAUTO</t>
  </si>
  <si>
    <t>Garware Hi-Tech Films Ltd</t>
  </si>
  <si>
    <t>GRWRHITECH</t>
  </si>
  <si>
    <t>Pilani Investment And Industries Corporation Ltd</t>
  </si>
  <si>
    <t>PILANIINVS</t>
  </si>
  <si>
    <t>Aarti Pharmalabs Ltd</t>
  </si>
  <si>
    <t>AARTIPHARM</t>
  </si>
  <si>
    <t>Bharat Bijlee Ltd</t>
  </si>
  <si>
    <t>BBL</t>
  </si>
  <si>
    <t>Vaibhav Global Ltd</t>
  </si>
  <si>
    <t>VAIBHAVGBL</t>
  </si>
  <si>
    <t>Bajaj Hindusthan Sugar Ltd</t>
  </si>
  <si>
    <t>BAJAJHIND</t>
  </si>
  <si>
    <t>R Systems International Ltd</t>
  </si>
  <si>
    <t>RSYSTEMS</t>
  </si>
  <si>
    <t>CSB Bank Ltd</t>
  </si>
  <si>
    <t>CSBBANK</t>
  </si>
  <si>
    <t>Utkarsh Small Finance Bank Ltd</t>
  </si>
  <si>
    <t>UTKARSHBNK</t>
  </si>
  <si>
    <t>Johnson Controls-Hitachi Air Conditioning India Ltd</t>
  </si>
  <si>
    <t>JCHAC</t>
  </si>
  <si>
    <t>Bansal Wire Industries Ltd</t>
  </si>
  <si>
    <t>BANSALWIRE</t>
  </si>
  <si>
    <t>Nocil Ltd</t>
  </si>
  <si>
    <t>NOCIL</t>
  </si>
  <si>
    <t>Gateway Distriparks Ltd</t>
  </si>
  <si>
    <t>GATEWAY</t>
  </si>
  <si>
    <t>Kaveri Seed Company Ltd</t>
  </si>
  <si>
    <t>KSCL</t>
  </si>
  <si>
    <t>Seeds</t>
  </si>
  <si>
    <t>Ami Organics Ltd</t>
  </si>
  <si>
    <t>AMIORG</t>
  </si>
  <si>
    <t>JTEKT India Ltd</t>
  </si>
  <si>
    <t>JTEKTINDIA</t>
  </si>
  <si>
    <t>Banco Products (India) Ltd</t>
  </si>
  <si>
    <t>BANCOINDIA</t>
  </si>
  <si>
    <t>ICRA Ltd</t>
  </si>
  <si>
    <t>ICRA</t>
  </si>
  <si>
    <t>Exicom Tele-Systems Ltd</t>
  </si>
  <si>
    <t>EXICOM</t>
  </si>
  <si>
    <t>Restaurant Brands Asia Ltd</t>
  </si>
  <si>
    <t>RBA</t>
  </si>
  <si>
    <t>Balu Forge Industries Ltd</t>
  </si>
  <si>
    <t>BALUFORGE</t>
  </si>
  <si>
    <t>Heritage Foods Ltd</t>
  </si>
  <si>
    <t>HERITGFOOD</t>
  </si>
  <si>
    <t>GHCL Ltd</t>
  </si>
  <si>
    <t>GHCL</t>
  </si>
  <si>
    <t>Heidelbergcement India Ltd</t>
  </si>
  <si>
    <t>HEIDELBERG</t>
  </si>
  <si>
    <t>Ramky Infrastructure Ltd</t>
  </si>
  <si>
    <t>RAMKY</t>
  </si>
  <si>
    <t>Mahanagar Telephone Nigam Ltd</t>
  </si>
  <si>
    <t>MTNL</t>
  </si>
  <si>
    <t>Jayaswal Neco Industries Ltd</t>
  </si>
  <si>
    <t>JAYNECOIND</t>
  </si>
  <si>
    <t>MAS Financial Services Ltd</t>
  </si>
  <si>
    <t>MASFIN</t>
  </si>
  <si>
    <t>Inox Green Energy Services Ltd</t>
  </si>
  <si>
    <t>INOXGREEN</t>
  </si>
  <si>
    <t>Blue Cloud Softech Solutions Ltd</t>
  </si>
  <si>
    <t>BLUECLOUDS</t>
  </si>
  <si>
    <t>Entero Healthcare Solutions Ltd</t>
  </si>
  <si>
    <t>ENTERO</t>
  </si>
  <si>
    <t>Network People Services Technologies Ltd</t>
  </si>
  <si>
    <t>NPST</t>
  </si>
  <si>
    <t>AGI Greenpac Ltd</t>
  </si>
  <si>
    <t>AGI</t>
  </si>
  <si>
    <t>Nippon India ETF Gold BeES</t>
  </si>
  <si>
    <t>GOLDBEES</t>
  </si>
  <si>
    <t>Gold</t>
  </si>
  <si>
    <t>Shilchar Technologies Ltd</t>
  </si>
  <si>
    <t>SHILCTECH</t>
  </si>
  <si>
    <t>Sharda Cropchem Ltd</t>
  </si>
  <si>
    <t>SHARDACROP</t>
  </si>
  <si>
    <t>Sanghvi Movers Ltd</t>
  </si>
  <si>
    <t>SANGHVIMOV</t>
  </si>
  <si>
    <t>WPIL Ltd</t>
  </si>
  <si>
    <t>WPIL</t>
  </si>
  <si>
    <t>VRL Logistics Ltd</t>
  </si>
  <si>
    <t>VRLLOG</t>
  </si>
  <si>
    <t>Harsha Engineers International Ltd</t>
  </si>
  <si>
    <t>HARSHA</t>
  </si>
  <si>
    <t>Balmer Lawrie and Company Ltd</t>
  </si>
  <si>
    <t>BALMLAWRIE</t>
  </si>
  <si>
    <t>Paras Defence and Space Technologies Ltd</t>
  </si>
  <si>
    <t>PARAS</t>
  </si>
  <si>
    <t>Moschip Technologies Ltd</t>
  </si>
  <si>
    <t>MOSCHIP</t>
  </si>
  <si>
    <t>Kovai Medical Center and Hospital Ltd</t>
  </si>
  <si>
    <t>KOVAI</t>
  </si>
  <si>
    <t>Thangamayil Jewellery Ltd</t>
  </si>
  <si>
    <t>THANGAMAYL</t>
  </si>
  <si>
    <t>Healthcare Global Enterprises Ltd</t>
  </si>
  <si>
    <t>HCG</t>
  </si>
  <si>
    <t>Shanthi Gears Ltd</t>
  </si>
  <si>
    <t>SHANTIGEAR</t>
  </si>
  <si>
    <t>Jain Irrigation Systems Ltd</t>
  </si>
  <si>
    <t>JISLJALEQS</t>
  </si>
  <si>
    <t>Agricultural &amp; Farm Machinery</t>
  </si>
  <si>
    <t>Avantel Ltd</t>
  </si>
  <si>
    <t>AVANTEL</t>
  </si>
  <si>
    <t>Tilaknagar Industries Ltd</t>
  </si>
  <si>
    <t>TI</t>
  </si>
  <si>
    <t>Dynamatic Technologies Ltd</t>
  </si>
  <si>
    <t>DYNAMATECH</t>
  </si>
  <si>
    <t>Patel Engineering Ltd</t>
  </si>
  <si>
    <t>PATELENG</t>
  </si>
  <si>
    <t>Bombay Dyeing and Mfg Co Ltd</t>
  </si>
  <si>
    <t>BOMDYEING</t>
  </si>
  <si>
    <t>Awfis Space Solutions Ltd</t>
  </si>
  <si>
    <t>AWFIS</t>
  </si>
  <si>
    <t>Bharat Rasayan Ltd</t>
  </si>
  <si>
    <t>BHARATRAS</t>
  </si>
  <si>
    <t>Spandana Sphoorty Financial Ltd</t>
  </si>
  <si>
    <t>SPANDANA</t>
  </si>
  <si>
    <t>Shipping Corporation of India Land and Assets Ltd</t>
  </si>
  <si>
    <t>SCILAL</t>
  </si>
  <si>
    <t>Wonderla Holidays Ltd</t>
  </si>
  <si>
    <t>WONDERLA</t>
  </si>
  <si>
    <t>Aarti Drugs Ltd</t>
  </si>
  <si>
    <t>AARTIDRUGS</t>
  </si>
  <si>
    <t>Fedbank Financial Services Ltd</t>
  </si>
  <si>
    <t>FEDFINA</t>
  </si>
  <si>
    <t>Advanced Enzyme Technologies Ltd</t>
  </si>
  <si>
    <t>ADVENZYMES</t>
  </si>
  <si>
    <t>EMS Ltd</t>
  </si>
  <si>
    <t>EMSLIMITED</t>
  </si>
  <si>
    <t>Lloyds Enterprises Ltd</t>
  </si>
  <si>
    <t>LLOYDSENT</t>
  </si>
  <si>
    <t>Pearl Global Industries Ltd</t>
  </si>
  <si>
    <t>PGIL</t>
  </si>
  <si>
    <t>TCI Express Ltd</t>
  </si>
  <si>
    <t>TCIEXP</t>
  </si>
  <si>
    <t>Rossari Biotech Ltd</t>
  </si>
  <si>
    <t>ROSSARI</t>
  </si>
  <si>
    <t>Bhagiradha Chemicals and Industries Ltd</t>
  </si>
  <si>
    <t>BHAGCHEM</t>
  </si>
  <si>
    <t>Styrenix Performance Materials Ltd</t>
  </si>
  <si>
    <t>STYRENIX</t>
  </si>
  <si>
    <t>Tide Water Oil Co India Ltd</t>
  </si>
  <si>
    <t>TIDEWATER</t>
  </si>
  <si>
    <t>Subros Ltd</t>
  </si>
  <si>
    <t>SUBROS</t>
  </si>
  <si>
    <t>Sunflag Iron and Steel Co Ltd</t>
  </si>
  <si>
    <t>SUNFLAG</t>
  </si>
  <si>
    <t>Hawkins Cookers Ltd</t>
  </si>
  <si>
    <t>HAWKINCOOK</t>
  </si>
  <si>
    <t>Imagicaaworld Entertainment Ltd</t>
  </si>
  <si>
    <t>IMAGICAA</t>
  </si>
  <si>
    <t>Borosil Ltd</t>
  </si>
  <si>
    <t>BOROLTD</t>
  </si>
  <si>
    <t>Tinplate Company of India Ltd</t>
  </si>
  <si>
    <t>TINPLATE</t>
  </si>
  <si>
    <t>Skipper Ltd</t>
  </si>
  <si>
    <t>SKIPPER</t>
  </si>
  <si>
    <t>LG Balakrishnan &amp; Bros Ltd</t>
  </si>
  <si>
    <t>LGBBROSLTD</t>
  </si>
  <si>
    <t>Spicejet Ltd</t>
  </si>
  <si>
    <t>SPICEJET</t>
  </si>
  <si>
    <t>Venus Pipes and Tubes Ltd</t>
  </si>
  <si>
    <t>VENUSPIPES</t>
  </si>
  <si>
    <t>Hikal Ltd</t>
  </si>
  <si>
    <t>HIKAL</t>
  </si>
  <si>
    <t>Nippon India ETF Nifty 50 BeES</t>
  </si>
  <si>
    <t>NIFTYBEES</t>
  </si>
  <si>
    <t>Gopal Snacks Ltd</t>
  </si>
  <si>
    <t>GOPAL</t>
  </si>
  <si>
    <t>Greenpanel Industries Ltd</t>
  </si>
  <si>
    <t>GREENPANEL</t>
  </si>
  <si>
    <t>Neogen Chemicals Ltd</t>
  </si>
  <si>
    <t>NEOGEN</t>
  </si>
  <si>
    <t>Greenply Industries Ltd</t>
  </si>
  <si>
    <t>GREENPLY</t>
  </si>
  <si>
    <t>Orissa Minerals Development Company Ltd</t>
  </si>
  <si>
    <t>ORISSAMINE</t>
  </si>
  <si>
    <t>KDDL Ltd</t>
  </si>
  <si>
    <t>KDDL</t>
  </si>
  <si>
    <t>Fineotex Chemical Ltd</t>
  </si>
  <si>
    <t>FCL</t>
  </si>
  <si>
    <t>PC Jeweller Ltd</t>
  </si>
  <si>
    <t>PCJEWELLER</t>
  </si>
  <si>
    <t>Fusion Finance Ltd</t>
  </si>
  <si>
    <t>FUSION</t>
  </si>
  <si>
    <t>Thyrocare Technologies Ltd</t>
  </si>
  <si>
    <t>THYROCARE</t>
  </si>
  <si>
    <t>Prime Focus Ltd</t>
  </si>
  <si>
    <t>PFOCUS</t>
  </si>
  <si>
    <t>Animation</t>
  </si>
  <si>
    <t>Uflex Ltd</t>
  </si>
  <si>
    <t>UFLEX</t>
  </si>
  <si>
    <t>Savita Oil Technologies Ltd</t>
  </si>
  <si>
    <t>SOTL</t>
  </si>
  <si>
    <t>Ddev Plastiks Industries Ltd</t>
  </si>
  <si>
    <t>DDEVPLASTIK</t>
  </si>
  <si>
    <t>DCX Systems Ltd</t>
  </si>
  <si>
    <t>DCXINDIA</t>
  </si>
  <si>
    <t>Hathway Cable and Datacom Ltd</t>
  </si>
  <si>
    <t>HATHWAY</t>
  </si>
  <si>
    <t>Cable &amp; D2H</t>
  </si>
  <si>
    <t>Pitti Engineering Ltd</t>
  </si>
  <si>
    <t>PITTIENG</t>
  </si>
  <si>
    <t>Medi Assist Healthcare Services Ltd</t>
  </si>
  <si>
    <t>MEDIASSIST</t>
  </si>
  <si>
    <t>SG Mart Ltd</t>
  </si>
  <si>
    <t>SGMART</t>
  </si>
  <si>
    <t>Manorama Industries Ltd</t>
  </si>
  <si>
    <t>MANORAMA</t>
  </si>
  <si>
    <t>Kewal Kiran Clothing Ltd</t>
  </si>
  <si>
    <t>KKCL</t>
  </si>
  <si>
    <t>JNK India Ltd</t>
  </si>
  <si>
    <t>JNKINDIA</t>
  </si>
  <si>
    <t>Sula Vineyards Ltd</t>
  </si>
  <si>
    <t>SULA</t>
  </si>
  <si>
    <t>Spright Agro Ltd</t>
  </si>
  <si>
    <t>SPRIGHT</t>
  </si>
  <si>
    <t>Zaggle Prepaid Ocean Services Ltd</t>
  </si>
  <si>
    <t>ZAGGLE</t>
  </si>
  <si>
    <t>West Coast Paper Mills Ltd</t>
  </si>
  <si>
    <t>WSTCSTPAPR</t>
  </si>
  <si>
    <t>Nucleus Software Exports Ltd</t>
  </si>
  <si>
    <t>NUCLEUS</t>
  </si>
  <si>
    <t>Muthoot Microfin Ltd</t>
  </si>
  <si>
    <t>MUTHOOTMF</t>
  </si>
  <si>
    <t>Microfinancing</t>
  </si>
  <si>
    <t>Cartrade Tech Ltd</t>
  </si>
  <si>
    <t>CARTRADE</t>
  </si>
  <si>
    <t>Greaves Cotton Ltd</t>
  </si>
  <si>
    <t>GREAVESCOT</t>
  </si>
  <si>
    <t>Ganesha Ecosphere Ltd</t>
  </si>
  <si>
    <t>GANECOS</t>
  </si>
  <si>
    <t>Shrem InvIT</t>
  </si>
  <si>
    <t>SHREMINVIT</t>
  </si>
  <si>
    <t>JTL Industries Ltd</t>
  </si>
  <si>
    <t>JTLIND</t>
  </si>
  <si>
    <t>Honda India Power Products Ltd</t>
  </si>
  <si>
    <t>HONDAPOWER</t>
  </si>
  <si>
    <t>ISMT Ltd</t>
  </si>
  <si>
    <t>ISMTLTD</t>
  </si>
  <si>
    <t>Optiemus Infracom Ltd</t>
  </si>
  <si>
    <t>OPTIEMUS</t>
  </si>
  <si>
    <t>Seamec Ltd</t>
  </si>
  <si>
    <t>SEAMECLTD</t>
  </si>
  <si>
    <t>Oil &amp; Gas - Equipment &amp; Services</t>
  </si>
  <si>
    <t>Bannari Amman Sugars Ltd</t>
  </si>
  <si>
    <t>BANARISUG</t>
  </si>
  <si>
    <t>Samhi Hotels Ltd</t>
  </si>
  <si>
    <t>SAMHI</t>
  </si>
  <si>
    <t>Grauer And Weil (India) Ltd</t>
  </si>
  <si>
    <t>GRAUWEIL</t>
  </si>
  <si>
    <t>Unichem Laboratories Ltd</t>
  </si>
  <si>
    <t>UNICHEMLAB</t>
  </si>
  <si>
    <t>Apeejay Surrendra Park Hotels Ltd</t>
  </si>
  <si>
    <t>PARKHOTELS</t>
  </si>
  <si>
    <t>Ashiana Housing Ltd</t>
  </si>
  <si>
    <t>ASHIANA</t>
  </si>
  <si>
    <t>Indian Metals and Ferro Alloys Ltd</t>
  </si>
  <si>
    <t>IMFA</t>
  </si>
  <si>
    <t>DCB Bank Ltd</t>
  </si>
  <si>
    <t>DCBBANK</t>
  </si>
  <si>
    <t>Shaily Engineering Plastics Ltd</t>
  </si>
  <si>
    <t>SHAILY</t>
  </si>
  <si>
    <t>Yatharth Hospital &amp; Trauma Care Services Ltd</t>
  </si>
  <si>
    <t>YATHARTH</t>
  </si>
  <si>
    <t>Sandhar Technologies Ltd</t>
  </si>
  <si>
    <t>SANDHAR</t>
  </si>
  <si>
    <t>HPL Electric &amp; Power Ltd</t>
  </si>
  <si>
    <t>HPL</t>
  </si>
  <si>
    <t>Kalyani Steels Ltd</t>
  </si>
  <si>
    <t>KSL</t>
  </si>
  <si>
    <t>TCNS Clothing Co Ltd</t>
  </si>
  <si>
    <t>TCNSBRANDS</t>
  </si>
  <si>
    <t>Oriana Power Ltd</t>
  </si>
  <si>
    <t>ORIANA</t>
  </si>
  <si>
    <t>Datamatics Global Services Ltd</t>
  </si>
  <si>
    <t>DATAMATICS</t>
  </si>
  <si>
    <t>Nirlon Ltd</t>
  </si>
  <si>
    <t>NIRLON</t>
  </si>
  <si>
    <t>Sundaram Clayton Ltd</t>
  </si>
  <si>
    <t>SUNCLAY</t>
  </si>
  <si>
    <t>Lumax AutoTechnologies Ltd</t>
  </si>
  <si>
    <t>LUMAXTECH</t>
  </si>
  <si>
    <t>Swaraj Engines Ltd</t>
  </si>
  <si>
    <t>SWARAJENG</t>
  </si>
  <si>
    <t>Gensol Engineering Ltd</t>
  </si>
  <si>
    <t>GENSOL</t>
  </si>
  <si>
    <t>Jindal Poly Films Ltd</t>
  </si>
  <si>
    <t>JINDALPOLY</t>
  </si>
  <si>
    <t>Bajaj Consumer Care Ltd</t>
  </si>
  <si>
    <t>BAJAJCON</t>
  </si>
  <si>
    <t>Hinduja Global Solutions Ltd</t>
  </si>
  <si>
    <t>HGS</t>
  </si>
  <si>
    <t>Bhansali Engg Polymers Ltd</t>
  </si>
  <si>
    <t>BEPL</t>
  </si>
  <si>
    <t>India Glycols Ltd</t>
  </si>
  <si>
    <t>INDIAGLYCO</t>
  </si>
  <si>
    <t>IRB InvIT Fund</t>
  </si>
  <si>
    <t>IRBINVIT</t>
  </si>
  <si>
    <t>Polyplex Corp Ltd</t>
  </si>
  <si>
    <t>POLYPLEX</t>
  </si>
  <si>
    <t>Cigniti Technologies Ltd</t>
  </si>
  <si>
    <t>CIGNITITEC</t>
  </si>
  <si>
    <t>Motilal Oswal NASDAQ 100 ETF</t>
  </si>
  <si>
    <t>MON100</t>
  </si>
  <si>
    <t>GTL Infrastructure Ltd</t>
  </si>
  <si>
    <t>GTLINFRA</t>
  </si>
  <si>
    <t>Steel Strips Wheels Ltd</t>
  </si>
  <si>
    <t>SSWL</t>
  </si>
  <si>
    <t>Shivalik Bimetal Controls Ltd</t>
  </si>
  <si>
    <t>SBCL</t>
  </si>
  <si>
    <t>Mahindra Logistics Ltd</t>
  </si>
  <si>
    <t>MAHLOG</t>
  </si>
  <si>
    <t>Vindhya Telelinks Ltd</t>
  </si>
  <si>
    <t>VINDHYATEL</t>
  </si>
  <si>
    <t>PTC India Financial Services Ltd</t>
  </si>
  <si>
    <t>PFS</t>
  </si>
  <si>
    <t>VST Tillers Tractors Ltd</t>
  </si>
  <si>
    <t>VSTTILLERS</t>
  </si>
  <si>
    <t>Gujarat Industries Power Company Ltd</t>
  </si>
  <si>
    <t>GIPCL</t>
  </si>
  <si>
    <t>Navneet Education Ltd</t>
  </si>
  <si>
    <t>NAVNETEDUL</t>
  </si>
  <si>
    <t>Apollo Micro Systems Ltd</t>
  </si>
  <si>
    <t>APOLLO</t>
  </si>
  <si>
    <t>Alembic Ltd</t>
  </si>
  <si>
    <t>ALEMBICLTD</t>
  </si>
  <si>
    <t>Delta Corp Ltd</t>
  </si>
  <si>
    <t>DELTACORP</t>
  </si>
  <si>
    <t>Artemis Medicare Services Ltd</t>
  </si>
  <si>
    <t>ARTEMISMED</t>
  </si>
  <si>
    <t>Innova Captab Ltd</t>
  </si>
  <si>
    <t>INNOVACAP</t>
  </si>
  <si>
    <t>Gujarat Themis Biosyn Ltd</t>
  </si>
  <si>
    <t>GUJTHEM</t>
  </si>
  <si>
    <t>MPS Ltd</t>
  </si>
  <si>
    <t>MPSLTD</t>
  </si>
  <si>
    <t>Hindustan Oil Exploration Company Ltd</t>
  </si>
  <si>
    <t>HINDOILEXP</t>
  </si>
  <si>
    <t>Gufic Biosciences Ltd</t>
  </si>
  <si>
    <t>GUFICBIO</t>
  </si>
  <si>
    <t>La Opala R G Ltd</t>
  </si>
  <si>
    <t>LAOPALA</t>
  </si>
  <si>
    <t>Fiem Industries Ltd</t>
  </si>
  <si>
    <t>FIEMIND</t>
  </si>
  <si>
    <t>Anup Engineering Ltd</t>
  </si>
  <si>
    <t>ANUP</t>
  </si>
  <si>
    <t>SeQuent Scientific Ltd</t>
  </si>
  <si>
    <t>SEQUENT</t>
  </si>
  <si>
    <t>Premier Explosives Ltd</t>
  </si>
  <si>
    <t>PREMEXPLN</t>
  </si>
  <si>
    <t>IndoStar Capital Finance Ltd</t>
  </si>
  <si>
    <t>INDOSTAR</t>
  </si>
  <si>
    <t>Thirumalai Chemicals Ltd</t>
  </si>
  <si>
    <t>TIRUMALCHM</t>
  </si>
  <si>
    <t>Prakash Industries Ltd</t>
  </si>
  <si>
    <t>PRAKASH</t>
  </si>
  <si>
    <t>Repco Home Finance Ltd</t>
  </si>
  <si>
    <t>REPCOHOME</t>
  </si>
  <si>
    <t>Marine Electricals (India) Ltd</t>
  </si>
  <si>
    <t>MARINE</t>
  </si>
  <si>
    <t>Stanley Lifestyles Ltd</t>
  </si>
  <si>
    <t>STANLEY</t>
  </si>
  <si>
    <t>Kingfa Science and Technology (India) Ltd</t>
  </si>
  <si>
    <t>KINGFA</t>
  </si>
  <si>
    <t>Arvind Smartspaces Ltd</t>
  </si>
  <si>
    <t>ARVSMART</t>
  </si>
  <si>
    <t>Avalon Technologies Ltd</t>
  </si>
  <si>
    <t>AVALON</t>
  </si>
  <si>
    <t>Flair Writing Industries Ltd</t>
  </si>
  <si>
    <t>FLAIR</t>
  </si>
  <si>
    <t>Ashapura Minechem Ltd</t>
  </si>
  <si>
    <t>ASHAPURMIN</t>
  </si>
  <si>
    <t>Thejo Engineering Ltd</t>
  </si>
  <si>
    <t>THEJO</t>
  </si>
  <si>
    <t>Bajel Projects Ltd</t>
  </si>
  <si>
    <t>BAJEL</t>
  </si>
  <si>
    <t>Electric Utilities</t>
  </si>
  <si>
    <t>Ujaas Energy Ltd</t>
  </si>
  <si>
    <t>UEL</t>
  </si>
  <si>
    <t>Stylam Industries Ltd</t>
  </si>
  <si>
    <t>STYLAMIND</t>
  </si>
  <si>
    <t>Dredging Corporation of India Ltd</t>
  </si>
  <si>
    <t>DREDGECORP</t>
  </si>
  <si>
    <t>Dredging</t>
  </si>
  <si>
    <t>TVS Srichakra Ltd</t>
  </si>
  <si>
    <t>TVSSRICHAK</t>
  </si>
  <si>
    <t>Ge Power India Ltd</t>
  </si>
  <si>
    <t>GEPIL</t>
  </si>
  <si>
    <t>Dalmia Bharat Sugar and Industries Ltd</t>
  </si>
  <si>
    <t>DALMIASUG</t>
  </si>
  <si>
    <t>Vishnu Prakash R Punglia Ltd</t>
  </si>
  <si>
    <t>VPRPL</t>
  </si>
  <si>
    <t>Fischer Medical Ventures Ltd</t>
  </si>
  <si>
    <t>FISCHER</t>
  </si>
  <si>
    <t>SEPC Ltd</t>
  </si>
  <si>
    <t>SEPC</t>
  </si>
  <si>
    <t>RPG Life Sciences Limited</t>
  </si>
  <si>
    <t>RPGLIFE</t>
  </si>
  <si>
    <t>Sagar Cements Ltd</t>
  </si>
  <si>
    <t>SAGCEM</t>
  </si>
  <si>
    <t>Hindware Home Innovation Ltd</t>
  </si>
  <si>
    <t>HINDWAREAP</t>
  </si>
  <si>
    <t>Spectrum Electrical Industries Ltd</t>
  </si>
  <si>
    <t>SPECTRUM</t>
  </si>
  <si>
    <t>V2 Retail Ltd</t>
  </si>
  <si>
    <t>V2RETAIL</t>
  </si>
  <si>
    <t>SML Isuzu Ltd</t>
  </si>
  <si>
    <t>SMLISUZU</t>
  </si>
  <si>
    <t>Refex Industries Ltd</t>
  </si>
  <si>
    <t>REFEX</t>
  </si>
  <si>
    <t>Supriya Lifescience Ltd</t>
  </si>
  <si>
    <t>SUPRIYA</t>
  </si>
  <si>
    <t>KCP Ltd</t>
  </si>
  <si>
    <t>KCP</t>
  </si>
  <si>
    <t>ideaForge Technology Ltd</t>
  </si>
  <si>
    <t>IDEAFORGE</t>
  </si>
  <si>
    <t>Quick Heal Technologies Ltd</t>
  </si>
  <si>
    <t>QUICKHEAL</t>
  </si>
  <si>
    <t>Dishman Carbogen Amcis Ltd</t>
  </si>
  <si>
    <t>DCAL</t>
  </si>
  <si>
    <t>Max Ventures and Industries Ltd</t>
  </si>
  <si>
    <t>MAXVIL</t>
  </si>
  <si>
    <t>Somany Ceramics Ltd</t>
  </si>
  <si>
    <t>SOMANYCERA</t>
  </si>
  <si>
    <t>Dhani Services Ltd</t>
  </si>
  <si>
    <t>DHANI</t>
  </si>
  <si>
    <t>NRB Bearings Ltd</t>
  </si>
  <si>
    <t>NRBBEARING</t>
  </si>
  <si>
    <t>Jash Engineering Ltd</t>
  </si>
  <si>
    <t>JASH</t>
  </si>
  <si>
    <t>Maithan Alloys Ltd</t>
  </si>
  <si>
    <t>MAITHANALL</t>
  </si>
  <si>
    <t>Salasar Techno Engineering Ltd</t>
  </si>
  <si>
    <t>SALASAR</t>
  </si>
  <si>
    <t>Vadilal Industries Ltd</t>
  </si>
  <si>
    <t>VADILALIND</t>
  </si>
  <si>
    <t>Wendt (India) Limited</t>
  </si>
  <si>
    <t>WENDT</t>
  </si>
  <si>
    <t>Automotive Axles Ltd</t>
  </si>
  <si>
    <t>AUTOAXLES</t>
  </si>
  <si>
    <t>Suven Life Sciences Ltd</t>
  </si>
  <si>
    <t>SUVEN</t>
  </si>
  <si>
    <t>Marathon Nextgen Realty Ltd</t>
  </si>
  <si>
    <t>MARATHON</t>
  </si>
  <si>
    <t>Suraj Estate Developers Ltd</t>
  </si>
  <si>
    <t>SURAJEST</t>
  </si>
  <si>
    <t>Real Estate Rental, Development &amp; Operations</t>
  </si>
  <si>
    <t>Indoco Remedies Ltd</t>
  </si>
  <si>
    <t>INDOCO</t>
  </si>
  <si>
    <t>Eveready Industries India Ltd</t>
  </si>
  <si>
    <t>EVEREADY</t>
  </si>
  <si>
    <t>Rajratan Global Wire Ltd</t>
  </si>
  <si>
    <t>RAJRATAN</t>
  </si>
  <si>
    <t>Sky Gold Ltd</t>
  </si>
  <si>
    <t>SKYGOLD</t>
  </si>
  <si>
    <t>Morepen Laboratories Ltd</t>
  </si>
  <si>
    <t>MOREPENLAB</t>
  </si>
  <si>
    <t>BF Utilities Ltd</t>
  </si>
  <si>
    <t>BFUTILITIE</t>
  </si>
  <si>
    <t>Foseco India Ltd</t>
  </si>
  <si>
    <t>FOSECOIND</t>
  </si>
  <si>
    <t>Shalby Ltd</t>
  </si>
  <si>
    <t>SHALBY</t>
  </si>
  <si>
    <t>Vishnu Chemicals Ltd</t>
  </si>
  <si>
    <t>VISHNU</t>
  </si>
  <si>
    <t>Goodluck India Ltd</t>
  </si>
  <si>
    <t>GOODLUCK</t>
  </si>
  <si>
    <t>Universal Cables Ltd</t>
  </si>
  <si>
    <t>UNIVCABLES</t>
  </si>
  <si>
    <t>Man Industries (India) Ltd</t>
  </si>
  <si>
    <t>MANINDS</t>
  </si>
  <si>
    <t>HLE Glascoat Ltd</t>
  </si>
  <si>
    <t>HLEGLAS</t>
  </si>
  <si>
    <t>Tinna Rubber and Infrastructure Ltd</t>
  </si>
  <si>
    <t>TINNARUBR</t>
  </si>
  <si>
    <t>Saksoft Ltd</t>
  </si>
  <si>
    <t>SAKSOFT</t>
  </si>
  <si>
    <t>Dish TV India Ltd</t>
  </si>
  <si>
    <t>DISHTV</t>
  </si>
  <si>
    <t>Vertoz Advertising Ltd</t>
  </si>
  <si>
    <t>VERTOZ</t>
  </si>
  <si>
    <t>CARE Ratings Ltd</t>
  </si>
  <si>
    <t>CARERATING</t>
  </si>
  <si>
    <t>Kolte-Patil Developers Ltd</t>
  </si>
  <si>
    <t>KOLTEPATIL</t>
  </si>
  <si>
    <t>Jeena Sikho Lifecare Ltd</t>
  </si>
  <si>
    <t>JSLL</t>
  </si>
  <si>
    <t>Confidence Petroleum India Ltd</t>
  </si>
  <si>
    <t>CONFIPET</t>
  </si>
  <si>
    <t>D P Abhushan Ltd</t>
  </si>
  <si>
    <t>DPABHUSHAN</t>
  </si>
  <si>
    <t>DISA India Ltd</t>
  </si>
  <si>
    <t>DISAQ</t>
  </si>
  <si>
    <t>John Cockerill India Ltd</t>
  </si>
  <si>
    <t>COCKERILL</t>
  </si>
  <si>
    <t>Andrew Yule &amp; Co Ltd</t>
  </si>
  <si>
    <t>ANDREWYU</t>
  </si>
  <si>
    <t>Sindhu Trade Links Ltd</t>
  </si>
  <si>
    <t>SINDHUTRAD</t>
  </si>
  <si>
    <t>Huhtamaki India Ltd</t>
  </si>
  <si>
    <t>HUHTAMAKI</t>
  </si>
  <si>
    <t>Dollar Industries Ltd</t>
  </si>
  <si>
    <t>DOLLAR</t>
  </si>
  <si>
    <t>Rajoo Engineers Ltd</t>
  </si>
  <si>
    <t>RAJOOENG</t>
  </si>
  <si>
    <t>Nilkamal Ltd</t>
  </si>
  <si>
    <t>NILKAMAL</t>
  </si>
  <si>
    <t>Novartis India Ltd</t>
  </si>
  <si>
    <t>NOVARTIND</t>
  </si>
  <si>
    <t>MM Forgings Ltd</t>
  </si>
  <si>
    <t>MMFL</t>
  </si>
  <si>
    <t>Precision Wires India Ltd</t>
  </si>
  <si>
    <t>PRECWIRE</t>
  </si>
  <si>
    <t>Dolphin Offshore Enterprises (India) Ltd</t>
  </si>
  <si>
    <t>DOLPHIN</t>
  </si>
  <si>
    <t>EIH Associated Hotels Ltd</t>
  </si>
  <si>
    <t>EIHAHOTELS</t>
  </si>
  <si>
    <t>Abans Holdings Ltd</t>
  </si>
  <si>
    <t>AHL</t>
  </si>
  <si>
    <t>Mayur Uniquoters Ltd</t>
  </si>
  <si>
    <t>MAYURUNIQ</t>
  </si>
  <si>
    <t>Genesys International Corporation Ltd</t>
  </si>
  <si>
    <t>GENESYS</t>
  </si>
  <si>
    <t>Unitech Ltd</t>
  </si>
  <si>
    <t>UNITECH</t>
  </si>
  <si>
    <t>Globus Spirits Ltd</t>
  </si>
  <si>
    <t>GLOBUSSPR</t>
  </si>
  <si>
    <t>Omaxe Ltd</t>
  </si>
  <si>
    <t>OMAXE</t>
  </si>
  <si>
    <t>Goodyear India Ltd</t>
  </si>
  <si>
    <t>GOODYEAR</t>
  </si>
  <si>
    <t>Gokul Agro Resources Ltd</t>
  </si>
  <si>
    <t>GOKULAGRO</t>
  </si>
  <si>
    <t>Venky's (India) Ltd</t>
  </si>
  <si>
    <t>VENKEYS</t>
  </si>
  <si>
    <t>Mold-Tek Packaging Ltd</t>
  </si>
  <si>
    <t>MOLDTKPAC</t>
  </si>
  <si>
    <t>K.P. Energy Ltd</t>
  </si>
  <si>
    <t>KPEL</t>
  </si>
  <si>
    <t>Servotech Power Systems Ltd</t>
  </si>
  <si>
    <t>SERVOTECH</t>
  </si>
  <si>
    <t>Tarsons Products Ltd</t>
  </si>
  <si>
    <t>TARSONS</t>
  </si>
  <si>
    <t>DEN Networks Ltd</t>
  </si>
  <si>
    <t>DEN</t>
  </si>
  <si>
    <t>Capacite Infraprojects Ltd</t>
  </si>
  <si>
    <t>CAPACITE</t>
  </si>
  <si>
    <t>TCPL Packaging Ltd</t>
  </si>
  <si>
    <t>TCPLPACK</t>
  </si>
  <si>
    <t>Hi-Tech Pipes Ltd</t>
  </si>
  <si>
    <t>HITECH</t>
  </si>
  <si>
    <t>Accelya Solutions India Ltd</t>
  </si>
  <si>
    <t>ACCELYA</t>
  </si>
  <si>
    <t>SJS Enterprises Ltd</t>
  </si>
  <si>
    <t>SJS</t>
  </si>
  <si>
    <t>PSP Projects Ltd</t>
  </si>
  <si>
    <t>PSPPROJECT</t>
  </si>
  <si>
    <t>Lumax Industries Ltd</t>
  </si>
  <si>
    <t>LUMAXIND</t>
  </si>
  <si>
    <t>S H Kelkar and Company Ltd</t>
  </si>
  <si>
    <t>SHK</t>
  </si>
  <si>
    <t>Kalyani Investment Company Ltd</t>
  </si>
  <si>
    <t>KICL</t>
  </si>
  <si>
    <t>LS Industries Ltd</t>
  </si>
  <si>
    <t>LSIND</t>
  </si>
  <si>
    <t>EFC (I) Ltd</t>
  </si>
  <si>
    <t>EFCIL</t>
  </si>
  <si>
    <t>HMA Agro Industries Ltd</t>
  </si>
  <si>
    <t>HMAAGRO</t>
  </si>
  <si>
    <t>Indian Hume Pipe Company Ltd</t>
  </si>
  <si>
    <t>INDIANHUME</t>
  </si>
  <si>
    <t>Veritas (India) Ltd</t>
  </si>
  <si>
    <t>VERITAS</t>
  </si>
  <si>
    <t>Ajmera Realty &amp; Infra India Ltd</t>
  </si>
  <si>
    <t>AJMERA</t>
  </si>
  <si>
    <t>Fino Payments Bank Ltd</t>
  </si>
  <si>
    <t>FINOPB</t>
  </si>
  <si>
    <t>Mangalam Cement Ltd</t>
  </si>
  <si>
    <t>MANGLMCEM</t>
  </si>
  <si>
    <t>Mukand Ltd</t>
  </si>
  <si>
    <t>MUKANDLTD</t>
  </si>
  <si>
    <t>ESAF Small Finance Bank Limited</t>
  </si>
  <si>
    <t>ESAFSFB</t>
  </si>
  <si>
    <t>Rashi Peripherals Ltd</t>
  </si>
  <si>
    <t>RPTECH</t>
  </si>
  <si>
    <t>Solara Active Pharma Sciences Ltd</t>
  </si>
  <si>
    <t>SOLARA</t>
  </si>
  <si>
    <t>Hester Biosciences Ltd</t>
  </si>
  <si>
    <t>HESTERBIO</t>
  </si>
  <si>
    <t>RPSG Ventures Ltd</t>
  </si>
  <si>
    <t>RPSGVENT</t>
  </si>
  <si>
    <t>SBI Gold ETF</t>
  </si>
  <si>
    <t>SETFGOLD</t>
  </si>
  <si>
    <t>Geojit Financial Services Ltd</t>
  </si>
  <si>
    <t>GEOJITFSL</t>
  </si>
  <si>
    <t>Apollo Pipes Ltd</t>
  </si>
  <si>
    <t>APOLLOPIPE</t>
  </si>
  <si>
    <t>Websol Energy System Ltd</t>
  </si>
  <si>
    <t>WEBELSOLAR</t>
  </si>
  <si>
    <t>Pennar Industries Ltd</t>
  </si>
  <si>
    <t>PENIND</t>
  </si>
  <si>
    <t>KP Green Engineering Ltd</t>
  </si>
  <si>
    <t>KPGEL</t>
  </si>
  <si>
    <t>India Pesticides Ltd</t>
  </si>
  <si>
    <t>IPL</t>
  </si>
  <si>
    <t>Landmark Cars Ltd</t>
  </si>
  <si>
    <t>LANDMARK</t>
  </si>
  <si>
    <t>Nippon India ETF Nifty 1D Rate Liquid BeES</t>
  </si>
  <si>
    <t>LIQUIDBEES</t>
  </si>
  <si>
    <t>SMS Pharmaceuticals Ltd</t>
  </si>
  <si>
    <t>SMSPHARMA</t>
  </si>
  <si>
    <t>Oriental Hotels Ltd</t>
  </si>
  <si>
    <t>ORIENTHOT</t>
  </si>
  <si>
    <t>ADF Foods Ltd</t>
  </si>
  <si>
    <t>ADFFOODS</t>
  </si>
  <si>
    <t>Tasty Bite Eatables Ltd</t>
  </si>
  <si>
    <t>TASTYBITE</t>
  </si>
  <si>
    <t>Welspun Specialty Solutions Ltd</t>
  </si>
  <si>
    <t>WELSPLSOL</t>
  </si>
  <si>
    <t>63 Moons Technologies Ltd</t>
  </si>
  <si>
    <t>63MOONS</t>
  </si>
  <si>
    <t>DEE Development Engineers Ltd</t>
  </si>
  <si>
    <t>DEEDEV</t>
  </si>
  <si>
    <t>IOL Chemicals and Pharmaceuticals Ltd</t>
  </si>
  <si>
    <t>IOLCP</t>
  </si>
  <si>
    <t>E2E Networks Ltd</t>
  </si>
  <si>
    <t>E2E</t>
  </si>
  <si>
    <t>Sasken Technologies Ltd</t>
  </si>
  <si>
    <t>SASKEN</t>
  </si>
  <si>
    <t>Epack Durable Ltd</t>
  </si>
  <si>
    <t>EPACK</t>
  </si>
  <si>
    <t>Sai Silks (Kalamandir) Ltd</t>
  </si>
  <si>
    <t>KALAMANDIR</t>
  </si>
  <si>
    <t>Jyoti Structures Ltd</t>
  </si>
  <si>
    <t>JYOTISTRUC</t>
  </si>
  <si>
    <t>NIBE Ltd</t>
  </si>
  <si>
    <t>NIBE</t>
  </si>
  <si>
    <t>Panama Petrochem Ltd</t>
  </si>
  <si>
    <t>PANAMAPET</t>
  </si>
  <si>
    <t>Satin Creditcare Network Ltd</t>
  </si>
  <si>
    <t>SATIN</t>
  </si>
  <si>
    <t>Rupa &amp; Company Ltd</t>
  </si>
  <si>
    <t>RUPA</t>
  </si>
  <si>
    <t>Dolat Algotech Ltd</t>
  </si>
  <si>
    <t>DOLATALGO</t>
  </si>
  <si>
    <t>IKIO Lighting Ltd</t>
  </si>
  <si>
    <t>IKIO</t>
  </si>
  <si>
    <t>Deccan Gold Mines Ltd</t>
  </si>
  <si>
    <t>DECNGOLD</t>
  </si>
  <si>
    <t>Dreamfolks Services Ltd</t>
  </si>
  <si>
    <t>DREAMFOLKS</t>
  </si>
  <si>
    <t>Cupid Ltd</t>
  </si>
  <si>
    <t>CUPID</t>
  </si>
  <si>
    <t>Paramount Communications Ltd</t>
  </si>
  <si>
    <t>PARACABLES</t>
  </si>
  <si>
    <t>Sanghi Industries Ltd</t>
  </si>
  <si>
    <t>SANGHIIND</t>
  </si>
  <si>
    <t>BF Investment Ltd</t>
  </si>
  <si>
    <t>BFINVEST</t>
  </si>
  <si>
    <t>Federal-Mogul Goetze (India) Ltd</t>
  </si>
  <si>
    <t>FMGOETZE</t>
  </si>
  <si>
    <t>Ugro Capital Ltd</t>
  </si>
  <si>
    <t>UGROCAP</t>
  </si>
  <si>
    <t>Indraprastha Medical Corporation Ltd</t>
  </si>
  <si>
    <t>INDRAMEDCO</t>
  </si>
  <si>
    <t>Rane Holdings Ltd</t>
  </si>
  <si>
    <t>RANEHOLDIN</t>
  </si>
  <si>
    <t>Cosmo First Ltd</t>
  </si>
  <si>
    <t>COSMOFIRST</t>
  </si>
  <si>
    <t>Udaipur Cement Works Ltd</t>
  </si>
  <si>
    <t>UDAICEMENT</t>
  </si>
  <si>
    <t>SG Finserve Ltd</t>
  </si>
  <si>
    <t>SGFIN</t>
  </si>
  <si>
    <t>Talbros Automotive Components Ltd</t>
  </si>
  <si>
    <t>TALBROAUTO</t>
  </si>
  <si>
    <t>Apcotex Industries Ltd</t>
  </si>
  <si>
    <t>APCOTEXIND</t>
  </si>
  <si>
    <t>B L Kashyap and Sons Ltd</t>
  </si>
  <si>
    <t>BLKASHYAP</t>
  </si>
  <si>
    <t>Nitin Spinners Ltd</t>
  </si>
  <si>
    <t>NITINSPIN</t>
  </si>
  <si>
    <t>Kody Technolab Ltd</t>
  </si>
  <si>
    <t>KODYTECH</t>
  </si>
  <si>
    <t>Vakrangee Limited</t>
  </si>
  <si>
    <t>VAKRANGEE</t>
  </si>
  <si>
    <t>Siyaram Silk Mills Ltd</t>
  </si>
  <si>
    <t>SIYSIL</t>
  </si>
  <si>
    <t>Astec Lifesciences Ltd</t>
  </si>
  <si>
    <t>ASTEC</t>
  </si>
  <si>
    <t>Pnb Gilts Ltd</t>
  </si>
  <si>
    <t>PNBGILTS</t>
  </si>
  <si>
    <t>Axiscades Technologies Ltd</t>
  </si>
  <si>
    <t>AXISCADES</t>
  </si>
  <si>
    <t>Cantabil Retail India Ltd</t>
  </si>
  <si>
    <t>CANTABIL</t>
  </si>
  <si>
    <t>TIL Ltd</t>
  </si>
  <si>
    <t>TIL</t>
  </si>
  <si>
    <t>Balmer Lawrie Investments Ltd</t>
  </si>
  <si>
    <t>BLIL</t>
  </si>
  <si>
    <t>Insecticides (India) Ltd</t>
  </si>
  <si>
    <t>INSECTICID</t>
  </si>
  <si>
    <t>Tatva Chintan Pharma Chem Ltd</t>
  </si>
  <si>
    <t>TATVA</t>
  </si>
  <si>
    <t>Oriental Rail Infrastructure Ltd</t>
  </si>
  <si>
    <t>ORIRAIL</t>
  </si>
  <si>
    <t>Nalwa Sons Investments Ltd</t>
  </si>
  <si>
    <t>NSIL</t>
  </si>
  <si>
    <t>JITF Infralogistics Ltd</t>
  </si>
  <si>
    <t>JITFINFRA</t>
  </si>
  <si>
    <t>Vardhman Special Steels Ltd</t>
  </si>
  <si>
    <t>VSSL</t>
  </si>
  <si>
    <t>Walchandnagar Industries Ltd</t>
  </si>
  <si>
    <t>WALCHANNAG</t>
  </si>
  <si>
    <t>Antony Waste Handling Cell Ltd</t>
  </si>
  <si>
    <t>AWHCL</t>
  </si>
  <si>
    <t>Parag Milk Foods Ltd</t>
  </si>
  <si>
    <t>PARAGMILK</t>
  </si>
  <si>
    <t>Themis Medicare Ltd</t>
  </si>
  <si>
    <t>THEMISMED</t>
  </si>
  <si>
    <t>Raghav Productivity Enhancers Ltd</t>
  </si>
  <si>
    <t>RPEL</t>
  </si>
  <si>
    <t>Andhra Paper Ltd</t>
  </si>
  <si>
    <t>ANDHRAPAP</t>
  </si>
  <si>
    <t>Monarch Networth Capital Ltd</t>
  </si>
  <si>
    <t>MONARCH</t>
  </si>
  <si>
    <t>Owais Metal and Mineral Processing Ltd</t>
  </si>
  <si>
    <t>OWAIS</t>
  </si>
  <si>
    <t>Rossell India Ltd</t>
  </si>
  <si>
    <t>ROSSELLIND</t>
  </si>
  <si>
    <t>HIL Ltd</t>
  </si>
  <si>
    <t>HIL</t>
  </si>
  <si>
    <t>Indo Tech Transformers Ltd</t>
  </si>
  <si>
    <t>INDOTECH</t>
  </si>
  <si>
    <t>Vidhi Specialty Food Ingredients Ltd</t>
  </si>
  <si>
    <t>VIDHIING</t>
  </si>
  <si>
    <t>Pokarna Ltd</t>
  </si>
  <si>
    <t>POKARNA</t>
  </si>
  <si>
    <t>Meghmani Organics Ltd</t>
  </si>
  <si>
    <t>MOL</t>
  </si>
  <si>
    <t>Barbeque-Nation Hospitality Ltd</t>
  </si>
  <si>
    <t>BARBEQUE</t>
  </si>
  <si>
    <t>Seshasayee Paper and Boards Ltd</t>
  </si>
  <si>
    <t>SESHAPAPER</t>
  </si>
  <si>
    <t>TechNVision Ventures Ltd</t>
  </si>
  <si>
    <t>TECHNVISN</t>
  </si>
  <si>
    <t>Summit Securities Ltd</t>
  </si>
  <si>
    <t>SUMMITSEC</t>
  </si>
  <si>
    <t>IFGL Refractories Ltd</t>
  </si>
  <si>
    <t>IFGLEXPOR</t>
  </si>
  <si>
    <t>Jubilant Industries Ltd</t>
  </si>
  <si>
    <t>JUBLINDS</t>
  </si>
  <si>
    <t>Agro Tech Foods Ltd</t>
  </si>
  <si>
    <t>ATFL</t>
  </si>
  <si>
    <t>Uniparts India Ltd</t>
  </si>
  <si>
    <t>UNIPARTS</t>
  </si>
  <si>
    <t>Centum Electronics Ltd</t>
  </si>
  <si>
    <t>CENTUM</t>
  </si>
  <si>
    <t>Carysil Ltd</t>
  </si>
  <si>
    <t>CARYSIL</t>
  </si>
  <si>
    <t>Xpro India Ltd</t>
  </si>
  <si>
    <t>XPROINDIA</t>
  </si>
  <si>
    <t>Gocl Corporation Ltd</t>
  </si>
  <si>
    <t>GOCLCORP</t>
  </si>
  <si>
    <t>Som Distilleries and Breweries Ltd</t>
  </si>
  <si>
    <t>SDBL</t>
  </si>
  <si>
    <t>TTK Healthcare Ltd</t>
  </si>
  <si>
    <t>TTKHLTCARE</t>
  </si>
  <si>
    <t>Jagran Prakashan Ltd</t>
  </si>
  <si>
    <t>JAGRAN</t>
  </si>
  <si>
    <t>Yatra Online Ltd</t>
  </si>
  <si>
    <t>YATRA</t>
  </si>
  <si>
    <t>Sigachi Industries Ltd</t>
  </si>
  <si>
    <t>SIGACHI</t>
  </si>
  <si>
    <t>Krsnaa Diagnostics Ltd</t>
  </si>
  <si>
    <t>KRSNAA</t>
  </si>
  <si>
    <t>India Power Corporation Ltd</t>
  </si>
  <si>
    <t>DPSCLTD</t>
  </si>
  <si>
    <t>S.P.Apparels Ltd</t>
  </si>
  <si>
    <t>SPAL</t>
  </si>
  <si>
    <t>Amrutanjan Health Care Ltd</t>
  </si>
  <si>
    <t>AMRUTANJAN</t>
  </si>
  <si>
    <t>ICICI Prudential Nifty 50 ETF</t>
  </si>
  <si>
    <t>NIFTYIETF</t>
  </si>
  <si>
    <t>Navkar Corporation Ltd</t>
  </si>
  <si>
    <t>NAVKARCORP</t>
  </si>
  <si>
    <t>Orient Green Power Company Ltd</t>
  </si>
  <si>
    <t>GREENPOWER</t>
  </si>
  <si>
    <t>Yasho Industries Ltd</t>
  </si>
  <si>
    <t>YASHO</t>
  </si>
  <si>
    <t>PIX Transmissions Ltd</t>
  </si>
  <si>
    <t>PIXTRANS</t>
  </si>
  <si>
    <t>Sanstar Ltd</t>
  </si>
  <si>
    <t>SANSTAR</t>
  </si>
  <si>
    <t>Roto Pumps Ltd</t>
  </si>
  <si>
    <t>ROTO</t>
  </si>
  <si>
    <t>Alicon Castalloy Ltd</t>
  </si>
  <si>
    <t>ALICON</t>
  </si>
  <si>
    <t>Ramco Industries Ltd</t>
  </si>
  <si>
    <t>RAMCOIND</t>
  </si>
  <si>
    <t>D Link (India) Limited</t>
  </si>
  <si>
    <t>DLINKINDIA</t>
  </si>
  <si>
    <t>Suratwwala Business Group Ltd</t>
  </si>
  <si>
    <t>SBGLP</t>
  </si>
  <si>
    <t>Hariom Pipe Industries Ltd</t>
  </si>
  <si>
    <t>HARIOMPIPE</t>
  </si>
  <si>
    <t>Advait Infratech Ltd</t>
  </si>
  <si>
    <t>ADVAIT</t>
  </si>
  <si>
    <t>Prataap Snacks Ltd</t>
  </si>
  <si>
    <t>DIAMONDYD</t>
  </si>
  <si>
    <t>Updater Services Ltd</t>
  </si>
  <si>
    <t>UDS</t>
  </si>
  <si>
    <t>Tanfac Industries Ltd</t>
  </si>
  <si>
    <t>TANFACIND</t>
  </si>
  <si>
    <t>Madhya Bharat Agro Products Ltd</t>
  </si>
  <si>
    <t>MBAPL</t>
  </si>
  <si>
    <t>GRP Ltd</t>
  </si>
  <si>
    <t>GRPLTD</t>
  </si>
  <si>
    <t>Sangam (India) Ltd</t>
  </si>
  <si>
    <t>SANGAMIND</t>
  </si>
  <si>
    <t>JISLDVREQS</t>
  </si>
  <si>
    <t>Gandhar Oil Refinery (INDIA) Ltd</t>
  </si>
  <si>
    <t>GANDHAR</t>
  </si>
  <si>
    <t>DCW Ltd</t>
  </si>
  <si>
    <t>DCW</t>
  </si>
  <si>
    <t>Praveg Ltd</t>
  </si>
  <si>
    <t>PRAVEG</t>
  </si>
  <si>
    <t>Om Infra Ltd</t>
  </si>
  <si>
    <t>OMINFRAL</t>
  </si>
  <si>
    <t>Bombay Super Hybrid Seeds Ltd</t>
  </si>
  <si>
    <t>BSHSL</t>
  </si>
  <si>
    <t>BLS E-Services Ltd</t>
  </si>
  <si>
    <t>BLSE</t>
  </si>
  <si>
    <t>Jaiprakash Associates Ltd</t>
  </si>
  <si>
    <t>JPASSOCIAT</t>
  </si>
  <si>
    <t>GKW Ltd</t>
  </si>
  <si>
    <t>GKWLIMITED</t>
  </si>
  <si>
    <t>Peninsula Land Ltd</t>
  </si>
  <si>
    <t>PENINLAND</t>
  </si>
  <si>
    <t>TAJ GVK Hotels and Resorts Ltd</t>
  </si>
  <si>
    <t>TAJGVK</t>
  </si>
  <si>
    <t>Wheels India Ltd</t>
  </si>
  <si>
    <t>WHEELS</t>
  </si>
  <si>
    <t>Divgi TorqTransfer Systems Ltd</t>
  </si>
  <si>
    <t>DIVGIITTS</t>
  </si>
  <si>
    <t>Sadhana Nitro Chem Ltd</t>
  </si>
  <si>
    <t>SADHNANIQ</t>
  </si>
  <si>
    <t>Expleo Solutions Ltd</t>
  </si>
  <si>
    <t>EXPLEOSOL</t>
  </si>
  <si>
    <t>Stove Kraft Ltd</t>
  </si>
  <si>
    <t>STOVEKRAFT</t>
  </si>
  <si>
    <t>Camlin Fine Sciences Ltd</t>
  </si>
  <si>
    <t>CAMLINFINE</t>
  </si>
  <si>
    <t>Veranda Learning Solutions Ltd</t>
  </si>
  <si>
    <t>VERANDA</t>
  </si>
  <si>
    <t>Aeroflex Industries Ltd</t>
  </si>
  <si>
    <t>AEROFLEX</t>
  </si>
  <si>
    <t>Suryoday Small Finance Bank Ltd</t>
  </si>
  <si>
    <t>SURYODAY</t>
  </si>
  <si>
    <t>Deep Industries Ltd</t>
  </si>
  <si>
    <t>DEEPINDS</t>
  </si>
  <si>
    <t>Goldiam International Ltd</t>
  </si>
  <si>
    <t>GOLDIAM</t>
  </si>
  <si>
    <t>Atul Auto Ltd</t>
  </si>
  <si>
    <t>ATULAUTO</t>
  </si>
  <si>
    <t>Three Wheelers</t>
  </si>
  <si>
    <t>Nelco Ltd</t>
  </si>
  <si>
    <t>NELCO</t>
  </si>
  <si>
    <t>Hercules Hoists Ltd</t>
  </si>
  <si>
    <t>HERCULES</t>
  </si>
  <si>
    <t>Jindal Drilling and Industries Ltd</t>
  </si>
  <si>
    <t>JINDRILL</t>
  </si>
  <si>
    <t>Sirca Paints India Ltd</t>
  </si>
  <si>
    <t>SIRCA</t>
  </si>
  <si>
    <t>Reliance Industrial Infrastructure Ltd</t>
  </si>
  <si>
    <t>RIIL</t>
  </si>
  <si>
    <t>Kotak Gold Etf</t>
  </si>
  <si>
    <t>GOLD1</t>
  </si>
  <si>
    <t>Hubtown Ltd</t>
  </si>
  <si>
    <t>HUBTOWN</t>
  </si>
  <si>
    <t>Media Matrix Worldwide Ltd</t>
  </si>
  <si>
    <t>MMWL</t>
  </si>
  <si>
    <t>Arman Financial Services Ltd</t>
  </si>
  <si>
    <t>ARMANFIN</t>
  </si>
  <si>
    <t>GPT Infraprojects Ltd</t>
  </si>
  <si>
    <t>GPTINFRA</t>
  </si>
  <si>
    <t>Ador Welding Ltd</t>
  </si>
  <si>
    <t>ADORWELD</t>
  </si>
  <si>
    <t>Igarashi Motors India Ltd</t>
  </si>
  <si>
    <t>IGARASHI</t>
  </si>
  <si>
    <t>Madras Fertilizers Ltd</t>
  </si>
  <si>
    <t>MADRASFERT</t>
  </si>
  <si>
    <t>Paushak Ltd</t>
  </si>
  <si>
    <t>PAUSHAKLTD</t>
  </si>
  <si>
    <t>Kesar India Ltd</t>
  </si>
  <si>
    <t>KESAR</t>
  </si>
  <si>
    <t>I G Petrochemicals Ltd</t>
  </si>
  <si>
    <t>IGPL</t>
  </si>
  <si>
    <t>HDFC Gold Exchange Traded Fund</t>
  </si>
  <si>
    <t>HDFCGOLD</t>
  </si>
  <si>
    <t>ICICI Prudential Gold ETF</t>
  </si>
  <si>
    <t>GOLDIETF</t>
  </si>
  <si>
    <t>Dcm Shriram Industries Ltd</t>
  </si>
  <si>
    <t>DCMSRIND</t>
  </si>
  <si>
    <t>Shriram Properties Ltd</t>
  </si>
  <si>
    <t>SHRIRAMPPS</t>
  </si>
  <si>
    <t>Nippon India ETF Nifty Next 50 Junior BeES</t>
  </si>
  <si>
    <t>JUNIORBEES</t>
  </si>
  <si>
    <t>Everest Industries Ltd</t>
  </si>
  <si>
    <t>EVERESTIND</t>
  </si>
  <si>
    <t>Building Products - Prefab Structures</t>
  </si>
  <si>
    <t>Subex Ltd</t>
  </si>
  <si>
    <t>SUBEXLTD</t>
  </si>
  <si>
    <t>Everest Kanto Cylinder Ltd</t>
  </si>
  <si>
    <t>EKC</t>
  </si>
  <si>
    <t>Irm Energy Ltd</t>
  </si>
  <si>
    <t>IRMENERGY</t>
  </si>
  <si>
    <t>Hi-Tech Gears Ltd</t>
  </si>
  <si>
    <t>HITECHGEAR</t>
  </si>
  <si>
    <t>MIC Electronics Ltd</t>
  </si>
  <si>
    <t>MICEL</t>
  </si>
  <si>
    <t>Bigbloc Construction Ltd</t>
  </si>
  <si>
    <t>BIGBLOC</t>
  </si>
  <si>
    <t>GTPL Hathway Ltd</t>
  </si>
  <si>
    <t>GTPL</t>
  </si>
  <si>
    <t>Dr Agarwal's Eye Hospital Ltd</t>
  </si>
  <si>
    <t>DRAGARWQ</t>
  </si>
  <si>
    <t>G M Breweries Ltd</t>
  </si>
  <si>
    <t>GMBREW</t>
  </si>
  <si>
    <t>Eimco Elecon (India) Ltd</t>
  </si>
  <si>
    <t>EIMCOELECO</t>
  </si>
  <si>
    <t>Precision Camshafts Ltd</t>
  </si>
  <si>
    <t>PRECAM</t>
  </si>
  <si>
    <t>Ram Ratna Wires Ltd</t>
  </si>
  <si>
    <t>RAMRAT</t>
  </si>
  <si>
    <t>Last Mile Enterprises Ltd</t>
  </si>
  <si>
    <t>LASTMILE</t>
  </si>
  <si>
    <t>KKRRAFTON Developers Limited</t>
  </si>
  <si>
    <t>KDL</t>
  </si>
  <si>
    <t>Forbes Precision Tools and Machine Parts Ltd</t>
  </si>
  <si>
    <t>TOTEM</t>
  </si>
  <si>
    <t>BCL Industries Ltd</t>
  </si>
  <si>
    <t>BCLIND</t>
  </si>
  <si>
    <t>Rico Auto Industries Ltd</t>
  </si>
  <si>
    <t>RICOAUTO</t>
  </si>
  <si>
    <t>Elpro International Ltd</t>
  </si>
  <si>
    <t>ELPROINTL</t>
  </si>
  <si>
    <t>Kokuyo Camlin Ltd</t>
  </si>
  <si>
    <t>KOKUYOCMLN</t>
  </si>
  <si>
    <t>Kiri Industries Ltd</t>
  </si>
  <si>
    <t>KIRIINDUS</t>
  </si>
  <si>
    <t>Texmaco Infrastructure &amp; Holdings Ltd</t>
  </si>
  <si>
    <t>TEXINFRA</t>
  </si>
  <si>
    <t>Mufin Green Finance Ltd</t>
  </si>
  <si>
    <t>MUFIN</t>
  </si>
  <si>
    <t>Amines and Plasticizers Ltd</t>
  </si>
  <si>
    <t>AMNPLST</t>
  </si>
  <si>
    <t>Swelect Energy Systems Ltd</t>
  </si>
  <si>
    <t>SWELECTES</t>
  </si>
  <si>
    <t>Tamilnadu Newsprint &amp; Papers Ltd</t>
  </si>
  <si>
    <t>TNPL</t>
  </si>
  <si>
    <t>GNA Axles Ltd</t>
  </si>
  <si>
    <t>GNA</t>
  </si>
  <si>
    <t>Kilburn Engineering Ltd</t>
  </si>
  <si>
    <t>KLBRENG-B</t>
  </si>
  <si>
    <t>India Nippon Electricals Ltd</t>
  </si>
  <si>
    <t>INDNIPPON</t>
  </si>
  <si>
    <t>Alpex Solar Ltd</t>
  </si>
  <si>
    <t>ALPEXSOLAR</t>
  </si>
  <si>
    <t>Bharat Wire Ropes Ltd</t>
  </si>
  <si>
    <t>BHARATWIRE</t>
  </si>
  <si>
    <t>ASM Technologies Ltd</t>
  </si>
  <si>
    <t>ASMTEC</t>
  </si>
  <si>
    <t>Mishtann Foods Ltd</t>
  </si>
  <si>
    <t>MISHTANN</t>
  </si>
  <si>
    <t>Fairchem Organics Ltd</t>
  </si>
  <si>
    <t>FAIRCHEMOR</t>
  </si>
  <si>
    <t>Tourism Finance Corporation of India Ltd</t>
  </si>
  <si>
    <t>TFCILTD</t>
  </si>
  <si>
    <t>Master Trust Ltd</t>
  </si>
  <si>
    <t>MASTERTR</t>
  </si>
  <si>
    <t>Agarwal Industrial Corporation Ltd</t>
  </si>
  <si>
    <t>AGARIND</t>
  </si>
  <si>
    <t>Likhitha Infrastructure Ltd</t>
  </si>
  <si>
    <t>LIKHITHA</t>
  </si>
  <si>
    <t>Steel Exchange India Ltd</t>
  </si>
  <si>
    <t>STEELXIND</t>
  </si>
  <si>
    <t>Aaswa Trading and Exports Ltd</t>
  </si>
  <si>
    <t>TCC</t>
  </si>
  <si>
    <t>Krishana Phoschem Ltd</t>
  </si>
  <si>
    <t>KRISHANA</t>
  </si>
  <si>
    <t>Shanti Educational Initiatives Ltd</t>
  </si>
  <si>
    <t>SEIL</t>
  </si>
  <si>
    <t>Timex Group India Ltd</t>
  </si>
  <si>
    <t>TIMEX</t>
  </si>
  <si>
    <t>Vascon Engineers Ltd</t>
  </si>
  <si>
    <t>VASCONEQ</t>
  </si>
  <si>
    <t>Southern Petrochemical Industries Corporation Ltd</t>
  </si>
  <si>
    <t>SPIC</t>
  </si>
  <si>
    <t>Windlas Biotech Ltd</t>
  </si>
  <si>
    <t>WINDLAS</t>
  </si>
  <si>
    <t>Centrum Capital Ltd</t>
  </si>
  <si>
    <t>CENTRUM</t>
  </si>
  <si>
    <t>Yamuna Syndicate Ltd</t>
  </si>
  <si>
    <t>YSL</t>
  </si>
  <si>
    <t>Popular Vehicles and Services Ltd</t>
  </si>
  <si>
    <t>PVSL</t>
  </si>
  <si>
    <t>Jyoti Resins and Adhesives Ltd</t>
  </si>
  <si>
    <t>JYOTIRES</t>
  </si>
  <si>
    <t>Automobile Corp Of Goa Ltd</t>
  </si>
  <si>
    <t>ACGL</t>
  </si>
  <si>
    <t>Borosil Scientific Ltd</t>
  </si>
  <si>
    <t>BOROSCI</t>
  </si>
  <si>
    <t>Manali Petrochemicals Ltd</t>
  </si>
  <si>
    <t>MANALIPETC</t>
  </si>
  <si>
    <t>Panorama Studios International Ltd</t>
  </si>
  <si>
    <t>PANORAMA</t>
  </si>
  <si>
    <t>India Motor Parts &amp; Accessories Ltd</t>
  </si>
  <si>
    <t>IMPAL</t>
  </si>
  <si>
    <t>Filatex India Ltd</t>
  </si>
  <si>
    <t>FILATEX</t>
  </si>
  <si>
    <t>Fratelli Vineyards Ltd</t>
  </si>
  <si>
    <t>TINNATFL</t>
  </si>
  <si>
    <t>Systematix Corporate Services Ltd</t>
  </si>
  <si>
    <t>SYSTMTXC</t>
  </si>
  <si>
    <t>Yuken India Ltd</t>
  </si>
  <si>
    <t>YUKEN</t>
  </si>
  <si>
    <t>Spacenet Enterprises India Ltd</t>
  </si>
  <si>
    <t>SPCENET</t>
  </si>
  <si>
    <t>Wonder Electricals Ltd</t>
  </si>
  <si>
    <t>WEL</t>
  </si>
  <si>
    <t>NIIT Ltd</t>
  </si>
  <si>
    <t>NIITLTD</t>
  </si>
  <si>
    <t>Dynacons Systems and Solutions Ltd</t>
  </si>
  <si>
    <t>DSSL</t>
  </si>
  <si>
    <t>AMIC Forging Ltd</t>
  </si>
  <si>
    <t>AMIC</t>
  </si>
  <si>
    <t>Salzer Electronics Ltd</t>
  </si>
  <si>
    <t>SALZERELEC</t>
  </si>
  <si>
    <t>Shankara Building Products Ltd</t>
  </si>
  <si>
    <t>SHANKARA</t>
  </si>
  <si>
    <t>Punjab Chemicals and Crop Protection Ltd</t>
  </si>
  <si>
    <t>PUNJABCHEM</t>
  </si>
  <si>
    <t>Allsec Technologies Ltd</t>
  </si>
  <si>
    <t>ALLSEC</t>
  </si>
  <si>
    <t>Cosmic CRF Ltd</t>
  </si>
  <si>
    <t>COSMICCRF</t>
  </si>
  <si>
    <t>Rishabh Instruments Ltd</t>
  </si>
  <si>
    <t>RISHABH</t>
  </si>
  <si>
    <t>Ngl Fine Chem Ltd</t>
  </si>
  <si>
    <t>NGLFINE</t>
  </si>
  <si>
    <t>BMW Industries Ltd</t>
  </si>
  <si>
    <t>BMW</t>
  </si>
  <si>
    <t>Mangalore Chemicals and Fertilisers Ltd</t>
  </si>
  <si>
    <t>MANGCHEFER</t>
  </si>
  <si>
    <t>Zota Health Care Ltd</t>
  </si>
  <si>
    <t>ZOTA</t>
  </si>
  <si>
    <t>Polo Queen Industrial and Fintech Ltd</t>
  </si>
  <si>
    <t>PQIF</t>
  </si>
  <si>
    <t>Kirloskar Electric Company Ltd</t>
  </si>
  <si>
    <t>KECL</t>
  </si>
  <si>
    <t>Excel Industries Ltd</t>
  </si>
  <si>
    <t>EXCELINDUS</t>
  </si>
  <si>
    <t>Andhra Sugars Ltd</t>
  </si>
  <si>
    <t>ANDHRSUGAR</t>
  </si>
  <si>
    <t>Rama Steel Tubes Ltd</t>
  </si>
  <si>
    <t>RAMASTEEL</t>
  </si>
  <si>
    <t>Macpower CNC Machines Ltd</t>
  </si>
  <si>
    <t>MACPOWER</t>
  </si>
  <si>
    <t>Heranba Industries Ltd</t>
  </si>
  <si>
    <t>HERANBA</t>
  </si>
  <si>
    <t>SMC Global Securities Ltd</t>
  </si>
  <si>
    <t>SMCGLOBAL</t>
  </si>
  <si>
    <t>Automotive Stampings and Assemblies Ltd</t>
  </si>
  <si>
    <t>ASAL</t>
  </si>
  <si>
    <t>Kellton Tech Solutions Ltd</t>
  </si>
  <si>
    <t>KELLTONTEC</t>
  </si>
  <si>
    <t>Butterfly Gandhimathi Appliances Ltd</t>
  </si>
  <si>
    <t>BUTTERFLY</t>
  </si>
  <si>
    <t>GPT Healthcare Ltd</t>
  </si>
  <si>
    <t>GPTHEALTH</t>
  </si>
  <si>
    <t>R K Swamy Ltd</t>
  </si>
  <si>
    <t>RKSWAMY</t>
  </si>
  <si>
    <t>Kitex Garments Ltd</t>
  </si>
  <si>
    <t>KITEX</t>
  </si>
  <si>
    <t>TV Today Network Limited</t>
  </si>
  <si>
    <t>TVTODAY</t>
  </si>
  <si>
    <t>ULTRAMARINE &amp; PIGMENTS Ltd</t>
  </si>
  <si>
    <t>ULTRAMAR</t>
  </si>
  <si>
    <t>Oriental Aromatics Ltd</t>
  </si>
  <si>
    <t>OAL</t>
  </si>
  <si>
    <t>Sportking India Ltd</t>
  </si>
  <si>
    <t>SPORTKING</t>
  </si>
  <si>
    <t>Mukka Proteins Ltd</t>
  </si>
  <si>
    <t>MUKKA</t>
  </si>
  <si>
    <t>Shiva Cement Ltd</t>
  </si>
  <si>
    <t>SHIVACEM</t>
  </si>
  <si>
    <t>CFF Fluid Control Ltd</t>
  </si>
  <si>
    <t>CFF</t>
  </si>
  <si>
    <t>5Paisa Capital Ltd</t>
  </si>
  <si>
    <t>5PAISA</t>
  </si>
  <si>
    <t>Capital Small Finance Bank Ltd</t>
  </si>
  <si>
    <t>CAPITALSFB</t>
  </si>
  <si>
    <t>Xchanging Solutions Ltd</t>
  </si>
  <si>
    <t>XCHANGING</t>
  </si>
  <si>
    <t>Shree Digvijay Cement Co Ltd</t>
  </si>
  <si>
    <t>SHREDIGCEM</t>
  </si>
  <si>
    <t>One Point One Solutions Ltd</t>
  </si>
  <si>
    <t>ONEPOINT</t>
  </si>
  <si>
    <t>Taneja Aerospace and Aviation Ltd</t>
  </si>
  <si>
    <t>TANAA</t>
  </si>
  <si>
    <t>Platinum Industries Ltd</t>
  </si>
  <si>
    <t>PLATIND</t>
  </si>
  <si>
    <t>Fedders Holding Ltd</t>
  </si>
  <si>
    <t>FEDDERSHOL</t>
  </si>
  <si>
    <t>Mafatlal Industries Ltd</t>
  </si>
  <si>
    <t>MAFATIND</t>
  </si>
  <si>
    <t>Wardwizard Innovations &amp; Mobility Ltd</t>
  </si>
  <si>
    <t>WARDINMOBI</t>
  </si>
  <si>
    <t>Associated Alcohols &amp; Breweries Ltd</t>
  </si>
  <si>
    <t>ASALCBR</t>
  </si>
  <si>
    <t>Kotak Nifty 50 ETF</t>
  </si>
  <si>
    <t>NIFTY1</t>
  </si>
  <si>
    <t>Motisons Jewellers Ltd</t>
  </si>
  <si>
    <t>MOTISONS</t>
  </si>
  <si>
    <t>Apparel &amp; Accessories Retailers</t>
  </si>
  <si>
    <t>Eco Recycling Ltd</t>
  </si>
  <si>
    <t>ECORECO</t>
  </si>
  <si>
    <t>Kabra Extrusion Technik Ltd</t>
  </si>
  <si>
    <t>KABRAEXTRU</t>
  </si>
  <si>
    <t>Himatsingka Seide Ltd</t>
  </si>
  <si>
    <t>HIMATSEIDE</t>
  </si>
  <si>
    <t>Dhunseri Ventures Ltd</t>
  </si>
  <si>
    <t>DVL</t>
  </si>
  <si>
    <t>Matrimony.Com Ltd</t>
  </si>
  <si>
    <t>MATRIMONY</t>
  </si>
  <si>
    <t>Allcargo Gati Ltd</t>
  </si>
  <si>
    <t>ACLGATI</t>
  </si>
  <si>
    <t>Lotus Chocolate Company Ltd</t>
  </si>
  <si>
    <t>LOTUSCHO</t>
  </si>
  <si>
    <t>Vashu Bhagnani Industries Ltd</t>
  </si>
  <si>
    <t>POOJAENT</t>
  </si>
  <si>
    <t>Brightcom Group Ltd</t>
  </si>
  <si>
    <t>BCG</t>
  </si>
  <si>
    <t>Monte Carlo Fashions Ltd</t>
  </si>
  <si>
    <t>MONTECARLO</t>
  </si>
  <si>
    <t>Rane (Madras) Ltd</t>
  </si>
  <si>
    <t>RML</t>
  </si>
  <si>
    <t>Dhampur Sugar Mills Ltd</t>
  </si>
  <si>
    <t>DHAMPURSUG</t>
  </si>
  <si>
    <t>Suyog Telematics Ltd</t>
  </si>
  <si>
    <t>SUYOG</t>
  </si>
  <si>
    <t>HLV Ltd</t>
  </si>
  <si>
    <t>HLVLTD</t>
  </si>
  <si>
    <t>Best Agrolife Ltd</t>
  </si>
  <si>
    <t>BESTAGRO</t>
  </si>
  <si>
    <t>KMC Speciality Hospitals (India) Ltd</t>
  </si>
  <si>
    <t>KMCSHIL</t>
  </si>
  <si>
    <t>Syncom Formulations (India) Ltd</t>
  </si>
  <si>
    <t>SYNCOMF</t>
  </si>
  <si>
    <t>Sterling Tools Ltd</t>
  </si>
  <si>
    <t>STERTOOLS</t>
  </si>
  <si>
    <t>GIC Housing Finance Ltd</t>
  </si>
  <si>
    <t>GICHSGFIN</t>
  </si>
  <si>
    <t>Kuantum Papers Ltd</t>
  </si>
  <si>
    <t>KUANTUM</t>
  </si>
  <si>
    <t>Basilic Fly Studio Ltd</t>
  </si>
  <si>
    <t>BASILIC</t>
  </si>
  <si>
    <t>New Delhi Television Ltd</t>
  </si>
  <si>
    <t>NDTV</t>
  </si>
  <si>
    <t>Kamdhenu Ltd</t>
  </si>
  <si>
    <t>KAMDHENU</t>
  </si>
  <si>
    <t>Snowman Logistics Ltd</t>
  </si>
  <si>
    <t>SNOWMAN</t>
  </si>
  <si>
    <t>Ramco Systems Ltd</t>
  </si>
  <si>
    <t>RAMCOSYS</t>
  </si>
  <si>
    <t>RIR Power Electronics Ltd</t>
  </si>
  <si>
    <t>RIR</t>
  </si>
  <si>
    <t>Saurashtra Cement Ltd</t>
  </si>
  <si>
    <t>SAURASHCEM</t>
  </si>
  <si>
    <t>Beekay Steel Industries Ltd</t>
  </si>
  <si>
    <t>BEEKAY</t>
  </si>
  <si>
    <t>Dwarikesh Sugar Industries Ltd</t>
  </si>
  <si>
    <t>DWARKESH</t>
  </si>
  <si>
    <t>Aptech Ltd</t>
  </si>
  <si>
    <t>APTECHT</t>
  </si>
  <si>
    <t>BEML Land Assets Ltd</t>
  </si>
  <si>
    <t>BLAL</t>
  </si>
  <si>
    <t>Alphalogic Techsys Ltd</t>
  </si>
  <si>
    <t>ALPHALOGIC</t>
  </si>
  <si>
    <t>NACL Industries Ltd</t>
  </si>
  <si>
    <t>NACLIND</t>
  </si>
  <si>
    <t>State Trading Corporation of India Ltd</t>
  </si>
  <si>
    <t>STCINDIA</t>
  </si>
  <si>
    <t>Max India Ltd</t>
  </si>
  <si>
    <t>MAXIND</t>
  </si>
  <si>
    <t>Dynamic Cables Ltd</t>
  </si>
  <si>
    <t>DYCL</t>
  </si>
  <si>
    <t>Asian Star Co Ltd</t>
  </si>
  <si>
    <t>ASTAR</t>
  </si>
  <si>
    <t>Ester Industries Ltd</t>
  </si>
  <si>
    <t>ESTER</t>
  </si>
  <si>
    <t>Asian Energy Services Ltd</t>
  </si>
  <si>
    <t>ASIANENE</t>
  </si>
  <si>
    <t>AVT Natural Products Ltd</t>
  </si>
  <si>
    <t>AVTNPL</t>
  </si>
  <si>
    <t>Solex Energy Ltd</t>
  </si>
  <si>
    <t>SOLEX</t>
  </si>
  <si>
    <t>Knowledge Marine &amp; Engineering Works Ltd</t>
  </si>
  <si>
    <t>KMEW</t>
  </si>
  <si>
    <t>Nahar Spinning Mills Ltd</t>
  </si>
  <si>
    <t>NAHARSPING</t>
  </si>
  <si>
    <t>Control Print Ltd</t>
  </si>
  <si>
    <t>CONTROLPR</t>
  </si>
  <si>
    <t>Trident Techlabs Ltd</t>
  </si>
  <si>
    <t>TECHLABS</t>
  </si>
  <si>
    <t>Vardhman Holdings Ltd</t>
  </si>
  <si>
    <t>VHL</t>
  </si>
  <si>
    <t>Saint-Gobain Sekurit India Ltd</t>
  </si>
  <si>
    <t>SAINTGOBAIN</t>
  </si>
  <si>
    <t>Signpost India Ltd</t>
  </si>
  <si>
    <t>SIGNPOST</t>
  </si>
  <si>
    <t>Arihant Superstructures Ltd</t>
  </si>
  <si>
    <t>ARIHANTSUP</t>
  </si>
  <si>
    <t>Lincoln Pharmaceuticals Ltd</t>
  </si>
  <si>
    <t>LINCOLN</t>
  </si>
  <si>
    <t>Uttam Sugar Mills Ltd</t>
  </si>
  <si>
    <t>UTTAMSUGAR</t>
  </si>
  <si>
    <t>Lancer Container Lines Ltd</t>
  </si>
  <si>
    <t>LANCER</t>
  </si>
  <si>
    <t>Vinyas Innovative Technologies Ltd</t>
  </si>
  <si>
    <t>VINYAS</t>
  </si>
  <si>
    <t>Steelcast Ltd</t>
  </si>
  <si>
    <t>STEELCAS</t>
  </si>
  <si>
    <t>Crest Ventures Ltd</t>
  </si>
  <si>
    <t>CREST</t>
  </si>
  <si>
    <t>Hind Rectifiers Ltd</t>
  </si>
  <si>
    <t>HIRECT</t>
  </si>
  <si>
    <t>Indo Rama Synthetics (India) Ltd</t>
  </si>
  <si>
    <t>INDORAMA</t>
  </si>
  <si>
    <t>Jay Bharat Maruti Ltd</t>
  </si>
  <si>
    <t>JAYBARMARU</t>
  </si>
  <si>
    <t>Avadh Sugar &amp; Energy Ltd</t>
  </si>
  <si>
    <t>AVADHSUGAR</t>
  </si>
  <si>
    <t>Ice Make Refrigeration Ltd</t>
  </si>
  <si>
    <t>ICEMAKE</t>
  </si>
  <si>
    <t>Nelcast Ltd</t>
  </si>
  <si>
    <t>NELCAST</t>
  </si>
  <si>
    <t>Chemfab Alkalis Ltd</t>
  </si>
  <si>
    <t>CHEMFAB</t>
  </si>
  <si>
    <t>Ravindra Energy Ltd</t>
  </si>
  <si>
    <t>RELTD</t>
  </si>
  <si>
    <t>Bliss GVS Pharma Ltd</t>
  </si>
  <si>
    <t>BLISSGVS</t>
  </si>
  <si>
    <t>Ksolves India Ltd</t>
  </si>
  <si>
    <t>KSOLVES</t>
  </si>
  <si>
    <t>Kopran Ltd</t>
  </si>
  <si>
    <t>KOPRAN</t>
  </si>
  <si>
    <t>Allcargo Terminals Ltd</t>
  </si>
  <si>
    <t>ATL</t>
  </si>
  <si>
    <t>Waaree Technologies Ltd</t>
  </si>
  <si>
    <t>WAAREE</t>
  </si>
  <si>
    <t>Kamdhenu Ventures Ltd</t>
  </si>
  <si>
    <t>KAMOPAINTS</t>
  </si>
  <si>
    <t>Sunshine Capital Ltd</t>
  </si>
  <si>
    <t>SCL</t>
  </si>
  <si>
    <t>Century Enka Ltd</t>
  </si>
  <si>
    <t>CENTENKA</t>
  </si>
  <si>
    <t>Shalimar Paints Ltd</t>
  </si>
  <si>
    <t>SHALPAINTS</t>
  </si>
  <si>
    <t>Gulshan Polyols Ltd</t>
  </si>
  <si>
    <t>GULPOLY</t>
  </si>
  <si>
    <t>Raj Rayon Industries Ltd</t>
  </si>
  <si>
    <t>RAJRILTD</t>
  </si>
  <si>
    <t>Remus Pharmaceuticals Ltd</t>
  </si>
  <si>
    <t>REMUS</t>
  </si>
  <si>
    <t>Faze Three Ltd</t>
  </si>
  <si>
    <t>FAZE3Q</t>
  </si>
  <si>
    <t>Ganesh Green Bharat Ltd</t>
  </si>
  <si>
    <t>GGBL</t>
  </si>
  <si>
    <t>Sandesh Ltd</t>
  </si>
  <si>
    <t>SANDESH</t>
  </si>
  <si>
    <t>Beta Drugs Ltd</t>
  </si>
  <si>
    <t>BETA</t>
  </si>
  <si>
    <t>Pondy Oxides and Chemicals Ltd</t>
  </si>
  <si>
    <t>POCL</t>
  </si>
  <si>
    <t>Enkei Wheels (India) Ltd</t>
  </si>
  <si>
    <t>ENKEIWHEL</t>
  </si>
  <si>
    <t>Satia Industries Ltd</t>
  </si>
  <si>
    <t>SATIA</t>
  </si>
  <si>
    <t>Sahana System Ltd</t>
  </si>
  <si>
    <t>SAHANA</t>
  </si>
  <si>
    <t>Hexa Tradex Ltd</t>
  </si>
  <si>
    <t>HEXATRADEX</t>
  </si>
  <si>
    <t>Sika Interplant Systems Ltd</t>
  </si>
  <si>
    <t>SIKA</t>
  </si>
  <si>
    <t>MSP Steel &amp; Power Ltd</t>
  </si>
  <si>
    <t>MSPL</t>
  </si>
  <si>
    <t>Mercury Ev-Tech Ltd</t>
  </si>
  <si>
    <t>MERCURYEV</t>
  </si>
  <si>
    <t>RACL Geartech Ltd</t>
  </si>
  <si>
    <t>RACLGEAR</t>
  </si>
  <si>
    <t>Prakash Pipes Ltd</t>
  </si>
  <si>
    <t>PPL</t>
  </si>
  <si>
    <t>RSWM Ltd</t>
  </si>
  <si>
    <t>RSWM</t>
  </si>
  <si>
    <t>Ambika Cotton Mills Ltd</t>
  </si>
  <si>
    <t>AMBIKCO</t>
  </si>
  <si>
    <t>Vimta Labs Ltd</t>
  </si>
  <si>
    <t>VIMTALABS</t>
  </si>
  <si>
    <t>Ganesh Benzoplast Ltd</t>
  </si>
  <si>
    <t>GANESHBE</t>
  </si>
  <si>
    <t>NDR Auto Components Ltd</t>
  </si>
  <si>
    <t>NDRAUTO</t>
  </si>
  <si>
    <t>Allied Digital Services Ltd</t>
  </si>
  <si>
    <t>ADSL</t>
  </si>
  <si>
    <t>Anuh Pharma Ltd</t>
  </si>
  <si>
    <t>ANUHPHR</t>
  </si>
  <si>
    <t>Eraaya Lifespaces Ltd</t>
  </si>
  <si>
    <t>ERAAYA</t>
  </si>
  <si>
    <t>Entertainment Network (India) Ltd</t>
  </si>
  <si>
    <t>ENIL</t>
  </si>
  <si>
    <t>Radio</t>
  </si>
  <si>
    <t>Manoj Vaibhav Gems N Jewellers Ltd</t>
  </si>
  <si>
    <t>MVGJL</t>
  </si>
  <si>
    <t>Filatex Fashions Ltd</t>
  </si>
  <si>
    <t>FILATFASH</t>
  </si>
  <si>
    <t>Sat Industries Ltd</t>
  </si>
  <si>
    <t>SATINDLTD</t>
  </si>
  <si>
    <t>Electrotherm (India) Ltd</t>
  </si>
  <si>
    <t>ELECTHERM</t>
  </si>
  <si>
    <t>Uniphos Enterprises Ltd</t>
  </si>
  <si>
    <t>UNIENTER</t>
  </si>
  <si>
    <t>Foods and Inns Ltd</t>
  </si>
  <si>
    <t>FOODSIN</t>
  </si>
  <si>
    <t>Meson Valves India Ltd</t>
  </si>
  <si>
    <t>MESON</t>
  </si>
  <si>
    <t>Chaman Lal Setia Exports Ltd</t>
  </si>
  <si>
    <t>CLSEL</t>
  </si>
  <si>
    <t>Transindia Real Estate Ltd</t>
  </si>
  <si>
    <t>TREL</t>
  </si>
  <si>
    <t>Dharmaj Crop Guard Ltd</t>
  </si>
  <si>
    <t>DHARMAJ</t>
  </si>
  <si>
    <t>SPML Infra Ltd</t>
  </si>
  <si>
    <t>SPMLINFRA</t>
  </si>
  <si>
    <t>Alliance Integrated Metaliks Ltd</t>
  </si>
  <si>
    <t>AIML</t>
  </si>
  <si>
    <t>Selan Exploration Technology Ltd</t>
  </si>
  <si>
    <t>SELAN</t>
  </si>
  <si>
    <t>Zuari Industries Ltd</t>
  </si>
  <si>
    <t>ZUARIIND</t>
  </si>
  <si>
    <t>Pudumjee Paper Products Ltd</t>
  </si>
  <si>
    <t>PDMJEPAPER</t>
  </si>
  <si>
    <t>JG Chemicals Ltd</t>
  </si>
  <si>
    <t>JGCHEM</t>
  </si>
  <si>
    <t>Indo Amines Ltd</t>
  </si>
  <si>
    <t>INDOAMIN</t>
  </si>
  <si>
    <t>Vilas Transcore Ltd</t>
  </si>
  <si>
    <t>VILAS</t>
  </si>
  <si>
    <t>Essar Shipping Ltd</t>
  </si>
  <si>
    <t>ESSARSHPNG</t>
  </si>
  <si>
    <t>Bharat Parenterals Ltd</t>
  </si>
  <si>
    <t>BPLPHARMA</t>
  </si>
  <si>
    <t>Wealth First Portfolio Managers Ltd</t>
  </si>
  <si>
    <t>WEALTH</t>
  </si>
  <si>
    <t>Sutlej Textiles and Industries Ltd</t>
  </si>
  <si>
    <t>SUTLEJTEX</t>
  </si>
  <si>
    <t>Pakka Limited</t>
  </si>
  <si>
    <t>PAKKA</t>
  </si>
  <si>
    <t>Khazanchi Jewellers Ltd</t>
  </si>
  <si>
    <t>KHAZANCHI</t>
  </si>
  <si>
    <t>Mindteck (India) Ltd</t>
  </si>
  <si>
    <t>MINDTECK</t>
  </si>
  <si>
    <t>Orient Paper and Industries Ltd</t>
  </si>
  <si>
    <t>ORIENTPPR</t>
  </si>
  <si>
    <t>Urja Global Ltd</t>
  </si>
  <si>
    <t>URJA</t>
  </si>
  <si>
    <t>Heubach Colorants India Ltd</t>
  </si>
  <si>
    <t>HEUBACHIND</t>
  </si>
  <si>
    <t>IST Ltd</t>
  </si>
  <si>
    <t>ISTLTD</t>
  </si>
  <si>
    <t>Dhanlaxmi Bank Ltd</t>
  </si>
  <si>
    <t>DHANBANK</t>
  </si>
  <si>
    <t>TGV SRAAC Ltd</t>
  </si>
  <si>
    <t>TGVSL</t>
  </si>
  <si>
    <t>CSL Finance Ltd</t>
  </si>
  <si>
    <t>CSLFINANCE</t>
  </si>
  <si>
    <t>Arrow Greentech Ltd</t>
  </si>
  <si>
    <t>ARROWGREEN</t>
  </si>
  <si>
    <t>Munjal Auto Industries Ltd</t>
  </si>
  <si>
    <t>MUNJALAU</t>
  </si>
  <si>
    <t>Magadh Sugar &amp; Energy Ltd</t>
  </si>
  <si>
    <t>MAGADSUGAR</t>
  </si>
  <si>
    <t>Valiant Organics Ltd</t>
  </si>
  <si>
    <t>VALIANTORG</t>
  </si>
  <si>
    <t>Coffee Day Enterprises Ltd</t>
  </si>
  <si>
    <t>COFFEEDAY</t>
  </si>
  <si>
    <t>Windsor Machines Ltd</t>
  </si>
  <si>
    <t>WINDMACHIN</t>
  </si>
  <si>
    <t>Kriti Industries (India) Limited</t>
  </si>
  <si>
    <t>KRITI</t>
  </si>
  <si>
    <t>Shree Ganesh Remedies Ltd</t>
  </si>
  <si>
    <t>SGRL</t>
  </si>
  <si>
    <t>Jaykay Enterprises Ltd</t>
  </si>
  <si>
    <t>JAYKAY</t>
  </si>
  <si>
    <t>Krishna Defence &amp; Allied Industries Ltd</t>
  </si>
  <si>
    <t>KRISHNADEF</t>
  </si>
  <si>
    <t>Sree Rayalaseema Hi-Strength Hypo Ltd</t>
  </si>
  <si>
    <t>SRHHYPOLTD</t>
  </si>
  <si>
    <t>Veefin Solutions Ltd</t>
  </si>
  <si>
    <t>VEEFIN</t>
  </si>
  <si>
    <t>Zodiac Energy Ltd</t>
  </si>
  <si>
    <t>ZODIAC</t>
  </si>
  <si>
    <t>Infobeans Technologies Ltd</t>
  </si>
  <si>
    <t>INFOBEAN</t>
  </si>
  <si>
    <t>Industrial and Prudential Investment Co Ltd</t>
  </si>
  <si>
    <t>INDPRUD</t>
  </si>
  <si>
    <t>Aurum Proptech Ltd</t>
  </si>
  <si>
    <t>AURUM</t>
  </si>
  <si>
    <t>VLS Finance Ltd</t>
  </si>
  <si>
    <t>VLSFINANCE</t>
  </si>
  <si>
    <t>Asian Granito India Ltd</t>
  </si>
  <si>
    <t>ASIANTILES</t>
  </si>
  <si>
    <t>NCL Industries Ltd</t>
  </si>
  <si>
    <t>NCLIND</t>
  </si>
  <si>
    <t>Rajapalayam Mills Ltd</t>
  </si>
  <si>
    <t>RAJPALAYAM</t>
  </si>
  <si>
    <t>Krystal Integrated Services Ltd</t>
  </si>
  <si>
    <t>KRYSTAL</t>
  </si>
  <si>
    <t>AGS Transact Technologies Ltd</t>
  </si>
  <si>
    <t>AGSTRA</t>
  </si>
  <si>
    <t>3B Blackbio DX Ltd</t>
  </si>
  <si>
    <t>3BBLACKBIO</t>
  </si>
  <si>
    <t>Z F Steering Gear (India) Ltd</t>
  </si>
  <si>
    <t>ZFSTEERING</t>
  </si>
  <si>
    <t>Voith Paper Fabrics India Ltd</t>
  </si>
  <si>
    <t>VOITHPAPR</t>
  </si>
  <si>
    <t>Oswal Greentech Ltd</t>
  </si>
  <si>
    <t>OSWALGREEN</t>
  </si>
  <si>
    <t>AGI Infra Ltd</t>
  </si>
  <si>
    <t>AGIIL</t>
  </si>
  <si>
    <t>Kothari Petrochemicals Ltd</t>
  </si>
  <si>
    <t>KOTHARIPET</t>
  </si>
  <si>
    <t>W S Industries (India) Ltd</t>
  </si>
  <si>
    <t>WSI</t>
  </si>
  <si>
    <t>Hardwyn India Ltd</t>
  </si>
  <si>
    <t>HARDWYN</t>
  </si>
  <si>
    <t>Building Products - Glass</t>
  </si>
  <si>
    <t>Benares Hotels Ltd</t>
  </si>
  <si>
    <t>BENARAS</t>
  </si>
  <si>
    <t>Tuticorin Alkali Chemicals and Fertilizers Ltd</t>
  </si>
  <si>
    <t>TUTIALKA</t>
  </si>
  <si>
    <t>Bajaj Healthcare Ltd</t>
  </si>
  <si>
    <t>BAJAJHCARE</t>
  </si>
  <si>
    <t>Bodal Chemicals Ltd</t>
  </si>
  <si>
    <t>BODALCHEM</t>
  </si>
  <si>
    <t>Creative Newtech Ltd</t>
  </si>
  <si>
    <t>CREATIVE</t>
  </si>
  <si>
    <t>Tracxn Technologies Ltd</t>
  </si>
  <si>
    <t>TRACXN</t>
  </si>
  <si>
    <t>Aimtron Electronics Ltd</t>
  </si>
  <si>
    <t>AIMTRON</t>
  </si>
  <si>
    <t>Credo Brands Marketing Ltd</t>
  </si>
  <si>
    <t>MUFTI</t>
  </si>
  <si>
    <t>Men's Clothing</t>
  </si>
  <si>
    <t>Emkay Taps and Cutting Tools Ltd</t>
  </si>
  <si>
    <t>EMKAYTOOLS</t>
  </si>
  <si>
    <t>Rhetan TMT Ltd</t>
  </si>
  <si>
    <t>RHETAN</t>
  </si>
  <si>
    <t>Innovana Thinklabs Ltd</t>
  </si>
  <si>
    <t>INNOVANA</t>
  </si>
  <si>
    <t>Sastasundar Ventures Ltd</t>
  </si>
  <si>
    <t>SASTASUNDR</t>
  </si>
  <si>
    <t>Axtel Industries Ltd</t>
  </si>
  <si>
    <t>AXTEL</t>
  </si>
  <si>
    <t>Ritco Logistics Ltd</t>
  </si>
  <si>
    <t>RITCO</t>
  </si>
  <si>
    <t>SPEL Semiconductor Ltd</t>
  </si>
  <si>
    <t>SPELS</t>
  </si>
  <si>
    <t>Gandhi Special Tubes Ltd</t>
  </si>
  <si>
    <t>GANDHITUBE</t>
  </si>
  <si>
    <t>TPL Plastech Ltd</t>
  </si>
  <si>
    <t>TPLPLASTEH</t>
  </si>
  <si>
    <t>Shivalik Rasayan Ltd</t>
  </si>
  <si>
    <t>SHIVALIK</t>
  </si>
  <si>
    <t>Moneyboxx Finance Ltd</t>
  </si>
  <si>
    <t>MONEYBOXX</t>
  </si>
  <si>
    <t>Deccan Cements Ltd</t>
  </si>
  <si>
    <t>DECCANCE</t>
  </si>
  <si>
    <t>GHCL Textiles Ltd</t>
  </si>
  <si>
    <t>GHCLTEXTIL</t>
  </si>
  <si>
    <t>Ceinsys Tech Ltd</t>
  </si>
  <si>
    <t>CEINSYSTECH</t>
  </si>
  <si>
    <t>Onward Technologies Ltd</t>
  </si>
  <si>
    <t>ONWARDTEC</t>
  </si>
  <si>
    <t>Visaka Industries Ltd</t>
  </si>
  <si>
    <t>VISAKAIND</t>
  </si>
  <si>
    <t>Saraswati Commercial (India) Ltd</t>
  </si>
  <si>
    <t>ZSARACOM</t>
  </si>
  <si>
    <t>Elin Electronics Ltd</t>
  </si>
  <si>
    <t>ELIN</t>
  </si>
  <si>
    <t>Jagsonpal Pharmaceuticals Ltd</t>
  </si>
  <si>
    <t>JAGSNPHARM</t>
  </si>
  <si>
    <t>Transpek Industry Ltd</t>
  </si>
  <si>
    <t>TRANSPEK</t>
  </si>
  <si>
    <t>Chemcon Speciality Chemicals Ltd</t>
  </si>
  <si>
    <t>CHEMCON</t>
  </si>
  <si>
    <t>Silver Touch Technologies Ltd</t>
  </si>
  <si>
    <t>SILVERTUC</t>
  </si>
  <si>
    <t>Digispice Technologies Ltd</t>
  </si>
  <si>
    <t>DIGISPICE</t>
  </si>
  <si>
    <t>Kernex Microsystems (India) Ltd</t>
  </si>
  <si>
    <t>KERNEX</t>
  </si>
  <si>
    <t>Sakuma Exports Ltd</t>
  </si>
  <si>
    <t>SAKUMA</t>
  </si>
  <si>
    <t>Tribhovandas Bhimji Zaveri Ltd</t>
  </si>
  <si>
    <t>TBZ</t>
  </si>
  <si>
    <t>Royal Orchid Hotels Ltd</t>
  </si>
  <si>
    <t>ROHLTD</t>
  </si>
  <si>
    <t>IND Swift Laboratories Ltd</t>
  </si>
  <si>
    <t>INDSWFTLAB</t>
  </si>
  <si>
    <t>Repro India Ltd</t>
  </si>
  <si>
    <t>REPRO</t>
  </si>
  <si>
    <t>Algoquant Fintech Ltd</t>
  </si>
  <si>
    <t>AQFINTECH</t>
  </si>
  <si>
    <t>Rushil Decor Ltd</t>
  </si>
  <si>
    <t>RUSHIL</t>
  </si>
  <si>
    <t>Zuari Agro Chemicals Ltd</t>
  </si>
  <si>
    <t>ZUARI</t>
  </si>
  <si>
    <t>Kotyark Industries Ltd</t>
  </si>
  <si>
    <t>KOTYARK</t>
  </si>
  <si>
    <t>20 Microns Ltd</t>
  </si>
  <si>
    <t>20MICRONS</t>
  </si>
  <si>
    <t>Career Point Ltd</t>
  </si>
  <si>
    <t>CAREERP</t>
  </si>
  <si>
    <t>Eldeco Housing and Industries Ltd</t>
  </si>
  <si>
    <t>ELDEHSG</t>
  </si>
  <si>
    <t>EKI Energy Services Ltd</t>
  </si>
  <si>
    <t>EKI</t>
  </si>
  <si>
    <t>Marsons Ltd</t>
  </si>
  <si>
    <t>MARSONS</t>
  </si>
  <si>
    <t>Ugar Sugar Works Ltd</t>
  </si>
  <si>
    <t>UGARSUGAR</t>
  </si>
  <si>
    <t>Vikas Lifecare Ltd</t>
  </si>
  <si>
    <t>VIKASLIFE</t>
  </si>
  <si>
    <t>SAR Televenture Ltd</t>
  </si>
  <si>
    <t>SARTELE</t>
  </si>
  <si>
    <t>Sri Adhikari Brothers Television Network Ltd</t>
  </si>
  <si>
    <t>SABTNL</t>
  </si>
  <si>
    <t>Hp Adhesives Ltd</t>
  </si>
  <si>
    <t>HPAL</t>
  </si>
  <si>
    <t>Sarla Performance Fibers Ltd</t>
  </si>
  <si>
    <t>SARLAPOLY</t>
  </si>
  <si>
    <t>Bajaj Steel Industries Ltd</t>
  </si>
  <si>
    <t>BAJAJST</t>
  </si>
  <si>
    <t>Vasa Denticity Ltd</t>
  </si>
  <si>
    <t>DENTALKART</t>
  </si>
  <si>
    <t>K&amp;R Rail Engineering Ltd</t>
  </si>
  <si>
    <t>KRRAIL</t>
  </si>
  <si>
    <t>Aditya Birla Money Ltd</t>
  </si>
  <si>
    <t>BIRLAMONEY</t>
  </si>
  <si>
    <t>Zee Media Corporation Ltd</t>
  </si>
  <si>
    <t>ZEEMEDIA</t>
  </si>
  <si>
    <t>Onmobile Global Ltd</t>
  </si>
  <si>
    <t>ONMOBILE</t>
  </si>
  <si>
    <t>Andhra Petrochemicals Ltd</t>
  </si>
  <si>
    <t>ANDHRAPET</t>
  </si>
  <si>
    <t>Investment Trust of India Ltd</t>
  </si>
  <si>
    <t>THEINVEST</t>
  </si>
  <si>
    <t>Ratnaveer Precision Engineering Ltd</t>
  </si>
  <si>
    <t>RATNAVEER</t>
  </si>
  <si>
    <t>Jindal Photo Ltd</t>
  </si>
  <si>
    <t>JINDALPHOT</t>
  </si>
  <si>
    <t>Davangere Sugar Company Ltd</t>
  </si>
  <si>
    <t>DAVANGERE</t>
  </si>
  <si>
    <t>Renaissance Global Ltd</t>
  </si>
  <si>
    <t>RGL</t>
  </si>
  <si>
    <t>Danlaw Technologies India Ltd</t>
  </si>
  <si>
    <t>DANLAW</t>
  </si>
  <si>
    <t>Jindal Poly Investment and Finance Company Ltd</t>
  </si>
  <si>
    <t>JPOLYINVST</t>
  </si>
  <si>
    <t>VL E-Governance &amp; IT Solutions Ltd</t>
  </si>
  <si>
    <t>VLEGOV</t>
  </si>
  <si>
    <t>Jayant Agro-Organics Ltd</t>
  </si>
  <si>
    <t>JAYAGROGN</t>
  </si>
  <si>
    <t>Dhunseri Investments Ltd</t>
  </si>
  <si>
    <t>DHUNINV</t>
  </si>
  <si>
    <t>Australian Premium Solar (India) Ltd</t>
  </si>
  <si>
    <t>APS</t>
  </si>
  <si>
    <t>Photovoltaic Solar Systems &amp; Equipment</t>
  </si>
  <si>
    <t>SBC Exports Ltd</t>
  </si>
  <si>
    <t>SBC</t>
  </si>
  <si>
    <t>Permanent Magnets Ltd</t>
  </si>
  <si>
    <t>PERMAGN</t>
  </si>
  <si>
    <t>Dhampur Bio Organics Ltd</t>
  </si>
  <si>
    <t>DBOL</t>
  </si>
  <si>
    <t>Radiant Cash Management Services Ltd</t>
  </si>
  <si>
    <t>RADIANTCMS</t>
  </si>
  <si>
    <t>Tamilnadu Petroproducts Ltd</t>
  </si>
  <si>
    <t>TNPETRO</t>
  </si>
  <si>
    <t>Sar Auto Products Ltd</t>
  </si>
  <si>
    <t>SAPL</t>
  </si>
  <si>
    <t>Jagatjit Industries Ltd</t>
  </si>
  <si>
    <t>JAGAJITIND</t>
  </si>
  <si>
    <t>Andhra Cements Ltd</t>
  </si>
  <si>
    <t>ACL</t>
  </si>
  <si>
    <t>Vintage Coffee and Beverages Ltd</t>
  </si>
  <si>
    <t>VINCOFE</t>
  </si>
  <si>
    <t>Giriraj Civil Developers Ltd</t>
  </si>
  <si>
    <t>GIRIRAJ</t>
  </si>
  <si>
    <t>Sical Logistics Ltd</t>
  </si>
  <si>
    <t>SICALLOG</t>
  </si>
  <si>
    <t>Finkurve Financial Services Ltd</t>
  </si>
  <si>
    <t>FINKURVE</t>
  </si>
  <si>
    <t>GVK Power &amp; Infrastructure Ltd</t>
  </si>
  <si>
    <t>GVKPIL</t>
  </si>
  <si>
    <t>Airports</t>
  </si>
  <si>
    <t>Sarveshwar Foods Ltd</t>
  </si>
  <si>
    <t>SARVESHWAR</t>
  </si>
  <si>
    <t>De Nora India Ltd</t>
  </si>
  <si>
    <t>DENORA</t>
  </si>
  <si>
    <t>Gloster Ltd</t>
  </si>
  <si>
    <t>GLOSTERLTD</t>
  </si>
  <si>
    <t>Primo Chemicals Ltd</t>
  </si>
  <si>
    <t>PRIMO</t>
  </si>
  <si>
    <t>Linc Ltd</t>
  </si>
  <si>
    <t>LINC</t>
  </si>
  <si>
    <t>Birla Cable Ltd</t>
  </si>
  <si>
    <t>BIRLACABLE</t>
  </si>
  <si>
    <t>TAAL Enterprises Ltd</t>
  </si>
  <si>
    <t>TAALENT</t>
  </si>
  <si>
    <t>ADC India Communications Ltd</t>
  </si>
  <si>
    <t>ADCINDIA</t>
  </si>
  <si>
    <t>Hindustan Composites Ltd</t>
  </si>
  <si>
    <t>HINDCOMPOS</t>
  </si>
  <si>
    <t>Chembond Chemicals Ltd</t>
  </si>
  <si>
    <t>CHEMBOND</t>
  </si>
  <si>
    <t>NINtec Systems Ltd</t>
  </si>
  <si>
    <t>NINSYS</t>
  </si>
  <si>
    <t>Liberty Shoes Ltd</t>
  </si>
  <si>
    <t>LIBERTSHOE</t>
  </si>
  <si>
    <t>Viceroy Hotels Ltd</t>
  </si>
  <si>
    <t>VHLTD</t>
  </si>
  <si>
    <t>Prime Securities Ltd</t>
  </si>
  <si>
    <t>PRIMESECU</t>
  </si>
  <si>
    <t>Global Surfaces Ltd</t>
  </si>
  <si>
    <t>GSLSU</t>
  </si>
  <si>
    <t>GFL Ltd</t>
  </si>
  <si>
    <t>GFLLIMITED</t>
  </si>
  <si>
    <t>HDFC Nifty 50 ETF</t>
  </si>
  <si>
    <t>HDFCNIFTY</t>
  </si>
  <si>
    <t>Panacea Biotec Ltd</t>
  </si>
  <si>
    <t>PANACEABIO</t>
  </si>
  <si>
    <t>Mallcom (India) Ltd</t>
  </si>
  <si>
    <t>MALLCOM</t>
  </si>
  <si>
    <t>MMP Industries Ltd</t>
  </si>
  <si>
    <t>MMP</t>
  </si>
  <si>
    <t>GRM Overseas Ltd</t>
  </si>
  <si>
    <t>GRMOVER</t>
  </si>
  <si>
    <t>Apex Frozen Foods Ltd</t>
  </si>
  <si>
    <t>APEX</t>
  </si>
  <si>
    <t>U. P. Hotels Ltd</t>
  </si>
  <si>
    <t>UPHOT</t>
  </si>
  <si>
    <t>Radhika Jeweltech Ltd</t>
  </si>
  <si>
    <t>RADHIKAJWE</t>
  </si>
  <si>
    <t>Integra Engineering India Ltd</t>
  </si>
  <si>
    <t>INTEGRAEN</t>
  </si>
  <si>
    <t>Shreyas Shipping and Logistics Ltd</t>
  </si>
  <si>
    <t>SHREYAS</t>
  </si>
  <si>
    <t>Morganite Crucible (India) Ltd</t>
  </si>
  <si>
    <t>MORGANITE</t>
  </si>
  <si>
    <t>Cropster Agro Ltd</t>
  </si>
  <si>
    <t>CROPSTER</t>
  </si>
  <si>
    <t>KSE Ltd</t>
  </si>
  <si>
    <t>KSE</t>
  </si>
  <si>
    <t>Ashima Ltd</t>
  </si>
  <si>
    <t>ASHIMASYN</t>
  </si>
  <si>
    <t>Speciality Restaurants Ltd</t>
  </si>
  <si>
    <t>SPECIALITY</t>
  </si>
  <si>
    <t>Emami Paper Mills Ltd</t>
  </si>
  <si>
    <t>EMAMIPAP</t>
  </si>
  <si>
    <t>S J Logistics (India) Ltd</t>
  </si>
  <si>
    <t>SJLOGISTIC</t>
  </si>
  <si>
    <t>Khaitan Chemicals and Fertilizers Ltd</t>
  </si>
  <si>
    <t>KHAICHEM</t>
  </si>
  <si>
    <t>Shankar Lal Rampal Dye-Chem Ltd</t>
  </si>
  <si>
    <t>SRD</t>
  </si>
  <si>
    <t>Cheviot Co Ltd</t>
  </si>
  <si>
    <t>CHEVIOT</t>
  </si>
  <si>
    <t>ABS Marine Services Ltd</t>
  </si>
  <si>
    <t>ABSMARINE</t>
  </si>
  <si>
    <t>Race Eco Chain Ltd</t>
  </si>
  <si>
    <t>RACE</t>
  </si>
  <si>
    <t>Plastiblends India Ltd</t>
  </si>
  <si>
    <t>PLASTIBLEN</t>
  </si>
  <si>
    <t>Sukhjit Starch and Chemicals Ltd</t>
  </si>
  <si>
    <t>SUKHJITS</t>
  </si>
  <si>
    <t>Capital India Finance Ltd</t>
  </si>
  <si>
    <t>CIFL</t>
  </si>
  <si>
    <t>Hampton Sky Realty Ltd</t>
  </si>
  <si>
    <t>HAMPTON</t>
  </si>
  <si>
    <t>Kisan Mouldings Ltd</t>
  </si>
  <si>
    <t>KISAN</t>
  </si>
  <si>
    <t>The Ruby Mills Ltd</t>
  </si>
  <si>
    <t>RUBYMILLS</t>
  </si>
  <si>
    <t>Virtuoso Optoelectronics Ltd</t>
  </si>
  <si>
    <t>VOEPL</t>
  </si>
  <si>
    <t>Simplex Infrastructures Ltd</t>
  </si>
  <si>
    <t>SIMPLEXINF</t>
  </si>
  <si>
    <t>Jay Jalaram Technologies Ltd</t>
  </si>
  <si>
    <t>KORE</t>
  </si>
  <si>
    <t>S Chand and Company Ltd</t>
  </si>
  <si>
    <t>SCHAND</t>
  </si>
  <si>
    <t>Newtime Infrastructure Ltd</t>
  </si>
  <si>
    <t>NEWINFRA</t>
  </si>
  <si>
    <t>STEL Holdings Ltd</t>
  </si>
  <si>
    <t>STEL</t>
  </si>
  <si>
    <t>Arihant Capital Markets Ltd</t>
  </si>
  <si>
    <t>ARIHANTCAP</t>
  </si>
  <si>
    <t>Forbes &amp; Company Ltd</t>
  </si>
  <si>
    <t>FORBESCO</t>
  </si>
  <si>
    <t>RPP Infra Projects Ltd</t>
  </si>
  <si>
    <t>RPPINFRA</t>
  </si>
  <si>
    <t>Supershakti Metaliks Ltd</t>
  </si>
  <si>
    <t>SUPERSHAKT</t>
  </si>
  <si>
    <t>Shree Pushkar Chemicals &amp; Fertilisers Ltd</t>
  </si>
  <si>
    <t>SHREEPUSHK</t>
  </si>
  <si>
    <t>Veljan Denison Ltd</t>
  </si>
  <si>
    <t>VELJAN</t>
  </si>
  <si>
    <t>GeeCee Ventures Ltd</t>
  </si>
  <si>
    <t>GEECEE</t>
  </si>
  <si>
    <t>N R Agarwal Industries Ltd</t>
  </si>
  <si>
    <t>NRAIL</t>
  </si>
  <si>
    <t>Hazoor Multi Projects Ltd</t>
  </si>
  <si>
    <t>HAZOOR</t>
  </si>
  <si>
    <t>Khadim India Ltd</t>
  </si>
  <si>
    <t>KHADIM</t>
  </si>
  <si>
    <t>Nahar Poly Films Ltd</t>
  </si>
  <si>
    <t>NAHARPOLY</t>
  </si>
  <si>
    <t>Drone Destination Ltd</t>
  </si>
  <si>
    <t>DRONE</t>
  </si>
  <si>
    <t>Mkventures Capital Ltd</t>
  </si>
  <si>
    <t>MKVENTURES</t>
  </si>
  <si>
    <t>Lokesh Machines Ltd</t>
  </si>
  <si>
    <t>LOKESHMACH</t>
  </si>
  <si>
    <t>Shriram Asset Management Co Ltd</t>
  </si>
  <si>
    <t>SRAMSET</t>
  </si>
  <si>
    <t>Spencer's Retail Ltd</t>
  </si>
  <si>
    <t>SPENCERS</t>
  </si>
  <si>
    <t>PREVEST DENPRO LTD</t>
  </si>
  <si>
    <t>PREVEST</t>
  </si>
  <si>
    <t>Wim Plast Ltd</t>
  </si>
  <si>
    <t>WIMPLAST</t>
  </si>
  <si>
    <t>Hindustan Media Ventures Ltd</t>
  </si>
  <si>
    <t>HMVL</t>
  </si>
  <si>
    <t>Sunshield Chemicals Ltd</t>
  </si>
  <si>
    <t>SUNSHIEL</t>
  </si>
  <si>
    <t>EFFWA Infra &amp; Research Ltd</t>
  </si>
  <si>
    <t>EFFWA</t>
  </si>
  <si>
    <t>PNGS Gargi Fashion Jewellery Ltd</t>
  </si>
  <si>
    <t>GARGI</t>
  </si>
  <si>
    <t>Shri Jagdamba Polymers Ltd</t>
  </si>
  <si>
    <t>SHRJAGP</t>
  </si>
  <si>
    <t>Focus Lighting and Fixtures Ltd</t>
  </si>
  <si>
    <t>FOCUS</t>
  </si>
  <si>
    <t>Menon Bearings Ltd</t>
  </si>
  <si>
    <t>MENONBE</t>
  </si>
  <si>
    <t>Bhageria Industries Ltd</t>
  </si>
  <si>
    <t>BHAGERIA</t>
  </si>
  <si>
    <t>Kaya Ltd</t>
  </si>
  <si>
    <t>KAYA</t>
  </si>
  <si>
    <t>Hindustan Motors Ltd</t>
  </si>
  <si>
    <t>HINDMOTORS</t>
  </si>
  <si>
    <t>Nitta Gelatin India Ltd</t>
  </si>
  <si>
    <t>NITTAGELA</t>
  </si>
  <si>
    <t>Sreeleathers Ltd</t>
  </si>
  <si>
    <t>SREEL</t>
  </si>
  <si>
    <t>MBL Infrastructure Ltd</t>
  </si>
  <si>
    <t>MBLINFRA</t>
  </si>
  <si>
    <t>Vraj Iron and Steel Ltd</t>
  </si>
  <si>
    <t>VRAJ</t>
  </si>
  <si>
    <t>Shree Tirupati Balajee FIBC Ltd</t>
  </si>
  <si>
    <t>TIRUPATI</t>
  </si>
  <si>
    <t>Artemis Electricals and Projects Ltd</t>
  </si>
  <si>
    <t>AEPL</t>
  </si>
  <si>
    <t>Petro Carbon and Chemicals Ltd</t>
  </si>
  <si>
    <t>PCCL</t>
  </si>
  <si>
    <t>Metals - Coke</t>
  </si>
  <si>
    <t>Nandan Denim Ltd</t>
  </si>
  <si>
    <t>NDL</t>
  </si>
  <si>
    <t>Nova Agritech Ltd</t>
  </si>
  <si>
    <t>NOVAAGRI</t>
  </si>
  <si>
    <t>Supreme Power Equipment Ltd</t>
  </si>
  <si>
    <t>SUPREMEPWR</t>
  </si>
  <si>
    <t>Heavy Electrical Equipment</t>
  </si>
  <si>
    <t>Concord Control Systems Ltd</t>
  </si>
  <si>
    <t>CNCRD</t>
  </si>
  <si>
    <t>Vinyl Chemicals (India) Ltd</t>
  </si>
  <si>
    <t>VINYLINDIA</t>
  </si>
  <si>
    <t>Balaji Telefilms Ltd</t>
  </si>
  <si>
    <t>BALAJITELE</t>
  </si>
  <si>
    <t>Advani Hotels and Resorts (India) Ltd</t>
  </si>
  <si>
    <t>ADVANIHOTR</t>
  </si>
  <si>
    <t>Goa Carbon Ltd</t>
  </si>
  <si>
    <t>GOACARBON</t>
  </si>
  <si>
    <t>Haldyn Glass Ltd</t>
  </si>
  <si>
    <t>HALDYNGL</t>
  </si>
  <si>
    <t>Maan Aluminium Ltd</t>
  </si>
  <si>
    <t>MAANALU</t>
  </si>
  <si>
    <t>Rane Brake Linings Ltd</t>
  </si>
  <si>
    <t>RBL</t>
  </si>
  <si>
    <t>DMCC Speciality Chemicals Ltd</t>
  </si>
  <si>
    <t>DMCC</t>
  </si>
  <si>
    <t>Nahar Industrial Enterprises Ltd</t>
  </si>
  <si>
    <t>NAHARINDUS</t>
  </si>
  <si>
    <t>Macfos Ltd</t>
  </si>
  <si>
    <t>ROBU</t>
  </si>
  <si>
    <t>Albert David Ltd</t>
  </si>
  <si>
    <t>ALBERTDAVD</t>
  </si>
  <si>
    <t>Fermenta Biotech Ltd</t>
  </si>
  <si>
    <t>FERMENTA</t>
  </si>
  <si>
    <t>Pyramid Technoplast Ltd</t>
  </si>
  <si>
    <t>PYRAMID</t>
  </si>
  <si>
    <t>Munjal Showa Ltd</t>
  </si>
  <si>
    <t>MUNJALSHOW</t>
  </si>
  <si>
    <t>Donear Industries Ltd</t>
  </si>
  <si>
    <t>DONEAR</t>
  </si>
  <si>
    <t>Inspirisys Solutions Ltd</t>
  </si>
  <si>
    <t>INSPIRISYS</t>
  </si>
  <si>
    <t>Mold-Tek Technologies Ltd</t>
  </si>
  <si>
    <t>MOLDTECH</t>
  </si>
  <si>
    <t>Tantia Constructions Ltd</t>
  </si>
  <si>
    <t>TCLCONS</t>
  </si>
  <si>
    <t>Alankit Ltd</t>
  </si>
  <si>
    <t>ALANKIT</t>
  </si>
  <si>
    <t>Kore Digital Ltd</t>
  </si>
  <si>
    <t>All e Technologies Ltd</t>
  </si>
  <si>
    <t>ALLETEC</t>
  </si>
  <si>
    <t>Bedmutha Industries Ltd</t>
  </si>
  <si>
    <t>BEDMUTHA</t>
  </si>
  <si>
    <t>Modern Insulators Ltd</t>
  </si>
  <si>
    <t>MODINSU</t>
  </si>
  <si>
    <t>Suraj Products Ltd</t>
  </si>
  <si>
    <t>SURAJ</t>
  </si>
  <si>
    <t>Mac Charles (India) Ltd</t>
  </si>
  <si>
    <t>MCCHRLS-B</t>
  </si>
  <si>
    <t>Rathi Steel and Power Ltd</t>
  </si>
  <si>
    <t>RATHIST</t>
  </si>
  <si>
    <t>RMC Switchgears Ltd</t>
  </si>
  <si>
    <t>RMC</t>
  </si>
  <si>
    <t>R S Software (India) Ltd</t>
  </si>
  <si>
    <t>RSSOFTWARE</t>
  </si>
  <si>
    <t>R &amp; B Denims Ltd</t>
  </si>
  <si>
    <t>RNBDENIMS</t>
  </si>
  <si>
    <t>Black Rose Industries Ltd</t>
  </si>
  <si>
    <t>BLACKROSE</t>
  </si>
  <si>
    <t>Nectar Lifesciences Ltd</t>
  </si>
  <si>
    <t>NECLIFE</t>
  </si>
  <si>
    <t>Rudra Ecovation Ltd</t>
  </si>
  <si>
    <t>RUDRAECO</t>
  </si>
  <si>
    <t>ATMASTCO Ltd</t>
  </si>
  <si>
    <t>ATMASTCO</t>
  </si>
  <si>
    <t>TVS Electronics Ltd</t>
  </si>
  <si>
    <t>TVSELECT</t>
  </si>
  <si>
    <t>Nagarjuna Fertilizers and Chemicals Ltd</t>
  </si>
  <si>
    <t>NAGAFERT</t>
  </si>
  <si>
    <t>Sakar Healthcare Ltd</t>
  </si>
  <si>
    <t>SAKAR</t>
  </si>
  <si>
    <t>PVP Ventures Ltd</t>
  </si>
  <si>
    <t>PVP</t>
  </si>
  <si>
    <t>Axita Cotton Ltd</t>
  </si>
  <si>
    <t>AXITA</t>
  </si>
  <si>
    <t>SKM Egg Products Export India Ltd</t>
  </si>
  <si>
    <t>SKMEGGPROD</t>
  </si>
  <si>
    <t>Wanbury Ltd</t>
  </si>
  <si>
    <t>WANBURY</t>
  </si>
  <si>
    <t>Izmo Ltd</t>
  </si>
  <si>
    <t>IZMO</t>
  </si>
  <si>
    <t>AVG Logistics Ltd</t>
  </si>
  <si>
    <t>AVG</t>
  </si>
  <si>
    <t>Aym Syntex Ltd</t>
  </si>
  <si>
    <t>AYMSYNTEX</t>
  </si>
  <si>
    <t>D P Wires Ltd</t>
  </si>
  <si>
    <t>DPWIRES</t>
  </si>
  <si>
    <t>Indag Rubber Ltd</t>
  </si>
  <si>
    <t>INDAG</t>
  </si>
  <si>
    <t>Stovec Industries Ltd</t>
  </si>
  <si>
    <t>STOVACQ</t>
  </si>
  <si>
    <t>High Energy Batteries (India) Ltd</t>
  </si>
  <si>
    <t>HIGHENE</t>
  </si>
  <si>
    <t>Consolidated Finvest &amp; Holdings Ltd</t>
  </si>
  <si>
    <t>CONSOFINVT</t>
  </si>
  <si>
    <t>Sayaji Hotels Ltd</t>
  </si>
  <si>
    <t>SAYAJIHOTL</t>
  </si>
  <si>
    <t>Megatherm Induction Ltd</t>
  </si>
  <si>
    <t>MEGATHERM</t>
  </si>
  <si>
    <t>Parsvnath Developers Ltd</t>
  </si>
  <si>
    <t>PARSVNATH</t>
  </si>
  <si>
    <t>Arfin India Ltd</t>
  </si>
  <si>
    <t>ARFIN</t>
  </si>
  <si>
    <t>LIC MF S&amp;P BSE Sensex ETF</t>
  </si>
  <si>
    <t>LICNETFSEN</t>
  </si>
  <si>
    <t>A K Capital Services Ltd</t>
  </si>
  <si>
    <t>AKCAPIT</t>
  </si>
  <si>
    <t>Shivalic Power Control Ltd</t>
  </si>
  <si>
    <t>SPCL</t>
  </si>
  <si>
    <t>Nicco Parks &amp; Resorts Ltd</t>
  </si>
  <si>
    <t>NICCOPAR</t>
  </si>
  <si>
    <t>Bartronics India Ltd</t>
  </si>
  <si>
    <t>ASMS</t>
  </si>
  <si>
    <t>Balaxi Pharmaceuticals Ltd</t>
  </si>
  <si>
    <t>BALAXI</t>
  </si>
  <si>
    <t>Nile Ltd</t>
  </si>
  <si>
    <t>NILE</t>
  </si>
  <si>
    <t>Vikas Ecotech Ltd</t>
  </si>
  <si>
    <t>VIKASECO</t>
  </si>
  <si>
    <t>Wise Travel India Ltd</t>
  </si>
  <si>
    <t>WTICAB</t>
  </si>
  <si>
    <t>Brand Concepts Ltd</t>
  </si>
  <si>
    <t>BCONCEPTS</t>
  </si>
  <si>
    <t>Cellecor Gadgets Ltd</t>
  </si>
  <si>
    <t>CELLECOR</t>
  </si>
  <si>
    <t>FCS Software Solutions Ltd</t>
  </si>
  <si>
    <t>FCSSOFT</t>
  </si>
  <si>
    <t>Music Broadcast Ltd</t>
  </si>
  <si>
    <t>RADIOCITY</t>
  </si>
  <si>
    <t>Oricon Enterprises Ltd</t>
  </si>
  <si>
    <t>ORICONENT</t>
  </si>
  <si>
    <t>HT Media Ltd</t>
  </si>
  <si>
    <t>HTMEDIA</t>
  </si>
  <si>
    <t>Empire Industries Ltd</t>
  </si>
  <si>
    <t>EMPIND</t>
  </si>
  <si>
    <t>Remsons Industries Ltd</t>
  </si>
  <si>
    <t>REMSONSIND</t>
  </si>
  <si>
    <t>UTI Gold Exchange Traded Fund</t>
  </si>
  <si>
    <t>GOLDSHARE</t>
  </si>
  <si>
    <t>Asahi Songwon Colors Ltd</t>
  </si>
  <si>
    <t>ASAHISONG</t>
  </si>
  <si>
    <t>Pashupati Cotspin Ltd</t>
  </si>
  <si>
    <t>PASHUPATI</t>
  </si>
  <si>
    <t>Mirza International Ltd</t>
  </si>
  <si>
    <t>MIRZAINT</t>
  </si>
  <si>
    <t>Aerpace Industries Ltd</t>
  </si>
  <si>
    <t>AERPACE</t>
  </si>
  <si>
    <t>Uravi T &amp; Wedge Lamps Ltd</t>
  </si>
  <si>
    <t>URAVI</t>
  </si>
  <si>
    <t>Manaksia Ltd</t>
  </si>
  <si>
    <t>MANAKSIA</t>
  </si>
  <si>
    <t>Bright Outdoor Media Ltd</t>
  </si>
  <si>
    <t>BRIGHT</t>
  </si>
  <si>
    <t>Nikhil Adhesives Ltd</t>
  </si>
  <si>
    <t>NIKHILAD</t>
  </si>
  <si>
    <t>Naperol Investments Ltd</t>
  </si>
  <si>
    <t>NAPEROL</t>
  </si>
  <si>
    <t>Tara Chand Infralogistic Solutions Ltd</t>
  </si>
  <si>
    <t>TARACHAND</t>
  </si>
  <si>
    <t>Niyogin Fintech Ltd</t>
  </si>
  <si>
    <t>NIYOGIN</t>
  </si>
  <si>
    <t>Swaraj Suiting Ltd</t>
  </si>
  <si>
    <t>SWARAJ</t>
  </si>
  <si>
    <t>3i Infotech Ltd</t>
  </si>
  <si>
    <t>3IINFOLTD</t>
  </si>
  <si>
    <t>KN Agri Resources Ltd</t>
  </si>
  <si>
    <t>KNAGRI</t>
  </si>
  <si>
    <t>BPL Ltd</t>
  </si>
  <si>
    <t>BPL</t>
  </si>
  <si>
    <t>Kothari Products Ltd</t>
  </si>
  <si>
    <t>KOTHARIPRO</t>
  </si>
  <si>
    <t>Annapurna Swadisht Ltd</t>
  </si>
  <si>
    <t>ANNAPURNA</t>
  </si>
  <si>
    <t>Sil Investments Ltd</t>
  </si>
  <si>
    <t>SILINV</t>
  </si>
  <si>
    <t>Shivam Autotech Ltd</t>
  </si>
  <si>
    <t>SHIVAMAUTO</t>
  </si>
  <si>
    <t>Nupur Recyclers Ltd</t>
  </si>
  <si>
    <t>NRL</t>
  </si>
  <si>
    <t>Laxmi Goldorna House Ltd</t>
  </si>
  <si>
    <t>LGHL</t>
  </si>
  <si>
    <t>Orient Ceratech Ltd</t>
  </si>
  <si>
    <t>ORIENTCER</t>
  </si>
  <si>
    <t>Accent Microcell Ltd</t>
  </si>
  <si>
    <t>ACCENTMIC</t>
  </si>
  <si>
    <t>SRM Contractors Ltd</t>
  </si>
  <si>
    <t>SRM</t>
  </si>
  <si>
    <t>Oswal Agro Mills Ltd</t>
  </si>
  <si>
    <t>OSWALAGRO</t>
  </si>
  <si>
    <t>Indo Borax and Chemicals Ltd</t>
  </si>
  <si>
    <t>INDOBORAX</t>
  </si>
  <si>
    <t>PTL Enterprises Ltd</t>
  </si>
  <si>
    <t>PTL</t>
  </si>
  <si>
    <t>Sealmatic India Ltd</t>
  </si>
  <si>
    <t>SEALMATIC</t>
  </si>
  <si>
    <t>Genus Paper &amp; Boards Ltd</t>
  </si>
  <si>
    <t>GENUSPAPER</t>
  </si>
  <si>
    <t>NBI Industrial Finance Company Ltd</t>
  </si>
  <si>
    <t>NBIFIN</t>
  </si>
  <si>
    <t>Kriti Nutrients Ltd</t>
  </si>
  <si>
    <t>KRITINUT</t>
  </si>
  <si>
    <t>Affordable Robotic &amp; Automation Ltd</t>
  </si>
  <si>
    <t>AFFORDABLE</t>
  </si>
  <si>
    <t>Taylormade Renewables Ltd</t>
  </si>
  <si>
    <t>TRL</t>
  </si>
  <si>
    <t>Kaycee Industries Ltd</t>
  </si>
  <si>
    <t>KAYCEEI</t>
  </si>
  <si>
    <t>Kilitch Drugs (India) Ltd</t>
  </si>
  <si>
    <t>KILITCH</t>
  </si>
  <si>
    <t>Vishnusurya Projects and Infra Ltd</t>
  </si>
  <si>
    <t>VISHNUINFR</t>
  </si>
  <si>
    <t>UTI Nifty Next 50 Exchange Traded Fund</t>
  </si>
  <si>
    <t>UTINEXT50</t>
  </si>
  <si>
    <t>Diamines and Chemicals Ltd</t>
  </si>
  <si>
    <t>DIAMINESQ</t>
  </si>
  <si>
    <t>Anjani Portland Cement Ltd</t>
  </si>
  <si>
    <t>APCL</t>
  </si>
  <si>
    <t>Vipul Ltd</t>
  </si>
  <si>
    <t>VIPULLTD</t>
  </si>
  <si>
    <t>Kamat Hotels (India) Ltd</t>
  </si>
  <si>
    <t>KAMATHOTEL</t>
  </si>
  <si>
    <t>Harita Seating Systems Ltd</t>
  </si>
  <si>
    <t>HARITASEAT</t>
  </si>
  <si>
    <t>Artson Engineering Ltd</t>
  </si>
  <si>
    <t>ARTSONEN</t>
  </si>
  <si>
    <t>Almondz Global Securities Ltd</t>
  </si>
  <si>
    <t>ALMONDZ</t>
  </si>
  <si>
    <t>Cybertech Systems and Software Ltd</t>
  </si>
  <si>
    <t>CYBERTECH</t>
  </si>
  <si>
    <t>Precot Ltd</t>
  </si>
  <si>
    <t>PRECOT</t>
  </si>
  <si>
    <t>Dai Ichi Karkaria Ltd</t>
  </si>
  <si>
    <t>DAICHI</t>
  </si>
  <si>
    <t>Frontier Springs Ltd</t>
  </si>
  <si>
    <t>FRONTSP</t>
  </si>
  <si>
    <t>Valiant Laboratories Ltd</t>
  </si>
  <si>
    <t>VALIANTLAB</t>
  </si>
  <si>
    <t>KCP Sugar and Industries Corp Ltd</t>
  </si>
  <si>
    <t>KCPSUGIND</t>
  </si>
  <si>
    <t>StarlinePS Enterprises Ltd</t>
  </si>
  <si>
    <t>STARLENT</t>
  </si>
  <si>
    <t>Orient Bell Ltd</t>
  </si>
  <si>
    <t>ORIENTBELL</t>
  </si>
  <si>
    <t>Pavna Industries Ltd</t>
  </si>
  <si>
    <t>PAVNAIND</t>
  </si>
  <si>
    <t>Sahaj Solar Ltd</t>
  </si>
  <si>
    <t>SAHAJSOLAR</t>
  </si>
  <si>
    <t>Gretex Corporate Services Ltd</t>
  </si>
  <si>
    <t>GCSL</t>
  </si>
  <si>
    <t>Birla Precision Technologies Ltd</t>
  </si>
  <si>
    <t>BIRLAPREC</t>
  </si>
  <si>
    <t>Mazda Ltd</t>
  </si>
  <si>
    <t>MAZDA</t>
  </si>
  <si>
    <t>National Peroxide Ltd</t>
  </si>
  <si>
    <t>NPL</t>
  </si>
  <si>
    <t>Teerth Gopicon Ltd</t>
  </si>
  <si>
    <t>TGL</t>
  </si>
  <si>
    <t>Kronox Lab Sciences Ltd</t>
  </si>
  <si>
    <t>KRONOX</t>
  </si>
  <si>
    <t>Banswara Syntex Ltd</t>
  </si>
  <si>
    <t>BANSWRAS</t>
  </si>
  <si>
    <t>TRF Ltd</t>
  </si>
  <si>
    <t>TRF</t>
  </si>
  <si>
    <t>Kanoria Chemicals and Industries Ltd</t>
  </si>
  <si>
    <t>KANORICHEM</t>
  </si>
  <si>
    <t>Vantage Knowledge Academy Ltd</t>
  </si>
  <si>
    <t>VKAL</t>
  </si>
  <si>
    <t>Vikram Thermo (India) Ltd</t>
  </si>
  <si>
    <t>VIKRAMTH</t>
  </si>
  <si>
    <t>UFO Moviez India Ltd</t>
  </si>
  <si>
    <t>UFO</t>
  </si>
  <si>
    <t>Aarti Surfactants Ltd</t>
  </si>
  <si>
    <t>AARTISURF</t>
  </si>
  <si>
    <t>Nahar Capital and Financial Services Ltd</t>
  </si>
  <si>
    <t>NAHARCAP</t>
  </si>
  <si>
    <t>HCL Infosystems Ltd</t>
  </si>
  <si>
    <t>HCL-INSYS</t>
  </si>
  <si>
    <t>Nephro Care India Ltd</t>
  </si>
  <si>
    <t>NEPHROCARE</t>
  </si>
  <si>
    <t>Super Sales India Ltd</t>
  </si>
  <si>
    <t>SUPER</t>
  </si>
  <si>
    <t>Remedium Lifecare Ltd</t>
  </si>
  <si>
    <t>REMLIFE</t>
  </si>
  <si>
    <t>ZIM Laboratories Ltd</t>
  </si>
  <si>
    <t>ZIMLAB</t>
  </si>
  <si>
    <t>Autoline Industries Ltd</t>
  </si>
  <si>
    <t>AUTOIND</t>
  </si>
  <si>
    <t>Comfort Intech Ltd</t>
  </si>
  <si>
    <t>COMFINTE</t>
  </si>
  <si>
    <t>Nitco Ltd</t>
  </si>
  <si>
    <t>NITCO</t>
  </si>
  <si>
    <t>Muthoot Capital Services Ltd</t>
  </si>
  <si>
    <t>MUTHOOTCAP</t>
  </si>
  <si>
    <t>Deep Energy Resources Ltd</t>
  </si>
  <si>
    <t>DEEPENR</t>
  </si>
  <si>
    <t>Vinsys IT Services India Ltd</t>
  </si>
  <si>
    <t>VINSYS</t>
  </si>
  <si>
    <t>Bhartiya International Ltd</t>
  </si>
  <si>
    <t>BIL</t>
  </si>
  <si>
    <t>Medicamen Biotech Ltd</t>
  </si>
  <si>
    <t>MEDICAMEQ</t>
  </si>
  <si>
    <t>Bharat Seats Ltd</t>
  </si>
  <si>
    <t>BHARATSE</t>
  </si>
  <si>
    <t>V-Marc India Ltd</t>
  </si>
  <si>
    <t>VMARCIND</t>
  </si>
  <si>
    <t>Trucap Finance Ltd</t>
  </si>
  <si>
    <t>TRU</t>
  </si>
  <si>
    <t>Sinclairs Hotels Ltd</t>
  </si>
  <si>
    <t>SINCLAIR</t>
  </si>
  <si>
    <t>TBI Corn Ltd</t>
  </si>
  <si>
    <t>TBI</t>
  </si>
  <si>
    <t>Swiss Military Consumer Goods Ltd</t>
  </si>
  <si>
    <t>SWISSMLTRY</t>
  </si>
  <si>
    <t>Uni-Abex Alloy Products Ltd</t>
  </si>
  <si>
    <t>UNIABEXAL</t>
  </si>
  <si>
    <t>IRIS Business Services Ltd</t>
  </si>
  <si>
    <t>IRIS</t>
  </si>
  <si>
    <t>Venus Remedies Ltd</t>
  </si>
  <si>
    <t>VENUSREM</t>
  </si>
  <si>
    <t>DIC India Ltd</t>
  </si>
  <si>
    <t>DICIND</t>
  </si>
  <si>
    <t>Worth Investment &amp; Trading Co Ltd</t>
  </si>
  <si>
    <t>WORTH</t>
  </si>
  <si>
    <t>DC Infotech and Communication Ltd</t>
  </si>
  <si>
    <t>DCI</t>
  </si>
  <si>
    <t>TAC Infosec Ltd</t>
  </si>
  <si>
    <t>TAC</t>
  </si>
  <si>
    <t>Kiran Vyapar Ltd</t>
  </si>
  <si>
    <t>KIRANVYPAR</t>
  </si>
  <si>
    <t>International Conveyors Ltd</t>
  </si>
  <si>
    <t>INTLCONV</t>
  </si>
  <si>
    <t>Megasoft Ltd</t>
  </si>
  <si>
    <t>MEGASOFT</t>
  </si>
  <si>
    <t>Bharat Agri Fert &amp; Realty Ltd</t>
  </si>
  <si>
    <t>BHARATAGRI</t>
  </si>
  <si>
    <t>Iris Clothings Ltd</t>
  </si>
  <si>
    <t>IRISDOREME</t>
  </si>
  <si>
    <t>Kwality Pharmaceuticals Ltd</t>
  </si>
  <si>
    <t>KPL</t>
  </si>
  <si>
    <t>DU Digital Global Ltd</t>
  </si>
  <si>
    <t>DUGLOBAL</t>
  </si>
  <si>
    <t>Phantom Digital Effects Ltd</t>
  </si>
  <si>
    <t>PHANTOMFX</t>
  </si>
  <si>
    <t>SRG Housing Finance Ltd</t>
  </si>
  <si>
    <t>SRGHFL</t>
  </si>
  <si>
    <t>Singer India Ltd</t>
  </si>
  <si>
    <t>SINGER</t>
  </si>
  <si>
    <t>Cressanda Railway Solutions Ltd</t>
  </si>
  <si>
    <t>CRESSAN</t>
  </si>
  <si>
    <t>Rubfila International Ltd</t>
  </si>
  <si>
    <t>RUBFILA</t>
  </si>
  <si>
    <t>Ambalal Sarabhai Enterprises Ltd</t>
  </si>
  <si>
    <t>AMBALALSA</t>
  </si>
  <si>
    <t>RBZ Jewellers Ltd</t>
  </si>
  <si>
    <t>RBZJEWEL</t>
  </si>
  <si>
    <t>Jewelry &amp; Watch Retailers</t>
  </si>
  <si>
    <t>Xtglobal Infotech Ltd</t>
  </si>
  <si>
    <t>XTGLOBAL</t>
  </si>
  <si>
    <t>Vibhor Steel Tubes Ltd</t>
  </si>
  <si>
    <t>VSTL</t>
  </si>
  <si>
    <t>Shree Karni Fabcom Ltd</t>
  </si>
  <si>
    <t>SHREEKARNI</t>
  </si>
  <si>
    <t>MIRC Electronics Ltd</t>
  </si>
  <si>
    <t>MIRCELECTR</t>
  </si>
  <si>
    <t>Raghuvir Synthetics Ltd</t>
  </si>
  <si>
    <t>RAGHUSYN</t>
  </si>
  <si>
    <t>Nila Infrastructures Ltd</t>
  </si>
  <si>
    <t>NILAINFRA</t>
  </si>
  <si>
    <t>Kataria Industries Ltd</t>
  </si>
  <si>
    <t>KATARIA</t>
  </si>
  <si>
    <t>Kritika Wires Ltd</t>
  </si>
  <si>
    <t>KRITIKA</t>
  </si>
  <si>
    <t>Modison Ltd</t>
  </si>
  <si>
    <t>MODISONLTD</t>
  </si>
  <si>
    <t>Frog Cellsat Ltd</t>
  </si>
  <si>
    <t>FROG</t>
  </si>
  <si>
    <t>Manomay Tex India Ltd</t>
  </si>
  <si>
    <t>MANOMAY</t>
  </si>
  <si>
    <t>Orbit Exports Ltd</t>
  </si>
  <si>
    <t>ORBTEXP</t>
  </si>
  <si>
    <t>GEM Enviro Management Ltd</t>
  </si>
  <si>
    <t>GEMENVIRO</t>
  </si>
  <si>
    <t>IIRM Holdings India Ltd</t>
  </si>
  <si>
    <t>IIRM</t>
  </si>
  <si>
    <t>Synergy Green Industries Ltd</t>
  </si>
  <si>
    <t>SGIL</t>
  </si>
  <si>
    <t>Vardhman Acrylics Ltd</t>
  </si>
  <si>
    <t>VARDHACRLC</t>
  </si>
  <si>
    <t>Swadeshi Polytex Ltd</t>
  </si>
  <si>
    <t>SWADPOL</t>
  </si>
  <si>
    <t>Prozone Realty Ltd</t>
  </si>
  <si>
    <t>PROZONER</t>
  </si>
  <si>
    <t>Meghna Infracon Infrastructure Ltd</t>
  </si>
  <si>
    <t>MIIL</t>
  </si>
  <si>
    <t>Modi's Navnirman Ltd</t>
  </si>
  <si>
    <t>MODIS</t>
  </si>
  <si>
    <t>Valiant Communications Ltd</t>
  </si>
  <si>
    <t>VALIANT</t>
  </si>
  <si>
    <t>Dhabriya Polywood Ltd</t>
  </si>
  <si>
    <t>DHABRIYA</t>
  </si>
  <si>
    <t>IFB Agro Industries Ltd</t>
  </si>
  <si>
    <t>IFBAGRO</t>
  </si>
  <si>
    <t>U Y Fincorp Ltd</t>
  </si>
  <si>
    <t>UYFINCORP</t>
  </si>
  <si>
    <t>Refractory Shapes Ltd</t>
  </si>
  <si>
    <t>REFRACTORY</t>
  </si>
  <si>
    <t>Geekay Wires Ltd</t>
  </si>
  <si>
    <t>GEEKAYWIRE</t>
  </si>
  <si>
    <t>B&amp;B Triplewall Containers Ltd</t>
  </si>
  <si>
    <t>BBTCL</t>
  </si>
  <si>
    <t>Integrated Industries Ltd</t>
  </si>
  <si>
    <t>IIL</t>
  </si>
  <si>
    <t>MOS Utility Ltd</t>
  </si>
  <si>
    <t>MOS</t>
  </si>
  <si>
    <t>Foce India Ltd</t>
  </si>
  <si>
    <t>FOCE</t>
  </si>
  <si>
    <t>Akme Fintrade India Ltd</t>
  </si>
  <si>
    <t>AFIL</t>
  </si>
  <si>
    <t>Rudra Global Infra Products Ltd</t>
  </si>
  <si>
    <t>RUDRA</t>
  </si>
  <si>
    <t>International Travel House Ltd</t>
  </si>
  <si>
    <t>ITHL</t>
  </si>
  <si>
    <t>Markolines Pavement Technologies Ltd</t>
  </si>
  <si>
    <t>MARKOLINES</t>
  </si>
  <si>
    <t>Krishival Foods Ltd</t>
  </si>
  <si>
    <t>KRISHIVAL</t>
  </si>
  <si>
    <t>Kothari Sugars and Chemicals Ltd</t>
  </si>
  <si>
    <t>KOTARISUG</t>
  </si>
  <si>
    <t>Pratham EPC Projects Ltd</t>
  </si>
  <si>
    <t>PRATHAM</t>
  </si>
  <si>
    <t>Ador Fontech Ltd</t>
  </si>
  <si>
    <t>ADORFO</t>
  </si>
  <si>
    <t>Premier Polyfilm Ltd</t>
  </si>
  <si>
    <t>PREMIERPOL</t>
  </si>
  <si>
    <t>Viviana Power Tech Ltd</t>
  </si>
  <si>
    <t>VIVIANA</t>
  </si>
  <si>
    <t>United Drilling Tools Ltd</t>
  </si>
  <si>
    <t>UNIDT</t>
  </si>
  <si>
    <t>Galaxy Bearings Ltd</t>
  </si>
  <si>
    <t>GALXBRG</t>
  </si>
  <si>
    <t>Sadbhav Engineering Ltd</t>
  </si>
  <si>
    <t>SADBHAV</t>
  </si>
  <si>
    <t>Shalibhadra Finance Ltd</t>
  </si>
  <si>
    <t>SAHLIBHFI</t>
  </si>
  <si>
    <t>Euro Panel Products Ltd</t>
  </si>
  <si>
    <t>EUROBOND</t>
  </si>
  <si>
    <t>VVIP Infratech Ltd</t>
  </si>
  <si>
    <t>VVIPIL</t>
  </si>
  <si>
    <t>CL Educate Ltd</t>
  </si>
  <si>
    <t>CLEDUCATE</t>
  </si>
  <si>
    <t>Bella Casa Fashion &amp; Retail Ltd</t>
  </si>
  <si>
    <t>BELLACASA</t>
  </si>
  <si>
    <t>BEW Engineering Ltd</t>
  </si>
  <si>
    <t>BEWLTD</t>
  </si>
  <si>
    <t>Dynamic Services &amp; Security Ltd</t>
  </si>
  <si>
    <t>DYNAMIC</t>
  </si>
  <si>
    <t>M K Proteins Ltd</t>
  </si>
  <si>
    <t>MKPL</t>
  </si>
  <si>
    <t>Aditya BSL Nifty 50 ETF</t>
  </si>
  <si>
    <t>BSLNIFTY</t>
  </si>
  <si>
    <t>Riddhi Siddhi Gluco Biols Ltd</t>
  </si>
  <si>
    <t>RIDDHI</t>
  </si>
  <si>
    <t>Titan Biotech Ltd</t>
  </si>
  <si>
    <t>TITANBIO</t>
  </si>
  <si>
    <t>Aion-Tech Solutions Ltd</t>
  </si>
  <si>
    <t>GOLDTECH</t>
  </si>
  <si>
    <t>Ponni Sugars (Erode) Ltd</t>
  </si>
  <si>
    <t>PONNIERODE</t>
  </si>
  <si>
    <t>Thirdwave Financial Intermediaries Ltd</t>
  </si>
  <si>
    <t>THIRDFIN</t>
  </si>
  <si>
    <t>Manaksia Coated Metals &amp; Industries Ltd</t>
  </si>
  <si>
    <t>MANAKCOAT</t>
  </si>
  <si>
    <t>Indian Bright Steel Co Ltd</t>
  </si>
  <si>
    <t>IBRIGST</t>
  </si>
  <si>
    <t>Menon Pistons Ltd</t>
  </si>
  <si>
    <t>MENNPIS</t>
  </si>
  <si>
    <t>Sakthi Sugars Ltd</t>
  </si>
  <si>
    <t>SAKHTISUG</t>
  </si>
  <si>
    <t>ELGI Rubber Co Ltd</t>
  </si>
  <si>
    <t>ELGIRUBCO</t>
  </si>
  <si>
    <t>Emkay Global Financial Services Ltd</t>
  </si>
  <si>
    <t>EMKAY</t>
  </si>
  <si>
    <t>Thaai Casting Limited</t>
  </si>
  <si>
    <t>TCL</t>
  </si>
  <si>
    <t>IL &amp; FS Investment Managers Ltd</t>
  </si>
  <si>
    <t>IVC</t>
  </si>
  <si>
    <t>Saakshi Medtech and Panels Ltd</t>
  </si>
  <si>
    <t>SAAKSHI</t>
  </si>
  <si>
    <t>Mawana Sugars Ltd</t>
  </si>
  <si>
    <t>MAWANASUG</t>
  </si>
  <si>
    <t>Harrisons Malayalam Ltd</t>
  </si>
  <si>
    <t>HARRMALAYA</t>
  </si>
  <si>
    <t>Jet Airways (India) Ltd</t>
  </si>
  <si>
    <t>JETAIRWAYS</t>
  </si>
  <si>
    <t>Reliance Communications Ltd</t>
  </si>
  <si>
    <t>RCOM</t>
  </si>
  <si>
    <t>Poddar Pigments Ltd</t>
  </si>
  <si>
    <t>PODDARMENT</t>
  </si>
  <si>
    <t>SoftTech Engineers Ltd</t>
  </si>
  <si>
    <t>SOFTTECH</t>
  </si>
  <si>
    <t>Jost's Engineering Company Ltd</t>
  </si>
  <si>
    <t>JOSTS</t>
  </si>
  <si>
    <t>Bombay Oxygen Investments Ltd</t>
  </si>
  <si>
    <t>BOMOXY-B1</t>
  </si>
  <si>
    <t>Gourmet Gateway India Ltd</t>
  </si>
  <si>
    <t>GOURMET</t>
  </si>
  <si>
    <t>Modi Naturals Ltd</t>
  </si>
  <si>
    <t>MODINATUR</t>
  </si>
  <si>
    <t>Nath Bio-Genes (I) Ltd</t>
  </si>
  <si>
    <t>NATHBIOGEN</t>
  </si>
  <si>
    <t>Shish Industries Ltd</t>
  </si>
  <si>
    <t>SHISHIND</t>
  </si>
  <si>
    <t>Dynemic Products Ltd</t>
  </si>
  <si>
    <t>DYNPRO</t>
  </si>
  <si>
    <t>Proventus Agrocom Ltd</t>
  </si>
  <si>
    <t>PROV</t>
  </si>
  <si>
    <t>Byke Hospitality Ltd</t>
  </si>
  <si>
    <t>BYKE</t>
  </si>
  <si>
    <t>RBM Infracon Ltd</t>
  </si>
  <si>
    <t>RBMINFRA</t>
  </si>
  <si>
    <t>SoftSol India Ltd</t>
  </si>
  <si>
    <t>SOFTSOL</t>
  </si>
  <si>
    <t>Hi-Green Carbon Ltd</t>
  </si>
  <si>
    <t>HIGREEN</t>
  </si>
  <si>
    <t>Sheetal Cool Products Ltd</t>
  </si>
  <si>
    <t>SCPL</t>
  </si>
  <si>
    <t>Pradeep Metals Ltd</t>
  </si>
  <si>
    <t>PRADPME</t>
  </si>
  <si>
    <t>DCM Nouvelle Ltd</t>
  </si>
  <si>
    <t>DCMNVL</t>
  </si>
  <si>
    <t>Indo Us Bio-Tech Ltd</t>
  </si>
  <si>
    <t>INDOUS</t>
  </si>
  <si>
    <t>Sunita Tools Ltd</t>
  </si>
  <si>
    <t>SUNITATOOL</t>
  </si>
  <si>
    <t>Cineline India Ltd</t>
  </si>
  <si>
    <t>CINELINE</t>
  </si>
  <si>
    <t>Batliboi Ltd</t>
  </si>
  <si>
    <t>BATLIBOI</t>
  </si>
  <si>
    <t>Delton Cables Ltd</t>
  </si>
  <si>
    <t>DLTNCBL</t>
  </si>
  <si>
    <t>Addictive Learning Technology Ltd</t>
  </si>
  <si>
    <t>LAWSIKHO</t>
  </si>
  <si>
    <t>Indo National Ltd</t>
  </si>
  <si>
    <t>NIPPOBATRY</t>
  </si>
  <si>
    <t>Mangalam Global Enterprise Ltd</t>
  </si>
  <si>
    <t>MGEL</t>
  </si>
  <si>
    <t>Lehar Footwears Ltd</t>
  </si>
  <si>
    <t>LEHAR</t>
  </si>
  <si>
    <t>Shera Energy Ltd</t>
  </si>
  <si>
    <t>SHERA</t>
  </si>
  <si>
    <t>Mangalam Industrial Finance Ltd</t>
  </si>
  <si>
    <t>MANGIND</t>
  </si>
  <si>
    <t>Amal Ltd</t>
  </si>
  <si>
    <t>AMAL</t>
  </si>
  <si>
    <t>Lakshmi Mills Company Ltd</t>
  </si>
  <si>
    <t>LAKSHMIMIL</t>
  </si>
  <si>
    <t>Suraj Ltd</t>
  </si>
  <si>
    <t>SURAJLTD</t>
  </si>
  <si>
    <t>Sahyadri Industries Ltd</t>
  </si>
  <si>
    <t>SAHYADRI</t>
  </si>
  <si>
    <t>Building Products - Others</t>
  </si>
  <si>
    <t>Logica Infoway Ltd</t>
  </si>
  <si>
    <t>LOGICA</t>
  </si>
  <si>
    <t>Country Club Hospitality &amp; Holidays Ltd</t>
  </si>
  <si>
    <t>CCHHL</t>
  </si>
  <si>
    <t>Pritika Auto Industries Ltd</t>
  </si>
  <si>
    <t>PRITIKAUTO</t>
  </si>
  <si>
    <t>Le Merite Exports Ltd</t>
  </si>
  <si>
    <t>LEMERITE</t>
  </si>
  <si>
    <t>Shemaroo Entertainment Ltd</t>
  </si>
  <si>
    <t>SHEMAROO</t>
  </si>
  <si>
    <t>Bharat Road Network Ltd</t>
  </si>
  <si>
    <t>BRNL</t>
  </si>
  <si>
    <t>Shardul Securities Ltd</t>
  </si>
  <si>
    <t>SHARDUL</t>
  </si>
  <si>
    <t>Tierra Agrotech Ltd</t>
  </si>
  <si>
    <t>TIERRA</t>
  </si>
  <si>
    <t>Lyka Labs Ltd</t>
  </si>
  <si>
    <t>LYKALABS</t>
  </si>
  <si>
    <t>Indian Emulsifiers Ltd</t>
  </si>
  <si>
    <t>IEML</t>
  </si>
  <si>
    <t>Industrial Investment Trust Ltd</t>
  </si>
  <si>
    <t>IITL</t>
  </si>
  <si>
    <t>Creative Graphics Solutions India Ltd</t>
  </si>
  <si>
    <t>CGRAPHICS</t>
  </si>
  <si>
    <t>Kings Infra Ventures Ltd</t>
  </si>
  <si>
    <t>KINGSINFR</t>
  </si>
  <si>
    <t>RNFI Services Ltd</t>
  </si>
  <si>
    <t>RNFI</t>
  </si>
  <si>
    <t>Kinetic Engineering Ltd</t>
  </si>
  <si>
    <t>KINETICENG</t>
  </si>
  <si>
    <t>OK Play India Ltd</t>
  </si>
  <si>
    <t>OKPLA</t>
  </si>
  <si>
    <t>Udayshivakumar Infra Ltd</t>
  </si>
  <si>
    <t>USK</t>
  </si>
  <si>
    <t>Global Vectra Helicorp Ltd</t>
  </si>
  <si>
    <t>GLOBALVECT</t>
  </si>
  <si>
    <t>Hitech Corporation Ltd</t>
  </si>
  <si>
    <t>HITECHCORP</t>
  </si>
  <si>
    <t>Winsol Engineers Ltd</t>
  </si>
  <si>
    <t>WINSOL</t>
  </si>
  <si>
    <t>Innovators Facade Systems Ltd</t>
  </si>
  <si>
    <t>INNOVATORS</t>
  </si>
  <si>
    <t>Apollo Sindoori Hotels Ltd</t>
  </si>
  <si>
    <t>APOLSINHOT</t>
  </si>
  <si>
    <t>Kapston Services Ltd</t>
  </si>
  <si>
    <t>KAPSTON</t>
  </si>
  <si>
    <t>Trust Fintech Ltd</t>
  </si>
  <si>
    <t>TRUST</t>
  </si>
  <si>
    <t>RM Drip &amp; Sprinklers Systems Ltd</t>
  </si>
  <si>
    <t>RMDRIP</t>
  </si>
  <si>
    <t>Milkfood Ltd</t>
  </si>
  <si>
    <t>MLKFOOD</t>
  </si>
  <si>
    <t>Quint Digital Ltd</t>
  </si>
  <si>
    <t>QUINT</t>
  </si>
  <si>
    <t>Atlantaa Ltd</t>
  </si>
  <si>
    <t>ATLANTAA</t>
  </si>
  <si>
    <t>Triton Valves Ltd</t>
  </si>
  <si>
    <t>TRITONV</t>
  </si>
  <si>
    <t>Baroda Rayon Corporation Ltd</t>
  </si>
  <si>
    <t>BARODARY</t>
  </si>
  <si>
    <t>Goodricke Group Ltd</t>
  </si>
  <si>
    <t>GOODRICKE</t>
  </si>
  <si>
    <t>Energy-Mission Machineries (India) Ltd</t>
  </si>
  <si>
    <t>EMMIL</t>
  </si>
  <si>
    <t>Vintron Informatics Ltd</t>
  </si>
  <si>
    <t>VINTRON</t>
  </si>
  <si>
    <t>Northern Spirits Ltd</t>
  </si>
  <si>
    <t>NSL</t>
  </si>
  <si>
    <t>Jenburkt Pharmaceuticals Ltd</t>
  </si>
  <si>
    <t>JENBURPH</t>
  </si>
  <si>
    <t>Sigma Solve Ltd</t>
  </si>
  <si>
    <t>SIGMA</t>
  </si>
  <si>
    <t>Trigyn Technologies Ltd</t>
  </si>
  <si>
    <t>TRIGYN</t>
  </si>
  <si>
    <t>Universus Photo Imagings Ltd</t>
  </si>
  <si>
    <t>UNIVPHOTO</t>
  </si>
  <si>
    <t>Gokul Refoils and Solvent Ltd</t>
  </si>
  <si>
    <t>GOKUL</t>
  </si>
  <si>
    <t>Royal India Corporation Ltd</t>
  </si>
  <si>
    <t>ROYALIND</t>
  </si>
  <si>
    <t>Integra Essentia Ltd</t>
  </si>
  <si>
    <t>ESSENTIA</t>
  </si>
  <si>
    <t>Panasonic Energy India Co Ltd</t>
  </si>
  <si>
    <t>PANAENERG</t>
  </si>
  <si>
    <t>Coastal Corporation Ltd</t>
  </si>
  <si>
    <t>COASTCORP</t>
  </si>
  <si>
    <t>Keltech Energies Ltd</t>
  </si>
  <si>
    <t>KELENRG</t>
  </si>
  <si>
    <t>Shreyans Industries Ltd</t>
  </si>
  <si>
    <t>SHREYANIND</t>
  </si>
  <si>
    <t>Surani Steel Tubes Ltd</t>
  </si>
  <si>
    <t>SURANI</t>
  </si>
  <si>
    <t>Exxaro Tiles Ltd</t>
  </si>
  <si>
    <t>EXXARO</t>
  </si>
  <si>
    <t>Panchmahal Steel Ltd</t>
  </si>
  <si>
    <t>PANCHMAHQ</t>
  </si>
  <si>
    <t>Fredun Pharmaceuticals Ltd</t>
  </si>
  <si>
    <t>FREDUN</t>
  </si>
  <si>
    <t>Ruchira Papers Ltd</t>
  </si>
  <si>
    <t>RUCHIRA</t>
  </si>
  <si>
    <t>Variman Global Enterprises Ltd</t>
  </si>
  <si>
    <t>VARIMAN</t>
  </si>
  <si>
    <t>Hindusthan Urban Infrastructure Ltd</t>
  </si>
  <si>
    <t>HUIL</t>
  </si>
  <si>
    <t>Aryaman Financial Services Ltd</t>
  </si>
  <si>
    <t>ARYAMAN</t>
  </si>
  <si>
    <t>Vishal Fabrics Ltd</t>
  </si>
  <si>
    <t>VISHAL</t>
  </si>
  <si>
    <t>Esconet Technologies Ltd</t>
  </si>
  <si>
    <t>ESCONET</t>
  </si>
  <si>
    <t>A-1 Acid Ltd</t>
  </si>
  <si>
    <t>AAL</t>
  </si>
  <si>
    <t>Mahindra EPC Irrigation Ltd</t>
  </si>
  <si>
    <t>MAHEPC</t>
  </si>
  <si>
    <t>Shiv Aum Steels Ltd</t>
  </si>
  <si>
    <t>SHIVAUM</t>
  </si>
  <si>
    <t>GP Eco Solutions India Ltd</t>
  </si>
  <si>
    <t>GPECO</t>
  </si>
  <si>
    <t>Tiger Logistics (India) Ltd</t>
  </si>
  <si>
    <t>TIGERLOGS</t>
  </si>
  <si>
    <t>Zenotech Laboratories Ltd</t>
  </si>
  <si>
    <t>ZENOTECH</t>
  </si>
  <si>
    <t>GP Petroleums Ltd</t>
  </si>
  <si>
    <t>GULFPETRO</t>
  </si>
  <si>
    <t>Global Education Ltd</t>
  </si>
  <si>
    <t>GLOBAL</t>
  </si>
  <si>
    <t>Kerala Ayurveda Ltd</t>
  </si>
  <si>
    <t>KERALAYUR</t>
  </si>
  <si>
    <t>Star Housing Finance Ltd</t>
  </si>
  <si>
    <t>STARHFL</t>
  </si>
  <si>
    <t>Newjaisa Technologies Ltd</t>
  </si>
  <si>
    <t>NEWJAISA</t>
  </si>
  <si>
    <t>Hindustan Organic Chemicals Ltd</t>
  </si>
  <si>
    <t>HOCL</t>
  </si>
  <si>
    <t>Rana Sugars Ltd</t>
  </si>
  <si>
    <t>RANASUG</t>
  </si>
  <si>
    <t>Madhav Infra Projects Ltd</t>
  </si>
  <si>
    <t>MADHAVIPL</t>
  </si>
  <si>
    <t>Systango Technologies Ltd</t>
  </si>
  <si>
    <t>SYSTANGO</t>
  </si>
  <si>
    <t>Bannari Amman Spinning Mills Ltd</t>
  </si>
  <si>
    <t>BASML</t>
  </si>
  <si>
    <t>Mangalam Organics Ltd</t>
  </si>
  <si>
    <t>MANORG</t>
  </si>
  <si>
    <t>Asian Hotels (North) Ltd</t>
  </si>
  <si>
    <t>ASIANHOTNR</t>
  </si>
  <si>
    <t>Alufluoride Ltd</t>
  </si>
  <si>
    <t>ALUFLUOR</t>
  </si>
  <si>
    <t>Aries Agro Ltd (CN)</t>
  </si>
  <si>
    <t>ARIES</t>
  </si>
  <si>
    <t>Manaksia Steels Ltd</t>
  </si>
  <si>
    <t>MANAKSTEEL</t>
  </si>
  <si>
    <t>Aban Offshore Ltd</t>
  </si>
  <si>
    <t>ABAN</t>
  </si>
  <si>
    <t>Cool Caps Industries Ltd</t>
  </si>
  <si>
    <t>COOLCAPS</t>
  </si>
  <si>
    <t>Star Paper Mills Ltd</t>
  </si>
  <si>
    <t>STARPAPER</t>
  </si>
  <si>
    <t>Patels Airtemp (India) Ltd</t>
  </si>
  <si>
    <t>PATELSAI</t>
  </si>
  <si>
    <t>Aelea Commodities Ltd</t>
  </si>
  <si>
    <t>ACLD</t>
  </si>
  <si>
    <t>Felix Industries Ltd</t>
  </si>
  <si>
    <t>FELIX</t>
  </si>
  <si>
    <t>Robust Hotels Ltd</t>
  </si>
  <si>
    <t>RHL</t>
  </si>
  <si>
    <t>RDB Realty &amp; Infrastructure Ltd</t>
  </si>
  <si>
    <t>RDBRIL</t>
  </si>
  <si>
    <t>Quest Capital Markets Ltd</t>
  </si>
  <si>
    <t>QUESTCAP</t>
  </si>
  <si>
    <t>Chavda Infra Ltd</t>
  </si>
  <si>
    <t>CHAVDA</t>
  </si>
  <si>
    <t>K M Sugar Mills Ltd</t>
  </si>
  <si>
    <t>KMSUGAR</t>
  </si>
  <si>
    <t>Lorenzini Apparels Ltd</t>
  </si>
  <si>
    <t>LAL</t>
  </si>
  <si>
    <t>Rajnandini Metal Ltd</t>
  </si>
  <si>
    <t>RAJMET</t>
  </si>
  <si>
    <t>Kaka Industries Ltd</t>
  </si>
  <si>
    <t>KAKA</t>
  </si>
  <si>
    <t>VIP Clothing Ltd</t>
  </si>
  <si>
    <t>VIPCLOTHNG</t>
  </si>
  <si>
    <t>Avonmore Capital &amp; Management Services Ltd</t>
  </si>
  <si>
    <t>AVONMORE</t>
  </si>
  <si>
    <t>Waterbase Ltd</t>
  </si>
  <si>
    <t>WATERBASE</t>
  </si>
  <si>
    <t>Plaza Wires Ltd</t>
  </si>
  <si>
    <t>PLAZACABLE</t>
  </si>
  <si>
    <t>Madhuveer Com 18 Network Ltd</t>
  </si>
  <si>
    <t>MADHUVEER</t>
  </si>
  <si>
    <t>Shyam Century Ferrous Ltd</t>
  </si>
  <si>
    <t>SHYAMCENT</t>
  </si>
  <si>
    <t>Majestic Auto Ltd</t>
  </si>
  <si>
    <t>MAJESAUT</t>
  </si>
  <si>
    <t>Nippon India ETF Nifty Midcap 150</t>
  </si>
  <si>
    <t>MID150BEES</t>
  </si>
  <si>
    <t>Euro India Fresh Foods Ltd</t>
  </si>
  <si>
    <t>EIFFL</t>
  </si>
  <si>
    <t>Nitin Castings Ltd</t>
  </si>
  <si>
    <t>NITINCAST</t>
  </si>
  <si>
    <t>Metals - Iron</t>
  </si>
  <si>
    <t>Airan Ltd</t>
  </si>
  <si>
    <t>AIRAN</t>
  </si>
  <si>
    <t>Sudarshan Pharma Industries Ltd</t>
  </si>
  <si>
    <t>SUDARSHAN</t>
  </si>
  <si>
    <t>Shree Rama Multi-Tech Ltd</t>
  </si>
  <si>
    <t>SHREERAMA</t>
  </si>
  <si>
    <t>Vaarad Ventures Ltd</t>
  </si>
  <si>
    <t>VAARAD</t>
  </si>
  <si>
    <t>Kay Cee Energy &amp; Infra Ltd</t>
  </si>
  <si>
    <t>KCEIL</t>
  </si>
  <si>
    <t>Indowind Energy Ltd</t>
  </si>
  <si>
    <t>INDOWIND</t>
  </si>
  <si>
    <t>AVP Infracon Ltd</t>
  </si>
  <si>
    <t>AVPINFRA</t>
  </si>
  <si>
    <t>Sayaji Hotels (Indore) Ltd</t>
  </si>
  <si>
    <t>SHILINDORE</t>
  </si>
  <si>
    <t>Karnika Industries Ltd</t>
  </si>
  <si>
    <t>KARNIKA</t>
  </si>
  <si>
    <t>Ruchi Infrastructure Ltd</t>
  </si>
  <si>
    <t>RUCHINFRA</t>
  </si>
  <si>
    <t>Jay Shree Tea and Industries Ltd</t>
  </si>
  <si>
    <t>JAYSREETEA</t>
  </si>
  <si>
    <t>North Eastern Carrying Corporation Ltd</t>
  </si>
  <si>
    <t>NECCLTD</t>
  </si>
  <si>
    <t>UCAL Ltd</t>
  </si>
  <si>
    <t>UCAL</t>
  </si>
  <si>
    <t>Virinchi Ltd</t>
  </si>
  <si>
    <t>VIRINCHI</t>
  </si>
  <si>
    <t>Graviss Hospitality Ltd</t>
  </si>
  <si>
    <t>GRAVISSHO</t>
  </si>
  <si>
    <t>Emami Realty Ltd</t>
  </si>
  <si>
    <t>EMAMIREAL</t>
  </si>
  <si>
    <t>Shri Keshav Cements and Infra Ltd</t>
  </si>
  <si>
    <t>SKCIL</t>
  </si>
  <si>
    <t>Bhagyanagar India Ltd</t>
  </si>
  <si>
    <t>BHAGYANGR</t>
  </si>
  <si>
    <t>Magnum Ventures Ltd</t>
  </si>
  <si>
    <t>MAGNUM</t>
  </si>
  <si>
    <t>Raj Television Network Ltd</t>
  </si>
  <si>
    <t>RAJTV</t>
  </si>
  <si>
    <t>Pasupati Acrylon Ltd</t>
  </si>
  <si>
    <t>PASUPTAC</t>
  </si>
  <si>
    <t>A2z Infra Engineering Ltd</t>
  </si>
  <si>
    <t>A2ZINFRA</t>
  </si>
  <si>
    <t>Il&amp;Fs Engineering and Construction Company Ltd</t>
  </si>
  <si>
    <t>IL&amp;FSENGG</t>
  </si>
  <si>
    <t>Apollo Finvest (India) Ltd</t>
  </si>
  <si>
    <t>APOLLOFI</t>
  </si>
  <si>
    <t>Intense Technologies Ltd</t>
  </si>
  <si>
    <t>INTENTECH</t>
  </si>
  <si>
    <t>Nila Spaces Ltd</t>
  </si>
  <si>
    <t>NILASPACES</t>
  </si>
  <si>
    <t>Panchsheel Organics Ltd</t>
  </si>
  <si>
    <t>PANCHSHEEL</t>
  </si>
  <si>
    <t>NDL Ventures Ltd</t>
  </si>
  <si>
    <t>NDLVENTURE</t>
  </si>
  <si>
    <t>Z-Tech (India) Ltd</t>
  </si>
  <si>
    <t>ZTECH</t>
  </si>
  <si>
    <t>Vijay Solvex Ltd</t>
  </si>
  <si>
    <t>VIJSOLX</t>
  </si>
  <si>
    <t>Murudeshwar Ceramics Ltd</t>
  </si>
  <si>
    <t>MURUDCERA</t>
  </si>
  <si>
    <t>Sejal Glass Ltd</t>
  </si>
  <si>
    <t>SEJALLTD</t>
  </si>
  <si>
    <t>Sintercom India Ltd</t>
  </si>
  <si>
    <t>SINTERCOM</t>
  </si>
  <si>
    <t>Bemco Hydraulics Ltd</t>
  </si>
  <si>
    <t>BEMHY</t>
  </si>
  <si>
    <t>Shukra Pharmaceuticals Ltd</t>
  </si>
  <si>
    <t>SHUKRAPHAR</t>
  </si>
  <si>
    <t>Rama Phosphates Ltd</t>
  </si>
  <si>
    <t>RAMAPHO</t>
  </si>
  <si>
    <t>Mangalam Worldwide Ltd</t>
  </si>
  <si>
    <t>MWL</t>
  </si>
  <si>
    <t>Exhicon Events Media Solutions Ltd</t>
  </si>
  <si>
    <t>EXHICON</t>
  </si>
  <si>
    <t>SKP Bearing Industries Ltd</t>
  </si>
  <si>
    <t>SKP</t>
  </si>
  <si>
    <t>Aditya BSL Gold ETF</t>
  </si>
  <si>
    <t>BSLGOLDETF</t>
  </si>
  <si>
    <t>Competent Automobiles Company Ltd</t>
  </si>
  <si>
    <t>COMPEAU</t>
  </si>
  <si>
    <t>Zodiac Clothing Company Ltd</t>
  </si>
  <si>
    <t>ZODIACLOTH</t>
  </si>
  <si>
    <t>Trident Lifeline Ltd</t>
  </si>
  <si>
    <t>TLL</t>
  </si>
  <si>
    <t>Rockingdeals Circular Economy Ltd</t>
  </si>
  <si>
    <t>ROCKINGDCE</t>
  </si>
  <si>
    <t>Purv Flexipack Ltd</t>
  </si>
  <si>
    <t>PURVFLEXI</t>
  </si>
  <si>
    <t>Seacoast Shipping Services Ltd</t>
  </si>
  <si>
    <t>SEACOAST</t>
  </si>
  <si>
    <t>Rajnish Wellness Ltd</t>
  </si>
  <si>
    <t>RAJNISH</t>
  </si>
  <si>
    <t>Loyal Textile Mills Ltd</t>
  </si>
  <si>
    <t>LOYALTEX</t>
  </si>
  <si>
    <t>Goyal Salt Ltd</t>
  </si>
  <si>
    <t>GOYALSALT</t>
  </si>
  <si>
    <t>Maral Overseas Ltd</t>
  </si>
  <si>
    <t>MARALOVER</t>
  </si>
  <si>
    <t>Talbros Engineering Ltd</t>
  </si>
  <si>
    <t>TALBROSENG</t>
  </si>
  <si>
    <t>DRC Systems India Ltd</t>
  </si>
  <si>
    <t>DRCSYSTEMS</t>
  </si>
  <si>
    <t>Surana Telecom and Power Ltd</t>
  </si>
  <si>
    <t>SURANAT&amp;P</t>
  </si>
  <si>
    <t>Droneacharya Aerial Innovations Ltd</t>
  </si>
  <si>
    <t>DRONACHRYA</t>
  </si>
  <si>
    <t>India Finsec Ltd</t>
  </si>
  <si>
    <t>IFINSEC</t>
  </si>
  <si>
    <t>Megastar Foods Ltd</t>
  </si>
  <si>
    <t>MEGASTAR</t>
  </si>
  <si>
    <t>Sumit Woods Ltd</t>
  </si>
  <si>
    <t>SUMIT</t>
  </si>
  <si>
    <t>DJ Mediaprint &amp; Logistics Ltd</t>
  </si>
  <si>
    <t>DJML</t>
  </si>
  <si>
    <t>Capital Trade Links Ltd</t>
  </si>
  <si>
    <t>CTL</t>
  </si>
  <si>
    <t>Vadilal Enterprises Ltd</t>
  </si>
  <si>
    <t>VADILENT</t>
  </si>
  <si>
    <t>Indian Toners &amp; Developers Ltd</t>
  </si>
  <si>
    <t>INDTONER</t>
  </si>
  <si>
    <t>Emmforce Autotech Ltd</t>
  </si>
  <si>
    <t>EMMFORCE</t>
  </si>
  <si>
    <t>Fluidomat Ltd</t>
  </si>
  <si>
    <t>FLUIDOM</t>
  </si>
  <si>
    <t>Gennex Laboratories Ltd</t>
  </si>
  <si>
    <t>GENNEX</t>
  </si>
  <si>
    <t>Multibase India Ltd</t>
  </si>
  <si>
    <t>MULTIBASE</t>
  </si>
  <si>
    <t>Suyog Gurbaxani Funicular Ropeways Ltd</t>
  </si>
  <si>
    <t>SGFRL</t>
  </si>
  <si>
    <t>Crown Lifters Ltd</t>
  </si>
  <si>
    <t>CROWN</t>
  </si>
  <si>
    <t>POCL Enterprises Ltd</t>
  </si>
  <si>
    <t>POEL</t>
  </si>
  <si>
    <t>Vishwaraj Sugar Industries Ltd</t>
  </si>
  <si>
    <t>VISHWARAJ</t>
  </si>
  <si>
    <t>Ceenik Exports (India) Ltd</t>
  </si>
  <si>
    <t>CEENIK</t>
  </si>
  <si>
    <t>Oriental Carbon &amp; Chemicals Ltd</t>
  </si>
  <si>
    <t>OCCL</t>
  </si>
  <si>
    <t>VETO Switch Gears And Cables Ltd</t>
  </si>
  <si>
    <t>VETO</t>
  </si>
  <si>
    <t>Inflame Appliances Ltd</t>
  </si>
  <si>
    <t>INFLAME</t>
  </si>
  <si>
    <t>Lancor Holdings Ltd</t>
  </si>
  <si>
    <t>LANCORHOL</t>
  </si>
  <si>
    <t>Parin Furniture Ltd</t>
  </si>
  <si>
    <t>PARIN</t>
  </si>
  <si>
    <t>Scan Steels Ltd</t>
  </si>
  <si>
    <t>SCANSTL</t>
  </si>
  <si>
    <t>SBEC Sugar Ltd</t>
  </si>
  <si>
    <t>SBECSUG</t>
  </si>
  <si>
    <t>K2 Infragen Ltd</t>
  </si>
  <si>
    <t>K2INFRA</t>
  </si>
  <si>
    <t>Essen Speciality Films Ltd</t>
  </si>
  <si>
    <t>ESFL</t>
  </si>
  <si>
    <t>Osia Hyper Retail Ltd</t>
  </si>
  <si>
    <t>OSIAHYPER</t>
  </si>
  <si>
    <t>ABM Knowledgeware Ltd</t>
  </si>
  <si>
    <t>ABMKNO</t>
  </si>
  <si>
    <t>BGR Energy Systems Ltd</t>
  </si>
  <si>
    <t>BGRENERGY</t>
  </si>
  <si>
    <t>Jasch Gauging Technologies Ltd</t>
  </si>
  <si>
    <t>JGTL</t>
  </si>
  <si>
    <t>Kalyani Cast-Tech Ltd</t>
  </si>
  <si>
    <t>KALYANI</t>
  </si>
  <si>
    <t>GEE Ltd</t>
  </si>
  <si>
    <t>GEE</t>
  </si>
  <si>
    <t>Zee Learn Ltd</t>
  </si>
  <si>
    <t>ZEELEARN</t>
  </si>
  <si>
    <t>Rudrabhishek Enterprises Ltd</t>
  </si>
  <si>
    <t>REPL</t>
  </si>
  <si>
    <t>Crayons Advertising Ltd</t>
  </si>
  <si>
    <t>CRAYONS</t>
  </si>
  <si>
    <t>Axis Gold ETF</t>
  </si>
  <si>
    <t>AXISGOLD</t>
  </si>
  <si>
    <t>Chemcrux Enterprises Ltd</t>
  </si>
  <si>
    <t>CHEMCRUX</t>
  </si>
  <si>
    <t>Gujarat Apollo Industries Ltd</t>
  </si>
  <si>
    <t>GUJAPOLLO</t>
  </si>
  <si>
    <t>Medico Remedies Ltd</t>
  </si>
  <si>
    <t>MEDICO</t>
  </si>
  <si>
    <t>Sundaram Brake Linings Ltd</t>
  </si>
  <si>
    <t>SUNDRMBRAK</t>
  </si>
  <si>
    <t>UMA Exports Ltd</t>
  </si>
  <si>
    <t>UMAEXPORTS</t>
  </si>
  <si>
    <t>Rajasthan Gases Ltd</t>
  </si>
  <si>
    <t>RAJGASES</t>
  </si>
  <si>
    <t>Indian Terrain Fashions Ltd</t>
  </si>
  <si>
    <t>INDTERRAIN</t>
  </si>
  <si>
    <t>Sadhav Shipping Ltd</t>
  </si>
  <si>
    <t>SADHAV</t>
  </si>
  <si>
    <t>Omax Autos Ltd</t>
  </si>
  <si>
    <t>OMAXAUTO</t>
  </si>
  <si>
    <t>A B Infrabuild Ltd</t>
  </si>
  <si>
    <t>ABINFRA</t>
  </si>
  <si>
    <t>Digikore Studios Ltd</t>
  </si>
  <si>
    <t>DIGIKORE</t>
  </si>
  <si>
    <t>Shri Dinesh Mills Ltd</t>
  </si>
  <si>
    <t>SHRIDINE</t>
  </si>
  <si>
    <t>International Combustion (India) Ltd</t>
  </si>
  <si>
    <t>INTLCOMBQ</t>
  </si>
  <si>
    <t>Baheti Recycling Industries Ltd</t>
  </si>
  <si>
    <t>BAHETI</t>
  </si>
  <si>
    <t>Infollion Research Services Ltd</t>
  </si>
  <si>
    <t>INFOLLION</t>
  </si>
  <si>
    <t>Naga Dhunseri Group Ltd</t>
  </si>
  <si>
    <t>NDGL</t>
  </si>
  <si>
    <t>Jhaveri Credits and Capital Ltd</t>
  </si>
  <si>
    <t>JHACC</t>
  </si>
  <si>
    <t>Prime Industries Ltd</t>
  </si>
  <si>
    <t>PRIMIND</t>
  </si>
  <si>
    <t>Chatha Foods Ltd</t>
  </si>
  <si>
    <t>CHATHA</t>
  </si>
  <si>
    <t>Cords Cable Industries Ltd</t>
  </si>
  <si>
    <t>CORDSCABLE</t>
  </si>
  <si>
    <t>Shree Rama Newsprint Ltd</t>
  </si>
  <si>
    <t>RAMANEWS</t>
  </si>
  <si>
    <t>Pil Italica Lifestyle Ltd</t>
  </si>
  <si>
    <t>PILITA</t>
  </si>
  <si>
    <t>Captain Polyplast Ltd</t>
  </si>
  <si>
    <t>CPL</t>
  </si>
  <si>
    <t>Caspian Corporate Services Ltd</t>
  </si>
  <si>
    <t>CASPIAN</t>
  </si>
  <si>
    <t>Evexia Lifecare Ltd</t>
  </si>
  <si>
    <t>EVEXIA</t>
  </si>
  <si>
    <t>Inventure Growth &amp; Securities Ltd</t>
  </si>
  <si>
    <t>INVENTURE</t>
  </si>
  <si>
    <t>Vipul Organics Ltd</t>
  </si>
  <si>
    <t>VIPULORG</t>
  </si>
  <si>
    <t>Premier Roadlines Ltd</t>
  </si>
  <si>
    <t>PRLIND</t>
  </si>
  <si>
    <t>RDB Rasayans Ltd</t>
  </si>
  <si>
    <t>RDBRL</t>
  </si>
  <si>
    <t>DEV Information Technology Ltd</t>
  </si>
  <si>
    <t>DEVIT</t>
  </si>
  <si>
    <t>Smartlink Holdings Ltd</t>
  </si>
  <si>
    <t>SMARTLINK</t>
  </si>
  <si>
    <t>PPAP Automotive Ltd</t>
  </si>
  <si>
    <t>PPAP</t>
  </si>
  <si>
    <t>Amba Enterprises Ltd</t>
  </si>
  <si>
    <t>AEL</t>
  </si>
  <si>
    <t>Neelamalai Agro Industries Ltd</t>
  </si>
  <si>
    <t>NEAGI</t>
  </si>
  <si>
    <t>Nitiraj Engineers Ltd</t>
  </si>
  <si>
    <t>NITIRAJ</t>
  </si>
  <si>
    <t>Thomas Scott (India) Ltd</t>
  </si>
  <si>
    <t>THOMASCOTT</t>
  </si>
  <si>
    <t>Paragon Fine &amp; Speciality Chemical Ltd</t>
  </si>
  <si>
    <t>PARAGON</t>
  </si>
  <si>
    <t>Rane Engine Valve Ltd</t>
  </si>
  <si>
    <t>RANEENGINE</t>
  </si>
  <si>
    <t>Veer Global Infraconstruction Ltd</t>
  </si>
  <si>
    <t>VGIL</t>
  </si>
  <si>
    <t>Mangalam Seeds Ltd</t>
  </si>
  <si>
    <t>MSL</t>
  </si>
  <si>
    <t>Canarys Automations Ltd</t>
  </si>
  <si>
    <t>CANARYS</t>
  </si>
  <si>
    <t>Natural Capsules Ltd</t>
  </si>
  <si>
    <t>NATCAPSUQ</t>
  </si>
  <si>
    <t>Welspun Investments and Commercials Ltd</t>
  </si>
  <si>
    <t>WELINV</t>
  </si>
  <si>
    <t>Axis Nifty AAA Bond Plus SDL Apr 2026 50:50 ETF</t>
  </si>
  <si>
    <t>AXISBPSETF</t>
  </si>
  <si>
    <t>KPT Industries Ltd</t>
  </si>
  <si>
    <t>KPT</t>
  </si>
  <si>
    <t>Lords Chloro Alkali Ltd</t>
  </si>
  <si>
    <t>LORDSCHLO</t>
  </si>
  <si>
    <t>Aaron Industries Ltd</t>
  </si>
  <si>
    <t>AARON</t>
  </si>
  <si>
    <t>Alphageo (India) Ltd</t>
  </si>
  <si>
    <t>ALPHAGEO</t>
  </si>
  <si>
    <t>Sharda Ispat Ltd</t>
  </si>
  <si>
    <t>SHRDAIS</t>
  </si>
  <si>
    <t>Investment &amp; Precision Castings Ltd</t>
  </si>
  <si>
    <t>INVPRECQ</t>
  </si>
  <si>
    <t>P.E. Analytics Ltd</t>
  </si>
  <si>
    <t>PROPEQUITY</t>
  </si>
  <si>
    <t>Jay Ushin Ltd</t>
  </si>
  <si>
    <t>JAYUSH</t>
  </si>
  <si>
    <t>Maruti Infrastructure Ltd</t>
  </si>
  <si>
    <t>MAINFRA</t>
  </si>
  <si>
    <t>Lagnam Spintex Ltd</t>
  </si>
  <si>
    <t>LAGNAM</t>
  </si>
  <si>
    <t>Generic Engineering Construction and Projects Ltd</t>
  </si>
  <si>
    <t>GENCON</t>
  </si>
  <si>
    <t>Umang Dairies Ltd</t>
  </si>
  <si>
    <t>UMANGDAIRY</t>
  </si>
  <si>
    <t>CWD Limited</t>
  </si>
  <si>
    <t>CWD</t>
  </si>
  <si>
    <t>South West Pinnacle Exploration Ltd</t>
  </si>
  <si>
    <t>SOUTHWEST</t>
  </si>
  <si>
    <t>Duroply Industries Ltd</t>
  </si>
  <si>
    <t>DUROPLY</t>
  </si>
  <si>
    <t>Rox Hi-Tech Ltd</t>
  </si>
  <si>
    <t>ROXHITECH</t>
  </si>
  <si>
    <t>McLeod Russel India Ltd</t>
  </si>
  <si>
    <t>MCLEODRUSS</t>
  </si>
  <si>
    <t>Sanjivani Paranteral Ltd</t>
  </si>
  <si>
    <t>SANJIVIN</t>
  </si>
  <si>
    <t>Take Solutions Ltd</t>
  </si>
  <si>
    <t>TAKE</t>
  </si>
  <si>
    <t>Purple Finance Ltd</t>
  </si>
  <si>
    <t>PURPLEFIN</t>
  </si>
  <si>
    <t>E Factor Experiences Ltd</t>
  </si>
  <si>
    <t>EFACTOR</t>
  </si>
  <si>
    <t>Kanoria Energy &amp; Infrastructure Limited</t>
  </si>
  <si>
    <t>KEIL</t>
  </si>
  <si>
    <t>Maagh Advertising and Marketing Services Ltd</t>
  </si>
  <si>
    <t>MAAGHADV</t>
  </si>
  <si>
    <t>RKEC Projects Ltd</t>
  </si>
  <si>
    <t>RKEC</t>
  </si>
  <si>
    <t>Par Drugs and Chemicals Ltd</t>
  </si>
  <si>
    <t>PAR</t>
  </si>
  <si>
    <t>On Door Concepts Ltd</t>
  </si>
  <si>
    <t>ONDOOR</t>
  </si>
  <si>
    <t>Retail - Online</t>
  </si>
  <si>
    <t>SAB Industries Ltd</t>
  </si>
  <si>
    <t>SAB</t>
  </si>
  <si>
    <t>SMS Lifesciences India Ltd</t>
  </si>
  <si>
    <t>SMSLIFE</t>
  </si>
  <si>
    <t>Mirae Asset Nifty 50 ETF</t>
  </si>
  <si>
    <t>NIFTYETF</t>
  </si>
  <si>
    <t>VTM Ltd</t>
  </si>
  <si>
    <t>VTMLTD</t>
  </si>
  <si>
    <t>Shri Venkatesh Refineries Ltd</t>
  </si>
  <si>
    <t>SVRL</t>
  </si>
  <si>
    <t>Mercantile Ventures Ltd</t>
  </si>
  <si>
    <t>MERCANTILE</t>
  </si>
  <si>
    <t>Bambino Agro Industries Ltd</t>
  </si>
  <si>
    <t>BAMBINO</t>
  </si>
  <si>
    <t>Commercial Syn Bags Ltd</t>
  </si>
  <si>
    <t>COMSYN</t>
  </si>
  <si>
    <t>LGB Forge Ltd</t>
  </si>
  <si>
    <t>LGBFORGE</t>
  </si>
  <si>
    <t>Konstelec Engineers Ltd</t>
  </si>
  <si>
    <t>KONSTELEC</t>
  </si>
  <si>
    <t>Chemtech Industrial Valves Ltd</t>
  </si>
  <si>
    <t>CHEMTECH</t>
  </si>
  <si>
    <t>Goldstar Power Ltd</t>
  </si>
  <si>
    <t>GOLDSTAR</t>
  </si>
  <si>
    <t>Captain Technocast Ltd</t>
  </si>
  <si>
    <t>CTCL</t>
  </si>
  <si>
    <t>Infinium Pharmachem Ltd</t>
  </si>
  <si>
    <t>INFINIUM</t>
  </si>
  <si>
    <t>Standard Capital Markets Ltd</t>
  </si>
  <si>
    <t>STANCAP</t>
  </si>
  <si>
    <t>Anlon Technology Solutions Ltd</t>
  </si>
  <si>
    <t>ANLON</t>
  </si>
  <si>
    <t>Sicagen India Ltd</t>
  </si>
  <si>
    <t>SICAGEN</t>
  </si>
  <si>
    <t>ASI Industries Ltd</t>
  </si>
  <si>
    <t>ASIIL</t>
  </si>
  <si>
    <t>Uday Jewellery Industries Ltd</t>
  </si>
  <si>
    <t>UDAYJEW</t>
  </si>
  <si>
    <t>Bhatia Communications &amp; Retail (India) Ltd</t>
  </si>
  <si>
    <t>BHATIA</t>
  </si>
  <si>
    <t>Hindcon Chemicals Ltd</t>
  </si>
  <si>
    <t>HINDCON</t>
  </si>
  <si>
    <t>Prajay Engineers Syndicate Ltd</t>
  </si>
  <si>
    <t>PRAENG</t>
  </si>
  <si>
    <t>Pune E - Stock Broking Ltd</t>
  </si>
  <si>
    <t>PESB</t>
  </si>
  <si>
    <t>Aksharchem (India) Ltd</t>
  </si>
  <si>
    <t>AKSHARCHEM</t>
  </si>
  <si>
    <t>Tunwal E-Motors Ltd</t>
  </si>
  <si>
    <t>TUNWAL</t>
  </si>
  <si>
    <t>MK Exim (India) Ltd</t>
  </si>
  <si>
    <t>MKEXIM</t>
  </si>
  <si>
    <t>Brahmaputra Infrastructure Ltd</t>
  </si>
  <si>
    <t>BRAHMINFRA</t>
  </si>
  <si>
    <t>India Gelatine &amp; Chemicals Ltd</t>
  </si>
  <si>
    <t>INDGELA</t>
  </si>
  <si>
    <t>Shradha Infraprojects Ltd</t>
  </si>
  <si>
    <t>SHRADHA</t>
  </si>
  <si>
    <t>Prime Fresh Ltd</t>
  </si>
  <si>
    <t>PRIMEFRESH</t>
  </si>
  <si>
    <t>Vardhman Polytex Ltd</t>
  </si>
  <si>
    <t>VARDMNPOLY</t>
  </si>
  <si>
    <t>Alphalogic Industries Ltd</t>
  </si>
  <si>
    <t>ALPHAIND</t>
  </si>
  <si>
    <t>Navkar Urbanstructure Ltd</t>
  </si>
  <si>
    <t>NAVKAR</t>
  </si>
  <si>
    <t>Nureca Ltd</t>
  </si>
  <si>
    <t>NURECA</t>
  </si>
  <si>
    <t>Ginni Filaments Ltd</t>
  </si>
  <si>
    <t>GINNIFILA</t>
  </si>
  <si>
    <t>JK Agri Genetics Ltd</t>
  </si>
  <si>
    <t>JK AGRI</t>
  </si>
  <si>
    <t>CAPTAIN PIPES Ltd</t>
  </si>
  <si>
    <t>CAPPIPES</t>
  </si>
  <si>
    <t>Brady And Morris Engineering Co Ltd</t>
  </si>
  <si>
    <t>BRADYM</t>
  </si>
  <si>
    <t>Indo Thai Securities Ltd</t>
  </si>
  <si>
    <t>INDOTHAI</t>
  </si>
  <si>
    <t>Bhilwara Technical Textiles Ltd</t>
  </si>
  <si>
    <t>BTTL</t>
  </si>
  <si>
    <t>Rajshree Sugars &amp; Chemicals Ltd</t>
  </si>
  <si>
    <t>RAJSREESUG</t>
  </si>
  <si>
    <t>Maximus International Ltd</t>
  </si>
  <si>
    <t>MAXIMUS</t>
  </si>
  <si>
    <t>RRIL Ltd</t>
  </si>
  <si>
    <t>RRIL</t>
  </si>
  <si>
    <t>Aashka Hospitals Ltd</t>
  </si>
  <si>
    <t>AASHKA</t>
  </si>
  <si>
    <t>T T Ltd</t>
  </si>
  <si>
    <t>TTL</t>
  </si>
  <si>
    <t>Starteck Finance Ltd</t>
  </si>
  <si>
    <t>STARTECK</t>
  </si>
  <si>
    <t>Star Delta Transformers Ltd</t>
  </si>
  <si>
    <t>STARDELTA</t>
  </si>
  <si>
    <t>Globus Power Generation Ltd</t>
  </si>
  <si>
    <t>GLOBUSCON</t>
  </si>
  <si>
    <t>Dindigul Farm Product Ltd</t>
  </si>
  <si>
    <t>DFPL</t>
  </si>
  <si>
    <t>Jullundur Motor Agency (Delhi) Ltd</t>
  </si>
  <si>
    <t>JMA</t>
  </si>
  <si>
    <t>Visa Steel Ltd</t>
  </si>
  <si>
    <t>VISASTEEL</t>
  </si>
  <si>
    <t>Mason Infratech Ltd</t>
  </si>
  <si>
    <t>MASON</t>
  </si>
  <si>
    <t>Empower India Ltd</t>
  </si>
  <si>
    <t>EMPOWER</t>
  </si>
  <si>
    <t>Shraddha Prime Projects Ltd</t>
  </si>
  <si>
    <t>SHRADDHA</t>
  </si>
  <si>
    <t>Denis Chem Lab Ltd</t>
  </si>
  <si>
    <t>DENISCHEM</t>
  </si>
  <si>
    <t>Sayaji Hotels (Pune) Ltd</t>
  </si>
  <si>
    <t>SHPLPUNE</t>
  </si>
  <si>
    <t>Shree Ajit Pulp and Paper Ltd</t>
  </si>
  <si>
    <t>SAPPL</t>
  </si>
  <si>
    <t>Super House Ltd</t>
  </si>
  <si>
    <t>SUPERHOUSE</t>
  </si>
  <si>
    <t>Coral Laboratories Ltd</t>
  </si>
  <si>
    <t>CORALAB</t>
  </si>
  <si>
    <t>Delphi World Money Ltd</t>
  </si>
  <si>
    <t>DELPHIFX</t>
  </si>
  <si>
    <t>Prithvi Exchange (India) Ltd</t>
  </si>
  <si>
    <t>PRITHVIEXCH</t>
  </si>
  <si>
    <t>Shree Vasu Logistics Ltd</t>
  </si>
  <si>
    <t>SVLL</t>
  </si>
  <si>
    <t>Indrayani Biotech Ltd</t>
  </si>
  <si>
    <t>INDRANIB</t>
  </si>
  <si>
    <t>Ravinder Heights Ltd</t>
  </si>
  <si>
    <t>RVHL</t>
  </si>
  <si>
    <t>Trejhara Solutions Ltd</t>
  </si>
  <si>
    <t>TREJHARA</t>
  </si>
  <si>
    <t>Sarthak Metals Ltd</t>
  </si>
  <si>
    <t>SMLT</t>
  </si>
  <si>
    <t>G M Polyplast Ltd</t>
  </si>
  <si>
    <t>GMPL</t>
  </si>
  <si>
    <t>Radix Industries (India) Ltd</t>
  </si>
  <si>
    <t>RADIXIND</t>
  </si>
  <si>
    <t>Sona Machinery Ltd</t>
  </si>
  <si>
    <t>SONAMAC</t>
  </si>
  <si>
    <t>Tirupati Forge Ltd</t>
  </si>
  <si>
    <t>TIRUPATIFL</t>
  </si>
  <si>
    <t>Kanpur Plastipack Ltd</t>
  </si>
  <si>
    <t>KANPRPLA</t>
  </si>
  <si>
    <t>Zeal Global Services Ltd</t>
  </si>
  <si>
    <t>ZEAL</t>
  </si>
  <si>
    <t>Tembo Global Industries Ltd</t>
  </si>
  <si>
    <t>TEMBO</t>
  </si>
  <si>
    <t>Ashapuri Gold Ornament Ltd</t>
  </si>
  <si>
    <t>AGOL</t>
  </si>
  <si>
    <t>Modi Rubber Ltd</t>
  </si>
  <si>
    <t>MODIRUBBER</t>
  </si>
  <si>
    <t>Aurangabad Distillery Ltd</t>
  </si>
  <si>
    <t>AURDIS</t>
  </si>
  <si>
    <t>Panasonic Carbon India Co Ltd</t>
  </si>
  <si>
    <t>PANCARBON</t>
  </si>
  <si>
    <t>MITCON Consultancy &amp; Engineering Services Ltd</t>
  </si>
  <si>
    <t>MITCON</t>
  </si>
  <si>
    <t>KBC Global Ltd</t>
  </si>
  <si>
    <t>KBCGLOBAL</t>
  </si>
  <si>
    <t>Halder Venture Ltd</t>
  </si>
  <si>
    <t>HALDER</t>
  </si>
  <si>
    <t>Shri Bajrang Alliance Ltd</t>
  </si>
  <si>
    <t>SHBAJRG</t>
  </si>
  <si>
    <t>Regis Industries Ltd</t>
  </si>
  <si>
    <t>REGIS</t>
  </si>
  <si>
    <t>Lloyds Luxuries Ltd</t>
  </si>
  <si>
    <t>LLOYDS</t>
  </si>
  <si>
    <t>Samkrg Pistons and Rings Ltd</t>
  </si>
  <si>
    <t>SAMKRG</t>
  </si>
  <si>
    <t>Kimia Biosciences Ltd</t>
  </si>
  <si>
    <t>KIMIABL</t>
  </si>
  <si>
    <t>Cochin Minerals and Rutile Ltd</t>
  </si>
  <si>
    <t>COCHINM</t>
  </si>
  <si>
    <t>Madhusudan Masala Ltd</t>
  </si>
  <si>
    <t>MADHUSUDAN</t>
  </si>
  <si>
    <t>Paul Merchants Ltd</t>
  </si>
  <si>
    <t>PML</t>
  </si>
  <si>
    <t>KCK Industries Ltd</t>
  </si>
  <si>
    <t>KCK</t>
  </si>
  <si>
    <t>Arihant Foundations &amp; Housing Ltd</t>
  </si>
  <si>
    <t>ARIHANT</t>
  </si>
  <si>
    <t>Bimetal Bearings Ltd</t>
  </si>
  <si>
    <t>BIMETAL</t>
  </si>
  <si>
    <t>Alpine Housing Development Corporation Limited</t>
  </si>
  <si>
    <t>ALPINEHOU</t>
  </si>
  <si>
    <t>G G Engineering Ltd</t>
  </si>
  <si>
    <t>GGENG</t>
  </si>
  <si>
    <t>Raghuvansh Agrofarms Ltd</t>
  </si>
  <si>
    <t>RAFL</t>
  </si>
  <si>
    <t>NTC Industries Ltd</t>
  </si>
  <si>
    <t>NTCIND</t>
  </si>
  <si>
    <t>Shiva Texyarn Ltd</t>
  </si>
  <si>
    <t>SHIVATEX</t>
  </si>
  <si>
    <t>Swastika Investmart Ltd</t>
  </si>
  <si>
    <t>SWASTIKA</t>
  </si>
  <si>
    <t>Ajanta Soya Ltd</t>
  </si>
  <si>
    <t>AJANTSOY</t>
  </si>
  <si>
    <t>Pmc Fincorp Ltd</t>
  </si>
  <si>
    <t>PMCFIN</t>
  </si>
  <si>
    <t>Goldkart Jewels Ltd</t>
  </si>
  <si>
    <t>GOLDKART</t>
  </si>
  <si>
    <t>Rajshree Polypack Ltd</t>
  </si>
  <si>
    <t>RPPL</t>
  </si>
  <si>
    <t>Inertia Steel Ltd</t>
  </si>
  <si>
    <t>INERTIAST</t>
  </si>
  <si>
    <t>Compucom Software Ltd</t>
  </si>
  <si>
    <t>COMPUSOFT</t>
  </si>
  <si>
    <t>Equippp Social Impact Technologies Ltd</t>
  </si>
  <si>
    <t>EQUIPPP</t>
  </si>
  <si>
    <t xml:space="preserve"> IT Services &amp; Consulting</t>
  </si>
  <si>
    <t>Available Finance Ltd</t>
  </si>
  <si>
    <t>AVAILFC</t>
  </si>
  <si>
    <t>Dhunseri Tea &amp; Industries Ltd</t>
  </si>
  <si>
    <t>DTIL</t>
  </si>
  <si>
    <t>Brooks Laboratories Ltd</t>
  </si>
  <si>
    <t>BROOKS</t>
  </si>
  <si>
    <t>National Plastic Technologies Ltd</t>
  </si>
  <si>
    <t>NATPLASTI</t>
  </si>
  <si>
    <t>ShreeOswal Seeds and Chemicals Ltd</t>
  </si>
  <si>
    <t>OSWALSEEDS</t>
  </si>
  <si>
    <t>SBI Nifty Bank ETF</t>
  </si>
  <si>
    <t>SETFNIFBK</t>
  </si>
  <si>
    <t>Signet Industries Ltd</t>
  </si>
  <si>
    <t>SIGIND</t>
  </si>
  <si>
    <t>BSL Ltd</t>
  </si>
  <si>
    <t>BSL</t>
  </si>
  <si>
    <t>Mangal Credit and Fincorp Ltd</t>
  </si>
  <si>
    <t>MANCREDIT</t>
  </si>
  <si>
    <t>Indbank Merchant Banking Services Ltd</t>
  </si>
  <si>
    <t>INDBANK</t>
  </si>
  <si>
    <t>Spectrum Talent Management Ltd</t>
  </si>
  <si>
    <t>SPECTSTM</t>
  </si>
  <si>
    <t>Hindustan Adhesives Ltd</t>
  </si>
  <si>
    <t>HINDADH</t>
  </si>
  <si>
    <t>Cosmo Ferrites Ltd</t>
  </si>
  <si>
    <t>COSMOFE</t>
  </si>
  <si>
    <t>Narmada Gelatines Ltd</t>
  </si>
  <si>
    <t>SHAWGELTIN</t>
  </si>
  <si>
    <t>Yash Optics &amp; Lens Ltd</t>
  </si>
  <si>
    <t>YASHOPTICS</t>
  </si>
  <si>
    <t>Nettlinx Ltd</t>
  </si>
  <si>
    <t>NETTLINX</t>
  </si>
  <si>
    <t>PG Foils Ltd</t>
  </si>
  <si>
    <t>PGFOILQ</t>
  </si>
  <si>
    <t>DCG Cables &amp; Wires Ltd</t>
  </si>
  <si>
    <t>DCG</t>
  </si>
  <si>
    <t>IP Rings Ltd</t>
  </si>
  <si>
    <t>IPRINGLTD</t>
  </si>
  <si>
    <t>Aartech Solonics Ltd</t>
  </si>
  <si>
    <t>AARTECH</t>
  </si>
  <si>
    <t>Sanmit Infra Ltd</t>
  </si>
  <si>
    <t>SANINFRA</t>
  </si>
  <si>
    <t>GSS Infotech Ltd</t>
  </si>
  <si>
    <t>GSS</t>
  </si>
  <si>
    <t>Indiabulls Enterprises Ltd</t>
  </si>
  <si>
    <t>IEL</t>
  </si>
  <si>
    <t>Capital Trust Ltd</t>
  </si>
  <si>
    <t>CAPTRUST</t>
  </si>
  <si>
    <t>Duncan Engineering Ltd</t>
  </si>
  <si>
    <t>DUNCANENG</t>
  </si>
  <si>
    <t>Diksat Transworld Ltd</t>
  </si>
  <si>
    <t>DIKSAT</t>
  </si>
  <si>
    <t>Arham Technologies Ltd</t>
  </si>
  <si>
    <t>ARHAM</t>
  </si>
  <si>
    <t>ICICI Prudential Nifty 100 Low Vol 30 ETF</t>
  </si>
  <si>
    <t>LOWVOLIETF</t>
  </si>
  <si>
    <t>Akanksha Power and Infrastructure Ltd</t>
  </si>
  <si>
    <t>AKANKSHA</t>
  </si>
  <si>
    <t>Electrical Components &amp; Equipment</t>
  </si>
  <si>
    <t>Gujarat State Financial Corp</t>
  </si>
  <si>
    <t>GUJSTATFIN</t>
  </si>
  <si>
    <t>S &amp; S Power Switchgear Ltd</t>
  </si>
  <si>
    <t>S&amp;SPOWER</t>
  </si>
  <si>
    <t>AMJ Land Holdings Ltd</t>
  </si>
  <si>
    <t>AMJLAND</t>
  </si>
  <si>
    <t>LKP Finance Ltd</t>
  </si>
  <si>
    <t>LKPFIN</t>
  </si>
  <si>
    <t>Pansari Developers Ltd</t>
  </si>
  <si>
    <t>PANSARI</t>
  </si>
  <si>
    <t>Noida Toll Bridge Company Ltd</t>
  </si>
  <si>
    <t>NOIDATOLL</t>
  </si>
  <si>
    <t>Organic Recycling Systems Ltd</t>
  </si>
  <si>
    <t>ORGANICREC</t>
  </si>
  <si>
    <t>ResGen Ltd</t>
  </si>
  <si>
    <t>RESGEN</t>
  </si>
  <si>
    <t>Aspinwall and Company Ltd</t>
  </si>
  <si>
    <t>ASPINWALL</t>
  </si>
  <si>
    <t>GVP Infotech Ltd</t>
  </si>
  <si>
    <t>GVPTECH</t>
  </si>
  <si>
    <t>Asian Hotels (East) Ltd</t>
  </si>
  <si>
    <t>AHLEAST</t>
  </si>
  <si>
    <t>Lovable Lingerie Ltd</t>
  </si>
  <si>
    <t>LOVABLE</t>
  </si>
  <si>
    <t>Gayatri Rubbers and Chemicals Ltd</t>
  </si>
  <si>
    <t>GRCL</t>
  </si>
  <si>
    <t>Modern Threads (India) Ltd</t>
  </si>
  <si>
    <t>MODTHREAD</t>
  </si>
  <si>
    <t>Sizemasters Technology Ltd</t>
  </si>
  <si>
    <t>SIZEMASTER</t>
  </si>
  <si>
    <t>Jaysynth Orgochem Ltd</t>
  </si>
  <si>
    <t>JDORGOCHEM</t>
  </si>
  <si>
    <t>WAA Solar Ltd</t>
  </si>
  <si>
    <t>WAA</t>
  </si>
  <si>
    <t>delaPlex Ltd</t>
  </si>
  <si>
    <t>DELAPLEX</t>
  </si>
  <si>
    <t>Maha Rashtra Apex Corporation Ltd</t>
  </si>
  <si>
    <t>MAHAPEXLTD</t>
  </si>
  <si>
    <t>Quest Laboratories Ltd</t>
  </si>
  <si>
    <t>QUESTLAB</t>
  </si>
  <si>
    <t>Somi Conveyor Beltings Ltd</t>
  </si>
  <si>
    <t>SOMICONVEY</t>
  </si>
  <si>
    <t>LA Tim Metal &amp; Industries Ltd</t>
  </si>
  <si>
    <t>LATIMMETAL</t>
  </si>
  <si>
    <t>Shree Osfm E-Mobility Ltd</t>
  </si>
  <si>
    <t>SHREEOSFM</t>
  </si>
  <si>
    <t>Prizor Viztech Ltd</t>
  </si>
  <si>
    <t>PRIZOR</t>
  </si>
  <si>
    <t>Salasar Exteriors and Contour Ltd</t>
  </si>
  <si>
    <t>SECL</t>
  </si>
  <si>
    <t>Lactose (India) Ltd</t>
  </si>
  <si>
    <t>LACTOSE</t>
  </si>
  <si>
    <t>A B Cotspin India Ltd</t>
  </si>
  <si>
    <t>ABCOTS</t>
  </si>
  <si>
    <t>Flexituff Ventures International Ltd</t>
  </si>
  <si>
    <t>FLEXITUFF</t>
  </si>
  <si>
    <t>Cambridge Technology Enterprises Ltd</t>
  </si>
  <si>
    <t>CTE</t>
  </si>
  <si>
    <t>Hindustan Tin Works Ltd</t>
  </si>
  <si>
    <t>HINDTIN</t>
  </si>
  <si>
    <t>Shekhawati Industries Ltd</t>
  </si>
  <si>
    <t>SPYL</t>
  </si>
  <si>
    <t>Kanchi Karpooram Ltd</t>
  </si>
  <si>
    <t>KANCHI</t>
  </si>
  <si>
    <t>Century Extrusions Ltd</t>
  </si>
  <si>
    <t>CENTEXT</t>
  </si>
  <si>
    <t>Precision Electronics Ltd</t>
  </si>
  <si>
    <t>PRECISIO</t>
  </si>
  <si>
    <t>Sonam Ltd</t>
  </si>
  <si>
    <t>SONAMLTD</t>
  </si>
  <si>
    <t>BDH Industries Ltd</t>
  </si>
  <si>
    <t>BDH</t>
  </si>
  <si>
    <t>Toyam Sports Ltd</t>
  </si>
  <si>
    <t>TOYAMSL</t>
  </si>
  <si>
    <t>Coral India Finance and Housing Ltd</t>
  </si>
  <si>
    <t>CORALFINAC</t>
  </si>
  <si>
    <t>Tips Films Ltd</t>
  </si>
  <si>
    <t>TIPSFILMS</t>
  </si>
  <si>
    <t>Supreme Holdings &amp; Hospitality (India) Ltd</t>
  </si>
  <si>
    <t>SUPREME</t>
  </si>
  <si>
    <t>Intrasoft Technologies Ltd</t>
  </si>
  <si>
    <t>ISFT</t>
  </si>
  <si>
    <t>Rulka Electricals Ltd</t>
  </si>
  <si>
    <t>RULKA</t>
  </si>
  <si>
    <t>Maheshwari Logistics Ltd</t>
  </si>
  <si>
    <t>MAHESHWARI</t>
  </si>
  <si>
    <t>Storage Technologies and Automation Ltd</t>
  </si>
  <si>
    <t>STAL</t>
  </si>
  <si>
    <t>Universal Autofoundry Ltd</t>
  </si>
  <si>
    <t>UNIAUTO</t>
  </si>
  <si>
    <t>Nirman Agri Genetics Ltd</t>
  </si>
  <si>
    <t>NIRMAN</t>
  </si>
  <si>
    <t>Aryaman Capital Markets Ltd</t>
  </si>
  <si>
    <t>ARYACAPM</t>
  </si>
  <si>
    <t>Shahlon Silk Industries Ltd</t>
  </si>
  <si>
    <t>SHAHLON</t>
  </si>
  <si>
    <t>Texmo Pipes and Products Ltd</t>
  </si>
  <si>
    <t>TEXMOPIPES</t>
  </si>
  <si>
    <t>Sylvan Plyboard (India) Ltd</t>
  </si>
  <si>
    <t>SYLVANPLY</t>
  </si>
  <si>
    <t>GTL Ltd</t>
  </si>
  <si>
    <t>GTL</t>
  </si>
  <si>
    <t>Incredible Industries Ltd</t>
  </si>
  <si>
    <t>INCREDIBLE</t>
  </si>
  <si>
    <t>Confidence Futuristic Energetech Ltd</t>
  </si>
  <si>
    <t>CFEL</t>
  </si>
  <si>
    <t>Tarmat Ltd</t>
  </si>
  <si>
    <t>TARMAT</t>
  </si>
  <si>
    <t>Tainwala Chemicals and Plastics (India) Ltd</t>
  </si>
  <si>
    <t>TAINWALCHM</t>
  </si>
  <si>
    <t>AKI India Ltd</t>
  </si>
  <si>
    <t>AKI</t>
  </si>
  <si>
    <t>Priti International Ltd</t>
  </si>
  <si>
    <t>PRITI</t>
  </si>
  <si>
    <t>JSL Industries Ltd</t>
  </si>
  <si>
    <t>JSLINDL</t>
  </si>
  <si>
    <t>Worth Peripherals Ltd</t>
  </si>
  <si>
    <t>Tahmar Enterprises Ltd</t>
  </si>
  <si>
    <t>TAHMARENT</t>
  </si>
  <si>
    <t>LOYAL EQUIPMENTS Ltd</t>
  </si>
  <si>
    <t>LOYAL</t>
  </si>
  <si>
    <t>Standard Industries Ltd</t>
  </si>
  <si>
    <t>SIL</t>
  </si>
  <si>
    <t>Indian Wood Products Co Ltd</t>
  </si>
  <si>
    <t>IWP</t>
  </si>
  <si>
    <t>SAH Polymers Ltd</t>
  </si>
  <si>
    <t>SAH</t>
  </si>
  <si>
    <t>Rajnish Retail Ltd</t>
  </si>
  <si>
    <t>RRETAIL</t>
  </si>
  <si>
    <t>Global Offshore Services Ltd</t>
  </si>
  <si>
    <t>GLOBOFFS</t>
  </si>
  <si>
    <t>Refex Renewables &amp; Infrastructure Ltd</t>
  </si>
  <si>
    <t>REFEXRENEW</t>
  </si>
  <si>
    <t>DHP India Ltd</t>
  </si>
  <si>
    <t>DHPIND</t>
  </si>
  <si>
    <t>Emerald Finance Ltd</t>
  </si>
  <si>
    <t>EMERALD</t>
  </si>
  <si>
    <t>Ducon Infratechnologies Ltd</t>
  </si>
  <si>
    <t>DUCON</t>
  </si>
  <si>
    <t>Maxposure Ltd</t>
  </si>
  <si>
    <t>MAXPOSURE</t>
  </si>
  <si>
    <t>Techknowgreen Solutions Ltd</t>
  </si>
  <si>
    <t>TECHKGREEN</t>
  </si>
  <si>
    <t>Enser Communications Ltd</t>
  </si>
  <si>
    <t>ENSER</t>
  </si>
  <si>
    <t>Garnet International Ltd</t>
  </si>
  <si>
    <t>GARNETINT</t>
  </si>
  <si>
    <t>United Nilgiri Tea Estates Company Ltd</t>
  </si>
  <si>
    <t>UNITEDTEA</t>
  </si>
  <si>
    <t>Beacon Trusteeship Ltd</t>
  </si>
  <si>
    <t>BEACON</t>
  </si>
  <si>
    <t>Kovilpatti Lakshmi Roller Flour Mills Ltd</t>
  </si>
  <si>
    <t>KLRFM</t>
  </si>
  <si>
    <t>Qualitek Labs Ltd</t>
  </si>
  <si>
    <t>QLL</t>
  </si>
  <si>
    <t>QMS Medical Allied Services Ltd</t>
  </si>
  <si>
    <t>QMSMEDI</t>
  </si>
  <si>
    <t>Atam Valves Ltd</t>
  </si>
  <si>
    <t>ATAM</t>
  </si>
  <si>
    <t>Shah Metacorp Ltd</t>
  </si>
  <si>
    <t>SHAH</t>
  </si>
  <si>
    <t>IL&amp;FS Transportation Networks Ltd</t>
  </si>
  <si>
    <t>IL&amp;FSTRANS</t>
  </si>
  <si>
    <t>Mitsu Chem Plast Ltd</t>
  </si>
  <si>
    <t>MITSU</t>
  </si>
  <si>
    <t>Manaksia Aluminium Co Ltd</t>
  </si>
  <si>
    <t>MANAKALUCO</t>
  </si>
  <si>
    <t>Odyssey Technologies Ltd</t>
  </si>
  <si>
    <t>ODYSSEY</t>
  </si>
  <si>
    <t>Mahalaxmi Rubtech Ltd</t>
  </si>
  <si>
    <t>MHLXMIRU</t>
  </si>
  <si>
    <t>ACE Software Exports Ltd</t>
  </si>
  <si>
    <t>ACESOFT</t>
  </si>
  <si>
    <t>CHL Ltd</t>
  </si>
  <si>
    <t>CHLLTD</t>
  </si>
  <si>
    <t>IVP Ltd</t>
  </si>
  <si>
    <t>IVP</t>
  </si>
  <si>
    <t>Aarvi Encon Ltd</t>
  </si>
  <si>
    <t>AARVI</t>
  </si>
  <si>
    <t>Supreme Infrastructure India Ltd</t>
  </si>
  <si>
    <t>SUPREMEINF</t>
  </si>
  <si>
    <t>Sadbhav Infrastructure Projects Ltd</t>
  </si>
  <si>
    <t>SADBHIN</t>
  </si>
  <si>
    <t>Oil Country Tubular Ltd</t>
  </si>
  <si>
    <t>OILCOUNTUB</t>
  </si>
  <si>
    <t>Univastu India Ltd</t>
  </si>
  <si>
    <t>UNIVASTU</t>
  </si>
  <si>
    <t>Fonebox Retail Ltd</t>
  </si>
  <si>
    <t>FONEBOX</t>
  </si>
  <si>
    <t>Archidply Industries Ltd</t>
  </si>
  <si>
    <t>ARCHIDPLY</t>
  </si>
  <si>
    <t>Vital Chemtech Ltd</t>
  </si>
  <si>
    <t>VITAL</t>
  </si>
  <si>
    <t>Arvee Laboratories (India) Ltd</t>
  </si>
  <si>
    <t>ARVEE</t>
  </si>
  <si>
    <t>Shri Balaji Valve Components Ltd</t>
  </si>
  <si>
    <t>SBVCL</t>
  </si>
  <si>
    <t>Prima Plastics Ltd</t>
  </si>
  <si>
    <t>PRIMAPLA</t>
  </si>
  <si>
    <t>Alacrity Securities Ltd</t>
  </si>
  <si>
    <t>ALSL</t>
  </si>
  <si>
    <t>Niraj Cement Structurals Ltd</t>
  </si>
  <si>
    <t>NIRAJ</t>
  </si>
  <si>
    <t>Magna Electro Castings Ltd</t>
  </si>
  <si>
    <t>MAGNAELQ</t>
  </si>
  <si>
    <t>Dcm Ltd</t>
  </si>
  <si>
    <t>DCM</t>
  </si>
  <si>
    <t>Bafna Pharmaceuticals Ltd</t>
  </si>
  <si>
    <t>BAFNAPH</t>
  </si>
  <si>
    <t>Surat Trade and Mercantile Ltd</t>
  </si>
  <si>
    <t>SURATRAML</t>
  </si>
  <si>
    <t>Lambodhara Textiles Ltd</t>
  </si>
  <si>
    <t>LAMBODHARA</t>
  </si>
  <si>
    <t>Suryalata Spinning Mills Ltd</t>
  </si>
  <si>
    <t>SURYALA</t>
  </si>
  <si>
    <t>Kalyani Forge Ltd</t>
  </si>
  <si>
    <t>KALYANIFRG</t>
  </si>
  <si>
    <t>Divine Power Energy Ltd</t>
  </si>
  <si>
    <t>DPEL</t>
  </si>
  <si>
    <t>Dolfin Rubbers Ltd</t>
  </si>
  <si>
    <t>DOLFIN</t>
  </si>
  <si>
    <t>GIR Natureview Resorts Ltd</t>
  </si>
  <si>
    <t>GIRRESORTS</t>
  </si>
  <si>
    <t>Vibrant Global Capital Ltd</t>
  </si>
  <si>
    <t>VGCL</t>
  </si>
  <si>
    <t>Krebs Biochemicals and Industries Ltd</t>
  </si>
  <si>
    <t>KREBSBIO</t>
  </si>
  <si>
    <t>Dhoot Industrial Finance Ltd</t>
  </si>
  <si>
    <t>DHOOTIN</t>
  </si>
  <si>
    <t>Sharat Industries Ltd</t>
  </si>
  <si>
    <t>SHINDL</t>
  </si>
  <si>
    <t>Shigan Quantum Technologies Ltd</t>
  </si>
  <si>
    <t>SHIGAN</t>
  </si>
  <si>
    <t>Shradha AI Technologies Ltd</t>
  </si>
  <si>
    <t>SHRAAITECH</t>
  </si>
  <si>
    <t>Ramdevbaba Solvent Ltd</t>
  </si>
  <si>
    <t>RBS</t>
  </si>
  <si>
    <t>Indian Sucrose Ltd</t>
  </si>
  <si>
    <t>INDSUCR</t>
  </si>
  <si>
    <t>Ducol Organics &amp; Colours Ltd</t>
  </si>
  <si>
    <t>DUCOL</t>
  </si>
  <si>
    <t>United Polyfab Gujarat Ltd</t>
  </si>
  <si>
    <t>UNITEDPOLY</t>
  </si>
  <si>
    <t>Emmbi Industries Ltd</t>
  </si>
  <si>
    <t>EMMBI</t>
  </si>
  <si>
    <t>Rungta Irrigation Ltd</t>
  </si>
  <si>
    <t>RUNGTAIR</t>
  </si>
  <si>
    <t>Ovobel Foods Ltd</t>
  </si>
  <si>
    <t>OVOBELE</t>
  </si>
  <si>
    <t>Indian Infotech and Software Ltd</t>
  </si>
  <si>
    <t>INDINFO</t>
  </si>
  <si>
    <t>Reliance Home Finance Ltd</t>
  </si>
  <si>
    <t>RHFL</t>
  </si>
  <si>
    <t>Gretex Industries Ltd</t>
  </si>
  <si>
    <t>GRETEX</t>
  </si>
  <si>
    <t>Espire Hospitality Ltd</t>
  </si>
  <si>
    <t>ESPIRE</t>
  </si>
  <si>
    <t>Dhruv Consultancy Services Ltd</t>
  </si>
  <si>
    <t>DHRUV</t>
  </si>
  <si>
    <t>Keynote Financial Services Ltd</t>
  </si>
  <si>
    <t>KEYFINSERV</t>
  </si>
  <si>
    <t>Aarnav Fashions Ltd</t>
  </si>
  <si>
    <t>AARNAV</t>
  </si>
  <si>
    <t>Praxis Home Retail Ltd</t>
  </si>
  <si>
    <t>PRAXIS</t>
  </si>
  <si>
    <t>Anik Industries Ltd</t>
  </si>
  <si>
    <t>ANIKINDS</t>
  </si>
  <si>
    <t>Alpa Laboratories Ltd</t>
  </si>
  <si>
    <t>ALPA</t>
  </si>
  <si>
    <t>Kaushalya Logistics Ltd</t>
  </si>
  <si>
    <t>KLL</t>
  </si>
  <si>
    <t>Ground Freight &amp; Logistics</t>
  </si>
  <si>
    <t>Ashika Credit Capital Ltd</t>
  </si>
  <si>
    <t>ASHIKA</t>
  </si>
  <si>
    <t>Homesfy Realty Ltd</t>
  </si>
  <si>
    <t>HOMESFY</t>
  </si>
  <si>
    <t>Upsurge Seeds Of Agriculture Ltd</t>
  </si>
  <si>
    <t>USASEEDS</t>
  </si>
  <si>
    <t>Galaxy Cloud Kitchens Ltd</t>
  </si>
  <si>
    <t>GCKL</t>
  </si>
  <si>
    <t>S V Global Mill Ltd</t>
  </si>
  <si>
    <t>SVGLOBAL</t>
  </si>
  <si>
    <t>Aveer Foods Ltd</t>
  </si>
  <si>
    <t>AVEER</t>
  </si>
  <si>
    <t>Flex Foods Ltd</t>
  </si>
  <si>
    <t>FLEXFO</t>
  </si>
  <si>
    <t>Lucent Industries Ltd</t>
  </si>
  <si>
    <t>LUCENT</t>
  </si>
  <si>
    <t>South India Paper Mills Ltd</t>
  </si>
  <si>
    <t>STHINPA</t>
  </si>
  <si>
    <t>Prakash Steelage Ltd</t>
  </si>
  <si>
    <t>PRAKASHSTL</t>
  </si>
  <si>
    <t>Baid Finserv Ltd</t>
  </si>
  <si>
    <t>BAIDFIN</t>
  </si>
  <si>
    <t>Rts Power Corporation Ltd</t>
  </si>
  <si>
    <t>RTSPOWR</t>
  </si>
  <si>
    <t>Sprayking Ltd</t>
  </si>
  <si>
    <t>SPRAYKING</t>
  </si>
  <si>
    <t>Surana Solar Ltd</t>
  </si>
  <si>
    <t>SURANASOL</t>
  </si>
  <si>
    <t>Weizmann Limited</t>
  </si>
  <si>
    <t>WEIZMANIND</t>
  </si>
  <si>
    <t>V R Infraspace Ltd</t>
  </si>
  <si>
    <t>VR</t>
  </si>
  <si>
    <t>Basant Agro Tech (India) Ltd</t>
  </si>
  <si>
    <t>BASANTGL</t>
  </si>
  <si>
    <t>Calcom Vision Ltd</t>
  </si>
  <si>
    <t>CALCOM</t>
  </si>
  <si>
    <t>Deep Polymers Ltd</t>
  </si>
  <si>
    <t>DEEP</t>
  </si>
  <si>
    <t>HCP Plastene Bulkpack Ltd</t>
  </si>
  <si>
    <t>HPBL</t>
  </si>
  <si>
    <t>SPL Industries Ltd</t>
  </si>
  <si>
    <t>SPLIL</t>
  </si>
  <si>
    <t>Anmol India Ltd</t>
  </si>
  <si>
    <t>ANMOL</t>
  </si>
  <si>
    <t>Bal Pharma Ltd</t>
  </si>
  <si>
    <t>BALPHARMA</t>
  </si>
  <si>
    <t>Sel Manufacturing Company Ltd</t>
  </si>
  <si>
    <t>SELMC</t>
  </si>
  <si>
    <t>Srivari Spices and Foods Ltd</t>
  </si>
  <si>
    <t>SSFL</t>
  </si>
  <si>
    <t>Eros International Media Ltd</t>
  </si>
  <si>
    <t>EROSMEDIA</t>
  </si>
  <si>
    <t>Caprihans India Ltd</t>
  </si>
  <si>
    <t>CAPRIHANS</t>
  </si>
  <si>
    <t>Gillanders Arbuthnot &amp; Co Ltd</t>
  </si>
  <si>
    <t>GILLANDERS</t>
  </si>
  <si>
    <t>Hilton Metal Forging Ltd</t>
  </si>
  <si>
    <t>HILTON</t>
  </si>
  <si>
    <t>Ascom Leasing &amp; Investments Ltd</t>
  </si>
  <si>
    <t>ASCOM</t>
  </si>
  <si>
    <t>Zeal Aqua Ltd</t>
  </si>
  <si>
    <t>Urban Enviro Waste Management Ltd</t>
  </si>
  <si>
    <t>URBAN</t>
  </si>
  <si>
    <t>Silicon Rental Solutions Ltd</t>
  </si>
  <si>
    <t>SRSOLTD</t>
  </si>
  <si>
    <t>Marvel Decor Ltd</t>
  </si>
  <si>
    <t>MDL</t>
  </si>
  <si>
    <t>Hemant Surgical Industries Ltd</t>
  </si>
  <si>
    <t>HSIL</t>
  </si>
  <si>
    <t>Phoenix Township Ltd</t>
  </si>
  <si>
    <t>PHOENIXTN</t>
  </si>
  <si>
    <t>Interiors &amp; More Ltd</t>
  </si>
  <si>
    <t>INM</t>
  </si>
  <si>
    <t>Swati Projects Ltd</t>
  </si>
  <si>
    <t>SWATIPRO</t>
  </si>
  <si>
    <t>Sikko Industries Ltd</t>
  </si>
  <si>
    <t>SIKKO</t>
  </si>
  <si>
    <t>Machino Plastics Ltd</t>
  </si>
  <si>
    <t>MACPLASQ</t>
  </si>
  <si>
    <t>Hindusthan National Glass And Industries Ltd</t>
  </si>
  <si>
    <t>HINDNATGLS</t>
  </si>
  <si>
    <t>Digicontent Ltd</t>
  </si>
  <si>
    <t>DGCONTENT</t>
  </si>
  <si>
    <t>Shri Techtex Ltd</t>
  </si>
  <si>
    <t>SHRITECH</t>
  </si>
  <si>
    <t>Vaishali Pharma Ltd</t>
  </si>
  <si>
    <t>VAISHALI</t>
  </si>
  <si>
    <t>Abans Enterprises Ltd</t>
  </si>
  <si>
    <t>ABANSENT</t>
  </si>
  <si>
    <t>Metroglobal Ltd</t>
  </si>
  <si>
    <t>METROGLOBL</t>
  </si>
  <si>
    <t>Kakatiya Cement Sugar and Industries Ltd</t>
  </si>
  <si>
    <t>KAKATCEM</t>
  </si>
  <si>
    <t>Money Masters Leasing and Finance Ltd</t>
  </si>
  <si>
    <t>MMLF</t>
  </si>
  <si>
    <t>Total Transport Systems Ltd</t>
  </si>
  <si>
    <t>TOTAL</t>
  </si>
  <si>
    <t>Jocil Ltd</t>
  </si>
  <si>
    <t>JOCIL</t>
  </si>
  <si>
    <t>Airo Lam Ltd</t>
  </si>
  <si>
    <t>AIROLAM</t>
  </si>
  <si>
    <t>Jyoti Ltd</t>
  </si>
  <si>
    <t>JYOTI</t>
  </si>
  <si>
    <t>Khemani Distributors &amp; Marketing Ltd</t>
  </si>
  <si>
    <t>KDML</t>
  </si>
  <si>
    <t>Radhe Developers (India) Ltd</t>
  </si>
  <si>
    <t>RADHEDE</t>
  </si>
  <si>
    <t>Cenlub Industries Ltd</t>
  </si>
  <si>
    <t>CENLUB</t>
  </si>
  <si>
    <t>Pacific Industries Ltd</t>
  </si>
  <si>
    <t>PACIFICI</t>
  </si>
  <si>
    <t>Fiberweb (India) Ltd</t>
  </si>
  <si>
    <t>FIBERWEB</t>
  </si>
  <si>
    <t>Hindprakash Industries Ltd</t>
  </si>
  <si>
    <t>HPIL</t>
  </si>
  <si>
    <t>B &amp; A Ltd</t>
  </si>
  <si>
    <t>BNALTD</t>
  </si>
  <si>
    <t>Syschem (India) Ltd</t>
  </si>
  <si>
    <t>SYSCHEM</t>
  </si>
  <si>
    <t>Avance Technologies Ltd</t>
  </si>
  <si>
    <t>AVANCE</t>
  </si>
  <si>
    <t>Tyche Industries Ltd</t>
  </si>
  <si>
    <t>TYCHE</t>
  </si>
  <si>
    <t>Unihealth Consultancy Ltd</t>
  </si>
  <si>
    <t>UNIHEALTH</t>
  </si>
  <si>
    <t>Smruthi Organics Ltd</t>
  </si>
  <si>
    <t>SMRUTHIORG</t>
  </si>
  <si>
    <t>NipponINETFNifty SDL Apr 2026 Top 20 Equal Weight</t>
  </si>
  <si>
    <t>SDL26BEES</t>
  </si>
  <si>
    <t>Dhatre Udyog Ltd</t>
  </si>
  <si>
    <t>DHATRE</t>
  </si>
  <si>
    <t>Greenchef Appliances Ltd</t>
  </si>
  <si>
    <t>GREENCHEF</t>
  </si>
  <si>
    <t>Polson Ltd</t>
  </si>
  <si>
    <t>POLSON</t>
  </si>
  <si>
    <t>Savera Industries Ltd</t>
  </si>
  <si>
    <t>SAVERA</t>
  </si>
  <si>
    <t>Sir Shadi Lal Enterprises Ltd</t>
  </si>
  <si>
    <t>SSLEL</t>
  </si>
  <si>
    <t>Ecoplast Ltd</t>
  </si>
  <si>
    <t>ECOPLAST</t>
  </si>
  <si>
    <t>Ambey Laboratories Ltd</t>
  </si>
  <si>
    <t>AMBEY</t>
  </si>
  <si>
    <t>Mangalam Drugs and Organics Ltd</t>
  </si>
  <si>
    <t>MANGALAM</t>
  </si>
  <si>
    <t>JHS Svendgaard Laboratories Ltd</t>
  </si>
  <si>
    <t>JHS</t>
  </si>
  <si>
    <t>Indian Acrylics Ltd</t>
  </si>
  <si>
    <t>INDIANACRY</t>
  </si>
  <si>
    <t>Semac Consultants Ltd</t>
  </si>
  <si>
    <t>SEMAC</t>
  </si>
  <si>
    <t>Srestha Finvest Ltd</t>
  </si>
  <si>
    <t>SRESTHA</t>
  </si>
  <si>
    <t>SAL Steel Ltd</t>
  </si>
  <si>
    <t>SALSTEEL</t>
  </si>
  <si>
    <t>Reliance Chemotex Industries Ltd</t>
  </si>
  <si>
    <t>RELCHEMQ</t>
  </si>
  <si>
    <t>CG VAK Software and Exports Ltd</t>
  </si>
  <si>
    <t>CGVAK</t>
  </si>
  <si>
    <t>Piccadily Sugar and Allied Industries Ltd</t>
  </si>
  <si>
    <t>PICCASUG</t>
  </si>
  <si>
    <t>Edvenswa Enterprises Ltd</t>
  </si>
  <si>
    <t>EDVENSWA</t>
  </si>
  <si>
    <t>LKP Securities Ltd</t>
  </si>
  <si>
    <t>LKPSEC</t>
  </si>
  <si>
    <t>Globe Textiles (India) Ltd</t>
  </si>
  <si>
    <t>GLOBE</t>
  </si>
  <si>
    <t>Accuracy Shipping Ltd</t>
  </si>
  <si>
    <t>ACCURACY</t>
  </si>
  <si>
    <t>Steelman Telecom Ltd</t>
  </si>
  <si>
    <t>STML</t>
  </si>
  <si>
    <t>Wardwizard Foods and Beverages Ltd</t>
  </si>
  <si>
    <t>WARDWIZFBL</t>
  </si>
  <si>
    <t>B.A.G. Films and Media Ltd</t>
  </si>
  <si>
    <t>BAGFILMS</t>
  </si>
  <si>
    <t>Enfuse Solutions Ltd</t>
  </si>
  <si>
    <t>ENFUSE</t>
  </si>
  <si>
    <t>Kesar Petroproducts Ltd</t>
  </si>
  <si>
    <t>KESARPE</t>
  </si>
  <si>
    <t>Tirupati Starch &amp; Chemicals Ltd</t>
  </si>
  <si>
    <t>TIRUSTA</t>
  </si>
  <si>
    <t>Bhandari Hosiery Exports Ltd</t>
  </si>
  <si>
    <t>BHANDARI</t>
  </si>
  <si>
    <t>Samor Reality Ltd</t>
  </si>
  <si>
    <t>SAMOR</t>
  </si>
  <si>
    <t>Ratnabhumi Developers Ltd</t>
  </si>
  <si>
    <t>RATNABHUMI</t>
  </si>
  <si>
    <t>Nagpur Power and Industries Ltd</t>
  </si>
  <si>
    <t>NAGPI</t>
  </si>
  <si>
    <t>Kesar Enterprises Ltd</t>
  </si>
  <si>
    <t>KESARENT</t>
  </si>
  <si>
    <t>Shreeji Translogistics Ltd</t>
  </si>
  <si>
    <t>STL</t>
  </si>
  <si>
    <t>BCPL Railway Infrastructure Ltd</t>
  </si>
  <si>
    <t>BCPL</t>
  </si>
  <si>
    <t>HIM Teknoforge Ltd</t>
  </si>
  <si>
    <t>HIMTEK</t>
  </si>
  <si>
    <t>ATV Projects India Ltd</t>
  </si>
  <si>
    <t>ATVPR</t>
  </si>
  <si>
    <t>Kaira Can Co Ltd</t>
  </si>
  <si>
    <t>KAIRA</t>
  </si>
  <si>
    <t>Bharat Gears Ltd</t>
  </si>
  <si>
    <t>BHARATGEAR</t>
  </si>
  <si>
    <t>RSD Finance Ltd</t>
  </si>
  <si>
    <t>RSDFIN</t>
  </si>
  <si>
    <t>Mahamaya Steel Industries Ltd</t>
  </si>
  <si>
    <t>MAHASTEEL</t>
  </si>
  <si>
    <t>Baweja Studios Ltd</t>
  </si>
  <si>
    <t>BAWEJA</t>
  </si>
  <si>
    <t>BN Rathi Securities Ltd</t>
  </si>
  <si>
    <t>BNRSEC</t>
  </si>
  <si>
    <t>Visco Trade Associates Ltd</t>
  </si>
  <si>
    <t>VISCO</t>
  </si>
  <si>
    <t>Surya Lakshmi Cotton Mills Ltd</t>
  </si>
  <si>
    <t>SURYALAXMI</t>
  </si>
  <si>
    <t>Siyaram Recycling Industries Ltd</t>
  </si>
  <si>
    <t>SIYARAM</t>
  </si>
  <si>
    <t>Aayush Art and Bullion Ltd</t>
  </si>
  <si>
    <t>AAYUSHBULL</t>
  </si>
  <si>
    <t>Cubex Tubings Ltd</t>
  </si>
  <si>
    <t>CUBEXTUB</t>
  </si>
  <si>
    <t>Metals - Copper</t>
  </si>
  <si>
    <t>Kifs Financial Services Ltd</t>
  </si>
  <si>
    <t>KIFS</t>
  </si>
  <si>
    <t>Adtech Systems Ltd</t>
  </si>
  <si>
    <t>ADTECH</t>
  </si>
  <si>
    <t>Winsome Textile Industries Ltd</t>
  </si>
  <si>
    <t>WINSOMTX</t>
  </si>
  <si>
    <t>WeP Solutions Ltd</t>
  </si>
  <si>
    <t>WEPSOLN</t>
  </si>
  <si>
    <t>Housing Development and Infrastructure Ltd</t>
  </si>
  <si>
    <t>HDIL</t>
  </si>
  <si>
    <t>Electro Force (India) Ltd</t>
  </si>
  <si>
    <t>EFORCE</t>
  </si>
  <si>
    <t>Electronic Equipment &amp; Parts</t>
  </si>
  <si>
    <t>Ai Champdany Industries Ltd</t>
  </si>
  <si>
    <t>AICHAMP</t>
  </si>
  <si>
    <t>Gujarat Intrux Ltd</t>
  </si>
  <si>
    <t>GUJINTRX</t>
  </si>
  <si>
    <t>Setco Automotive Ltd</t>
  </si>
  <si>
    <t>SETCO</t>
  </si>
  <si>
    <t>VJTF Eduservices Ltd</t>
  </si>
  <si>
    <t>VJTFEDU</t>
  </si>
  <si>
    <t>Reliance Naval and Engineering Ltd</t>
  </si>
  <si>
    <t>RNAVAL</t>
  </si>
  <si>
    <t>De Neers Tools Ltd</t>
  </si>
  <si>
    <t>DENEERS</t>
  </si>
  <si>
    <t>Deepak Spinners Ltd</t>
  </si>
  <si>
    <t>DEEPAKSP</t>
  </si>
  <si>
    <t>Globe International Carriers Ltd</t>
  </si>
  <si>
    <t>GICL</t>
  </si>
  <si>
    <t>Colab Cloud Platforms Ltd</t>
  </si>
  <si>
    <t>COLABCLOUD</t>
  </si>
  <si>
    <t>Bodhi Tree Multimedia Ltd</t>
  </si>
  <si>
    <t>BTML</t>
  </si>
  <si>
    <t>Patel Integrated Logistics Ltd</t>
  </si>
  <si>
    <t>PATINTLOG</t>
  </si>
  <si>
    <t>Gayatri Projects Ltd</t>
  </si>
  <si>
    <t>GAYAPROJ</t>
  </si>
  <si>
    <t>Rishiroop Ltd</t>
  </si>
  <si>
    <t>RISHIROOP</t>
  </si>
  <si>
    <t>Gayatri Sugars Ltd</t>
  </si>
  <si>
    <t>GAYATRI</t>
  </si>
  <si>
    <t>Sonal Mercantile Ltd</t>
  </si>
  <si>
    <t>SONAL</t>
  </si>
  <si>
    <t>Virat Crane Industries Ltd</t>
  </si>
  <si>
    <t>VIRATCRA</t>
  </si>
  <si>
    <t>Xelpmoc Design and Tech Ltd</t>
  </si>
  <si>
    <t>XELPMOC</t>
  </si>
  <si>
    <t>Lakshmi Automatic Loom Works Ltd</t>
  </si>
  <si>
    <t>LXMIATO</t>
  </si>
  <si>
    <t>Bihar Sponge Iron Ltd</t>
  </si>
  <si>
    <t>BIHSPONG</t>
  </si>
  <si>
    <t>Parvati Sweetners and Power Ltd</t>
  </si>
  <si>
    <t>PARVATI</t>
  </si>
  <si>
    <t>BN Holdings Ltd</t>
  </si>
  <si>
    <t>BNHOLDINGS</t>
  </si>
  <si>
    <t>Fidel Softech Ltd</t>
  </si>
  <si>
    <t>FIDEL</t>
  </si>
  <si>
    <t>DB (International) Stock Brokers Ltd</t>
  </si>
  <si>
    <t>DBSTOCKBRO</t>
  </si>
  <si>
    <t>Thakkers Developers Ltd</t>
  </si>
  <si>
    <t>THAKDEV</t>
  </si>
  <si>
    <t>Simplex Castings Ltd</t>
  </si>
  <si>
    <t>SIMPLEXCAS</t>
  </si>
  <si>
    <t>Indian Card Clothing Company Ltd</t>
  </si>
  <si>
    <t>INDIANCARD</t>
  </si>
  <si>
    <t>Art Nirman Ltd</t>
  </si>
  <si>
    <t>ARTNIRMAN</t>
  </si>
  <si>
    <t>Eyantra Ventures Ltd</t>
  </si>
  <si>
    <t>EY</t>
  </si>
  <si>
    <t>Sotac Pharmaceuticals Ltd</t>
  </si>
  <si>
    <t>SOTAC</t>
  </si>
  <si>
    <t>Chaman Metallics Ltd</t>
  </si>
  <si>
    <t>CMNL</t>
  </si>
  <si>
    <t>Ganges Securities Ltd</t>
  </si>
  <si>
    <t>GANGESSECU</t>
  </si>
  <si>
    <t>DIGJAM Ltd</t>
  </si>
  <si>
    <t>DIGJAMLMTD</t>
  </si>
  <si>
    <t>Landmark Property Development Co Ltd</t>
  </si>
  <si>
    <t>LPDC</t>
  </si>
  <si>
    <t>Nippon India ETF Nifty PSU Bank BeES</t>
  </si>
  <si>
    <t>PSUBNKBEES</t>
  </si>
  <si>
    <t>Tulive Developers Ltd</t>
  </si>
  <si>
    <t>TULIVE</t>
  </si>
  <si>
    <t>Parshva Enterprises Ltd</t>
  </si>
  <si>
    <t>PARSHVA</t>
  </si>
  <si>
    <t>DRS Dilip Roadlines Ltd</t>
  </si>
  <si>
    <t>DRSDILIP</t>
  </si>
  <si>
    <t>Sera Investments &amp; Finance India Ltd</t>
  </si>
  <si>
    <t>SERA</t>
  </si>
  <si>
    <t>Jainam Ferro Alloys (I) Ltd</t>
  </si>
  <si>
    <t>JAINAM</t>
  </si>
  <si>
    <t>Manas Properties Ltd</t>
  </si>
  <si>
    <t>MANAS</t>
  </si>
  <si>
    <t>Pharmaids Pharmaceuticals Ltd</t>
  </si>
  <si>
    <t>PHARMAID</t>
  </si>
  <si>
    <t>KHFM Hospitality and Facility Management Services Ltd</t>
  </si>
  <si>
    <t>KHFM</t>
  </si>
  <si>
    <t>New Swan Multitech Ltd</t>
  </si>
  <si>
    <t>SWANAGRO</t>
  </si>
  <si>
    <t>Athena Global Technologies Ltd</t>
  </si>
  <si>
    <t>ATHENAGLO</t>
  </si>
  <si>
    <t>Emerald Leisures Ltd</t>
  </si>
  <si>
    <t>EMERALL</t>
  </si>
  <si>
    <t>Kohinoor Foods Ltd</t>
  </si>
  <si>
    <t>KOHINOOR</t>
  </si>
  <si>
    <t>Mukta Arts Ltd</t>
  </si>
  <si>
    <t>MUKTAARTS</t>
  </si>
  <si>
    <t>K I C Metaliks Ltd</t>
  </si>
  <si>
    <t>KAJARIR</t>
  </si>
  <si>
    <t>Panache Digilife Ltd</t>
  </si>
  <si>
    <t>PANACHE</t>
  </si>
  <si>
    <t>Salona Cotspin Ltd</t>
  </si>
  <si>
    <t>SALONA</t>
  </si>
  <si>
    <t>Scanpoint Geomatics Ltd</t>
  </si>
  <si>
    <t>SCANPGEOM</t>
  </si>
  <si>
    <t>Panyam Cements And Mineral Industrties Ltd</t>
  </si>
  <si>
    <t>PANCM</t>
  </si>
  <si>
    <t>HB Estate Developers Ltd</t>
  </si>
  <si>
    <t>HBESD</t>
  </si>
  <si>
    <t>Zenith Steel Pipes &amp; Industries Ltd</t>
  </si>
  <si>
    <t>ZENITHSTL</t>
  </si>
  <si>
    <t>Atishay Ltd</t>
  </si>
  <si>
    <t>ATISHAY</t>
  </si>
  <si>
    <t>VMS Industries Ltd</t>
  </si>
  <si>
    <t>VMS</t>
  </si>
  <si>
    <t>MPS Infotecnics Ltd</t>
  </si>
  <si>
    <t>VISESHINFO</t>
  </si>
  <si>
    <t>India Steel Works Ltd</t>
  </si>
  <si>
    <t>ISWL</t>
  </si>
  <si>
    <t>Aspire &amp; Innovative Advertising Ltd</t>
  </si>
  <si>
    <t>ASPIRE</t>
  </si>
  <si>
    <t>Sundaram Multi Pap Ltd</t>
  </si>
  <si>
    <t>SUNDARAM</t>
  </si>
  <si>
    <t>Amarjothi Spinning Mills Ltd</t>
  </si>
  <si>
    <t>AMARJOTHI</t>
  </si>
  <si>
    <t>Rishi Laser Ltd</t>
  </si>
  <si>
    <t>RISHILASE</t>
  </si>
  <si>
    <t>W H Brady &amp; Company Ltd</t>
  </si>
  <si>
    <t>WHBRADY</t>
  </si>
  <si>
    <t>Rexnord Electronics and Controls Ltd</t>
  </si>
  <si>
    <t>REXNORD</t>
  </si>
  <si>
    <t>Premco Global Ltd</t>
  </si>
  <si>
    <t>PREMCO</t>
  </si>
  <si>
    <t>Quadrant Televentures Ltd</t>
  </si>
  <si>
    <t>QUADRANT</t>
  </si>
  <si>
    <t>7Seas Entertainment Ltd</t>
  </si>
  <si>
    <t>7SEASL</t>
  </si>
  <si>
    <t>Samrat Forgings Ltd</t>
  </si>
  <si>
    <t>SAMRATFORG</t>
  </si>
  <si>
    <t>Ansal Properties and Infrastructure Ltd</t>
  </si>
  <si>
    <t>ANSALAPI</t>
  </si>
  <si>
    <t>Barak Valley Cements Ltd</t>
  </si>
  <si>
    <t>BVCL</t>
  </si>
  <si>
    <t>B C C Fuba India Ltd</t>
  </si>
  <si>
    <t>BCCFUBA</t>
  </si>
  <si>
    <t>Cadsys (India) Ltd</t>
  </si>
  <si>
    <t>CADSYS</t>
  </si>
  <si>
    <t>Zenith Drugs Ltd</t>
  </si>
  <si>
    <t>ZENITHDRUG</t>
  </si>
  <si>
    <t>Indsil Hydro Power and Manganese Ltd</t>
  </si>
  <si>
    <t>INDSILHYD</t>
  </si>
  <si>
    <t>Shervani Industrial Syndicate Ltd</t>
  </si>
  <si>
    <t>SHERVANI</t>
  </si>
  <si>
    <t>Swastik Pipe Ltd</t>
  </si>
  <si>
    <t>SWASTIK</t>
  </si>
  <si>
    <t>ANI Integrated Services Ltd</t>
  </si>
  <si>
    <t>AISL</t>
  </si>
  <si>
    <t>Sagarsoft (India) Ltd</t>
  </si>
  <si>
    <t>SAGARSOFT</t>
  </si>
  <si>
    <t>Touchwood Entertainment Ltd</t>
  </si>
  <si>
    <t>TOUCHWOOD</t>
  </si>
  <si>
    <t>Aluwind Architectural Ltd</t>
  </si>
  <si>
    <t>ALUWIND</t>
  </si>
  <si>
    <t>Teamo Productions HQ Ltd</t>
  </si>
  <si>
    <t>TPHQ</t>
  </si>
  <si>
    <t>Future Consumer Ltd</t>
  </si>
  <si>
    <t>FCONSUMER</t>
  </si>
  <si>
    <t>Skil Infrastructure Ltd</t>
  </si>
  <si>
    <t>SKIL</t>
  </si>
  <si>
    <t>MRO-TEK Realty Ltd</t>
  </si>
  <si>
    <t>MRO-TEK</t>
  </si>
  <si>
    <t>Zenith Exports Ltd</t>
  </si>
  <si>
    <t>ZENITHEXPO</t>
  </si>
  <si>
    <t>Srivasavi Adhesive Tapes Ltd</t>
  </si>
  <si>
    <t>SRIVASAVI</t>
  </si>
  <si>
    <t>Diensten Tech Ltd</t>
  </si>
  <si>
    <t>DTL</t>
  </si>
  <si>
    <t>Cinerad Communications Ltd</t>
  </si>
  <si>
    <t>CINERAD</t>
  </si>
  <si>
    <t>Likhami Consulting Ltd</t>
  </si>
  <si>
    <t>LIKHAMI</t>
  </si>
  <si>
    <t>Ansal Housing Ltd</t>
  </si>
  <si>
    <t>ANSALHSG</t>
  </si>
  <si>
    <t>Stratmont Industries Ltd</t>
  </si>
  <si>
    <t>STRATMONT</t>
  </si>
  <si>
    <t>Bengal Tea &amp; Fabrics Ltd</t>
  </si>
  <si>
    <t>BENGALT</t>
  </si>
  <si>
    <t>AAA Technologies Ltd</t>
  </si>
  <si>
    <t>AAATECH</t>
  </si>
  <si>
    <t>Aksh Optifibre Ltd</t>
  </si>
  <si>
    <t>AKSHOPTFBR</t>
  </si>
  <si>
    <t>Jhandewalas Foods Ltd</t>
  </si>
  <si>
    <t>JFL</t>
  </si>
  <si>
    <t>B-Right RealEstate Ltd</t>
  </si>
  <si>
    <t>BRRL</t>
  </si>
  <si>
    <t>Beardsell Ltd</t>
  </si>
  <si>
    <t>BEARDSELL</t>
  </si>
  <si>
    <t>Jayant Infratech Ltd</t>
  </si>
  <si>
    <t>JAYANT</t>
  </si>
  <si>
    <t>Gujarat Toolroom Ltd</t>
  </si>
  <si>
    <t>GUJTLRM</t>
  </si>
  <si>
    <t>Munoth Capital Market Ltd</t>
  </si>
  <si>
    <t>MUNCAPM</t>
  </si>
  <si>
    <t>Bhilwara Spinners Ltd</t>
  </si>
  <si>
    <t>BHILSPIN</t>
  </si>
  <si>
    <t>Kundan Edifice Ltd</t>
  </si>
  <si>
    <t>KEL</t>
  </si>
  <si>
    <t>Vaswani Industries Ltd</t>
  </si>
  <si>
    <t>VASWANI</t>
  </si>
  <si>
    <t>Ahlada Engineers Ltd</t>
  </si>
  <si>
    <t>AHLADA</t>
  </si>
  <si>
    <t>Active Clothing Co Ltd</t>
  </si>
  <si>
    <t>ACTIVE</t>
  </si>
  <si>
    <t>Ultracab (India) Ltd</t>
  </si>
  <si>
    <t>ULTRACAB</t>
  </si>
  <si>
    <t>Ind Swift Ltd</t>
  </si>
  <si>
    <t>INDSWFTLTD</t>
  </si>
  <si>
    <t>Motor and General Finance Ltd</t>
  </si>
  <si>
    <t>MOTOGENFIN</t>
  </si>
  <si>
    <t>Naman In-Store (India) Ltd</t>
  </si>
  <si>
    <t>NAMAN</t>
  </si>
  <si>
    <t>Pioneer Embroideries Ltd</t>
  </si>
  <si>
    <t>PIONEEREMB</t>
  </si>
  <si>
    <t>Maiden Forgings Ltd</t>
  </si>
  <si>
    <t>MAIDEN</t>
  </si>
  <si>
    <t>Vishal Bearings Ltd</t>
  </si>
  <si>
    <t>VISHALBL</t>
  </si>
  <si>
    <t>Steel City Securities Ltd</t>
  </si>
  <si>
    <t>STEELCITY</t>
  </si>
  <si>
    <t>3rd Rock Multimedia Ltd</t>
  </si>
  <si>
    <t>3RDROCK</t>
  </si>
  <si>
    <t>Aakash Exploration Services Ltd</t>
  </si>
  <si>
    <t>AAKASH</t>
  </si>
  <si>
    <t>Agri-Tech (India) Ltd</t>
  </si>
  <si>
    <t>AGRITECH</t>
  </si>
  <si>
    <t>Golkunda Diamonds and Jewellery Ltd</t>
  </si>
  <si>
    <t>GOLKUNDIA</t>
  </si>
  <si>
    <t>AMD Industries Ltd</t>
  </si>
  <si>
    <t>AMDIND</t>
  </si>
  <si>
    <t>Vaidya Sane Ayurved Laboratories Ltd</t>
  </si>
  <si>
    <t>MADHAVBAUG</t>
  </si>
  <si>
    <t>Upsurge Investment and Finance Ltd</t>
  </si>
  <si>
    <t>UPSURGE</t>
  </si>
  <si>
    <t>Master Components Ltd</t>
  </si>
  <si>
    <t>MASTER</t>
  </si>
  <si>
    <t>Vedavaag Systems Ltd</t>
  </si>
  <si>
    <t>VEDAVAAG</t>
  </si>
  <si>
    <t>Credent Global Finance Ltd</t>
  </si>
  <si>
    <t>CGFL</t>
  </si>
  <si>
    <t>Tanvi Foods (India) Ltd</t>
  </si>
  <si>
    <t>TANVI</t>
  </si>
  <si>
    <t>ITL Industries Ltd</t>
  </si>
  <si>
    <t>ITL</t>
  </si>
  <si>
    <t>B &amp; A Packaging India Ltd</t>
  </si>
  <si>
    <t>BAPACK</t>
  </si>
  <si>
    <t>Kotak S&amp;P BSE Sensex ETF</t>
  </si>
  <si>
    <t>SENSEX1</t>
  </si>
  <si>
    <t>United Van Der Horst Ltd</t>
  </si>
  <si>
    <t>UVDRHOR</t>
  </si>
  <si>
    <t>Power and Instrumentation (Gujarat) Ltd</t>
  </si>
  <si>
    <t>PIGL</t>
  </si>
  <si>
    <t>Digidrive Distributors Ltd</t>
  </si>
  <si>
    <t>DIGIDRIVE</t>
  </si>
  <si>
    <t>Transwarranty Finance Ltd</t>
  </si>
  <si>
    <t>TFL</t>
  </si>
  <si>
    <t>Transteel Seating Technologies Ltd</t>
  </si>
  <si>
    <t>TRANSTEEL</t>
  </si>
  <si>
    <t>Aarey Drugs and Pharmaceuticals Ltd</t>
  </si>
  <si>
    <t>AAREYDRUGS</t>
  </si>
  <si>
    <t>Sharp Chucks and Machines Ltd</t>
  </si>
  <si>
    <t>SCML</t>
  </si>
  <si>
    <t>MEP Infrastructure Developers Ltd</t>
  </si>
  <si>
    <t>MEP</t>
  </si>
  <si>
    <t>ICICI Prudential Nifty Next 50 ETF</t>
  </si>
  <si>
    <t>NEXT50IETF</t>
  </si>
  <si>
    <t>Accel Ltd</t>
  </si>
  <si>
    <t>ACCEL</t>
  </si>
  <si>
    <t>Sumuka Agro Industries Ltd</t>
  </si>
  <si>
    <t>SUMUKA</t>
  </si>
  <si>
    <t>Lotus Eye Hospital and Institute Ltd</t>
  </si>
  <si>
    <t>LOTUSEYE</t>
  </si>
  <si>
    <t>Sal Automotive Ltd</t>
  </si>
  <si>
    <t>SALAUTO</t>
  </si>
  <si>
    <t>Sampann Utpadan India Ltd</t>
  </si>
  <si>
    <t>SAMPANN</t>
  </si>
  <si>
    <t>Apis India Ltd</t>
  </si>
  <si>
    <t>APIS</t>
  </si>
  <si>
    <t>Pritika Engineering Components Ltd</t>
  </si>
  <si>
    <t>PRITIKA</t>
  </si>
  <si>
    <t>Pramara Promotions Ltd</t>
  </si>
  <si>
    <t>PRAMARA</t>
  </si>
  <si>
    <t>Prerna Infrabuild Ltd</t>
  </si>
  <si>
    <t>PRERINFRA</t>
  </si>
  <si>
    <t>GTV Engineering Ltd</t>
  </si>
  <si>
    <t>GTV</t>
  </si>
  <si>
    <t>Milgrey Finance and Investments Ltd</t>
  </si>
  <si>
    <t>ZMILGFIN</t>
  </si>
  <si>
    <t>Palash Securities Ltd</t>
  </si>
  <si>
    <t>PALASHSECU</t>
  </si>
  <si>
    <t>Good Value Irrigation Ltd</t>
  </si>
  <si>
    <t>VUENOW</t>
  </si>
  <si>
    <t>VL Infraprojects Ltd</t>
  </si>
  <si>
    <t>VLINFRA</t>
  </si>
  <si>
    <t>Garg Furnace Ltd</t>
  </si>
  <si>
    <t>GARGFUR</t>
  </si>
  <si>
    <t>Banka BioLoo Ltd</t>
  </si>
  <si>
    <t>BANKA</t>
  </si>
  <si>
    <t>Facor Alloys Ltd</t>
  </si>
  <si>
    <t>FACORALL</t>
  </si>
  <si>
    <t>Nath Industries Ltd</t>
  </si>
  <si>
    <t>NATHIND</t>
  </si>
  <si>
    <t>Bharat Immunologicals and Biologicals Corporation Ltd</t>
  </si>
  <si>
    <t>BIBCL</t>
  </si>
  <si>
    <t>Tamboli Industries Ltd</t>
  </si>
  <si>
    <t>TAMBOLIIN</t>
  </si>
  <si>
    <t>Swashthik Plascon Ltd</t>
  </si>
  <si>
    <t>SPL</t>
  </si>
  <si>
    <t>Paras Petrofils Ltd</t>
  </si>
  <si>
    <t>PARASPETRO</t>
  </si>
  <si>
    <t>Lahoti Overseas Ltd</t>
  </si>
  <si>
    <t>LAHOTIOV</t>
  </si>
  <si>
    <t>Gujchem Distillers India Ltd</t>
  </si>
  <si>
    <t>GUJCMDS</t>
  </si>
  <si>
    <t>COSCO (India) Ltd</t>
  </si>
  <si>
    <t>COSCO</t>
  </si>
  <si>
    <t>Ahasolar Technologies Ltd</t>
  </si>
  <si>
    <t>AHASOLAR</t>
  </si>
  <si>
    <t>Saptarishi Agro Industries Ltd</t>
  </si>
  <si>
    <t>SPTRSHI</t>
  </si>
  <si>
    <t>Cravatex Ltd</t>
  </si>
  <si>
    <t>CRAVATEX</t>
  </si>
  <si>
    <t>Sanco Trans Ltd</t>
  </si>
  <si>
    <t>SANCTRN</t>
  </si>
  <si>
    <t>Shri Gang Industries and Allied Products Ltd</t>
  </si>
  <si>
    <t>SHRIGANG</t>
  </si>
  <si>
    <t>Western India Plywoods Ltd</t>
  </si>
  <si>
    <t>WIPL</t>
  </si>
  <si>
    <t>BLS Infotech Ltd</t>
  </si>
  <si>
    <t>BLSINFOTE</t>
  </si>
  <si>
    <t>Bhagyanagar Properties Ltd</t>
  </si>
  <si>
    <t>BHAGYAPROP</t>
  </si>
  <si>
    <t>City Pulse Multiplex Ltd</t>
  </si>
  <si>
    <t>CPML</t>
  </si>
  <si>
    <t>Three M Paper Boards Ltd</t>
  </si>
  <si>
    <t>THREEMPAPE</t>
  </si>
  <si>
    <t>Goyal Aluminiums Ltd</t>
  </si>
  <si>
    <t>GOYALALUM</t>
  </si>
  <si>
    <t>Suraj Industries Ltd</t>
  </si>
  <si>
    <t>SURJIND</t>
  </si>
  <si>
    <t>Party Cruisers Ltd</t>
  </si>
  <si>
    <t>PARTYCRUS</t>
  </si>
  <si>
    <t>Latteys Industries Ltd</t>
  </si>
  <si>
    <t>LATTEYS</t>
  </si>
  <si>
    <t>Saumya Consultants Ltd</t>
  </si>
  <si>
    <t>SAUMYA</t>
  </si>
  <si>
    <t>Energy Development Company Ltd</t>
  </si>
  <si>
    <t>ENERGYDEV</t>
  </si>
  <si>
    <t>G. G. Automotive Gears Ltd</t>
  </si>
  <si>
    <t>GGAUTO</t>
  </si>
  <si>
    <t>Himalaya Food International Ltd</t>
  </si>
  <si>
    <t>HFIL</t>
  </si>
  <si>
    <t>Integrated Personnel Services Ltd</t>
  </si>
  <si>
    <t>IPSL</t>
  </si>
  <si>
    <t>APM Industries Ltd</t>
  </si>
  <si>
    <t>APMIN</t>
  </si>
  <si>
    <t>Ajooni Biotech Ltd</t>
  </si>
  <si>
    <t>AJOONI</t>
  </si>
  <si>
    <t>TCI Industries Ltd</t>
  </si>
  <si>
    <t>TCIIND</t>
  </si>
  <si>
    <t>Nidhi Granites Ltd</t>
  </si>
  <si>
    <t>NIDHGRN</t>
  </si>
  <si>
    <t>Yarn Syndicate Ltd</t>
  </si>
  <si>
    <t>YARNSYN</t>
  </si>
  <si>
    <t>Alkali Metals Ltd</t>
  </si>
  <si>
    <t>ALKALI</t>
  </si>
  <si>
    <t>Bhagwati Autocast Ltd</t>
  </si>
  <si>
    <t>BGWTATO</t>
  </si>
  <si>
    <t>Kkalpana Industries (India) Ltd</t>
  </si>
  <si>
    <t>KKALPANAIND</t>
  </si>
  <si>
    <t>Binayak Tex Processors Ltd</t>
  </si>
  <si>
    <t>ZBINTXPP</t>
  </si>
  <si>
    <t>IBL Finance Ltd</t>
  </si>
  <si>
    <t>IBLFL</t>
  </si>
  <si>
    <t>Financial Technology</t>
  </si>
  <si>
    <t>SNL Bearings Ltd</t>
  </si>
  <si>
    <t>SNL</t>
  </si>
  <si>
    <t>Raja Bahadur International Ltd</t>
  </si>
  <si>
    <t>RAJABAH</t>
  </si>
  <si>
    <t>Dhruva Capital Services Ltd</t>
  </si>
  <si>
    <t>DHRUVCA</t>
  </si>
  <si>
    <t>Transcorp International Ltd</t>
  </si>
  <si>
    <t>TRANSCOR</t>
  </si>
  <si>
    <t>Suvidhaa Infoserve Ltd</t>
  </si>
  <si>
    <t>SUVIDHAA</t>
  </si>
  <si>
    <t>Abhinav Capital Services Ltd</t>
  </si>
  <si>
    <t>ABHICAP</t>
  </si>
  <si>
    <t>Future Retail Ltd</t>
  </si>
  <si>
    <t>FRETAIL</t>
  </si>
  <si>
    <t>Quantum Gold Fund</t>
  </si>
  <si>
    <t>QGOLDHALF</t>
  </si>
  <si>
    <t>Sharika Enterprises Ltd</t>
  </si>
  <si>
    <t>SHARIKA</t>
  </si>
  <si>
    <t>Cerebra Integrated Technologies Ltd</t>
  </si>
  <si>
    <t>CEREBRAINT</t>
  </si>
  <si>
    <t>Relicab Cable Manufacturing Ltd</t>
  </si>
  <si>
    <t>RELICAB</t>
  </si>
  <si>
    <t>Bilcare Ltd</t>
  </si>
  <si>
    <t>BI</t>
  </si>
  <si>
    <t>Ausom Enterprise Ltd</t>
  </si>
  <si>
    <t>AUSOMENT</t>
  </si>
  <si>
    <t>Regency Ceramics Ltd</t>
  </si>
  <si>
    <t>REGENCERAM</t>
  </si>
  <si>
    <t>HDFC S&amp;P BSE Sensex ETF</t>
  </si>
  <si>
    <t>HDFCSENSEX</t>
  </si>
  <si>
    <t>Jamshri Realty Ltd</t>
  </si>
  <si>
    <t>JAMSHRI</t>
  </si>
  <si>
    <t>Rainbow Foundations Ltd</t>
  </si>
  <si>
    <t>RAINBOWF</t>
  </si>
  <si>
    <t>Peria Karamalai Tea and Produce Company Ltd</t>
  </si>
  <si>
    <t>PKTEA</t>
  </si>
  <si>
    <t>Orissa Bengal Carrier Ltd</t>
  </si>
  <si>
    <t>OBCL</t>
  </si>
  <si>
    <t>Virat Leasing Ltd</t>
  </si>
  <si>
    <t>VLL</t>
  </si>
  <si>
    <t>Rudra Gas Enterprise Ltd</t>
  </si>
  <si>
    <t>RUDRAGAS</t>
  </si>
  <si>
    <t>Palred Technologies Ltd</t>
  </si>
  <si>
    <t>PALREDTEC</t>
  </si>
  <si>
    <t>Everest Organics Ltd</t>
  </si>
  <si>
    <t>EVERESTO</t>
  </si>
  <si>
    <t>Securekloud Technologies Ltd</t>
  </si>
  <si>
    <t>SECURKLOUD</t>
  </si>
  <si>
    <t>Kothari Fermentation and Biochem Ltd</t>
  </si>
  <si>
    <t>KFBL</t>
  </si>
  <si>
    <t>HB Stockholdings Ltd</t>
  </si>
  <si>
    <t>HBSL</t>
  </si>
  <si>
    <t>Varanium Cloud Ltd</t>
  </si>
  <si>
    <t>CLOUD</t>
  </si>
  <si>
    <t>Mauria Udyog Ltd</t>
  </si>
  <si>
    <t>MUL</t>
  </si>
  <si>
    <t>Ishan Dyes and Chemicals Ltd</t>
  </si>
  <si>
    <t>ISHANCH</t>
  </si>
  <si>
    <t>Parnax Lab Ltd</t>
  </si>
  <si>
    <t>PARNAXLAB</t>
  </si>
  <si>
    <t>Asarfi Hospital Ltd</t>
  </si>
  <si>
    <t>ASARFI</t>
  </si>
  <si>
    <t>National Fittings Ltd</t>
  </si>
  <si>
    <t>NATFIT</t>
  </si>
  <si>
    <t>Advik Capital Ltd</t>
  </si>
  <si>
    <t>ADVIKCA</t>
  </si>
  <si>
    <t>D &amp; H India Ltd</t>
  </si>
  <si>
    <t>DHINDIA</t>
  </si>
  <si>
    <t>Pulz Electronics Ltd</t>
  </si>
  <si>
    <t>PULZ</t>
  </si>
  <si>
    <t>Genpharmasec Ltd</t>
  </si>
  <si>
    <t>GENPHARMA</t>
  </si>
  <si>
    <t>Arshiya Ltd</t>
  </si>
  <si>
    <t>ARSHIYA</t>
  </si>
  <si>
    <t>Eco Hotels and Resorts Ltd</t>
  </si>
  <si>
    <t>ECOHOTELS</t>
  </si>
  <si>
    <t>Winsome Breweries Ltd</t>
  </si>
  <si>
    <t>WINSOMBR</t>
  </si>
  <si>
    <t>Aditya Consumer Marketing Ltd</t>
  </si>
  <si>
    <t>ACML</t>
  </si>
  <si>
    <t>Mysore Petro Chemicals Ltd</t>
  </si>
  <si>
    <t>MYSORPETRO</t>
  </si>
  <si>
    <t>Nagreeka Exports Ltd</t>
  </si>
  <si>
    <t>NAGREEKEXP</t>
  </si>
  <si>
    <t>Shanti Spintex Ltd</t>
  </si>
  <si>
    <t>SHANTIDENM</t>
  </si>
  <si>
    <t>MRP Agro Ltd</t>
  </si>
  <si>
    <t>MRP</t>
  </si>
  <si>
    <t>WSFx Global Pay Ltd</t>
  </si>
  <si>
    <t>WSFX</t>
  </si>
  <si>
    <t>Debock Industries Ltd</t>
  </si>
  <si>
    <t>DIL</t>
  </si>
  <si>
    <t>Asit C Mehta Financial Services Ltd</t>
  </si>
  <si>
    <t>ASITCFIN</t>
  </si>
  <si>
    <t>Arunjyoti Bio Ventures Ltd</t>
  </si>
  <si>
    <t>ABVL</t>
  </si>
  <si>
    <t>Shetron Ltd</t>
  </si>
  <si>
    <t>SHETR</t>
  </si>
  <si>
    <t>Durlax Top Surface Ltd</t>
  </si>
  <si>
    <t>DURLAX</t>
  </si>
  <si>
    <t>Rachana Infrastructure Ltd</t>
  </si>
  <si>
    <t>RILINFRA</t>
  </si>
  <si>
    <t>Thacker and Company Ltd</t>
  </si>
  <si>
    <t>THACKER</t>
  </si>
  <si>
    <t>Royal Cushion Vinyl Products Ltd</t>
  </si>
  <si>
    <t>ROYALCU</t>
  </si>
  <si>
    <t>Aztec Fluids &amp; Machinery Ltd</t>
  </si>
  <si>
    <t>AZTEC</t>
  </si>
  <si>
    <t>Fortis Malar Hospitals Ltd</t>
  </si>
  <si>
    <t>FORTISMLR</t>
  </si>
  <si>
    <t>Cian Agro Industries &amp; Infrastructure Ltd</t>
  </si>
  <si>
    <t>CIANAGRO</t>
  </si>
  <si>
    <t>Blue Pebble Ltd</t>
  </si>
  <si>
    <t>BLUEPEBBLE</t>
  </si>
  <si>
    <t>Harshdeep Hortico Ltd</t>
  </si>
  <si>
    <t>HARSHDEEP</t>
  </si>
  <si>
    <t>Veekayem Fashion &amp; Apparels Ltd</t>
  </si>
  <si>
    <t>VEEKAYEM</t>
  </si>
  <si>
    <t>Mehai Technology Ltd</t>
  </si>
  <si>
    <t>MEHAI</t>
  </si>
  <si>
    <t>Mercury Laboratories Ltd</t>
  </si>
  <si>
    <t>MERCURYLAB</t>
  </si>
  <si>
    <t>Tilak Ventures Ltd</t>
  </si>
  <si>
    <t>TILAK</t>
  </si>
  <si>
    <t>Akar Auto Industries Ltd</t>
  </si>
  <si>
    <t>AAIL</t>
  </si>
  <si>
    <t>Womancart Ltd</t>
  </si>
  <si>
    <t>WOMANCART</t>
  </si>
  <si>
    <t>Modern Dairies Ltd</t>
  </si>
  <si>
    <t>MODAIRY</t>
  </si>
  <si>
    <t>Raaj Medisafe India Ltd</t>
  </si>
  <si>
    <t>RAAJMEDI</t>
  </si>
  <si>
    <t>Lasa Supergenerics Ltd</t>
  </si>
  <si>
    <t>LASA</t>
  </si>
  <si>
    <t>Anjani Foods Ltd</t>
  </si>
  <si>
    <t>ANJANIFOODS</t>
  </si>
  <si>
    <t>Madhucon Projects Ltd</t>
  </si>
  <si>
    <t>MADHUCON</t>
  </si>
  <si>
    <t>Maruti Interior Products Ltd</t>
  </si>
  <si>
    <t>SPITZE</t>
  </si>
  <si>
    <t>Gujarat Natural Resources Ltd</t>
  </si>
  <si>
    <t>GNRL</t>
  </si>
  <si>
    <t>Soma Textiles &amp; Industries Ltd</t>
  </si>
  <si>
    <t>SOMATEX</t>
  </si>
  <si>
    <t>Shri Krishna Devcon Ltd</t>
  </si>
  <si>
    <t>SHRIKRISH</t>
  </si>
  <si>
    <t>Resonance Specialties Ltd</t>
  </si>
  <si>
    <t>RESONANCE</t>
  </si>
  <si>
    <t>Mcon Rasayan India Ltd</t>
  </si>
  <si>
    <t>MCON</t>
  </si>
  <si>
    <t>Avro India Ltd</t>
  </si>
  <si>
    <t>AVROIND</t>
  </si>
  <si>
    <t>Times Guaranty Ltd</t>
  </si>
  <si>
    <t>TIMESGTY</t>
  </si>
  <si>
    <t>Holmarc Opto-Mechatronics Ltd</t>
  </si>
  <si>
    <t>HOLMARC</t>
  </si>
  <si>
    <t>Pee Cee Cosma Sope Ltd</t>
  </si>
  <si>
    <t>PCCOSMA</t>
  </si>
  <si>
    <t>Ansal Buildwell Ltd</t>
  </si>
  <si>
    <t>ANSALBU</t>
  </si>
  <si>
    <t>Narbada Gems and Jewellery Ltd</t>
  </si>
  <si>
    <t>NARBADA</t>
  </si>
  <si>
    <t>Polychem Ltd</t>
  </si>
  <si>
    <t>POLYCHEM</t>
  </si>
  <si>
    <t>Damodar Industries Ltd</t>
  </si>
  <si>
    <t>DAMODARIND</t>
  </si>
  <si>
    <t>Minal Industries Ltd</t>
  </si>
  <si>
    <t>MINALIND</t>
  </si>
  <si>
    <t>Oxygenta Pharmaceutical Ltd</t>
  </si>
  <si>
    <t>OXYGENTAPH</t>
  </si>
  <si>
    <t>T &amp; I Global Ltd</t>
  </si>
  <si>
    <t>TIGLOB</t>
  </si>
  <si>
    <t>Source Natural Foods and Herbal Supplements Ltd</t>
  </si>
  <si>
    <t>SOURCENTRL</t>
  </si>
  <si>
    <t>Astron Paper &amp; Board Mill Ltd</t>
  </si>
  <si>
    <t>ASTRON</t>
  </si>
  <si>
    <t>Dynavision Ltd</t>
  </si>
  <si>
    <t>DYNAVSN</t>
  </si>
  <si>
    <t>Shah Alloys Ltd</t>
  </si>
  <si>
    <t>SHAHALLOYS</t>
  </si>
  <si>
    <t>Chowgule Steamships Ltd</t>
  </si>
  <si>
    <t>CHOWGULSTM</t>
  </si>
  <si>
    <t>United Cotfab Ltd</t>
  </si>
  <si>
    <t>COTFAB</t>
  </si>
  <si>
    <t>Sattrix Information Security Ltd</t>
  </si>
  <si>
    <t>SATTRIX</t>
  </si>
  <si>
    <t>Gokak Textiles Ltd</t>
  </si>
  <si>
    <t>GOKAKTEX</t>
  </si>
  <si>
    <t>CNI Research Ltd</t>
  </si>
  <si>
    <t>CNIRESLTD</t>
  </si>
  <si>
    <t>Kemp and Company Ltd</t>
  </si>
  <si>
    <t>KEMP</t>
  </si>
  <si>
    <t>Samrat Pharmachem Ltd</t>
  </si>
  <si>
    <t>SAMRATPH</t>
  </si>
  <si>
    <t>Promax Power Ltd</t>
  </si>
  <si>
    <t>PROMAX</t>
  </si>
  <si>
    <t>Shine Fashions (India) Ltd</t>
  </si>
  <si>
    <t>SHINEFASH</t>
  </si>
  <si>
    <t>DRS Cargo Movers Ltd</t>
  </si>
  <si>
    <t>DRSCARGO</t>
  </si>
  <si>
    <t>Sayaji Industries Ltd</t>
  </si>
  <si>
    <t>SAYAJIIND</t>
  </si>
  <si>
    <t>Jasch Industries Ltd</t>
  </si>
  <si>
    <t>JASCH</t>
  </si>
  <si>
    <t>Auro Laboratories Ltd</t>
  </si>
  <si>
    <t>AUROLAB</t>
  </si>
  <si>
    <t>HEC Infra Projects Ltd</t>
  </si>
  <si>
    <t>HECPROJECT</t>
  </si>
  <si>
    <t>Dangee Dums Ltd</t>
  </si>
  <si>
    <t>DANGEE</t>
  </si>
  <si>
    <t>Tokyo Plast International Ltd</t>
  </si>
  <si>
    <t>TOKYOPLAST</t>
  </si>
  <si>
    <t>Alfred Herbert (India) Ltd</t>
  </si>
  <si>
    <t>ALFREDHE</t>
  </si>
  <si>
    <t>Lesha Industries Ltd</t>
  </si>
  <si>
    <t>LESHAIND</t>
  </si>
  <si>
    <t>Som Datt Finance Corporation Ltd</t>
  </si>
  <si>
    <t>SODFC</t>
  </si>
  <si>
    <t>Wallfort Financial Services Ltd</t>
  </si>
  <si>
    <t>WALLFORT</t>
  </si>
  <si>
    <t>SunGarner Energies Ltd</t>
  </si>
  <si>
    <t>SEL</t>
  </si>
  <si>
    <t>AK Spintex Ltd</t>
  </si>
  <si>
    <t>AKSPINTEX</t>
  </si>
  <si>
    <t>Excel Realty N Infra Ltd</t>
  </si>
  <si>
    <t>EXCEL</t>
  </si>
  <si>
    <t>Bansal Roofing Products Ltd</t>
  </si>
  <si>
    <t>BRPL</t>
  </si>
  <si>
    <t>Archit Organosys Ltd</t>
  </si>
  <si>
    <t>ARCHITORG</t>
  </si>
  <si>
    <t>Creative Castings Ltd</t>
  </si>
  <si>
    <t>Chartered Logistics Ltd</t>
  </si>
  <si>
    <t>CHLOGIST</t>
  </si>
  <si>
    <t>Aditya BSL Nifty Next 50 ETF</t>
  </si>
  <si>
    <t>ABSLNN50ET</t>
  </si>
  <si>
    <t>MKP Mobility Ltd</t>
  </si>
  <si>
    <t>MKPMOB</t>
  </si>
  <si>
    <t>Acme Resources Ltd</t>
  </si>
  <si>
    <t>ACME</t>
  </si>
  <si>
    <t>Grob Tea Co Ltd</t>
  </si>
  <si>
    <t>GROBTEA</t>
  </si>
  <si>
    <t>Haryana Capfin Ltd</t>
  </si>
  <si>
    <t>HARYNACAP</t>
  </si>
  <si>
    <t>CIL Nova Petrochemicals Ltd</t>
  </si>
  <si>
    <t>CNOVAPETRO</t>
  </si>
  <si>
    <t>Kesar Terminals &amp; Infrastructure Ltd</t>
  </si>
  <si>
    <t>KTIL</t>
  </si>
  <si>
    <t>KG Petrochem Ltd</t>
  </si>
  <si>
    <t>KGPETRO</t>
  </si>
  <si>
    <t>Sati Poly Plast Ltd</t>
  </si>
  <si>
    <t>SATIPOLY</t>
  </si>
  <si>
    <t>Shilp Gravures Ltd</t>
  </si>
  <si>
    <t>SHILGRAVQ</t>
  </si>
  <si>
    <t>Pressure Sensitive Systems (India) Ltd</t>
  </si>
  <si>
    <t>PRESSURS</t>
  </si>
  <si>
    <t>Biofil Chemicals and Pharmaceuticals Ltd</t>
  </si>
  <si>
    <t>BIOFILCHEM</t>
  </si>
  <si>
    <t>Arnold Holdings Ltd</t>
  </si>
  <si>
    <t>ARNOLD</t>
  </si>
  <si>
    <t>Simbhaoli Sugars Ltd</t>
  </si>
  <si>
    <t>SIMBHALS</t>
  </si>
  <si>
    <t>One Global Service Provider Ltd</t>
  </si>
  <si>
    <t>ONEGLOBAL</t>
  </si>
  <si>
    <t>Mangalam Alloys Ltd</t>
  </si>
  <si>
    <t>MAL</t>
  </si>
  <si>
    <t>Hisar Metal Industries Ltd</t>
  </si>
  <si>
    <t>HISARMETAL</t>
  </si>
  <si>
    <t>Skyline Millars Ltd</t>
  </si>
  <si>
    <t>SKYLMILAR</t>
  </si>
  <si>
    <t>Welcast Steels Ltd</t>
  </si>
  <si>
    <t>ZWELCAST</t>
  </si>
  <si>
    <t>Nilachal Refractories Ltd</t>
  </si>
  <si>
    <t>NILACHAL</t>
  </si>
  <si>
    <t>Super Tannery Ltd</t>
  </si>
  <si>
    <t>SUPTANERY</t>
  </si>
  <si>
    <t>Nrb Industrial Bearings Ltd</t>
  </si>
  <si>
    <t>NIBL</t>
  </si>
  <si>
    <t>Mayank Cattle Food Ltd</t>
  </si>
  <si>
    <t>MCFL</t>
  </si>
  <si>
    <t>Aplab Ltd</t>
  </si>
  <si>
    <t>APLAB</t>
  </si>
  <si>
    <t>Silkflex Polymers (India) Ltd</t>
  </si>
  <si>
    <t>SILKFLEX</t>
  </si>
  <si>
    <t>ICICI Prudential Silver ETF</t>
  </si>
  <si>
    <t>SILVERIETF</t>
  </si>
  <si>
    <t>Deem Roll Tech Ltd</t>
  </si>
  <si>
    <t>DEEM</t>
  </si>
  <si>
    <t>Porwal Auto Components Ltd</t>
  </si>
  <si>
    <t>PORWAL</t>
  </si>
  <si>
    <t>Cinevista Ltd</t>
  </si>
  <si>
    <t>CINEVISTA</t>
  </si>
  <si>
    <t>Ludlow Jute &amp; Specialities Ltd</t>
  </si>
  <si>
    <t>LUDLOWJUT</t>
  </si>
  <si>
    <t>Reliable Data Services Ltd</t>
  </si>
  <si>
    <t>RELIABLE</t>
  </si>
  <si>
    <t>Marco Cables &amp; Conductors Ltd</t>
  </si>
  <si>
    <t>MARCO</t>
  </si>
  <si>
    <t>Baroda Extrusion Ltd</t>
  </si>
  <si>
    <t>BAROEXT</t>
  </si>
  <si>
    <t>Srei Infrastructure Finance Ltd</t>
  </si>
  <si>
    <t>SREINFRA</t>
  </si>
  <si>
    <t>Karma Energy Ltd</t>
  </si>
  <si>
    <t>KARMAENG</t>
  </si>
  <si>
    <t>Ganga Papers India Ltd</t>
  </si>
  <si>
    <t>GANGAPA</t>
  </si>
  <si>
    <t>Murae Organisor Ltd</t>
  </si>
  <si>
    <t>MURAE</t>
  </si>
  <si>
    <t>Dutron Polymers Ltd</t>
  </si>
  <si>
    <t>DUTRON</t>
  </si>
  <si>
    <t>Shalimar Wires Industries Ltd</t>
  </si>
  <si>
    <t>SHALIWIR</t>
  </si>
  <si>
    <t>Deepak Chemtex Ltd</t>
  </si>
  <si>
    <t>DEEPAKCHEM</t>
  </si>
  <si>
    <t>Dhanashree Electronics Ltd</t>
  </si>
  <si>
    <t>DEL</t>
  </si>
  <si>
    <t>Rasi Electrodes Ltd</t>
  </si>
  <si>
    <t>RASIELEC</t>
  </si>
  <si>
    <t>Alstone Textiles (India) Ltd</t>
  </si>
  <si>
    <t>ALSTONE</t>
  </si>
  <si>
    <t>Madhav Copper Ltd</t>
  </si>
  <si>
    <t>MCL</t>
  </si>
  <si>
    <t>Tree House Education and Accessories Ltd</t>
  </si>
  <si>
    <t>TREEHOUSE</t>
  </si>
  <si>
    <t>Freshtrop Fruits Ltd</t>
  </si>
  <si>
    <t>FRSHTRP</t>
  </si>
  <si>
    <t>SecMark Consultancy Ltd</t>
  </si>
  <si>
    <t>SECMARK</t>
  </si>
  <si>
    <t>Remi Edelstahl Tubulars Ltd</t>
  </si>
  <si>
    <t>REMIEDEL</t>
  </si>
  <si>
    <t>Yogi Ltd</t>
  </si>
  <si>
    <t>YOGI</t>
  </si>
  <si>
    <t>AVSL Industries Ltd</t>
  </si>
  <si>
    <t>AVSL</t>
  </si>
  <si>
    <t>AIK Pipes and Polymers Ltd</t>
  </si>
  <si>
    <t>AIKPIPES</t>
  </si>
  <si>
    <t>Trescon Ltd</t>
  </si>
  <si>
    <t>TRESCON</t>
  </si>
  <si>
    <t>Retina Paints Ltd</t>
  </si>
  <si>
    <t>RETINA</t>
  </si>
  <si>
    <t>Future Enterprises Ltd</t>
  </si>
  <si>
    <t>FELDVR</t>
  </si>
  <si>
    <t>Krishanveer Forge Ltd</t>
  </si>
  <si>
    <t>KVFORGE</t>
  </si>
  <si>
    <t>NCL Research and Financial Services Ltd</t>
  </si>
  <si>
    <t>NCLRESE</t>
  </si>
  <si>
    <t>SKP Securities Ltd</t>
  </si>
  <si>
    <t>SKPSEC</t>
  </si>
  <si>
    <t>Pritish Nandy Communications Ltd</t>
  </si>
  <si>
    <t>PNC</t>
  </si>
  <si>
    <t>Sambhaav Media Ltd</t>
  </si>
  <si>
    <t>SAMBHAAV</t>
  </si>
  <si>
    <t>Hariyana Ship Breakers Ltd</t>
  </si>
  <si>
    <t>HRYNSHP</t>
  </si>
  <si>
    <t>McNally Bharat Engg Co Ltd</t>
  </si>
  <si>
    <t>MBECL</t>
  </si>
  <si>
    <t>Delta Manufacturing Ltd</t>
  </si>
  <si>
    <t>DELTAMAGNT</t>
  </si>
  <si>
    <t>Mohini Health &amp; Hygiene Ltd</t>
  </si>
  <si>
    <t>MHHL</t>
  </si>
  <si>
    <t>Trishakti Industries Ltd</t>
  </si>
  <si>
    <t>TRISHAKT</t>
  </si>
  <si>
    <t>Sameera Agro and Infra Ltd</t>
  </si>
  <si>
    <t>SAIFL</t>
  </si>
  <si>
    <t>Homebuilding</t>
  </si>
  <si>
    <t>Titan Securities Ltd</t>
  </si>
  <si>
    <t>TITANSEC</t>
  </si>
  <si>
    <t>Simmonds Marshall Ltd</t>
  </si>
  <si>
    <t>SIMMOND</t>
  </si>
  <si>
    <t>Mukesh Babu Financial Services Ltd</t>
  </si>
  <si>
    <t>MUKESHB</t>
  </si>
  <si>
    <t>Filtra Consultants and Engineers Ltd</t>
  </si>
  <si>
    <t>FILTRA</t>
  </si>
  <si>
    <t>Ameya Precision Engineers Ltd</t>
  </si>
  <si>
    <t>AMEYA</t>
  </si>
  <si>
    <t>Orient Press Ltd</t>
  </si>
  <si>
    <t>ORIENTLTD</t>
  </si>
  <si>
    <t>Gujarat Containers Ltd</t>
  </si>
  <si>
    <t>GUJCONT</t>
  </si>
  <si>
    <t>Vinny Overseas Ltd</t>
  </si>
  <si>
    <t>VINNY</t>
  </si>
  <si>
    <t>Scoobee Day Garments (India) Ltd</t>
  </si>
  <si>
    <t>SCOOBEEDAY</t>
  </si>
  <si>
    <t>Seya Industries Ltd</t>
  </si>
  <si>
    <t>SEYAIND</t>
  </si>
  <si>
    <t>Gujarat Hotels Ltd</t>
  </si>
  <si>
    <t>GUJHOTE</t>
  </si>
  <si>
    <t>Keerthi Industries Ltd</t>
  </si>
  <si>
    <t>KEERTHI</t>
  </si>
  <si>
    <t>Shristi Infrastructure Development Corporation Ltd</t>
  </si>
  <si>
    <t>SHRISTI</t>
  </si>
  <si>
    <t>Agni Green Power Ltd</t>
  </si>
  <si>
    <t>AGNI</t>
  </si>
  <si>
    <t>Riddhi Corporate Services Ltd</t>
  </si>
  <si>
    <t>RIDDHICORP</t>
  </si>
  <si>
    <t>Auro Impex &amp; Chemicals Ltd</t>
  </si>
  <si>
    <t>AUROIMPEX</t>
  </si>
  <si>
    <t>Mohite Industries Ltd</t>
  </si>
  <si>
    <t>MOHITE</t>
  </si>
  <si>
    <t>Sanrhea Technical Textiles Ltd</t>
  </si>
  <si>
    <t>SANTETX</t>
  </si>
  <si>
    <t>Key Corp Ltd</t>
  </si>
  <si>
    <t>KEYCORP</t>
  </si>
  <si>
    <t>Constronics Infra Ltd</t>
  </si>
  <si>
    <t>CONSTRONIC</t>
  </si>
  <si>
    <t>KBS India Ltd</t>
  </si>
  <si>
    <t>KBSINDIA</t>
  </si>
  <si>
    <t>Macobs Technologies Ltd</t>
  </si>
  <si>
    <t>MACOBSTECH</t>
  </si>
  <si>
    <t>Bright Brothers Ltd</t>
  </si>
  <si>
    <t>BRIGHTBR</t>
  </si>
  <si>
    <t>Bheema Cements Ltd</t>
  </si>
  <si>
    <t>BHEEMACEM</t>
  </si>
  <si>
    <t>Vippy Spinpro Ltd</t>
  </si>
  <si>
    <t>VIPPYSP</t>
  </si>
  <si>
    <t>Vasudhagama Enterprises Ltd</t>
  </si>
  <si>
    <t>VASUDHAGAM</t>
  </si>
  <si>
    <t>Celebrity Fashions Ltd</t>
  </si>
  <si>
    <t>CELEBRITY</t>
  </si>
  <si>
    <t>Yaari Digital Integrated Services Ltd</t>
  </si>
  <si>
    <t>YAARI</t>
  </si>
  <si>
    <t>Vasundhara Rasayans Ltd</t>
  </si>
  <si>
    <t>VRL</t>
  </si>
  <si>
    <t>Agro Phos (India) Ltd</t>
  </si>
  <si>
    <t>AGROPHOS</t>
  </si>
  <si>
    <t>Pulsar International Ltd</t>
  </si>
  <si>
    <t>PULSRIN</t>
  </si>
  <si>
    <t>Tayo Rolls Ltd</t>
  </si>
  <si>
    <t>TATAYODOGA</t>
  </si>
  <si>
    <t>LIC MF Nifty 8-13 yr G-Sec ETF</t>
  </si>
  <si>
    <t>LICNETFGSC</t>
  </si>
  <si>
    <t>Biogen Pharmachem Industries Ltd</t>
  </si>
  <si>
    <t>BIOGEN</t>
  </si>
  <si>
    <t>Acknit Industries Ltd</t>
  </si>
  <si>
    <t>ACKNIT</t>
  </si>
  <si>
    <t>BSEL Algo Ltd</t>
  </si>
  <si>
    <t>BSELALGO</t>
  </si>
  <si>
    <t>Shivam Chemicals Ltd</t>
  </si>
  <si>
    <t>SHIVAM</t>
  </si>
  <si>
    <t>Tera Software Ltd</t>
  </si>
  <si>
    <t>TERASOFT</t>
  </si>
  <si>
    <t>Raminfo Ltd</t>
  </si>
  <si>
    <t>RAMINFO</t>
  </si>
  <si>
    <t>Sangam Finserv Ltd</t>
  </si>
  <si>
    <t>SANGAMFIN</t>
  </si>
  <si>
    <t>IDBI Gold Exchange Traded Fund</t>
  </si>
  <si>
    <t>LICMFGOLD</t>
  </si>
  <si>
    <t>Graphisads Ltd</t>
  </si>
  <si>
    <t>GRAPHISAD</t>
  </si>
  <si>
    <t>BLB Ltd</t>
  </si>
  <si>
    <t>BLBLIMITED</t>
  </si>
  <si>
    <t>Patdiam Jewellery Ltd</t>
  </si>
  <si>
    <t>PJL</t>
  </si>
  <si>
    <t>Aarvee Denims and Exports Ltd</t>
  </si>
  <si>
    <t>AARVEEDEN</t>
  </si>
  <si>
    <t>Aayush Wellness Ltd</t>
  </si>
  <si>
    <t>AAYUSH</t>
  </si>
  <si>
    <t>Kaizen Agro Infrabuild Ltd</t>
  </si>
  <si>
    <t>KAIZENAGRO</t>
  </si>
  <si>
    <t>Ganga Forging Ltd</t>
  </si>
  <si>
    <t>GANGAFORGE</t>
  </si>
  <si>
    <t>Hindustan Hardy Ltd</t>
  </si>
  <si>
    <t>HINDHARD</t>
  </si>
  <si>
    <t>Sakthi Finance Ltd</t>
  </si>
  <si>
    <t>SAKTHIFIN</t>
  </si>
  <si>
    <t>SVP Global Textiles Ltd</t>
  </si>
  <si>
    <t>SVPGLOB</t>
  </si>
  <si>
    <t>Rajeshwari Cans Ltd</t>
  </si>
  <si>
    <t>RCAN</t>
  </si>
  <si>
    <t>Futuristic Solutions Ltd</t>
  </si>
  <si>
    <t>FUTSOL</t>
  </si>
  <si>
    <t>Aro Granite Industries Ltd</t>
  </si>
  <si>
    <t>AROGRANITE</t>
  </si>
  <si>
    <t>Lykis Ltd</t>
  </si>
  <si>
    <t>LYKISLTD</t>
  </si>
  <si>
    <t>Gujarat Poly Electronics Ltd</t>
  </si>
  <si>
    <t>GUJARATPOLY</t>
  </si>
  <si>
    <t>Prolife Industries Ltd</t>
  </si>
  <si>
    <t>PROLIFE</t>
  </si>
  <si>
    <t>Moksh Ornaments Ltd</t>
  </si>
  <si>
    <t>MOKSH</t>
  </si>
  <si>
    <t>Rama Vision Ltd</t>
  </si>
  <si>
    <t>RAMAVISION</t>
  </si>
  <si>
    <t>Kay Power and Paper Ltd</t>
  </si>
  <si>
    <t>KAYPOWR</t>
  </si>
  <si>
    <t>Royale Manor Hotels and Industries Ltd</t>
  </si>
  <si>
    <t>RAYALEMA</t>
  </si>
  <si>
    <t>Manoj Ceramic Ltd</t>
  </si>
  <si>
    <t>MCPL</t>
  </si>
  <si>
    <t>TPI India Ltd</t>
  </si>
  <si>
    <t>TPINDIA</t>
  </si>
  <si>
    <t>Kontor Space Ltd</t>
  </si>
  <si>
    <t>KONTOR</t>
  </si>
  <si>
    <t>Aimco Pesticides Ltd</t>
  </si>
  <si>
    <t>AIMCOPEST</t>
  </si>
  <si>
    <t>Global Pet Industries Ltd</t>
  </si>
  <si>
    <t>GLOBALPET</t>
  </si>
  <si>
    <t>Arihant Academy Ltd</t>
  </si>
  <si>
    <t>ARIHANTACA</t>
  </si>
  <si>
    <t>Krishna Ventures Ltd</t>
  </si>
  <si>
    <t>KRISHNA</t>
  </si>
  <si>
    <t>Achyut Healthcare Ltd</t>
  </si>
  <si>
    <t>ACHYUT</t>
  </si>
  <si>
    <t>Dollex Agrotech Ltd</t>
  </si>
  <si>
    <t>DOLLEX</t>
  </si>
  <si>
    <t>Everlon Financials Ltd</t>
  </si>
  <si>
    <t>EVERFIN</t>
  </si>
  <si>
    <t>East West Freight Carriers Ltd</t>
  </si>
  <si>
    <t>EASTWEST</t>
  </si>
  <si>
    <t>Quicktouch Technologies Ltd</t>
  </si>
  <si>
    <t>QUICKTOUCH</t>
  </si>
  <si>
    <t>Pentagon Rubber Ltd</t>
  </si>
  <si>
    <t>PENTAGON</t>
  </si>
  <si>
    <t>Universal Starch Chem Allied Ltd</t>
  </si>
  <si>
    <t>UNIVSTAR</t>
  </si>
  <si>
    <t>Daikaffil Chemicals India Ltd</t>
  </si>
  <si>
    <t>DAIKAFFI</t>
  </si>
  <si>
    <t>Krypton Industries Ltd</t>
  </si>
  <si>
    <t>KRYPTONQ</t>
  </si>
  <si>
    <t>Southern Magnesium and Chemicals Ltd</t>
  </si>
  <si>
    <t>SOUTHMG</t>
  </si>
  <si>
    <t>Superior Industrial Enterprises Ltd</t>
  </si>
  <si>
    <t>SIEL</t>
  </si>
  <si>
    <t>Healthy Life Agritec Ltd</t>
  </si>
  <si>
    <t>HEALTHYLIFE</t>
  </si>
  <si>
    <t>Jeevan Scientific Technology Ltd</t>
  </si>
  <si>
    <t>JSTL</t>
  </si>
  <si>
    <t>Mirae Asset S&amp;P 500 Top 50 ETF</t>
  </si>
  <si>
    <t>MASPTOP50</t>
  </si>
  <si>
    <t>Jindal Hotels Ltd</t>
  </si>
  <si>
    <t>JINDHOT</t>
  </si>
  <si>
    <t>F Mec International Financial Services Ltd</t>
  </si>
  <si>
    <t>FMEC</t>
  </si>
  <si>
    <t>Synoptics Technologies Ltd</t>
  </si>
  <si>
    <t>SYNOPTICS</t>
  </si>
  <si>
    <t>Saboo Sodium Chloro Ltd</t>
  </si>
  <si>
    <t>SABOOSOD</t>
  </si>
  <si>
    <t>Real Touch Finance Ltd</t>
  </si>
  <si>
    <t>RTFL</t>
  </si>
  <si>
    <t>Dharni Capital Services Ltd</t>
  </si>
  <si>
    <t>DHARNI</t>
  </si>
  <si>
    <t>Arabian Petroleum Ltd</t>
  </si>
  <si>
    <t>ARABIAN</t>
  </si>
  <si>
    <t>Maitreya Medicare Ltd</t>
  </si>
  <si>
    <t>MAITREYA</t>
  </si>
  <si>
    <t>Marshall Machines Ltd</t>
  </si>
  <si>
    <t>MARSHALL</t>
  </si>
  <si>
    <t>Malu Paper Mills Ltd</t>
  </si>
  <si>
    <t>MALUPAPER</t>
  </si>
  <si>
    <t>Alfa Transformers Ltd</t>
  </si>
  <si>
    <t>ALFATRAN</t>
  </si>
  <si>
    <t>Dev Labtech Venture Ltd</t>
  </si>
  <si>
    <t>DEVLAB</t>
  </si>
  <si>
    <t>Sky Industries Ltd</t>
  </si>
  <si>
    <t>SKYIND</t>
  </si>
  <si>
    <t>Medicamen Organics Ltd</t>
  </si>
  <si>
    <t>MEDIORG</t>
  </si>
  <si>
    <t>Banas Finance Ltd</t>
  </si>
  <si>
    <t>BANASFN</t>
  </si>
  <si>
    <t>Siddhika Coatings Ltd</t>
  </si>
  <si>
    <t>SIDDHIKA</t>
  </si>
  <si>
    <t>Growington Ventures India Ltd</t>
  </si>
  <si>
    <t>GROWINGTON</t>
  </si>
  <si>
    <t>Amrapali Industries Ltd</t>
  </si>
  <si>
    <t>AMRAPLIN</t>
  </si>
  <si>
    <t>Archies Ltd</t>
  </si>
  <si>
    <t>ARCHIES</t>
  </si>
  <si>
    <t>Radiowalla Network Ltd</t>
  </si>
  <si>
    <t>RADIOWALLA</t>
  </si>
  <si>
    <t>Lexus Granito (India) Ltd</t>
  </si>
  <si>
    <t>LEXUS</t>
  </si>
  <si>
    <t>ITCONS e-Solutions Ltd</t>
  </si>
  <si>
    <t>ITCONS</t>
  </si>
  <si>
    <t>Mirae Asset NYSE FANG+ ETF</t>
  </si>
  <si>
    <t>MAFANG</t>
  </si>
  <si>
    <t>TCFC Finance Ltd</t>
  </si>
  <si>
    <t>TCFCFINQ</t>
  </si>
  <si>
    <t>Baba Food Processing (India) Ltd</t>
  </si>
  <si>
    <t>BABAFP</t>
  </si>
  <si>
    <t>IFL Enterprises Ltd</t>
  </si>
  <si>
    <t>IFL</t>
  </si>
  <si>
    <t>Presstonic Engineering Ltd</t>
  </si>
  <si>
    <t>PRESSTONIC</t>
  </si>
  <si>
    <t>Locomotive Engines &amp; Rolling Stock</t>
  </si>
  <si>
    <t>Sam Industries Ltd</t>
  </si>
  <si>
    <t>SAMINDUS</t>
  </si>
  <si>
    <t>M V K Agro Food Product Ltd</t>
  </si>
  <si>
    <t>MVKAGRO</t>
  </si>
  <si>
    <t>Eiko Lifesciences Ltd</t>
  </si>
  <si>
    <t>EIKO</t>
  </si>
  <si>
    <t>Max Heights Infrastructure Ltd</t>
  </si>
  <si>
    <t>MAXHEIGHTS</t>
  </si>
  <si>
    <t>Twentyfirst Century Management Services Ltd</t>
  </si>
  <si>
    <t>21STCENMGM</t>
  </si>
  <si>
    <t>Polylink Polymers (India) Ltd</t>
  </si>
  <si>
    <t>POLYLINK</t>
  </si>
  <si>
    <t>Dhanalaxmi Roto Spinners Ltd</t>
  </si>
  <si>
    <t>DHANROTO</t>
  </si>
  <si>
    <t>Supra Pacific Financial Services Ltd</t>
  </si>
  <si>
    <t>SUPRAPFSL</t>
  </si>
  <si>
    <t>Vidli Restaurants Ltd</t>
  </si>
  <si>
    <t>VIDLI</t>
  </si>
  <si>
    <t>Aditya BSL Nifty Bank ETF</t>
  </si>
  <si>
    <t>ABSLBANETF</t>
  </si>
  <si>
    <t>Expo Gas Containers Ltd</t>
  </si>
  <si>
    <t>EXPOGAS</t>
  </si>
  <si>
    <t>Trans India House Impex Ltd</t>
  </si>
  <si>
    <t>TIHIL</t>
  </si>
  <si>
    <t>ICICI Prudential S&amp;P BSE Liquid Rate ETF</t>
  </si>
  <si>
    <t>LIQUIDIETF</t>
  </si>
  <si>
    <t>Alkosign Ltd</t>
  </si>
  <si>
    <t>ALKOSIGN</t>
  </si>
  <si>
    <t>HOV Services Ltd</t>
  </si>
  <si>
    <t>HOVS</t>
  </si>
  <si>
    <t>Globesecure Technologies Ltd</t>
  </si>
  <si>
    <t>GSTL</t>
  </si>
  <si>
    <t>Rapicut Carbides Ltd</t>
  </si>
  <si>
    <t>RAPICUT</t>
  </si>
  <si>
    <t>Kalyan Capitals Ltd</t>
  </si>
  <si>
    <t>KALYANCAP</t>
  </si>
  <si>
    <t>CMX Holdings Ltd</t>
  </si>
  <si>
    <t>SIELFNS</t>
  </si>
  <si>
    <t>Kiduja India Ltd</t>
  </si>
  <si>
    <t>KIDUJA</t>
  </si>
  <si>
    <t>Hindustan Appliances Ltd</t>
  </si>
  <si>
    <t>HINDAPL</t>
  </si>
  <si>
    <t>Shree Krishna Infrastructure Ltd</t>
  </si>
  <si>
    <t>SKIFL</t>
  </si>
  <si>
    <t>Mahickra Chemicals Ltd</t>
  </si>
  <si>
    <t>MAHICKRA</t>
  </si>
  <si>
    <t>GACM Technologies Ltd</t>
  </si>
  <si>
    <t>GATECH</t>
  </si>
  <si>
    <t>Balkrishna Paper Mills Ltd</t>
  </si>
  <si>
    <t>BALKRISHNA</t>
  </si>
  <si>
    <t>Evans Electric Ltd</t>
  </si>
  <si>
    <t>EVANS</t>
  </si>
  <si>
    <t>Ravi Kumar Distilleries Ltd</t>
  </si>
  <si>
    <t>RKDL</t>
  </si>
  <si>
    <t>Innovative Tech Pack Ltd</t>
  </si>
  <si>
    <t>INNOVTEC</t>
  </si>
  <si>
    <t>Rajgor Castor Derivatives Ltd</t>
  </si>
  <si>
    <t>RCDL</t>
  </si>
  <si>
    <t>Ambar Protein Industries Ltd</t>
  </si>
  <si>
    <t>AMBARPIL</t>
  </si>
  <si>
    <t>Modulex Construction Technologies Ltd</t>
  </si>
  <si>
    <t>MODULEX</t>
  </si>
  <si>
    <t>Optimus Finance Ltd</t>
  </si>
  <si>
    <t>OPTIFIN</t>
  </si>
  <si>
    <t>Divyashakti Ltd</t>
  </si>
  <si>
    <t>DIVSHKT</t>
  </si>
  <si>
    <t>Slone Infosystems Ltd</t>
  </si>
  <si>
    <t>SLONE</t>
  </si>
  <si>
    <t>Perfectpac Ltd</t>
  </si>
  <si>
    <t>PERFEPA</t>
  </si>
  <si>
    <t>James Warren Tea Ltd</t>
  </si>
  <si>
    <t>JAMESWARREN</t>
  </si>
  <si>
    <t>Nova Iron and Steel Ltd</t>
  </si>
  <si>
    <t>NOVIS</t>
  </si>
  <si>
    <t>Sunil Healthcare Ltd</t>
  </si>
  <si>
    <t>SUNLOC</t>
  </si>
  <si>
    <t>Crop Life Science Ltd</t>
  </si>
  <si>
    <t>CLSL</t>
  </si>
  <si>
    <t>Shiva Mills Ltd</t>
  </si>
  <si>
    <t>SHIVAMILLS</t>
  </si>
  <si>
    <t>Vishwas Agri Seeds Ltd</t>
  </si>
  <si>
    <t>VISHWAS</t>
  </si>
  <si>
    <t>Clara Industries Ltd</t>
  </si>
  <si>
    <t>CLARA</t>
  </si>
  <si>
    <t>Envair Electrodyne Ltd</t>
  </si>
  <si>
    <t>ENVAIREL</t>
  </si>
  <si>
    <t>Akiko Global Services Ltd</t>
  </si>
  <si>
    <t>AKIKO</t>
  </si>
  <si>
    <t>Punjab Communications Ltd</t>
  </si>
  <si>
    <t>PUNJCOMMU</t>
  </si>
  <si>
    <t>Kanishk Steel Industries Ltd</t>
  </si>
  <si>
    <t>KANSHST</t>
  </si>
  <si>
    <t>Maestros Electronics &amp; Telecommunications Systems Ltd</t>
  </si>
  <si>
    <t>METSL</t>
  </si>
  <si>
    <t>Astal Laboratories Ltd</t>
  </si>
  <si>
    <t>ASTALLTD</t>
  </si>
  <si>
    <t>Ceejay Finance Ltd</t>
  </si>
  <si>
    <t>CEEJAY</t>
  </si>
  <si>
    <t>Terai Tea Co Ltd</t>
  </si>
  <si>
    <t>TERAI</t>
  </si>
  <si>
    <t>Thinkink Picturez Ltd</t>
  </si>
  <si>
    <t>THINKINK</t>
  </si>
  <si>
    <t>Ganesha Ecoverse Ltd</t>
  </si>
  <si>
    <t>GANVERSE</t>
  </si>
  <si>
    <t>Rollatainers Ltd</t>
  </si>
  <si>
    <t>ROLLT</t>
  </si>
  <si>
    <t>Precision Metaliks Ltd</t>
  </si>
  <si>
    <t>PRECISION</t>
  </si>
  <si>
    <t>Makers Laboratories Ltd</t>
  </si>
  <si>
    <t>MAKERSL</t>
  </si>
  <si>
    <t>Titan Intech Ltd</t>
  </si>
  <si>
    <t>TITANIN</t>
  </si>
  <si>
    <t>Popees Cares Ltd</t>
  </si>
  <si>
    <t>POPEES</t>
  </si>
  <si>
    <t>Virat Industries Ltd</t>
  </si>
  <si>
    <t>VIRAT</t>
  </si>
  <si>
    <t>Elegant Marbles and Grani Industries Ltd</t>
  </si>
  <si>
    <t>ELEMARB</t>
  </si>
  <si>
    <t>Khoobsurat Ltd</t>
  </si>
  <si>
    <t>KHOOBSURAT</t>
  </si>
  <si>
    <t>Kranti Industries Ltd</t>
  </si>
  <si>
    <t>KRANTI</t>
  </si>
  <si>
    <t>Riba Textiles Ltd</t>
  </si>
  <si>
    <t>RIBATEX</t>
  </si>
  <si>
    <t>HB Portfolio Ltd</t>
  </si>
  <si>
    <t>HBPOR</t>
  </si>
  <si>
    <t>Escorp Asset Management Ltd</t>
  </si>
  <si>
    <t>ESCORP</t>
  </si>
  <si>
    <t>Auto Pins (India) Ltd</t>
  </si>
  <si>
    <t>AUTOPINS</t>
  </si>
  <si>
    <t>Royal Sense Ltd</t>
  </si>
  <si>
    <t>ROYAL</t>
  </si>
  <si>
    <t>Orient Beverages Ltd</t>
  </si>
  <si>
    <t>ORIBEVER</t>
  </si>
  <si>
    <t>Raj Oil Mills Ltd</t>
  </si>
  <si>
    <t>ROML</t>
  </si>
  <si>
    <t>Morarka Finance Ltd</t>
  </si>
  <si>
    <t>MORARKFI</t>
  </si>
  <si>
    <t>Globalspace Technologies Ltd</t>
  </si>
  <si>
    <t>Shri Vasuprada Plantations Ltd</t>
  </si>
  <si>
    <t>VASUPRADA</t>
  </si>
  <si>
    <t>Rathi Bars Ltd</t>
  </si>
  <si>
    <t>RATHIBAR</t>
  </si>
  <si>
    <t>Oceanic Foods Ltd</t>
  </si>
  <si>
    <t>OCEANIC</t>
  </si>
  <si>
    <t>Prospect Commodities Ltd</t>
  </si>
  <si>
    <t>PCL</t>
  </si>
  <si>
    <t>Goel Food Products Ltd</t>
  </si>
  <si>
    <t>GOEL</t>
  </si>
  <si>
    <t>Godavari Drugs Ltd</t>
  </si>
  <si>
    <t>GODAVARI</t>
  </si>
  <si>
    <t>Chrome Silicon Ltd</t>
  </si>
  <si>
    <t>CHROME</t>
  </si>
  <si>
    <t>Kreon Finnancial Services Ltd</t>
  </si>
  <si>
    <t>KREONFIN</t>
  </si>
  <si>
    <t>Nhc Foods Ltd</t>
  </si>
  <si>
    <t>NHCFOODS</t>
  </si>
  <si>
    <t>Motilal Oswal Midcap 100 ETF</t>
  </si>
  <si>
    <t>MOM100</t>
  </si>
  <si>
    <t>Magson Retail and Distribution Ltd</t>
  </si>
  <si>
    <t>MAGSON</t>
  </si>
  <si>
    <t>Phoenix International Ltd</t>
  </si>
  <si>
    <t>PHOENXINTL</t>
  </si>
  <si>
    <t>Arvind and Company Shipping Agencies Ltd</t>
  </si>
  <si>
    <t>ACSAL</t>
  </si>
  <si>
    <t>Modipon Ltd</t>
  </si>
  <si>
    <t>MODIPON</t>
  </si>
  <si>
    <t>Bombay Metrics Supply Chain Ltd</t>
  </si>
  <si>
    <t>BMETRICS</t>
  </si>
  <si>
    <t>Bombay Cycle and Motor Agency Ltd</t>
  </si>
  <si>
    <t>BOMBCYC</t>
  </si>
  <si>
    <t>Le Lavoir Ltd</t>
  </si>
  <si>
    <t>LELAVOIR</t>
  </si>
  <si>
    <t>Elixir Capital Ltd</t>
  </si>
  <si>
    <t>ELIXIR</t>
  </si>
  <si>
    <t>Vels Film International Ltd</t>
  </si>
  <si>
    <t>VELS</t>
  </si>
  <si>
    <t>Kenvi Jewels Ltd</t>
  </si>
  <si>
    <t>KENVI</t>
  </si>
  <si>
    <t>Vertexplus Technologies Ltd</t>
  </si>
  <si>
    <t>VERTEXPLUS</t>
  </si>
  <si>
    <t>Joindre Capital Services Ltd</t>
  </si>
  <si>
    <t>JOINDRE</t>
  </si>
  <si>
    <t>Omfurn India Ltd</t>
  </si>
  <si>
    <t>OMFURN</t>
  </si>
  <si>
    <t>P B M Polytex Ltd</t>
  </si>
  <si>
    <t>PBMPOLY</t>
  </si>
  <si>
    <t>AccelerateBS India Ltd</t>
  </si>
  <si>
    <t>ACCELERATE</t>
  </si>
  <si>
    <t>G-Tec Jainx Education Ltd</t>
  </si>
  <si>
    <t>GTECJAINX</t>
  </si>
  <si>
    <t>Siti Networks Ltd</t>
  </si>
  <si>
    <t>SITINET</t>
  </si>
  <si>
    <t>Kotak Nifty PSU Bank ETF</t>
  </si>
  <si>
    <t>PSUBANK</t>
  </si>
  <si>
    <t>Burnpur Cement Ltd</t>
  </si>
  <si>
    <t>BURNPUR</t>
  </si>
  <si>
    <t>Golden Tobacco Ltd</t>
  </si>
  <si>
    <t>GOLDENTOBC</t>
  </si>
  <si>
    <t>Pattech Fitwell Tube Components Ltd</t>
  </si>
  <si>
    <t>PATTECH</t>
  </si>
  <si>
    <t>LCC Infotech Ltd</t>
  </si>
  <si>
    <t>LCCINFOTEC</t>
  </si>
  <si>
    <t>Gita Renewable Energy Ltd</t>
  </si>
  <si>
    <t>GITARENEW</t>
  </si>
  <si>
    <t>Invesco India Gold Exchange Traded Fund</t>
  </si>
  <si>
    <t>IVZINGOLD</t>
  </si>
  <si>
    <t>GV Films Ltd</t>
  </si>
  <si>
    <t>GVFILM</t>
  </si>
  <si>
    <t>Austin Engineering Company Ltd</t>
  </si>
  <si>
    <t>AUSTENG</t>
  </si>
  <si>
    <t>Adroit Infotech Ltd</t>
  </si>
  <si>
    <t>ADROITINFO</t>
  </si>
  <si>
    <t>Kalahridhaan Trendz Ltd</t>
  </si>
  <si>
    <t>KTL</t>
  </si>
  <si>
    <t>Bang Overseas Ltd</t>
  </si>
  <si>
    <t>BANG</t>
  </si>
  <si>
    <t>Prudential Sugar Corp Ltd</t>
  </si>
  <si>
    <t>PRUDMOULI</t>
  </si>
  <si>
    <t>Service Care Ltd</t>
  </si>
  <si>
    <t>SERVICE</t>
  </si>
  <si>
    <t>Shreyas Intermediates Ltd</t>
  </si>
  <si>
    <t>SHREYASI</t>
  </si>
  <si>
    <t>We Win Ltd</t>
  </si>
  <si>
    <t>WEWIN</t>
  </si>
  <si>
    <t>Apoorva Leasing Finance and Investment Company Ltd</t>
  </si>
  <si>
    <t>APOORVA</t>
  </si>
  <si>
    <t>SM Auto Stamping Ltd</t>
  </si>
  <si>
    <t>SMAUTO</t>
  </si>
  <si>
    <t>Anand Rayons Ltd</t>
  </si>
  <si>
    <t>ARL</t>
  </si>
  <si>
    <t>NAM Securities Ltd</t>
  </si>
  <si>
    <t>NAM</t>
  </si>
  <si>
    <t>Comfort Fincap Ltd</t>
  </si>
  <si>
    <t>COMFINCAP</t>
  </si>
  <si>
    <t>Akshar Spintex Ltd</t>
  </si>
  <si>
    <t>AKSHAR</t>
  </si>
  <si>
    <t>Amkay Products Ltd</t>
  </si>
  <si>
    <t>AMKAY</t>
  </si>
  <si>
    <t>AKG Exim Ltd</t>
  </si>
  <si>
    <t>AKG</t>
  </si>
  <si>
    <t>Deccan Health Care Ltd</t>
  </si>
  <si>
    <t>DECCAN</t>
  </si>
  <si>
    <t>Diligent Media Corporation Ltd</t>
  </si>
  <si>
    <t>DNAMEDIA</t>
  </si>
  <si>
    <t>Rex Pipes and Cables Industries Ltd</t>
  </si>
  <si>
    <t>REXPIPES</t>
  </si>
  <si>
    <t>Tridhya Tech Ltd</t>
  </si>
  <si>
    <t>TRIDHYA</t>
  </si>
  <si>
    <t>Unifinz Capital India Ltd</t>
  </si>
  <si>
    <t>UCIL</t>
  </si>
  <si>
    <t>Dhampure Speciality Sugars Ltd</t>
  </si>
  <si>
    <t>DHAMPURE</t>
  </si>
  <si>
    <t>BITS Ltd</t>
  </si>
  <si>
    <t>BITS</t>
  </si>
  <si>
    <t>Sunrise Efficient Marketing Ltd</t>
  </si>
  <si>
    <t>SEML</t>
  </si>
  <si>
    <t>Ekansh Concepts Ltd</t>
  </si>
  <si>
    <t>EKANSH</t>
  </si>
  <si>
    <t>Rasandik Engineering Industries India Ltd</t>
  </si>
  <si>
    <t>RASANDIK</t>
  </si>
  <si>
    <t>UR Sugar Industries Ltd</t>
  </si>
  <si>
    <t>URSUGAR</t>
  </si>
  <si>
    <t>Rolta India Ltd</t>
  </si>
  <si>
    <t>ROLTA</t>
  </si>
  <si>
    <t>Walchand Peoplefirst Ltd</t>
  </si>
  <si>
    <t>WALCHPF</t>
  </si>
  <si>
    <t>Viaz Tyres Ltd</t>
  </si>
  <si>
    <t>VIAZ</t>
  </si>
  <si>
    <t>Ambo Agritec Ltd</t>
  </si>
  <si>
    <t>AMBOAGRI</t>
  </si>
  <si>
    <t>Gini Silk Mills Ltd</t>
  </si>
  <si>
    <t>GINISILK</t>
  </si>
  <si>
    <t>Candour Techtex Ltd</t>
  </si>
  <si>
    <t>CANDOUR</t>
  </si>
  <si>
    <t>JFL Life Sciences Ltd</t>
  </si>
  <si>
    <t>JFLLIFE</t>
  </si>
  <si>
    <t>Mirae Asset Nifty Financial Services ETF</t>
  </si>
  <si>
    <t>BFSI</t>
  </si>
  <si>
    <t>Jagan Lamps Ltd</t>
  </si>
  <si>
    <t>JAGANLAM</t>
  </si>
  <si>
    <t>Ambani Orgochem Ltd</t>
  </si>
  <si>
    <t>AMBANIORGO</t>
  </si>
  <si>
    <t>Cranes Software International Ltd</t>
  </si>
  <si>
    <t>CRANESSOFT</t>
  </si>
  <si>
    <t>Milton Industries Ltd</t>
  </si>
  <si>
    <t>MILTON</t>
  </si>
  <si>
    <t>Transgene Biotek Ltd</t>
  </si>
  <si>
    <t>TRABI</t>
  </si>
  <si>
    <t>Inter Globe Finance Ltd</t>
  </si>
  <si>
    <t>INTRGLB</t>
  </si>
  <si>
    <t>K G Denim Ltd</t>
  </si>
  <si>
    <t>KGDENIM</t>
  </si>
  <si>
    <t>Sambandam Spinning Mills Ltd</t>
  </si>
  <si>
    <t>SAMBANDAM</t>
  </si>
  <si>
    <t>Katare Spinning Mills Ltd</t>
  </si>
  <si>
    <t>KATRSPG</t>
  </si>
  <si>
    <t>Tarini International Ltd</t>
  </si>
  <si>
    <t>TARINI</t>
  </si>
  <si>
    <t>Softrak Venture Investment Limited</t>
  </si>
  <si>
    <t>SOFTRAKV</t>
  </si>
  <si>
    <t>G.S. Auto International Ltd</t>
  </si>
  <si>
    <t>GSAUTO</t>
  </si>
  <si>
    <t>PCS Technology Ltd</t>
  </si>
  <si>
    <t>PCS</t>
  </si>
  <si>
    <t>Silgo Retail Ltd</t>
  </si>
  <si>
    <t>SILGO</t>
  </si>
  <si>
    <t>Shree Krishna Paper Mills &amp; Industries Ltd</t>
  </si>
  <si>
    <t>SKPMIL</t>
  </si>
  <si>
    <t>Lee &amp; Nee Softwares (Exports) Ltd</t>
  </si>
  <si>
    <t>LEENEE</t>
  </si>
  <si>
    <t>DSJ Keep Learning Ltd</t>
  </si>
  <si>
    <t>KEEPLEARN</t>
  </si>
  <si>
    <t>Kshitij Polyline Ltd</t>
  </si>
  <si>
    <t>KSHITIJPOL</t>
  </si>
  <si>
    <t>S &amp; T Corporation Ltd</t>
  </si>
  <si>
    <t>STCORP</t>
  </si>
  <si>
    <t>Baba Arts Ltd</t>
  </si>
  <si>
    <t>BABA</t>
  </si>
  <si>
    <t>National Oxygen Ltd</t>
  </si>
  <si>
    <t>NOL</t>
  </si>
  <si>
    <t>Sampre Nutritions Ltd</t>
  </si>
  <si>
    <t>SAMPRE</t>
  </si>
  <si>
    <t>Vadivarhe Speciality Chemicals Ltd</t>
  </si>
  <si>
    <t>VSCL</t>
  </si>
  <si>
    <t>Mefcom Capital Markets Ltd</t>
  </si>
  <si>
    <t>MEFCOMCAP</t>
  </si>
  <si>
    <t>Sri KPR Industries Ltd</t>
  </si>
  <si>
    <t>SRIKPRIND</t>
  </si>
  <si>
    <t>Ashnoor Textile Mills Ltd</t>
  </si>
  <si>
    <t>ASHNOOR</t>
  </si>
  <si>
    <t>Real Eco Energy Ltd</t>
  </si>
  <si>
    <t>REALECO</t>
  </si>
  <si>
    <t>Mish Designs Ltd</t>
  </si>
  <si>
    <t>MISHDESIGN</t>
  </si>
  <si>
    <t>Fundviser Capital (India) Ltd</t>
  </si>
  <si>
    <t>FUNDVISER</t>
  </si>
  <si>
    <t>Uma Converter Ltd</t>
  </si>
  <si>
    <t>UMA</t>
  </si>
  <si>
    <t>SVC Industries Ltd</t>
  </si>
  <si>
    <t>SVCIND</t>
  </si>
  <si>
    <t>Micropro Software Solutions Ltd</t>
  </si>
  <si>
    <t>MICROPRO</t>
  </si>
  <si>
    <t>Veeram Securities Ltd</t>
  </si>
  <si>
    <t>VSL</t>
  </si>
  <si>
    <t>P H Capital Ltd</t>
  </si>
  <si>
    <t>PHCAP</t>
  </si>
  <si>
    <t>Mono Pharmacare Ltd</t>
  </si>
  <si>
    <t>MONOPHARMA</t>
  </si>
  <si>
    <t>Vistar Amar Ltd</t>
  </si>
  <si>
    <t>VISTARAMAR</t>
  </si>
  <si>
    <t>3P Land Holdings Ltd</t>
  </si>
  <si>
    <t>3PLAND</t>
  </si>
  <si>
    <t>Banaras Beads Ltd</t>
  </si>
  <si>
    <t>BANARBEADS</t>
  </si>
  <si>
    <t>Riddhi Steel and Tube Ltd</t>
  </si>
  <si>
    <t>RSTL</t>
  </si>
  <si>
    <t>Sheetal Universal Ltd</t>
  </si>
  <si>
    <t>SHEETAL</t>
  </si>
  <si>
    <t>Kavveri Telecom Products Ltd</t>
  </si>
  <si>
    <t>KAVVERITEL</t>
  </si>
  <si>
    <t>Ravalgaon Sugar Farm Ltd</t>
  </si>
  <si>
    <t>RAVALSUGAR</t>
  </si>
  <si>
    <t>Associated Ceramics Ltd</t>
  </si>
  <si>
    <t>ASSOCER</t>
  </si>
  <si>
    <t>Saven Technologies Ltd</t>
  </si>
  <si>
    <t>7TEC</t>
  </si>
  <si>
    <t>ANG Lifesciences India Ltd</t>
  </si>
  <si>
    <t>ANG</t>
  </si>
  <si>
    <t>GTN Industries Ltd</t>
  </si>
  <si>
    <t>GTNINDS</t>
  </si>
  <si>
    <t>Omnitex Industries (India) Ltd</t>
  </si>
  <si>
    <t>OMNITEX</t>
  </si>
  <si>
    <t>Innovassynth Investments Ltd</t>
  </si>
  <si>
    <t>INOVSYNTH</t>
  </si>
  <si>
    <t>Chartered Capital and Investment Ltd</t>
  </si>
  <si>
    <t>CHRTEDCA</t>
  </si>
  <si>
    <t>Cell Point (India) Ltd</t>
  </si>
  <si>
    <t>CELLPOINT</t>
  </si>
  <si>
    <t>Jet Freight Logistics Ltd</t>
  </si>
  <si>
    <t>JETFREIGHT</t>
  </si>
  <si>
    <t>Poddar Housing and Development Ltd</t>
  </si>
  <si>
    <t>PODDARHOUS</t>
  </si>
  <si>
    <t>Swasti Vinayaka Synthetics Ltd</t>
  </si>
  <si>
    <t>SWASTIVI</t>
  </si>
  <si>
    <t>Smiths &amp; Founders (India) Ltd</t>
  </si>
  <si>
    <t>SMFIL</t>
  </si>
  <si>
    <t>Olatech Solutions Ltd</t>
  </si>
  <si>
    <t>OLATECH</t>
  </si>
  <si>
    <t>Vista Pharmaceuticals Ltd</t>
  </si>
  <si>
    <t>VISTAPH</t>
  </si>
  <si>
    <t>AJR Infra and Tolling Ltd</t>
  </si>
  <si>
    <t>AJRINFRA</t>
  </si>
  <si>
    <t>Vineet Laboratories Ltd</t>
  </si>
  <si>
    <t>VINEETLAB</t>
  </si>
  <si>
    <t>Dmr Hydroengineering &amp; Infrastructures Ltd</t>
  </si>
  <si>
    <t>DMR</t>
  </si>
  <si>
    <t>Godha Cabcon &amp; Insulation Ltd</t>
  </si>
  <si>
    <t>GODHA</t>
  </si>
  <si>
    <t>Shree Marutinandan Tubes Ltd</t>
  </si>
  <si>
    <t>SHREE</t>
  </si>
  <si>
    <t>Shrydus Industries Ltd</t>
  </si>
  <si>
    <t>SHRYDUS</t>
  </si>
  <si>
    <t>Ahmedabad Steel Craft Ltd</t>
  </si>
  <si>
    <t>AHMDSTE</t>
  </si>
  <si>
    <t>Lakshmi Finance and Industrial Corp Ltd</t>
  </si>
  <si>
    <t>LFIC</t>
  </si>
  <si>
    <t>Yudiz Solutions Ltd</t>
  </si>
  <si>
    <t>YUDIZ</t>
  </si>
  <si>
    <t>Comrade Appliances Ltd</t>
  </si>
  <si>
    <t>COMRADE</t>
  </si>
  <si>
    <t>Aristo Bio-Tech and Lifescience Ltd</t>
  </si>
  <si>
    <t>ARISTO</t>
  </si>
  <si>
    <t>Luharuka Media &amp; Infra Ltd</t>
  </si>
  <si>
    <t>LUHARUKA</t>
  </si>
  <si>
    <t>Vruddhi Engineering Works Ltd</t>
  </si>
  <si>
    <t>VRUDDHI</t>
  </si>
  <si>
    <t>Balgopal Commercial Ltd</t>
  </si>
  <si>
    <t>BALGOPAL</t>
  </si>
  <si>
    <t>Valencia Nutrition Ltd</t>
  </si>
  <si>
    <t>VALENCIA</t>
  </si>
  <si>
    <t>Greenhitech Ventures Ltd</t>
  </si>
  <si>
    <t>GVL</t>
  </si>
  <si>
    <t>Signoria Creation Ltd</t>
  </si>
  <si>
    <t>SIGNORIA</t>
  </si>
  <si>
    <t>Manugraph India Ltd</t>
  </si>
  <si>
    <t>MANUGRAPH</t>
  </si>
  <si>
    <t>Kabsons Industries Ltd</t>
  </si>
  <si>
    <t>KABSON</t>
  </si>
  <si>
    <t>SPS Finquest Ltd</t>
  </si>
  <si>
    <t>SPS</t>
  </si>
  <si>
    <t>Medi-Caps Ltd</t>
  </si>
  <si>
    <t>MEDICAPQ</t>
  </si>
  <si>
    <t>Vivid Mercantile Ltd</t>
  </si>
  <si>
    <t>VIVIDM</t>
  </si>
  <si>
    <t>Hemadri Cements Ltd</t>
  </si>
  <si>
    <t>HEMACEM</t>
  </si>
  <si>
    <t>Metal Coatings (India) Ltd</t>
  </si>
  <si>
    <t>METALCO</t>
  </si>
  <si>
    <t>Ushanti Colour Chem Ltd</t>
  </si>
  <si>
    <t>UCL</t>
  </si>
  <si>
    <t>Angel Fibers Ltd</t>
  </si>
  <si>
    <t>ANGEL</t>
  </si>
  <si>
    <t>Diligent Industries Ltd</t>
  </si>
  <si>
    <t>DILIGENT</t>
  </si>
  <si>
    <t>Erp Soft Systems Ltd</t>
  </si>
  <si>
    <t>ERPSOFT</t>
  </si>
  <si>
    <t>HOAC Foods India Ltd</t>
  </si>
  <si>
    <t>HOACFOODS</t>
  </si>
  <si>
    <t>National Plastic Industries Ltd</t>
  </si>
  <si>
    <t>NATPLAS</t>
  </si>
  <si>
    <t>Akash Infra-Projects Ltd</t>
  </si>
  <si>
    <t>AKASH</t>
  </si>
  <si>
    <t>Naapbooks Ltd</t>
  </si>
  <si>
    <t>NBL</t>
  </si>
  <si>
    <t>Mittal Life Style Ltd</t>
  </si>
  <si>
    <t>MITTAL</t>
  </si>
  <si>
    <t>Isl Consulting Ltd</t>
  </si>
  <si>
    <t>ISLCONSUL</t>
  </si>
  <si>
    <t>AmpVolts Ltd</t>
  </si>
  <si>
    <t>QUEST</t>
  </si>
  <si>
    <t>Shelter Pharma Ltd</t>
  </si>
  <si>
    <t>SHELTER</t>
  </si>
  <si>
    <t>Nandani Creation Ltd</t>
  </si>
  <si>
    <t>JAIPURKURT</t>
  </si>
  <si>
    <t>Goblin India Ltd</t>
  </si>
  <si>
    <t>GOBLIN</t>
  </si>
  <si>
    <t>Country Condo's Ltd</t>
  </si>
  <si>
    <t>COUNCODOS</t>
  </si>
  <si>
    <t>Mediaone Global Entertainment Ltd</t>
  </si>
  <si>
    <t>MEDIAONE</t>
  </si>
  <si>
    <t>Response Informatics Ltd</t>
  </si>
  <si>
    <t>RESPONSINF</t>
  </si>
  <si>
    <t>Veejay Lakshmi Engineering Works Ltd</t>
  </si>
  <si>
    <t>VJLAXMIE</t>
  </si>
  <si>
    <t>Winny Immigration &amp; Education Services Ltd</t>
  </si>
  <si>
    <t>WINNY</t>
  </si>
  <si>
    <t>Academic &amp; Educational Services</t>
  </si>
  <si>
    <t>Garment Mantra Lifestyle Ltd</t>
  </si>
  <si>
    <t>GARMNTMNTR</t>
  </si>
  <si>
    <t>GSM Foils Ltd</t>
  </si>
  <si>
    <t>GSMFOILS</t>
  </si>
  <si>
    <t>Shree Pacetronix Ltd</t>
  </si>
  <si>
    <t>SHREEPAC</t>
  </si>
  <si>
    <t>AA Plus Tradelink Ltd</t>
  </si>
  <si>
    <t>AAPLUSTRAD</t>
  </si>
  <si>
    <t>Committed Cargo Care Ltd</t>
  </si>
  <si>
    <t>COMMITTED</t>
  </si>
  <si>
    <t>Kanani Industries Ltd</t>
  </si>
  <si>
    <t>KANANIIND</t>
  </si>
  <si>
    <t>Prismx Global Ventures Ltd</t>
  </si>
  <si>
    <t>PRISMX</t>
  </si>
  <si>
    <t>Laxmi Cotspin Ltd</t>
  </si>
  <si>
    <t>LAXMICOT</t>
  </si>
  <si>
    <t>Camex Ltd</t>
  </si>
  <si>
    <t>CAMEXLTD</t>
  </si>
  <si>
    <t>Pioneer Investcorp Ltd</t>
  </si>
  <si>
    <t>PIONRINV</t>
  </si>
  <si>
    <t>Ultra Wiring Connectivity System Ltd</t>
  </si>
  <si>
    <t>UWCSL</t>
  </si>
  <si>
    <t>Pace E-Commerce Ventures Ltd</t>
  </si>
  <si>
    <t>PACE</t>
  </si>
  <si>
    <t>Monotype India Ltd</t>
  </si>
  <si>
    <t>MONOT</t>
  </si>
  <si>
    <t>Bhatia Colour Chem Ltd</t>
  </si>
  <si>
    <t>BCCL</t>
  </si>
  <si>
    <t>Hardcastle and Waud Manufacturing Co Ltd</t>
  </si>
  <si>
    <t>HARDCAS</t>
  </si>
  <si>
    <t>MM Rubber Company Ltd</t>
  </si>
  <si>
    <t>MMRUBBR-B</t>
  </si>
  <si>
    <t>Agarwal Float Glass India Ltd</t>
  </si>
  <si>
    <t>AGARWALFT</t>
  </si>
  <si>
    <t>Advance Metering Technology Ltd</t>
  </si>
  <si>
    <t>AMTL</t>
  </si>
  <si>
    <t>Yamini Investments Company Ltd</t>
  </si>
  <si>
    <t>YAMNINV</t>
  </si>
  <si>
    <t>Anjani Synthetics Ltd</t>
  </si>
  <si>
    <t>ANJANI</t>
  </si>
  <si>
    <t>ABC India Ltd</t>
  </si>
  <si>
    <t>ABCINDQ</t>
  </si>
  <si>
    <t>Aatmaj Healthcare Ltd</t>
  </si>
  <si>
    <t>AATMAJ</t>
  </si>
  <si>
    <t>The Victoria Mills Ltd</t>
  </si>
  <si>
    <t>VICTMILL</t>
  </si>
  <si>
    <t>Mohit Paper Mills Ltd</t>
  </si>
  <si>
    <t>MOHITPPR</t>
  </si>
  <si>
    <t>Sintex Plastics Technology Ltd</t>
  </si>
  <si>
    <t>SPTL</t>
  </si>
  <si>
    <t>Swarnsarita Jewels India Ltd</t>
  </si>
  <si>
    <t>SWARNSAR</t>
  </si>
  <si>
    <t>Regency Fincorp Ltd</t>
  </si>
  <si>
    <t>REGENCY</t>
  </si>
  <si>
    <t>Ind Bank Housing Ltd</t>
  </si>
  <si>
    <t>INDBNK</t>
  </si>
  <si>
    <t>Tirupati Tyres Ltd</t>
  </si>
  <si>
    <t>TTIL</t>
  </si>
  <si>
    <t>Ashnisha Industries Ltd</t>
  </si>
  <si>
    <t>ASHNI</t>
  </si>
  <si>
    <t>Aeonx Digital Technology Ltd</t>
  </si>
  <si>
    <t>AEONXDIGI</t>
  </si>
  <si>
    <t>Sylph Technologies Ltd</t>
  </si>
  <si>
    <t>SYLPH</t>
  </si>
  <si>
    <t>Sandu Pharmaceuticals Ltd</t>
  </si>
  <si>
    <t>SANDUPHQ</t>
  </si>
  <si>
    <t>Artefact Projects Ltd</t>
  </si>
  <si>
    <t>ARTEFACT</t>
  </si>
  <si>
    <t>ARCL Organics Ltd</t>
  </si>
  <si>
    <t>ARCL</t>
  </si>
  <si>
    <t>Sangani Hospitals Ltd</t>
  </si>
  <si>
    <t>SANGANI</t>
  </si>
  <si>
    <t>VSF Projects Ltd</t>
  </si>
  <si>
    <t>VSFPROJ</t>
  </si>
  <si>
    <t>Abm International Ltd</t>
  </si>
  <si>
    <t>ABMINTLLTD</t>
  </si>
  <si>
    <t>Mandeep Auto Industries Ltd</t>
  </si>
  <si>
    <t>MANDEEP</t>
  </si>
  <si>
    <t>Phosphate Company Ltd</t>
  </si>
  <si>
    <t>PHOSPHATE</t>
  </si>
  <si>
    <t>Jigar Cables Ltd</t>
  </si>
  <si>
    <t>JIGAR</t>
  </si>
  <si>
    <t>AD- Manum Finance Ltd</t>
  </si>
  <si>
    <t>ADMANUM</t>
  </si>
  <si>
    <t>Super Crop Safe Ltd</t>
  </si>
  <si>
    <t>SUCROSA</t>
  </si>
  <si>
    <t>Warren Tea Ltd</t>
  </si>
  <si>
    <t>WARRENTEA</t>
  </si>
  <si>
    <t>Dhanlaxmi Fabrics Ltd</t>
  </si>
  <si>
    <t>DHANFAB</t>
  </si>
  <si>
    <t>Atal Realtech Ltd</t>
  </si>
  <si>
    <t>ATALREAL</t>
  </si>
  <si>
    <t>Arex Industries Ltd</t>
  </si>
  <si>
    <t>AREXMIS</t>
  </si>
  <si>
    <t>N G Industries Ltd</t>
  </si>
  <si>
    <t>NGIND</t>
  </si>
  <si>
    <t>Nakoda Group of Industries Ltd</t>
  </si>
  <si>
    <t>NGIL</t>
  </si>
  <si>
    <t>Hawa Engineers Ltd</t>
  </si>
  <si>
    <t>HAWAENG</t>
  </si>
  <si>
    <t>Galactico Corporate Services Ltd</t>
  </si>
  <si>
    <t>GALACTICO</t>
  </si>
  <si>
    <t>Gujarat Craft Industries Ltd</t>
  </si>
  <si>
    <t>GUJCRAFT</t>
  </si>
  <si>
    <t>ARC Finance Ltd</t>
  </si>
  <si>
    <t>ARCFIN</t>
  </si>
  <si>
    <t>Ankit Metal &amp; Power Ltd</t>
  </si>
  <si>
    <t>ANKITMETAL</t>
  </si>
  <si>
    <t>Teesta Agro Industries Ltd</t>
  </si>
  <si>
    <t>TEEAI</t>
  </si>
  <si>
    <t>Satchmo Holdings Ltd</t>
  </si>
  <si>
    <t>SATCH</t>
  </si>
  <si>
    <t>Johnson Pharmacare Ltd</t>
  </si>
  <si>
    <t>JOHNPHARMA</t>
  </si>
  <si>
    <t>BDR Buildcon Ltd</t>
  </si>
  <si>
    <t>BDR</t>
  </si>
  <si>
    <t>Shalimar Productions Ltd</t>
  </si>
  <si>
    <t>SHALPRO</t>
  </si>
  <si>
    <t>Telogica Ltd</t>
  </si>
  <si>
    <t>TELOGICA</t>
  </si>
  <si>
    <t>Vivo Bio Tech Ltd</t>
  </si>
  <si>
    <t>VIVOBIOT</t>
  </si>
  <si>
    <t>Unique Organics Ltd</t>
  </si>
  <si>
    <t>UNIQUEO</t>
  </si>
  <si>
    <t>Inani Marbles and Industries Ltd</t>
  </si>
  <si>
    <t>INANI</t>
  </si>
  <si>
    <t>C P S Shapers Ltd</t>
  </si>
  <si>
    <t>CPS</t>
  </si>
  <si>
    <t>Visaman Global Sales Ltd</t>
  </si>
  <si>
    <t>VISAMAN</t>
  </si>
  <si>
    <t>Gujrat Credit Corporation Ltd</t>
  </si>
  <si>
    <t>GUJCRED</t>
  </si>
  <si>
    <t>CCL International Ltd</t>
  </si>
  <si>
    <t>CCLINTER</t>
  </si>
  <si>
    <t>Contil India Ltd</t>
  </si>
  <si>
    <t>CONTILI</t>
  </si>
  <si>
    <t>Restile Ceramics Ltd</t>
  </si>
  <si>
    <t>RESTILE</t>
  </si>
  <si>
    <t>G G Dandekar Properties Ltd</t>
  </si>
  <si>
    <t>GGDPROP</t>
  </si>
  <si>
    <t>FEL</t>
  </si>
  <si>
    <t>Cranex Ltd</t>
  </si>
  <si>
    <t>CRANEX</t>
  </si>
  <si>
    <t>MSR India Ltd</t>
  </si>
  <si>
    <t>MSRINDIA</t>
  </si>
  <si>
    <t>Zodiac Ventures Ltd</t>
  </si>
  <si>
    <t>ZODIACVEN</t>
  </si>
  <si>
    <t>Nimbus Projects Ltd</t>
  </si>
  <si>
    <t>NIMBSPROJ</t>
  </si>
  <si>
    <t>Prime Property Development Corp Ltd</t>
  </si>
  <si>
    <t>PRIMEPRO</t>
  </si>
  <si>
    <t>Orchasp Ltd</t>
  </si>
  <si>
    <t>ORCHASP</t>
  </si>
  <si>
    <t>Haryana Leather Chemicals Ltd</t>
  </si>
  <si>
    <t>HARLETH</t>
  </si>
  <si>
    <t>Gorani Industries Ltd</t>
  </si>
  <si>
    <t>GORANIN</t>
  </si>
  <si>
    <t>GKB Ophthalmics Ltd</t>
  </si>
  <si>
    <t>GKB</t>
  </si>
  <si>
    <t>Fervent Synergies Ltd</t>
  </si>
  <si>
    <t>FERVENTSYN</t>
  </si>
  <si>
    <t>Salem Erode Investments Ltd</t>
  </si>
  <si>
    <t>SALEM</t>
  </si>
  <si>
    <t>Yash Chemex Ltd</t>
  </si>
  <si>
    <t>YASHCHEM</t>
  </si>
  <si>
    <t>Tamilnadu Telecommunication Ltd</t>
  </si>
  <si>
    <t>TNTELE</t>
  </si>
  <si>
    <t>Mehta Housing Finance Ltd</t>
  </si>
  <si>
    <t>MEHTAHG</t>
  </si>
  <si>
    <t>Walpar Nutritions Ltd</t>
  </si>
  <si>
    <t>WALPAR</t>
  </si>
  <si>
    <t>Ladderup Finance Ltd</t>
  </si>
  <si>
    <t>LADDERUP</t>
  </si>
  <si>
    <t>STL Global Ltd</t>
  </si>
  <si>
    <t>SGL</t>
  </si>
  <si>
    <t>Ashoka Metcast Ltd</t>
  </si>
  <si>
    <t>ASHOKAMET</t>
  </si>
  <si>
    <t>ASL Industries Ltd</t>
  </si>
  <si>
    <t>ASLIND</t>
  </si>
  <si>
    <t>Axis NIFTY IT ETF</t>
  </si>
  <si>
    <t>AXISTECETF</t>
  </si>
  <si>
    <t>West Leisure Resorts Ltd</t>
  </si>
  <si>
    <t>WESTLEIRES</t>
  </si>
  <si>
    <t>Wires and Fabriks (SA) Ltd</t>
  </si>
  <si>
    <t>WIREFABR</t>
  </si>
  <si>
    <t>Sonu Infratech Ltd</t>
  </si>
  <si>
    <t>SONUINFRA</t>
  </si>
  <si>
    <t>SBEC Systems (India) Ltd</t>
  </si>
  <si>
    <t>SBECSYS</t>
  </si>
  <si>
    <t>H P Cotton Textile Mills Ltd</t>
  </si>
  <si>
    <t>HPCOTTON</t>
  </si>
  <si>
    <t>Grovy India Ltd</t>
  </si>
  <si>
    <t>GROVY</t>
  </si>
  <si>
    <t>Archidply Decor Ltd</t>
  </si>
  <si>
    <t>ADL</t>
  </si>
  <si>
    <t>Tapi Fruit Processing Ltd</t>
  </si>
  <si>
    <t>TAPIFRUIT</t>
  </si>
  <si>
    <t>Chandra Bhagat Pharma Ltd</t>
  </si>
  <si>
    <t>CBPL</t>
  </si>
  <si>
    <t>KKV Agro Powers Limited</t>
  </si>
  <si>
    <t>KKVAPOW</t>
  </si>
  <si>
    <t>Inland Printers Ltd</t>
  </si>
  <si>
    <t>INLANPR</t>
  </si>
  <si>
    <t>Gogia Capital Services Ltd</t>
  </si>
  <si>
    <t>GOGIACAP</t>
  </si>
  <si>
    <t>DK Enterprises Global Ltd</t>
  </si>
  <si>
    <t>DKEGL</t>
  </si>
  <si>
    <t>Sagardeep Alloys Ltd</t>
  </si>
  <si>
    <t>SAGARDEEP</t>
  </si>
  <si>
    <t>Sulabh Engineers and Services Ltd</t>
  </si>
  <si>
    <t>SULABEN</t>
  </si>
  <si>
    <t>Alfavision Overseas (India) Ltd</t>
  </si>
  <si>
    <t>ALFAVIO</t>
  </si>
  <si>
    <t>Earthstahl &amp; Alloys Ltd</t>
  </si>
  <si>
    <t>EARTH</t>
  </si>
  <si>
    <t>Pearl Polymers Ltd</t>
  </si>
  <si>
    <t>PEARLPOLY</t>
  </si>
  <si>
    <t>ICICI Prudential S&amp;P BSE Sensex ETF</t>
  </si>
  <si>
    <t>SENSEXIETF</t>
  </si>
  <si>
    <t>Sumeet Industries Ltd</t>
  </si>
  <si>
    <t>SUMEETINDS</t>
  </si>
  <si>
    <t>Salora International Ltd</t>
  </si>
  <si>
    <t>SALORAINTL</t>
  </si>
  <si>
    <t>Innokaiz India Ltd</t>
  </si>
  <si>
    <t>INNOKAIZ</t>
  </si>
  <si>
    <t>Roopa Industries Ltd</t>
  </si>
  <si>
    <t>ROOPAIND</t>
  </si>
  <si>
    <t>DRA Consultants Ltd</t>
  </si>
  <si>
    <t>DRA</t>
  </si>
  <si>
    <t>Ecoboard Industries Ltd</t>
  </si>
  <si>
    <t>ECOBOAR</t>
  </si>
  <si>
    <t>Axel Polymers Ltd</t>
  </si>
  <si>
    <t>AXELPOLY</t>
  </si>
  <si>
    <t>Julien Agro Infratech Ltd</t>
  </si>
  <si>
    <t>JULIEN</t>
  </si>
  <si>
    <t>Pan India Corp Ltd</t>
  </si>
  <si>
    <t>PANINDIAC</t>
  </si>
  <si>
    <t>Meera Industries Ltd</t>
  </si>
  <si>
    <t>MEERA</t>
  </si>
  <si>
    <t>Eighty Jewellers Ltd</t>
  </si>
  <si>
    <t>EIGHTY</t>
  </si>
  <si>
    <t>Kwality Ltd</t>
  </si>
  <si>
    <t>KWALITY</t>
  </si>
  <si>
    <t>Cybele Industries Ltd</t>
  </si>
  <si>
    <t>CYBELEIND</t>
  </si>
  <si>
    <t>Mishka Exim Ltd</t>
  </si>
  <si>
    <t>MISHKA</t>
  </si>
  <si>
    <t>Hindoostan Mills Ltd</t>
  </si>
  <si>
    <t>HINDMILL</t>
  </si>
  <si>
    <t>Chennai Ferrous Industries Ltd</t>
  </si>
  <si>
    <t>CHENFERRO</t>
  </si>
  <si>
    <t>Unison Metals Ltd</t>
  </si>
  <si>
    <t>UNISON</t>
  </si>
  <si>
    <t>Modern Engineering and Projects Ltd</t>
  </si>
  <si>
    <t>MEAPL</t>
  </si>
  <si>
    <t>Visagar Financial Services Ltd</t>
  </si>
  <si>
    <t>VISAGAR</t>
  </si>
  <si>
    <t>Ceeta Industries Ltd</t>
  </si>
  <si>
    <t>CEETAIN</t>
  </si>
  <si>
    <t>Simran Farms Ltd</t>
  </si>
  <si>
    <t>SIMRAN</t>
  </si>
  <si>
    <t>Pearl Green Clubs and Resorts Ltd</t>
  </si>
  <si>
    <t>PGCRL</t>
  </si>
  <si>
    <t>Kaiser Corporation Ltd</t>
  </si>
  <si>
    <t>KACL</t>
  </si>
  <si>
    <t>Addi Industries Ltd</t>
  </si>
  <si>
    <t>ADDIND</t>
  </si>
  <si>
    <t>TGB Banquets and Hotels Ltd</t>
  </si>
  <si>
    <t>TGBHOTELS</t>
  </si>
  <si>
    <t>Ashirwad Steels And Industries Ltd</t>
  </si>
  <si>
    <t>ASHSI</t>
  </si>
  <si>
    <t>India Cements Capital Ltd</t>
  </si>
  <si>
    <t>INDCEMCAP</t>
  </si>
  <si>
    <t>Tatia Global Vennture Ltd</t>
  </si>
  <si>
    <t>TATIAGLOB</t>
  </si>
  <si>
    <t>Containe Technologies Ltd</t>
  </si>
  <si>
    <t>CONTAINE</t>
  </si>
  <si>
    <t>E L Forge Ltd</t>
  </si>
  <si>
    <t>ELFORGE</t>
  </si>
  <si>
    <t>VAMA Industries Ltd</t>
  </si>
  <si>
    <t>VAMA</t>
  </si>
  <si>
    <t>Sacheta Metals Ltd</t>
  </si>
  <si>
    <t>SACHEMT</t>
  </si>
  <si>
    <t>Abhishek Integrations Ltd</t>
  </si>
  <si>
    <t>AILIMITED</t>
  </si>
  <si>
    <t>Ishan International Ltd</t>
  </si>
  <si>
    <t>ISHAN</t>
  </si>
  <si>
    <t>Rose Merc Ltd</t>
  </si>
  <si>
    <t>ROSEMER</t>
  </si>
  <si>
    <t>Italian Edibles Ltd</t>
  </si>
  <si>
    <t>ITALIANE</t>
  </si>
  <si>
    <t>SPA Capital Advisors Limited</t>
  </si>
  <si>
    <t>SPACAPS</t>
  </si>
  <si>
    <t>Binani Industries Ltd</t>
  </si>
  <si>
    <t>BINANIIND</t>
  </si>
  <si>
    <t>Maharashtra Corp Ltd</t>
  </si>
  <si>
    <t>MAHACORP</t>
  </si>
  <si>
    <t>Jet Knitwears Ltd</t>
  </si>
  <si>
    <t>JETKNIT</t>
  </si>
  <si>
    <t>Indianivesh Ltd</t>
  </si>
  <si>
    <t>INDIANVSH</t>
  </si>
  <si>
    <t>Diana Tea Co Ltd</t>
  </si>
  <si>
    <t>DIANATEA</t>
  </si>
  <si>
    <t>Simplex Realty Ltd</t>
  </si>
  <si>
    <t>SIMPLXREA</t>
  </si>
  <si>
    <t>Flomic Global Logistics Ltd</t>
  </si>
  <si>
    <t>FLOMIC</t>
  </si>
  <si>
    <t>Super Spinning Mills Ltd</t>
  </si>
  <si>
    <t>SUPERSPIN</t>
  </si>
  <si>
    <t>Tirupati Sarjan Ltd</t>
  </si>
  <si>
    <t>TIRSARJ</t>
  </si>
  <si>
    <t>Franklin Industries Ltd</t>
  </si>
  <si>
    <t>FRANKLININD</t>
  </si>
  <si>
    <t>Transvoy Logistics India Ltd</t>
  </si>
  <si>
    <t>TRANSVOY</t>
  </si>
  <si>
    <t>Cian Healthcare Ltd</t>
  </si>
  <si>
    <t>CHCL</t>
  </si>
  <si>
    <t>Transchem Ltd</t>
  </si>
  <si>
    <t>TRANSCHEM</t>
  </si>
  <si>
    <t>Vivanta Industries Ltd</t>
  </si>
  <si>
    <t>VIVANTA</t>
  </si>
  <si>
    <t>Conart Engineers Ltd</t>
  </si>
  <si>
    <t>CONART</t>
  </si>
  <si>
    <t>Sellwin Traders Ltd</t>
  </si>
  <si>
    <t>SELLWIN</t>
  </si>
  <si>
    <t>Picturehouse Media Ltd</t>
  </si>
  <si>
    <t>PICTUREHS</t>
  </si>
  <si>
    <t>Continental Seeds and Chemicals Ltd</t>
  </si>
  <si>
    <t>CONTI</t>
  </si>
  <si>
    <t>Morgan Ventures Ltd</t>
  </si>
  <si>
    <t>MORGAN</t>
  </si>
  <si>
    <t>Choksi Laboratories Ltd</t>
  </si>
  <si>
    <t>CHOKSILA</t>
  </si>
  <si>
    <t>Tejnaksh Healthcare Ltd</t>
  </si>
  <si>
    <t>TEJNAKSH</t>
  </si>
  <si>
    <t>Tirupati Foam Ltd</t>
  </si>
  <si>
    <t>TIRUFOAM</t>
  </si>
  <si>
    <t>Suryaamba Spinning Mills Ltd</t>
  </si>
  <si>
    <t>SURYAAMBA</t>
  </si>
  <si>
    <t>Shreeshay Engineers Ltd</t>
  </si>
  <si>
    <t>SHREESHAY</t>
  </si>
  <si>
    <t>Uttam Galva Steels Ltd</t>
  </si>
  <si>
    <t>UTTAMSTL</t>
  </si>
  <si>
    <t>Shree Ganesh Bio-Tech (India) Ltd</t>
  </si>
  <si>
    <t>SHREEGANES</t>
  </si>
  <si>
    <t>Bonlon Industries Ltd</t>
  </si>
  <si>
    <t>BONLON</t>
  </si>
  <si>
    <t>ICDS Ltd</t>
  </si>
  <si>
    <t>ICDSLTD</t>
  </si>
  <si>
    <t>Nidan Laboratories and Healthcare Ltd</t>
  </si>
  <si>
    <t>NIDAN</t>
  </si>
  <si>
    <t>Vandana Knitwear Ltd</t>
  </si>
  <si>
    <t>VANDANA</t>
  </si>
  <si>
    <t>Sainik Finance &amp; Industries Ltd</t>
  </si>
  <si>
    <t>SAINIK</t>
  </si>
  <si>
    <t>Manjeera Constructions Ltd</t>
  </si>
  <si>
    <t>MANJEERA</t>
  </si>
  <si>
    <t>Veerhealth Care Ltd</t>
  </si>
  <si>
    <t>VEERHEALTH</t>
  </si>
  <si>
    <t>Patspin India Ltd</t>
  </si>
  <si>
    <t>PATSPINLTD</t>
  </si>
  <si>
    <t>Libas Consumer Products Ltd</t>
  </si>
  <si>
    <t>LIBAS</t>
  </si>
  <si>
    <t>Next Mediaworks Ltd</t>
  </si>
  <si>
    <t>NEXTMEDIA</t>
  </si>
  <si>
    <t>Sri Ramakrishna Mills (Coimbatore) Ltd</t>
  </si>
  <si>
    <t>SRMCL</t>
  </si>
  <si>
    <t>Qgo Finance Ltd</t>
  </si>
  <si>
    <t>QGO</t>
  </si>
  <si>
    <t>Hipolin Ltd</t>
  </si>
  <si>
    <t>HIPOLIN</t>
  </si>
  <si>
    <t>Future Lifestyle Fashions Ltd</t>
  </si>
  <si>
    <t>FLFL</t>
  </si>
  <si>
    <t>Khandwala Securities Ltd</t>
  </si>
  <si>
    <t>KHANDSE</t>
  </si>
  <si>
    <t>India Home Loan Ltd</t>
  </si>
  <si>
    <t>INDIAHOME</t>
  </si>
  <si>
    <t>Shiva Global Agro Industries Ltd</t>
  </si>
  <si>
    <t>SHIVAAGRO</t>
  </si>
  <si>
    <t>Naturite Agro Products Ltd</t>
  </si>
  <si>
    <t>NAPL</t>
  </si>
  <si>
    <t>Supreme Engineering Ltd</t>
  </si>
  <si>
    <t>SUPREMEENG</t>
  </si>
  <si>
    <t>Tijaria Polypipes Ltd</t>
  </si>
  <si>
    <t>TIJARIA</t>
  </si>
  <si>
    <t>Cyber Media (India) Ltd</t>
  </si>
  <si>
    <t>CYBERMEDIA</t>
  </si>
  <si>
    <t>Dynamic Portfolio Management &amp; Services Ltd</t>
  </si>
  <si>
    <t>DYNAMICP</t>
  </si>
  <si>
    <t>Standard Surfactants Ltd</t>
  </si>
  <si>
    <t>STDSFAC</t>
  </si>
  <si>
    <t>Shanthala FMCG Products Ltd</t>
  </si>
  <si>
    <t>SHANTHALA</t>
  </si>
  <si>
    <t>Quality RO Industries Ltd</t>
  </si>
  <si>
    <t>QRIL</t>
  </si>
  <si>
    <t>Medico Intercontinental Ltd</t>
  </si>
  <si>
    <t>MIL</t>
  </si>
  <si>
    <t>Sonal Adhesives Ltd</t>
  </si>
  <si>
    <t>SONALAD</t>
  </si>
  <si>
    <t>Uniinfo Telecom Services Ltd</t>
  </si>
  <si>
    <t>UNIINFO</t>
  </si>
  <si>
    <t>Yasons Chemex Care Ltd</t>
  </si>
  <si>
    <t>YCCL</t>
  </si>
  <si>
    <t>Manbro Industries Ltd</t>
  </si>
  <si>
    <t>MANBRO</t>
  </si>
  <si>
    <t>Shrenik Ltd</t>
  </si>
  <si>
    <t>SHRENIK</t>
  </si>
  <si>
    <t>Chandra Prabhu International Ltd</t>
  </si>
  <si>
    <t>CHANDRAP</t>
  </si>
  <si>
    <t>Shantidoot Infra Services Ltd</t>
  </si>
  <si>
    <t>SISL</t>
  </si>
  <si>
    <t>PS IT Infrastructure &amp; Services Ltd</t>
  </si>
  <si>
    <t>PSITINFRA</t>
  </si>
  <si>
    <t>Kamadgiri Fashion Ltd</t>
  </si>
  <si>
    <t>KAMADGIRI</t>
  </si>
  <si>
    <t>Balurghat Technologies Ltd</t>
  </si>
  <si>
    <t>BALTE</t>
  </si>
  <si>
    <t>Perfect Infraengineers Ltd</t>
  </si>
  <si>
    <t>PERFECT</t>
  </si>
  <si>
    <t>Standard Batteries Ltd</t>
  </si>
  <si>
    <t>STDBAT</t>
  </si>
  <si>
    <t>Prabhhans Industries Ltd</t>
  </si>
  <si>
    <t>PRABHHANS</t>
  </si>
  <si>
    <t>SP Refractories Ltd</t>
  </si>
  <si>
    <t>SPRL</t>
  </si>
  <si>
    <t>Ambica Agarbathies Aroma &amp; Industries Ltd</t>
  </si>
  <si>
    <t>AMBICAAGAR</t>
  </si>
  <si>
    <t>Polyspin Exports Ltd</t>
  </si>
  <si>
    <t>POLYSPIN</t>
  </si>
  <si>
    <t>Shreeram Proteins Ltd</t>
  </si>
  <si>
    <t>SRPL</t>
  </si>
  <si>
    <t>Emergent Industrial Solutions Ltd</t>
  </si>
  <si>
    <t>EMERGENT</t>
  </si>
  <si>
    <t>Sunil Agro Foods Ltd</t>
  </si>
  <si>
    <t>SUNILAGR</t>
  </si>
  <si>
    <t>Swasti Vinayaka Art and Heritage Corporation Ltd</t>
  </si>
  <si>
    <t>SVARTCORP</t>
  </si>
  <si>
    <t>Rolcon Engineering Company Ltd</t>
  </si>
  <si>
    <t>ROLCOEN</t>
  </si>
  <si>
    <t>Assam Entrade Ltd</t>
  </si>
  <si>
    <t>ASSAMENT</t>
  </si>
  <si>
    <t>Gayatri BioOrganics Ltd</t>
  </si>
  <si>
    <t>GAYATRIBI</t>
  </si>
  <si>
    <t>Sai Capital Ltd</t>
  </si>
  <si>
    <t>SAICAPI</t>
  </si>
  <si>
    <t>Kridhan Infra Ltd</t>
  </si>
  <si>
    <t>KRIDHANINF</t>
  </si>
  <si>
    <t>PVV Infra Ltd</t>
  </si>
  <si>
    <t>PVVINFRA</t>
  </si>
  <si>
    <t>Solitaire Machine Tools Ltd</t>
  </si>
  <si>
    <t>SOLIMAC</t>
  </si>
  <si>
    <t>Rishi Techtex Ltd</t>
  </si>
  <si>
    <t>RISHITECH</t>
  </si>
  <si>
    <t>J Taparia Projects Ltd</t>
  </si>
  <si>
    <t>JTAPARIA</t>
  </si>
  <si>
    <t>Poona Dal and Oil Industries Ltd</t>
  </si>
  <si>
    <t>POONADAL</t>
  </si>
  <si>
    <t>Arigato Universe Ltd</t>
  </si>
  <si>
    <t>ARIGATO</t>
  </si>
  <si>
    <t>Hrh Next Services Ltd</t>
  </si>
  <si>
    <t>HRHNEXT</t>
  </si>
  <si>
    <t>Call Center Services</t>
  </si>
  <si>
    <t>Trident Texofab Ltd</t>
  </si>
  <si>
    <t>TTFL</t>
  </si>
  <si>
    <t>Vapi Enterprise Ltd</t>
  </si>
  <si>
    <t>VAPIENTER</t>
  </si>
  <si>
    <t>Nippon India Nifty Pharma ETF</t>
  </si>
  <si>
    <t>PHARMABEES</t>
  </si>
  <si>
    <t>B2B Software Technologies Ltd</t>
  </si>
  <si>
    <t>B2BSOFT</t>
  </si>
  <si>
    <t>Crestchem Ltd</t>
  </si>
  <si>
    <t>CRSTCHM</t>
  </si>
  <si>
    <t>Laxmipati Engineering Works Ltd</t>
  </si>
  <si>
    <t>LAXMIPATI</t>
  </si>
  <si>
    <t>Sanginita Chemicals Ltd</t>
  </si>
  <si>
    <t>SANGINITA</t>
  </si>
  <si>
    <t>Yug Decor Ltd</t>
  </si>
  <si>
    <t>YUG</t>
  </si>
  <si>
    <t>Poojawestern Metaliks Ltd</t>
  </si>
  <si>
    <t>POOJA</t>
  </si>
  <si>
    <t>Odyssey Corporation Ltd</t>
  </si>
  <si>
    <t>ODYCORP</t>
  </si>
  <si>
    <t>Ashirwad Capital Ltd</t>
  </si>
  <si>
    <t>ASHCAP</t>
  </si>
  <si>
    <t>Destiny Logistics &amp; Infra Ltd</t>
  </si>
  <si>
    <t>DESTINY</t>
  </si>
  <si>
    <t>Acrow India Ltd</t>
  </si>
  <si>
    <t>ACROW</t>
  </si>
  <si>
    <t>ARSS Infrastructure Projects Ltd</t>
  </si>
  <si>
    <t>ARSSINFRA</t>
  </si>
  <si>
    <t>Kallam Textiles Ltd</t>
  </si>
  <si>
    <t>KALLAM</t>
  </si>
  <si>
    <t>Madhav Marbles and Granites Ltd</t>
  </si>
  <si>
    <t>MADHAV</t>
  </si>
  <si>
    <t>DECO MICA Ltd</t>
  </si>
  <si>
    <t>DECOMIC</t>
  </si>
  <si>
    <t>Libord Finance Ltd</t>
  </si>
  <si>
    <t>LIBORDFIN</t>
  </si>
  <si>
    <t>Pecos Hotels and Pubs Ltd</t>
  </si>
  <si>
    <t>PECOS</t>
  </si>
  <si>
    <t>Kemistar Corporation Ltd</t>
  </si>
  <si>
    <t>KEMISTAR</t>
  </si>
  <si>
    <t>Infronics Systems Ltd</t>
  </si>
  <si>
    <t>INFRONICS</t>
  </si>
  <si>
    <t>Marble City India Ltd</t>
  </si>
  <si>
    <t>MARBLE</t>
  </si>
  <si>
    <t>Timescan Logistics (India) Ltd</t>
  </si>
  <si>
    <t>TIMESCAN</t>
  </si>
  <si>
    <t>Aditya Spinners Ltd</t>
  </si>
  <si>
    <t>ADITYASP</t>
  </si>
  <si>
    <t>Inspire Films Ltd</t>
  </si>
  <si>
    <t>INSPIRE</t>
  </si>
  <si>
    <t>Indong Tea Company Ltd</t>
  </si>
  <si>
    <t>INDONG</t>
  </si>
  <si>
    <t>Nippon India Silver ETF</t>
  </si>
  <si>
    <t>SILVERBEES</t>
  </si>
  <si>
    <t>Aruna Hotels Ltd</t>
  </si>
  <si>
    <t>ARUNAHTEL</t>
  </si>
  <si>
    <t>Techindia Nirman Ltd</t>
  </si>
  <si>
    <t>TECHIN</t>
  </si>
  <si>
    <t>Khaitan (India) Ltd</t>
  </si>
  <si>
    <t>KHAITANLTD</t>
  </si>
  <si>
    <t>Hemang Resources Ltd</t>
  </si>
  <si>
    <t>HEMANG</t>
  </si>
  <si>
    <t>Ravileela Granites Ltd</t>
  </si>
  <si>
    <t>RALEGRA</t>
  </si>
  <si>
    <t>Anuroop Packaging Ltd</t>
  </si>
  <si>
    <t>ANUROOP</t>
  </si>
  <si>
    <t>Veritaas Advertising Ltd</t>
  </si>
  <si>
    <t>VERITAAS</t>
  </si>
  <si>
    <t>VERTEX Securities Ltd</t>
  </si>
  <si>
    <t>VERTEX</t>
  </si>
  <si>
    <t>Genus Prime Infra Ltd</t>
  </si>
  <si>
    <t>GENUSPRIME</t>
  </si>
  <si>
    <t>Continental Petroleums Ltd</t>
  </si>
  <si>
    <t>CONTPTR</t>
  </si>
  <si>
    <t>Fortune International Ltd</t>
  </si>
  <si>
    <t>FORINTL</t>
  </si>
  <si>
    <t>Utique Enterprises Ltd</t>
  </si>
  <si>
    <t>UTIQUE</t>
  </si>
  <si>
    <t>JMD Ventures Ltd</t>
  </si>
  <si>
    <t>JMDVL</t>
  </si>
  <si>
    <t>Focus Business Solution Ltd</t>
  </si>
  <si>
    <t>Smart Finsec Ltd</t>
  </si>
  <si>
    <t>SMARTFIN</t>
  </si>
  <si>
    <t>Starlog Enterprises Ltd</t>
  </si>
  <si>
    <t>STARLOG</t>
  </si>
  <si>
    <t>Golden Crest Education &amp; Services Ltd</t>
  </si>
  <si>
    <t>GOLDENCREST</t>
  </si>
  <si>
    <t>Nippon India ETF Nifty 50 Value 20</t>
  </si>
  <si>
    <t>NV20BEES</t>
  </si>
  <si>
    <t>Bombay Wire Ropes Ltd</t>
  </si>
  <si>
    <t>BOMBWIR</t>
  </si>
  <si>
    <t>Sumedha Fiscal Services Ltd</t>
  </si>
  <si>
    <t>SUMEDHA</t>
  </si>
  <si>
    <t>Cospower Engineering Ltd</t>
  </si>
  <si>
    <t>COSPOWER</t>
  </si>
  <si>
    <t>KMS Medisurgi Ltd</t>
  </si>
  <si>
    <t>KMSMEDI</t>
  </si>
  <si>
    <t>City Crops Agro Ltd</t>
  </si>
  <si>
    <t>CCAL</t>
  </si>
  <si>
    <t>National General Industries Ltd</t>
  </si>
  <si>
    <t>NATGENI</t>
  </si>
  <si>
    <t>Vera Synthetic Ltd</t>
  </si>
  <si>
    <t>VERA</t>
  </si>
  <si>
    <t>Unick Fix-A-Form And Printers Ltd</t>
  </si>
  <si>
    <t>UNICK</t>
  </si>
  <si>
    <t>Maks Energy Solutions India Ltd</t>
  </si>
  <si>
    <t>MAKS</t>
  </si>
  <si>
    <t>Morarjee Textiles Ltd</t>
  </si>
  <si>
    <t>MORARJEE</t>
  </si>
  <si>
    <t>E-Land Apparel Ltd</t>
  </si>
  <si>
    <t>ELAND</t>
  </si>
  <si>
    <t>Leading Leasing Finance and Investment Company Ltd</t>
  </si>
  <si>
    <t>LLFICL</t>
  </si>
  <si>
    <t>Shree Hari Chemicals Export Ltd</t>
  </si>
  <si>
    <t>SHHARICH</t>
  </si>
  <si>
    <t>Cyber Media Research &amp; Services Ltd</t>
  </si>
  <si>
    <t>CMRSL</t>
  </si>
  <si>
    <t>Faalcon Concepts Ltd</t>
  </si>
  <si>
    <t>FAALCON</t>
  </si>
  <si>
    <t>Inducto Steels Ltd</t>
  </si>
  <si>
    <t>INDCTST</t>
  </si>
  <si>
    <t>Family Care Hospitals Ltd</t>
  </si>
  <si>
    <t>FAMILYCARE</t>
  </si>
  <si>
    <t>Add-Shop E-Retail Ltd</t>
  </si>
  <si>
    <t>ASRL</t>
  </si>
  <si>
    <t>Williamson Magor and Co Ltd</t>
  </si>
  <si>
    <t>WILLAMAGOR</t>
  </si>
  <si>
    <t>Thakral Services (India) Ltd</t>
  </si>
  <si>
    <t>THAKRAL</t>
  </si>
  <si>
    <t>Nivaka Fashions Ltd</t>
  </si>
  <si>
    <t>NIVAKA</t>
  </si>
  <si>
    <t>Misquita Engineering Ltd</t>
  </si>
  <si>
    <t>MISQUITA</t>
  </si>
  <si>
    <t>Bhaskar Agro Chemicals Ltd</t>
  </si>
  <si>
    <t>BHASKAGR</t>
  </si>
  <si>
    <t>Duropack Ltd</t>
  </si>
  <si>
    <t>DUROPACK</t>
  </si>
  <si>
    <t>Centenial Surgical Suture Ltd</t>
  </si>
  <si>
    <t>CSURGSU</t>
  </si>
  <si>
    <t>Piotex Industries Ltd</t>
  </si>
  <si>
    <t>PIOTEX</t>
  </si>
  <si>
    <t>Kanco Tea &amp; Industries Ltd</t>
  </si>
  <si>
    <t>KANCOTEA</t>
  </si>
  <si>
    <t>Yuranus Infrastructure Ltd</t>
  </si>
  <si>
    <t>YURANUS</t>
  </si>
  <si>
    <t>Five Core Electronics Ltd</t>
  </si>
  <si>
    <t>FIVECORE</t>
  </si>
  <si>
    <t>Adeshwar Meditex Ltd</t>
  </si>
  <si>
    <t>ADESHWAR</t>
  </si>
  <si>
    <t>Vinyoflex Ltd</t>
  </si>
  <si>
    <t>VINYOFL</t>
  </si>
  <si>
    <t>Integra Switchgear Ltd</t>
  </si>
  <si>
    <t>INTEGSW</t>
  </si>
  <si>
    <t>Bizotic Commercial Ltd</t>
  </si>
  <si>
    <t>BIZOTIC</t>
  </si>
  <si>
    <t>Megri Soft Ltd</t>
  </si>
  <si>
    <t>MEGRISOFT</t>
  </si>
  <si>
    <t>Suumaya Industries Ltd</t>
  </si>
  <si>
    <t>SUULD</t>
  </si>
  <si>
    <t>Suditi Industries Ltd</t>
  </si>
  <si>
    <t>SUDTIND-B</t>
  </si>
  <si>
    <t>KK Shah Hospitals Limited</t>
  </si>
  <si>
    <t>KKSHL</t>
  </si>
  <si>
    <t>Humming Bird Education Ltd</t>
  </si>
  <si>
    <t>HBEL</t>
  </si>
  <si>
    <t>HCKK Ventures Ltd</t>
  </si>
  <si>
    <t>HCKKVENTURE</t>
  </si>
  <si>
    <t>UTI Nifty Bank ETF</t>
  </si>
  <si>
    <t>UTIBANKETF</t>
  </si>
  <si>
    <t>Prakash Woollen &amp; Synthetic Mills Ltd</t>
  </si>
  <si>
    <t>PWASML</t>
  </si>
  <si>
    <t>Betex India Ltd</t>
  </si>
  <si>
    <t>BETXIND</t>
  </si>
  <si>
    <t>Frontier Capital Ltd</t>
  </si>
  <si>
    <t>FRONTCAP</t>
  </si>
  <si>
    <t>Mukand Engineers Ltd</t>
  </si>
  <si>
    <t>MUKANDENGG</t>
  </si>
  <si>
    <t>Mirae Asset Nifty India Manufacturing ETF</t>
  </si>
  <si>
    <t>MAKEINDIA</t>
  </si>
  <si>
    <t>Oasis Securities Ltd</t>
  </si>
  <si>
    <t>OASISEC</t>
  </si>
  <si>
    <t>Informed Technologies India Ltd</t>
  </si>
  <si>
    <t>INFORTEC</t>
  </si>
  <si>
    <t>Mohit Industries Ltd</t>
  </si>
  <si>
    <t>MOHITIND</t>
  </si>
  <si>
    <t>Mirae Asset Nifty Midcap 150 ETF</t>
  </si>
  <si>
    <t>MIDCAPETF</t>
  </si>
  <si>
    <t>Mega Flex Plastics Ltd</t>
  </si>
  <si>
    <t>MEGAFLEX</t>
  </si>
  <si>
    <t>Zodiac-JRD-MKJ Ltd</t>
  </si>
  <si>
    <t>ZODJRDMKJ</t>
  </si>
  <si>
    <t>Gothi Plascon (India) Ltd</t>
  </si>
  <si>
    <t>GOTHIPL</t>
  </si>
  <si>
    <t>Indo Cotspin Ltd</t>
  </si>
  <si>
    <t>ICL</t>
  </si>
  <si>
    <t>Hind Aluminium Industries Ltd</t>
  </si>
  <si>
    <t>HINDALUMI</t>
  </si>
  <si>
    <t>Concord Drugs Ltd</t>
  </si>
  <si>
    <t>CONCORD</t>
  </si>
  <si>
    <t>Moxsh Overseas Educon Ltd</t>
  </si>
  <si>
    <t>MOXSH</t>
  </si>
  <si>
    <t>Rex Sealing &amp; Packing Industries Ltd</t>
  </si>
  <si>
    <t>REXSEAL</t>
  </si>
  <si>
    <t>Hindustan Fluoro Carbons Ltd</t>
  </si>
  <si>
    <t>HINFLUR</t>
  </si>
  <si>
    <t>Aastamangalam Finance Ltd</t>
  </si>
  <si>
    <t>AASTAFIN</t>
  </si>
  <si>
    <t>Polysil Irrigation Systems Ltd</t>
  </si>
  <si>
    <t>POLYSIL</t>
  </si>
  <si>
    <t>Sadhna Broadcast Ltd</t>
  </si>
  <si>
    <t>SADHNA</t>
  </si>
  <si>
    <t>Getalong Enterprise Ltd</t>
  </si>
  <si>
    <t>GETALONG</t>
  </si>
  <si>
    <t>Hybrid Financial Services Ltd</t>
  </si>
  <si>
    <t>HYBRIDFIN</t>
  </si>
  <si>
    <t>Shahi Shipping Ltd</t>
  </si>
  <si>
    <t>SHAHISHIP</t>
  </si>
  <si>
    <t>Benchmark Computer Solutions Ltd</t>
  </si>
  <si>
    <t>BENCHMARK</t>
  </si>
  <si>
    <t>Sudal Industries Ltd</t>
  </si>
  <si>
    <t>SUDAI</t>
  </si>
  <si>
    <t>Netlink Solutions (India) Ltd</t>
  </si>
  <si>
    <t>NETLINK</t>
  </si>
  <si>
    <t>Lakhotia Polyesters (India) Ltd</t>
  </si>
  <si>
    <t>LAKHOTIA</t>
  </si>
  <si>
    <t>Hiliks Technologies Ltd</t>
  </si>
  <si>
    <t>HILIKS</t>
  </si>
  <si>
    <t>Panjon Ltd</t>
  </si>
  <si>
    <t>PANJON</t>
  </si>
  <si>
    <t>Virtual Global Education Ltd</t>
  </si>
  <si>
    <t>VIRTUALG</t>
  </si>
  <si>
    <t>Gujarat Petrosynthese Ltd</t>
  </si>
  <si>
    <t>GUJPETR</t>
  </si>
  <si>
    <t>Tejassvi Aaharam Ltd</t>
  </si>
  <si>
    <t>TEJASSVI</t>
  </si>
  <si>
    <t>Sri Havisha Hospitality and Infrastructure Ltd</t>
  </si>
  <si>
    <t>HAVISHA</t>
  </si>
  <si>
    <t>Future Market Networks Ltd</t>
  </si>
  <si>
    <t>FMNL</t>
  </si>
  <si>
    <t>Harshil Agrotech Ltd</t>
  </si>
  <si>
    <t>HARSHILAGR</t>
  </si>
  <si>
    <t>Axis Nifty 50 ETF</t>
  </si>
  <si>
    <t>AXISNIFTY</t>
  </si>
  <si>
    <t>Kandarp Digi Smart Bpo Ltd</t>
  </si>
  <si>
    <t>KANDARP</t>
  </si>
  <si>
    <t>Gautam Gems Ltd</t>
  </si>
  <si>
    <t>GGL</t>
  </si>
  <si>
    <t>Bandaram Pharma Packtech Ltd</t>
  </si>
  <si>
    <t>BANDARAM</t>
  </si>
  <si>
    <t>Ascensive Educare Ltd</t>
  </si>
  <si>
    <t>ASCENSIVE</t>
  </si>
  <si>
    <t>Grill Splendour Services Ltd</t>
  </si>
  <si>
    <t>BIRDYS</t>
  </si>
  <si>
    <t>Jupiter Infomedia Ltd</t>
  </si>
  <si>
    <t>JUPITERIN</t>
  </si>
  <si>
    <t>Sahara Housingfina Corporation Ltd</t>
  </si>
  <si>
    <t>SAHARAHOUS</t>
  </si>
  <si>
    <t>Raw Edge Industrial Solutions Ltd</t>
  </si>
  <si>
    <t>RAWEDGE</t>
  </si>
  <si>
    <t>MPDLLtd</t>
  </si>
  <si>
    <t>MPDL</t>
  </si>
  <si>
    <t>Garnet Construction Ltd</t>
  </si>
  <si>
    <t>GARNET</t>
  </si>
  <si>
    <t>Gabriel Pet Straps Ltd</t>
  </si>
  <si>
    <t>GPSL</t>
  </si>
  <si>
    <t>Sobhaygya Mercantile Ltd</t>
  </si>
  <si>
    <t>SOBME</t>
  </si>
  <si>
    <t>Nippon India Nifty Auto ETF</t>
  </si>
  <si>
    <t>AUTOBEES</t>
  </si>
  <si>
    <t>Pratik Panels Ltd</t>
  </si>
  <si>
    <t>PRATIK</t>
  </si>
  <si>
    <t>Global Capital Markets Ltd</t>
  </si>
  <si>
    <t>GLOBALCA</t>
  </si>
  <si>
    <t>N K Industries Ltd</t>
  </si>
  <si>
    <t>NKIND</t>
  </si>
  <si>
    <t>Tecil Chemicals and Hydro Power Ltd</t>
  </si>
  <si>
    <t>TECILCHEM</t>
  </si>
  <si>
    <t>USG Tech Solutions Ltd</t>
  </si>
  <si>
    <t>USGTECH</t>
  </si>
  <si>
    <t>Shashijit Infraprojects Ltd</t>
  </si>
  <si>
    <t>SHASHIJIT</t>
  </si>
  <si>
    <t>Sai Swami Metals and Alloys Ltd</t>
  </si>
  <si>
    <t>SAI</t>
  </si>
  <si>
    <t>Jetking Infotrain Ltd</t>
  </si>
  <si>
    <t>JETKINGQ</t>
  </si>
  <si>
    <t>Tyroon Tea Co Ltd</t>
  </si>
  <si>
    <t>TYROON</t>
  </si>
  <si>
    <t>Orient Tradelink Ltd</t>
  </si>
  <si>
    <t>ORIENTTR</t>
  </si>
  <si>
    <t>Inditrade Capital Ltd</t>
  </si>
  <si>
    <t>INDICAP</t>
  </si>
  <si>
    <t>Mindpool Technologies Ltd</t>
  </si>
  <si>
    <t>MINDPOOL</t>
  </si>
  <si>
    <t>Nirmitee Robotics India Ltd</t>
  </si>
  <si>
    <t>NIRMITEE</t>
  </si>
  <si>
    <t>Arman Holdings Ltd</t>
  </si>
  <si>
    <t>ARMAN</t>
  </si>
  <si>
    <t>Jay Kailash Namkeen Ltd</t>
  </si>
  <si>
    <t>JAYKAILASH</t>
  </si>
  <si>
    <t>Chordia Food Products Ltd</t>
  </si>
  <si>
    <t>CHORDIA</t>
  </si>
  <si>
    <t>Texel Industries Ltd</t>
  </si>
  <si>
    <t>TEXELIN</t>
  </si>
  <si>
    <t>Goenka Diamond And Jewels Ltd</t>
  </si>
  <si>
    <t>GOENKA</t>
  </si>
  <si>
    <t>Ace Integrated Solutions Ltd</t>
  </si>
  <si>
    <t>ACEINTEG</t>
  </si>
  <si>
    <t>Medinova Diagnostic Services Ltd</t>
  </si>
  <si>
    <t>MEDINOV</t>
  </si>
  <si>
    <t>Greencrest Financial Services Ltd</t>
  </si>
  <si>
    <t>GREENCREST</t>
  </si>
  <si>
    <t>Falcon Technoprojects India Ltd</t>
  </si>
  <si>
    <t>FALCONTECH</t>
  </si>
  <si>
    <t>DSP NIFTY 1D Rate Liquid ETF</t>
  </si>
  <si>
    <t>LIQUIDETF</t>
  </si>
  <si>
    <t>Sparc Electrex Ltd</t>
  </si>
  <si>
    <t>SPAR</t>
  </si>
  <si>
    <t>Shaival Reality Ltd</t>
  </si>
  <si>
    <t>SHAIVAL</t>
  </si>
  <si>
    <t>Sabar Flex India Ltd</t>
  </si>
  <si>
    <t>SABAR</t>
  </si>
  <si>
    <t>Varyaa Creations Ltd</t>
  </si>
  <si>
    <t>VARYAA</t>
  </si>
  <si>
    <t>Beekay Niryat Ltd</t>
  </si>
  <si>
    <t>BNL</t>
  </si>
  <si>
    <t>Shree Rajasthan Syntex Ltd</t>
  </si>
  <si>
    <t>SHRAJSYNQ</t>
  </si>
  <si>
    <t>Frontline corporation Ltd</t>
  </si>
  <si>
    <t>FRONTCORP</t>
  </si>
  <si>
    <t>Jiwanram Sheoduttrai Industries Ltd</t>
  </si>
  <si>
    <t>JIWANRAM</t>
  </si>
  <si>
    <t>Narendra Properties Ltd</t>
  </si>
  <si>
    <t>NARPROP</t>
  </si>
  <si>
    <t>Munoth Financial Services Ltd</t>
  </si>
  <si>
    <t>MUNOTHFI</t>
  </si>
  <si>
    <t>The Cochin Malabar Estates and Industries Ltd</t>
  </si>
  <si>
    <t>COCHMAL</t>
  </si>
  <si>
    <t>Global Longlife Hospital and Research Ltd</t>
  </si>
  <si>
    <t>GLHRL</t>
  </si>
  <si>
    <t>Blue Chip India Ltd</t>
  </si>
  <si>
    <t>BLUECHIP</t>
  </si>
  <si>
    <t>Arrowhead Seperation Engineering Ltd</t>
  </si>
  <si>
    <t>ARROWHEAD</t>
  </si>
  <si>
    <t>Gujarat Terce Laboratories Ltd</t>
  </si>
  <si>
    <t>GUJTERC</t>
  </si>
  <si>
    <t>TCM Ltd</t>
  </si>
  <si>
    <t>TCMLMTD</t>
  </si>
  <si>
    <t>Oriental Trimex Ltd</t>
  </si>
  <si>
    <t>ORIENTALTL</t>
  </si>
  <si>
    <t>Sawaca Business Machines Ltd</t>
  </si>
  <si>
    <t>SAWABUSI</t>
  </si>
  <si>
    <t>Rithwik Facility Management Services Ltd</t>
  </si>
  <si>
    <t>RITHWIKFMS</t>
  </si>
  <si>
    <t>Kaushalya Infrastructure Development Corporation Ltd</t>
  </si>
  <si>
    <t>KAUSHALYA</t>
  </si>
  <si>
    <t>Safa Systems &amp; Technologies Ltd</t>
  </si>
  <si>
    <t>SSTL</t>
  </si>
  <si>
    <t>Cargosol Logistics Ltd</t>
  </si>
  <si>
    <t>CARGOSOL</t>
  </si>
  <si>
    <t>TTI Enterprise Ltd</t>
  </si>
  <si>
    <t>TTIENT</t>
  </si>
  <si>
    <t>Stanrose Mafatlal Investments and Finance Ltd</t>
  </si>
  <si>
    <t>STANROS</t>
  </si>
  <si>
    <t>Parabolic Drugs Ltd</t>
  </si>
  <si>
    <t>PARABDRUGS</t>
  </si>
  <si>
    <t>Olympia Industries Ltd</t>
  </si>
  <si>
    <t>OLYMPTX</t>
  </si>
  <si>
    <t>Technopack Polymers Ltd</t>
  </si>
  <si>
    <t>TECHNOPACK</t>
  </si>
  <si>
    <t>Incap Ltd</t>
  </si>
  <si>
    <t>INCAP</t>
  </si>
  <si>
    <t>Polymechplast Machines Ltd</t>
  </si>
  <si>
    <t>POLYCHMP</t>
  </si>
  <si>
    <t>Vanta Bioscience Ltd</t>
  </si>
  <si>
    <t>VANTABIO</t>
  </si>
  <si>
    <t>Marinetrans India Ltd</t>
  </si>
  <si>
    <t>MARINETRAN</t>
  </si>
  <si>
    <t>Markobenz Ventures Ltd</t>
  </si>
  <si>
    <t>MARKOBENZ</t>
  </si>
  <si>
    <t>S P Capital Financing Ltd</t>
  </si>
  <si>
    <t>SPCAPIT</t>
  </si>
  <si>
    <t>Vikas WSP Ltd</t>
  </si>
  <si>
    <t>VIKASWSP</t>
  </si>
  <si>
    <t>BC Power Controls Ltd</t>
  </si>
  <si>
    <t>BCP</t>
  </si>
  <si>
    <t>Net Avenue Technologies Ltd</t>
  </si>
  <si>
    <t>CBAZAAR</t>
  </si>
  <si>
    <t>Colorchips New Media Ltd</t>
  </si>
  <si>
    <t>COLORCHIPS</t>
  </si>
  <si>
    <t>Zenith Fibres Ltd</t>
  </si>
  <si>
    <t>ZENIFIB</t>
  </si>
  <si>
    <t>Blue Chip Tex Industries Ltd</t>
  </si>
  <si>
    <t>BLUECHIPT</t>
  </si>
  <si>
    <t>Epuja Spiritech Ltd</t>
  </si>
  <si>
    <t>EPUJA</t>
  </si>
  <si>
    <t>Paragon Finance Ltd</t>
  </si>
  <si>
    <t>PARAGONF</t>
  </si>
  <si>
    <t>Dhanlaxmi Cotex Ltd</t>
  </si>
  <si>
    <t>DHANCOT</t>
  </si>
  <si>
    <t>Spectrum Foods Ltd</t>
  </si>
  <si>
    <t>SPECFOOD</t>
  </si>
  <si>
    <t>Phaarmasia Ltd</t>
  </si>
  <si>
    <t>PHRMASI</t>
  </si>
  <si>
    <t>Ashiana Ispat Ltd</t>
  </si>
  <si>
    <t>ASHIS</t>
  </si>
  <si>
    <t>KCD Industries India Ltd</t>
  </si>
  <si>
    <t>KCDGROUP</t>
  </si>
  <si>
    <t>A G Universal Ltd</t>
  </si>
  <si>
    <t>AGUL</t>
  </si>
  <si>
    <t>Infomedia Press Ltd</t>
  </si>
  <si>
    <t>INFOMEDIA</t>
  </si>
  <si>
    <t>Aspira Pathlab &amp; Diagnostics Ltd</t>
  </si>
  <si>
    <t>ASPIRA</t>
  </si>
  <si>
    <t>Quadpro Ites Ltd</t>
  </si>
  <si>
    <t>QUADPRO</t>
  </si>
  <si>
    <t>JHS Svendgaard Retail Ventures Ltd</t>
  </si>
  <si>
    <t>RETAIL</t>
  </si>
  <si>
    <t>Sagar Diamonds Ltd</t>
  </si>
  <si>
    <t>SAGAR</t>
  </si>
  <si>
    <t>Ventura Textiles Ltd</t>
  </si>
  <si>
    <t>VENTURA</t>
  </si>
  <si>
    <t>Shubhlaxmi Jewel Art Ltd</t>
  </si>
  <si>
    <t>SHUBHLAXMI</t>
  </si>
  <si>
    <t>Oneclick Logistics India Ltd</t>
  </si>
  <si>
    <t>OLIL</t>
  </si>
  <si>
    <t>Madhusudan Industries Ltd</t>
  </si>
  <si>
    <t>MADHUDIN</t>
  </si>
  <si>
    <t>Nagreeka Capital &amp; Infrastructure Ltd</t>
  </si>
  <si>
    <t>NAGREEKCAP</t>
  </si>
  <si>
    <t>COSYN Ltd</t>
  </si>
  <si>
    <t>COSYN</t>
  </si>
  <si>
    <t>Pentokey Organy (India) Ltd</t>
  </si>
  <si>
    <t>PNTKYOR</t>
  </si>
  <si>
    <t>Miven Machine Tools Ltd</t>
  </si>
  <si>
    <t>MIVENMACH</t>
  </si>
  <si>
    <t>KJMC Financial Services Ltd</t>
  </si>
  <si>
    <t>KJMCFIN</t>
  </si>
  <si>
    <t>TV Vision Ltd</t>
  </si>
  <si>
    <t>TVVISION</t>
  </si>
  <si>
    <t>J A Finance Ltd</t>
  </si>
  <si>
    <t>JAFINANCE</t>
  </si>
  <si>
    <t>Gconnect Logitech and Supply Chain Ltd</t>
  </si>
  <si>
    <t>GCONNECT</t>
  </si>
  <si>
    <t>Garden Silk Mills Ltd</t>
  </si>
  <si>
    <t>GARDENSILK</t>
  </si>
  <si>
    <t>Chothani Foods Ltd</t>
  </si>
  <si>
    <t>CHOTHANI</t>
  </si>
  <si>
    <t>DSP Nifty50 Equal weight ETF</t>
  </si>
  <si>
    <t>EQUAL50ADD</t>
  </si>
  <si>
    <t>Citadel Realty and Developers Ltd</t>
  </si>
  <si>
    <t>CITADEL</t>
  </si>
  <si>
    <t>Viji Finance Ltd</t>
  </si>
  <si>
    <t>VIJIFIN</t>
  </si>
  <si>
    <t>SBI Nifty 200 Quality 30 ETF</t>
  </si>
  <si>
    <t>SBIETFQLTY</t>
  </si>
  <si>
    <t>Spenta International Ltd</t>
  </si>
  <si>
    <t>SPENTA</t>
  </si>
  <si>
    <t>Gayatri Highways Ltd</t>
  </si>
  <si>
    <t>GAYAHWS</t>
  </si>
  <si>
    <t>Palco Metals Ltd</t>
  </si>
  <si>
    <t>PALCO</t>
  </si>
  <si>
    <t>Motilal Oswal M50 ETF</t>
  </si>
  <si>
    <t>MOM50</t>
  </si>
  <si>
    <t>Neil Industries Ltd</t>
  </si>
  <si>
    <t>NEIL</t>
  </si>
  <si>
    <t>Intec Capital Ltd</t>
  </si>
  <si>
    <t>INTECCAP</t>
  </si>
  <si>
    <t>Asian Tea &amp; Exports Ltd</t>
  </si>
  <si>
    <t>ASIANTNE</t>
  </si>
  <si>
    <t>Educomp Solutions Ltd</t>
  </si>
  <si>
    <t>EDUCOMP</t>
  </si>
  <si>
    <t>Visagar Polytex Ltd</t>
  </si>
  <si>
    <t>VIVIDHA</t>
  </si>
  <si>
    <t>Impex Ferro Tech Ltd</t>
  </si>
  <si>
    <t>IMPEXFERRO</t>
  </si>
  <si>
    <t>Laffans Petrochemicals Ltd</t>
  </si>
  <si>
    <t>LAFFANSQ</t>
  </si>
  <si>
    <t>Nippon India ETF Nifty 5 yr Benchmark G-Sec</t>
  </si>
  <si>
    <t>GILT5YBEES</t>
  </si>
  <si>
    <t>EP Biocomposites Ltd</t>
  </si>
  <si>
    <t>EPBIO</t>
  </si>
  <si>
    <t>Shanti Guru Industries Ltd</t>
  </si>
  <si>
    <t>SHANTIGURU</t>
  </si>
  <si>
    <t>Adhbhut Infrastructure Ltd</t>
  </si>
  <si>
    <t>ADHBHUTIN</t>
  </si>
  <si>
    <t>Bangalore Fort Farms Ltd</t>
  </si>
  <si>
    <t>BFFL</t>
  </si>
  <si>
    <t>Nalin Lease Finance Ltd</t>
  </si>
  <si>
    <t>NLFL</t>
  </si>
  <si>
    <t>Veer Energy &amp; Infrastructure Ltd</t>
  </si>
  <si>
    <t>VEERENRGY</t>
  </si>
  <si>
    <t>Pasupati Spinning and Weaving Mills Ltd</t>
  </si>
  <si>
    <t>PASUSPG</t>
  </si>
  <si>
    <t>Kratos Energy &amp; Infrastructure Ltd</t>
  </si>
  <si>
    <t>KRATOSENER</t>
  </si>
  <si>
    <t>Winro Commercial (India) Ltd</t>
  </si>
  <si>
    <t>WINROC</t>
  </si>
  <si>
    <t>Kapil Cotex Ltd</t>
  </si>
  <si>
    <t>KAPILCO</t>
  </si>
  <si>
    <t>Roni Households Ltd</t>
  </si>
  <si>
    <t>RONI</t>
  </si>
  <si>
    <t>Venlon Enterprises Ltd</t>
  </si>
  <si>
    <t>VENLONENT</t>
  </si>
  <si>
    <t>Maris Spinners Ltd</t>
  </si>
  <si>
    <t>MARIS</t>
  </si>
  <si>
    <t>Zenith Healthcare Ltd</t>
  </si>
  <si>
    <t>ZENITHHE</t>
  </si>
  <si>
    <t>Advance Lifestyles Ltd</t>
  </si>
  <si>
    <t>ADVLIFE</t>
  </si>
  <si>
    <t>Sreechem Resins Ltd</t>
  </si>
  <si>
    <t>SRECR</t>
  </si>
  <si>
    <t>Gujarat Raffia Industries Ltd</t>
  </si>
  <si>
    <t>GUJRAFFIA</t>
  </si>
  <si>
    <t>Sinnar Bidi Udyog Ltd</t>
  </si>
  <si>
    <t>SINNAR</t>
  </si>
  <si>
    <t>BAMPSL Securities Ltd</t>
  </si>
  <si>
    <t>BAMPSL</t>
  </si>
  <si>
    <t>Castex Technologies Ltd</t>
  </si>
  <si>
    <t>CASTEXTECH</t>
  </si>
  <si>
    <t>Samyak International Ltd</t>
  </si>
  <si>
    <t>SAMYAKINT</t>
  </si>
  <si>
    <t>Quality Foils (India) Ltd</t>
  </si>
  <si>
    <t>QFIL</t>
  </si>
  <si>
    <t>Abirami Financial Services (India) Ltd</t>
  </si>
  <si>
    <t>ABIRAFN</t>
  </si>
  <si>
    <t>RRP Semiconductor Ltd</t>
  </si>
  <si>
    <t>GDTRAGN</t>
  </si>
  <si>
    <t>Swojas Energy Foods Ltd</t>
  </si>
  <si>
    <t>SWOEF</t>
  </si>
  <si>
    <t>Secur Credentials Ltd</t>
  </si>
  <si>
    <t>SECURCRED</t>
  </si>
  <si>
    <t>MPIL Corporation Ltd</t>
  </si>
  <si>
    <t>MPILCORPL</t>
  </si>
  <si>
    <t>DocMode Health Technologies Ltd</t>
  </si>
  <si>
    <t>DHTL</t>
  </si>
  <si>
    <t>Steel Strips Infrastructures Ltd</t>
  </si>
  <si>
    <t>STLSTRINF</t>
  </si>
  <si>
    <t>Suncare Traders Ltd</t>
  </si>
  <si>
    <t>SCTL</t>
  </si>
  <si>
    <t>Danube Industries Ltd</t>
  </si>
  <si>
    <t>DANUBE</t>
  </si>
  <si>
    <t>Roselabs Finance Ltd</t>
  </si>
  <si>
    <t>ROSELABS</t>
  </si>
  <si>
    <t>SMIFS Capital Markets Ltd</t>
  </si>
  <si>
    <t>SMIFS</t>
  </si>
  <si>
    <t>Rodium Realty Ltd</t>
  </si>
  <si>
    <t>RODIUM</t>
  </si>
  <si>
    <t>Aditya BSL Nifty IT ETF</t>
  </si>
  <si>
    <t>TECH</t>
  </si>
  <si>
    <t>Purshottam Investofin Ltd</t>
  </si>
  <si>
    <t>PURSHOTTAM</t>
  </si>
  <si>
    <t>Shree Securities Ltd</t>
  </si>
  <si>
    <t>SHREESEC</t>
  </si>
  <si>
    <t>Benara Bearings and Pistons Ltd</t>
  </si>
  <si>
    <t>BENARA</t>
  </si>
  <si>
    <t>Adarsh Plant Protect Ltd</t>
  </si>
  <si>
    <t>ADARSHPL</t>
  </si>
  <si>
    <t>Martin Burn Ltd</t>
  </si>
  <si>
    <t>MARBU</t>
  </si>
  <si>
    <t>Mini Diamonds (India) Ltd</t>
  </si>
  <si>
    <t>MINID</t>
  </si>
  <si>
    <t>ICICI Prudential S&amp;P BSE Midcap Select ETF</t>
  </si>
  <si>
    <t>MIDSELIETF</t>
  </si>
  <si>
    <t>Popular Estate Management Ltd</t>
  </si>
  <si>
    <t>POPULARES</t>
  </si>
  <si>
    <t>Tradewell Holdings Ltd</t>
  </si>
  <si>
    <t>TRADEWELL</t>
  </si>
  <si>
    <t>Pan Electronics (India) Ltd</t>
  </si>
  <si>
    <t>PANELEC</t>
  </si>
  <si>
    <t>Winsome Yarns Ltd</t>
  </si>
  <si>
    <t>WINSOME</t>
  </si>
  <si>
    <t>Lead Reclaim and Rubber Products Ltd</t>
  </si>
  <si>
    <t>LRRPL</t>
  </si>
  <si>
    <t>Scarnose International Ltd</t>
  </si>
  <si>
    <t>SCARNOSE</t>
  </si>
  <si>
    <t>Mega Corp Ltd</t>
  </si>
  <si>
    <t>MEGACOR</t>
  </si>
  <si>
    <t>Best Eastern Hotels Ltd</t>
  </si>
  <si>
    <t>BESTEAST</t>
  </si>
  <si>
    <t>Narmada Agrobase Ltd</t>
  </si>
  <si>
    <t>NARMADA</t>
  </si>
  <si>
    <t>H S India Ltd</t>
  </si>
  <si>
    <t>HOTLSILV</t>
  </si>
  <si>
    <t>Mask Investments Ltd</t>
  </si>
  <si>
    <t>MASKINVEST</t>
  </si>
  <si>
    <t>SVS Ventures Ltd</t>
  </si>
  <si>
    <t>SVS</t>
  </si>
  <si>
    <t>Shubham Polyspin Ltd</t>
  </si>
  <si>
    <t>SHUBHAM</t>
  </si>
  <si>
    <t>Veerkrupa Jewellers Ltd</t>
  </si>
  <si>
    <t>VEERKRUPA</t>
  </si>
  <si>
    <t>Heads UP Ventures Limited</t>
  </si>
  <si>
    <t>HEADSUP</t>
  </si>
  <si>
    <t>Sunil Industries Ltd</t>
  </si>
  <si>
    <t>SUNILTX</t>
  </si>
  <si>
    <t>Alfa Ica (India) Ltd</t>
  </si>
  <si>
    <t>ALFAICA</t>
  </si>
  <si>
    <t>KJMC Corporate Advisors (India) Ltd</t>
  </si>
  <si>
    <t>KJMCCORP</t>
  </si>
  <si>
    <t>Sangal Papers Ltd</t>
  </si>
  <si>
    <t>SANPA</t>
  </si>
  <si>
    <t>Challani Capital Ltd</t>
  </si>
  <si>
    <t>CHALLANI</t>
  </si>
  <si>
    <t>MFL India Ltd</t>
  </si>
  <si>
    <t>MFLINDIA</t>
  </si>
  <si>
    <t>SBI Nifty 10 yr Benchmark G-Sec ETF</t>
  </si>
  <si>
    <t>SETF10GILT</t>
  </si>
  <si>
    <t>Deep Diamond India Ltd</t>
  </si>
  <si>
    <t>DDIL</t>
  </si>
  <si>
    <t>Lerthai Finance Ltd</t>
  </si>
  <si>
    <t>LERTHAI</t>
  </si>
  <si>
    <t>Roopshri Resorts Ltd</t>
  </si>
  <si>
    <t>ROOPSHRI</t>
  </si>
  <si>
    <t>NMS Global Ltd</t>
  </si>
  <si>
    <t>NMSRESRC</t>
  </si>
  <si>
    <t>Continental Securities Ltd</t>
  </si>
  <si>
    <t>CSL</t>
  </si>
  <si>
    <t>Invigorated Business Consulting Ltd</t>
  </si>
  <si>
    <t>INVIGO</t>
  </si>
  <si>
    <t>K K Fincorp Ltd</t>
  </si>
  <si>
    <t>KKFIN</t>
  </si>
  <si>
    <t>Lex Nimble Solutions Ltd</t>
  </si>
  <si>
    <t>LEX</t>
  </si>
  <si>
    <t>Brisk Technovision Ltd</t>
  </si>
  <si>
    <t>BRISK</t>
  </si>
  <si>
    <t>Vrundavan Plantation Ltd</t>
  </si>
  <si>
    <t>VPL</t>
  </si>
  <si>
    <t>Innovative Ideals and Services (India) Ltd</t>
  </si>
  <si>
    <t>INNOVATIVE</t>
  </si>
  <si>
    <t>Mukat Pipes Ltd</t>
  </si>
  <si>
    <t>MUKATPIP</t>
  </si>
  <si>
    <t>VR Films &amp; Studios Ltd</t>
  </si>
  <si>
    <t>VRFILMS</t>
  </si>
  <si>
    <t>Glance Finance Ltd</t>
  </si>
  <si>
    <t>GLANCE</t>
  </si>
  <si>
    <t>New Light Apparels Ltd</t>
  </si>
  <si>
    <t>NEWLIGHT</t>
  </si>
  <si>
    <t>Grandma Trading and Agencies Ltd</t>
  </si>
  <si>
    <t>GRANDMA</t>
  </si>
  <si>
    <t>Kotak Nifty IT ETF</t>
  </si>
  <si>
    <t>IT</t>
  </si>
  <si>
    <t>Machhar Industries Ltd</t>
  </si>
  <si>
    <t>MACIND</t>
  </si>
  <si>
    <t>Chennai Meenakshi Multispeciality Hospital Ltd</t>
  </si>
  <si>
    <t>CMMHOSP</t>
  </si>
  <si>
    <t>Adcon Capital Services Ltd</t>
  </si>
  <si>
    <t>ADCON</t>
  </si>
  <si>
    <t>Madhusudan Securities Ltd</t>
  </si>
  <si>
    <t>MADHUSE</t>
  </si>
  <si>
    <t>Grand Foundry Ltd</t>
  </si>
  <si>
    <t>GFSTEELS</t>
  </si>
  <si>
    <t>Naturo Indiabull Ltd</t>
  </si>
  <si>
    <t>NATURO</t>
  </si>
  <si>
    <t>Choksi Imaging Ltd</t>
  </si>
  <si>
    <t>CHOKSI</t>
  </si>
  <si>
    <t>Paramount Cosmetics (India) Ltd</t>
  </si>
  <si>
    <t>PARMCOS-B</t>
  </si>
  <si>
    <t>Sanwaria Consumer Ltd</t>
  </si>
  <si>
    <t>SANWARIA</t>
  </si>
  <si>
    <t>S V J Enterprises Ltd</t>
  </si>
  <si>
    <t>SVJ</t>
  </si>
  <si>
    <t>Associated Coaters Ltd</t>
  </si>
  <si>
    <t>ASSOCIATED</t>
  </si>
  <si>
    <t>Jagjanani Textiles Ltd</t>
  </si>
  <si>
    <t>JAGJANANI</t>
  </si>
  <si>
    <t>Sahaj Fashions Ltd</t>
  </si>
  <si>
    <t>SAHAJ</t>
  </si>
  <si>
    <t>Ajcon Global Services Ltd</t>
  </si>
  <si>
    <t>AJCON</t>
  </si>
  <si>
    <t>Jayshree Chemicals Ltd</t>
  </si>
  <si>
    <t>JAYCH</t>
  </si>
  <si>
    <t>NIKS Technology Ltd</t>
  </si>
  <si>
    <t>NIKSTECH</t>
  </si>
  <si>
    <t>Modern Steel Ltd</t>
  </si>
  <si>
    <t>MDRNSTL</t>
  </si>
  <si>
    <t>Bhakti Gems and Jewellery Ltd</t>
  </si>
  <si>
    <t>BGJL</t>
  </si>
  <si>
    <t>Apex Capital and Finance Ltd</t>
  </si>
  <si>
    <t>ACFL</t>
  </si>
  <si>
    <t>Axis NIFTY Healthcare ETF</t>
  </si>
  <si>
    <t>AXISHCETF</t>
  </si>
  <si>
    <t>HDFC Nifty IT ETF</t>
  </si>
  <si>
    <t>HDFCNIFIT</t>
  </si>
  <si>
    <t>Croissance Ltd</t>
  </si>
  <si>
    <t>CROISSANCE</t>
  </si>
  <si>
    <t>Tarapur Transformers Ltd</t>
  </si>
  <si>
    <t>TARAPUR</t>
  </si>
  <si>
    <t>Nirav Commercials Ltd</t>
  </si>
  <si>
    <t>NIRAVCOM</t>
  </si>
  <si>
    <t>BNR Udyog Ltd</t>
  </si>
  <si>
    <t>BNRUDY</t>
  </si>
  <si>
    <t>Valson Industries Ltd</t>
  </si>
  <si>
    <t>VALSONQ</t>
  </si>
  <si>
    <t>Amin Tannery Ltd</t>
  </si>
  <si>
    <t>AMINTAN</t>
  </si>
  <si>
    <t>Vikas Proppant &amp; Granite Ltd</t>
  </si>
  <si>
    <t>VIKASPROP</t>
  </si>
  <si>
    <t>Triveni Glass Ltd</t>
  </si>
  <si>
    <t>TRIVENIGQ</t>
  </si>
  <si>
    <t>Elnet Technologies Ltd</t>
  </si>
  <si>
    <t>ELNET</t>
  </si>
  <si>
    <t>ACI Infocom Ltd</t>
  </si>
  <si>
    <t>ACIIN</t>
  </si>
  <si>
    <t>Sunrest Lifescience Ltd</t>
  </si>
  <si>
    <t>SUNREST</t>
  </si>
  <si>
    <t>Ashish Polyplast Ltd</t>
  </si>
  <si>
    <t>ASHISHPO</t>
  </si>
  <si>
    <t>Ajel Ltd</t>
  </si>
  <si>
    <t>AJEL</t>
  </si>
  <si>
    <t>Onesource Ideas Venture Ltd</t>
  </si>
  <si>
    <t>OIVL</t>
  </si>
  <si>
    <t>Paos Industries Ltd</t>
  </si>
  <si>
    <t>PAOS</t>
  </si>
  <si>
    <t>Cella Space Ltd</t>
  </si>
  <si>
    <t>CELLA</t>
  </si>
  <si>
    <t>California Software Company Ltd</t>
  </si>
  <si>
    <t>CALSOFT</t>
  </si>
  <si>
    <t>Ishita Drugs and Industries Ltd</t>
  </si>
  <si>
    <t>ISHITADR</t>
  </si>
  <si>
    <t>Osiajee Texfab Ltd</t>
  </si>
  <si>
    <t>OSIAJEE</t>
  </si>
  <si>
    <t>Command Polymers Ltd</t>
  </si>
  <si>
    <t>COMMAND</t>
  </si>
  <si>
    <t>SSPDL Ltd</t>
  </si>
  <si>
    <t>SSPDL</t>
  </si>
  <si>
    <t>Kapil Raj Finance Ltd</t>
  </si>
  <si>
    <t>KAPILRAJ</t>
  </si>
  <si>
    <t>Amco India Ltd</t>
  </si>
  <si>
    <t>AMCOIND</t>
  </si>
  <si>
    <t>Sanblue Corporation Ltd</t>
  </si>
  <si>
    <t>SANBLUE</t>
  </si>
  <si>
    <t>Indergiri Finance Ltd</t>
  </si>
  <si>
    <t>INDERGR</t>
  </si>
  <si>
    <t>JMJ Fintech Ltd</t>
  </si>
  <si>
    <t>JMJFIN</t>
  </si>
  <si>
    <t>Prime Urban Development India Ltd</t>
  </si>
  <si>
    <t>PRIMEURB</t>
  </si>
  <si>
    <t>Jindal Capital Ltd</t>
  </si>
  <si>
    <t>JINDCAP</t>
  </si>
  <si>
    <t>Comfort Commotrade Ltd</t>
  </si>
  <si>
    <t>COMCL</t>
  </si>
  <si>
    <t>Cargotrans Maritime Ltd</t>
  </si>
  <si>
    <t>CARGOTRANS</t>
  </si>
  <si>
    <t>White Organic Agro Ltd</t>
  </si>
  <si>
    <t>WHITEORG</t>
  </si>
  <si>
    <t>Sterling Powergensys Ltd</t>
  </si>
  <si>
    <t>STERPOW</t>
  </si>
  <si>
    <t>Plada Infotech Services Ltd</t>
  </si>
  <si>
    <t>PLADAINFO</t>
  </si>
  <si>
    <t>Ecs Biztech Ltd</t>
  </si>
  <si>
    <t>ECS</t>
  </si>
  <si>
    <t>Magenta Lifecare Ltd</t>
  </si>
  <si>
    <t>MAGENTA</t>
  </si>
  <si>
    <t>Gian Life Care Ltd</t>
  </si>
  <si>
    <t>GIANLIFE</t>
  </si>
  <si>
    <t>Yaan Enterprises Ltd</t>
  </si>
  <si>
    <t>YAANENT</t>
  </si>
  <si>
    <t>Alan Scott Enterprises Ltd</t>
  </si>
  <si>
    <t>ALAN SCOTT</t>
  </si>
  <si>
    <t>CIL Securities Ltd</t>
  </si>
  <si>
    <t>CILSEC</t>
  </si>
  <si>
    <t>Compuage Infocom Ltd</t>
  </si>
  <si>
    <t>COMPINFO</t>
  </si>
  <si>
    <t>Computer Point Ltd</t>
  </si>
  <si>
    <t>COMPUPN</t>
  </si>
  <si>
    <t>Zenlabs Ethica Ltd</t>
  </si>
  <si>
    <t>ZENLABS</t>
  </si>
  <si>
    <t>Samsrita Labs Ltd</t>
  </si>
  <si>
    <t>SAMSRITA</t>
  </si>
  <si>
    <t>LWS Knitwear Ltd</t>
  </si>
  <si>
    <t>LWSKNIT</t>
  </si>
  <si>
    <t>Sancode Technologies Ltd</t>
  </si>
  <si>
    <t>SANCODE</t>
  </si>
  <si>
    <t>Tai Industries Ltd</t>
  </si>
  <si>
    <t>TAIIND</t>
  </si>
  <si>
    <t>Richirich Inventures Ltd</t>
  </si>
  <si>
    <t>KISAAN</t>
  </si>
  <si>
    <t>Prima Industries Ltd</t>
  </si>
  <si>
    <t>PRIMAIN</t>
  </si>
  <si>
    <t>Indifra Ltd</t>
  </si>
  <si>
    <t>INDIFRA</t>
  </si>
  <si>
    <t>Tuni Textile Mills Ltd</t>
  </si>
  <si>
    <t>TUNITEX</t>
  </si>
  <si>
    <t>SBI Nifty Next 50 ETF</t>
  </si>
  <si>
    <t>SETFNN50</t>
  </si>
  <si>
    <t>Caprolactam Chemicals Ltd</t>
  </si>
  <si>
    <t>CAPRO</t>
  </si>
  <si>
    <t>MT Educare Ltd</t>
  </si>
  <si>
    <t>MTEDUCARE</t>
  </si>
  <si>
    <t>Bervin Investment and Leasing Ltd</t>
  </si>
  <si>
    <t>BERVINL</t>
  </si>
  <si>
    <t>MY Money Securities Ltd</t>
  </si>
  <si>
    <t>MYMONEY</t>
  </si>
  <si>
    <t>Aditya BSL Nifty Healthcare ETF</t>
  </si>
  <si>
    <t>HEALTHY</t>
  </si>
  <si>
    <t>PlatinumOne Business Services Ltd</t>
  </si>
  <si>
    <t>POBS</t>
  </si>
  <si>
    <t>Suvidha Infraestate Corporation Ltd</t>
  </si>
  <si>
    <t>SICL</t>
  </si>
  <si>
    <t>Kcl Infra Projects Ltd</t>
  </si>
  <si>
    <t>KCLINFRA</t>
  </si>
  <si>
    <t>Antarctica Ltd</t>
  </si>
  <si>
    <t>ANTGRAPHIC</t>
  </si>
  <si>
    <t>Nanavati Ventures Ltd</t>
  </si>
  <si>
    <t>NVENTURES</t>
  </si>
  <si>
    <t>MRC Agrotech Ltd</t>
  </si>
  <si>
    <t>MRCAGRO</t>
  </si>
  <si>
    <t>Sanghvi Forging and Engineering Ltd</t>
  </si>
  <si>
    <t>SANGHVIFOR</t>
  </si>
  <si>
    <t>Sungold Media and Entertainment Ltd</t>
  </si>
  <si>
    <t>SMEL</t>
  </si>
  <si>
    <t>HB Leasing and Finance Co Ltd</t>
  </si>
  <si>
    <t>HBLEAS</t>
  </si>
  <si>
    <t>TGIF Agribusiness Ltd</t>
  </si>
  <si>
    <t>TGIF</t>
  </si>
  <si>
    <t>Mahaan Foods Ltd</t>
  </si>
  <si>
    <t>MAHAANF</t>
  </si>
  <si>
    <t>Flora Textiles Ltd</t>
  </si>
  <si>
    <t>FLORATX</t>
  </si>
  <si>
    <t>Karnavati Finance Ltd</t>
  </si>
  <si>
    <t>KARNAVATI</t>
  </si>
  <si>
    <t>Gajanan Securities Services Ltd</t>
  </si>
  <si>
    <t>GAJANANSEC</t>
  </si>
  <si>
    <t>RICHA INFO SYSTEMS LIMITED</t>
  </si>
  <si>
    <t>RICHA</t>
  </si>
  <si>
    <t>Eastern Treads Ltd</t>
  </si>
  <si>
    <t>EASTRED</t>
  </si>
  <si>
    <t>Howard Hotels Ltd</t>
  </si>
  <si>
    <t>HOWARHO</t>
  </si>
  <si>
    <t>Marg Techno-Projects Ltd</t>
  </si>
  <si>
    <t>MTPL</t>
  </si>
  <si>
    <t>Onelife Capital Advisors Ltd</t>
  </si>
  <si>
    <t>ONELIFECAP</t>
  </si>
  <si>
    <t>Bhanderi Infracon Ltd</t>
  </si>
  <si>
    <t>BHANDERI</t>
  </si>
  <si>
    <t>Anupam Finserv Ltd</t>
  </si>
  <si>
    <t>ANUPAM</t>
  </si>
  <si>
    <t>Dynamic Archistructures Ltd</t>
  </si>
  <si>
    <t>DAL</t>
  </si>
  <si>
    <t>3C IT Solutions &amp; Telecoms (India) Ltd</t>
  </si>
  <si>
    <t>3CIT</t>
  </si>
  <si>
    <t>Vilin Bio Med Ltd</t>
  </si>
  <si>
    <t>VILINBIO</t>
  </si>
  <si>
    <t>Kamanwala Housing Construction Ltd</t>
  </si>
  <si>
    <t>KAMANWALA</t>
  </si>
  <si>
    <t>Parshwanath Corp Ltd</t>
  </si>
  <si>
    <t>PARSHWANA</t>
  </si>
  <si>
    <t>Kunststoffe Industries Ltd</t>
  </si>
  <si>
    <t>KUNSTOFF</t>
  </si>
  <si>
    <t>Trans Freight Containers Ltd</t>
  </si>
  <si>
    <t>TRANSFRE</t>
  </si>
  <si>
    <t>Sibar Auto Parts Ltd</t>
  </si>
  <si>
    <t>SIBARAUT</t>
  </si>
  <si>
    <t>N D A Securities Ltd</t>
  </si>
  <si>
    <t>NDASEC</t>
  </si>
  <si>
    <t>Reliable Ventures India Ltd</t>
  </si>
  <si>
    <t>RELIABVEN</t>
  </si>
  <si>
    <t>Groarc Industries India Ltd</t>
  </si>
  <si>
    <t>TELESYS</t>
  </si>
  <si>
    <t>EVOQ Remedies Ltd</t>
  </si>
  <si>
    <t>EVOQ</t>
  </si>
  <si>
    <t>Usha Martin Education And Solutions Ltd</t>
  </si>
  <si>
    <t>UMESLTD</t>
  </si>
  <si>
    <t>Yash Management &amp; Satellite Ltd.</t>
  </si>
  <si>
    <t>YASHMGM</t>
  </si>
  <si>
    <t>HDFC Silver ETF</t>
  </si>
  <si>
    <t>HDFCSILVER</t>
  </si>
  <si>
    <t>Indus Finance Ltd</t>
  </si>
  <si>
    <t>INDUSFINL</t>
  </si>
  <si>
    <t>Yogi Infra Projects Ltd</t>
  </si>
  <si>
    <t>YOGISUNG</t>
  </si>
  <si>
    <t>Ritesh International Ltd</t>
  </si>
  <si>
    <t>RITESHIN</t>
  </si>
  <si>
    <t>Sarthak Industries Ltd</t>
  </si>
  <si>
    <t>SARTHAKIND</t>
  </si>
  <si>
    <t>Jaihind Synthetics Ltd</t>
  </si>
  <si>
    <t>JAIHINDS</t>
  </si>
  <si>
    <t>WINPRO INDUSTRIES LIMITED</t>
  </si>
  <si>
    <t>WINPRO</t>
  </si>
  <si>
    <t>Diggi Multitrade Ltd</t>
  </si>
  <si>
    <t>DML</t>
  </si>
  <si>
    <t>Sharma East India Hospitals and Medical Research Ltd</t>
  </si>
  <si>
    <t>SHARMEH</t>
  </si>
  <si>
    <t>Silly Monks Entertainment Ltd</t>
  </si>
  <si>
    <t>SILLYMONKS</t>
  </si>
  <si>
    <t>Prag Bosimi Synthetics Ltd</t>
  </si>
  <si>
    <t>PRAGBOS</t>
  </si>
  <si>
    <t>Easy Fincorp Ltd</t>
  </si>
  <si>
    <t>EASYFIN</t>
  </si>
  <si>
    <t>Mihika Industries Ltd</t>
  </si>
  <si>
    <t>MIHIKA</t>
  </si>
  <si>
    <t>Sanghvi Brands Ltd</t>
  </si>
  <si>
    <t>SBRANDS</t>
  </si>
  <si>
    <t>Jackson Investments Ltd</t>
  </si>
  <si>
    <t>JACKSON</t>
  </si>
  <si>
    <t>Darshan Orna Ltd</t>
  </si>
  <si>
    <t>DARSHANORNA</t>
  </si>
  <si>
    <t>Daulat Securities Ltd</t>
  </si>
  <si>
    <t>DAULAT</t>
  </si>
  <si>
    <t>Emmessar Biotech and Nutrition Ltd</t>
  </si>
  <si>
    <t>EMMESSA</t>
  </si>
  <si>
    <t>BKV Industries Ltd</t>
  </si>
  <si>
    <t>BKV</t>
  </si>
  <si>
    <t>Jaipan Industries Ltd</t>
  </si>
  <si>
    <t>JAIPAN</t>
  </si>
  <si>
    <t>Octavius Plantations Ltd</t>
  </si>
  <si>
    <t>OCTAVIUSPL</t>
  </si>
  <si>
    <t>Rishabh Digha Steel and Allied Products Ltd</t>
  </si>
  <si>
    <t>RISHDIGA</t>
  </si>
  <si>
    <t>7NR Retail Ltd</t>
  </si>
  <si>
    <t>7NR</t>
  </si>
  <si>
    <t>Labelkraft Technologies Ltd</t>
  </si>
  <si>
    <t>LABELKRAFT</t>
  </si>
  <si>
    <t>Shree Bhavya Fabrics Ltd</t>
  </si>
  <si>
    <t>SBFL</t>
  </si>
  <si>
    <t>Easun Capital Markets Ltd</t>
  </si>
  <si>
    <t>EASUN</t>
  </si>
  <si>
    <t>IITL Projects Ltd</t>
  </si>
  <si>
    <t>IITLPROJ</t>
  </si>
  <si>
    <t>A F Enterprises Ltd</t>
  </si>
  <si>
    <t>AFEL</t>
  </si>
  <si>
    <t>Axis NIFTY India Consumption ETF</t>
  </si>
  <si>
    <t>AXISCETF</t>
  </si>
  <si>
    <t>Vamshi Rubber Ltd</t>
  </si>
  <si>
    <t>VAMSHIRU</t>
  </si>
  <si>
    <t>S R G Securities Finance Ltd</t>
  </si>
  <si>
    <t>SRGSFL</t>
  </si>
  <si>
    <t>Gautam Exim Ltd</t>
  </si>
  <si>
    <t>GEL</t>
  </si>
  <si>
    <t>Pro Fin Capital Services Ltd</t>
  </si>
  <si>
    <t>PROFINC</t>
  </si>
  <si>
    <t>Neeraj Paper Marketing Ltd</t>
  </si>
  <si>
    <t>NEERAJ</t>
  </si>
  <si>
    <t>ICICI Pru Nifty 5 yr Benchmark G-SEC ETF</t>
  </si>
  <si>
    <t>GSEC5IETF</t>
  </si>
  <si>
    <t>Reetech International Cargo and Courier Ltd</t>
  </si>
  <si>
    <t>REETECH</t>
  </si>
  <si>
    <t>Franklin Leasing and Finance Ltd</t>
  </si>
  <si>
    <t>FRANKLIN</t>
  </si>
  <si>
    <t>Yunik Managing Advisors Ltd</t>
  </si>
  <si>
    <t>YUNIKM</t>
  </si>
  <si>
    <t>Jainex Aamcol Ltd</t>
  </si>
  <si>
    <t>JAINEX</t>
  </si>
  <si>
    <t>Asian Warehousing Ltd</t>
  </si>
  <si>
    <t>ASIAN</t>
  </si>
  <si>
    <t>Novateor Research Laboratories Ltd</t>
  </si>
  <si>
    <t>NOVATEOR</t>
  </si>
  <si>
    <t>RO Jewels Ltd</t>
  </si>
  <si>
    <t>ROJL</t>
  </si>
  <si>
    <t>Dynamic Industries Ltd</t>
  </si>
  <si>
    <t>DYNAMIND</t>
  </si>
  <si>
    <t>Hindustan Agrigentics Ltd</t>
  </si>
  <si>
    <t>HINDUST</t>
  </si>
  <si>
    <t>Nagarjuna Agri Tech Ltd</t>
  </si>
  <si>
    <t>NAGTECH</t>
  </si>
  <si>
    <t>Innovatus Entertainment Networks Ltd</t>
  </si>
  <si>
    <t>INNOVATUS</t>
  </si>
  <si>
    <t>Asian Petro Products and Exports Ltd</t>
  </si>
  <si>
    <t>ASINPET</t>
  </si>
  <si>
    <t>Suncity Synthetics Ltd</t>
  </si>
  <si>
    <t>SUNCITYSY</t>
  </si>
  <si>
    <t>Spice Islands Industries Ltd</t>
  </si>
  <si>
    <t>SPICEISLIN</t>
  </si>
  <si>
    <t>Octaware Technologies Ltd</t>
  </si>
  <si>
    <t>OCTAWARE</t>
  </si>
  <si>
    <t>Nippon India ETF Nifty IT</t>
  </si>
  <si>
    <t>ITBEES</t>
  </si>
  <si>
    <t>RTCL Ltd</t>
  </si>
  <si>
    <t>RAGHUTOB</t>
  </si>
  <si>
    <t>Shreevatsaa Finance and Leasing Ltd</t>
  </si>
  <si>
    <t>SHVFL</t>
  </si>
  <si>
    <t>Palm Jewels Limited</t>
  </si>
  <si>
    <t>PALMJEWELS</t>
  </si>
  <si>
    <t>Adinath Textiles Ltd</t>
  </si>
  <si>
    <t>ADINATH</t>
  </si>
  <si>
    <t>IEL Ltd</t>
  </si>
  <si>
    <t>INDXTRA</t>
  </si>
  <si>
    <t>O P Chains Ltd</t>
  </si>
  <si>
    <t>OPCHAINS</t>
  </si>
  <si>
    <t>Duke Offshore Ltd</t>
  </si>
  <si>
    <t>DUKEOFS</t>
  </si>
  <si>
    <t>Shree Metalloys Ltd</t>
  </si>
  <si>
    <t>SHREMETAL</t>
  </si>
  <si>
    <t>Gujarat Hy Spin Ltd</t>
  </si>
  <si>
    <t>GUJHYSPIN</t>
  </si>
  <si>
    <t>Jai Mata Glass Ltd</t>
  </si>
  <si>
    <t>JAIMATAG</t>
  </si>
  <si>
    <t>Tasty Dairy Specialities Ltd</t>
  </si>
  <si>
    <t>TDSL</t>
  </si>
  <si>
    <t>Scan Projects Ltd</t>
  </si>
  <si>
    <t>SCANPRO</t>
  </si>
  <si>
    <t>Cindrella Hotels Ltd</t>
  </si>
  <si>
    <t>CINDHO</t>
  </si>
  <si>
    <t>Northlink Fiscal and Capital Services Ltd</t>
  </si>
  <si>
    <t>NORTHLINK</t>
  </si>
  <si>
    <t>Nippon India ETF Nifty India Consumption</t>
  </si>
  <si>
    <t>CONSUMBEES</t>
  </si>
  <si>
    <t>G K P Printing &amp; Packaging Ltd</t>
  </si>
  <si>
    <t>GKP</t>
  </si>
  <si>
    <t>Gem Spinners India Ltd</t>
  </si>
  <si>
    <t>GEMSPIN</t>
  </si>
  <si>
    <t>Classic Filaments Ltd</t>
  </si>
  <si>
    <t>CFL</t>
  </si>
  <si>
    <t>DSP Silver ETF</t>
  </si>
  <si>
    <t>SILVERADD</t>
  </si>
  <si>
    <t>Ind Renewable Energy Ltd</t>
  </si>
  <si>
    <t>INDRENEW</t>
  </si>
  <si>
    <t>Titaanium Ten Enterprise Ltd</t>
  </si>
  <si>
    <t>TITAANIUM</t>
  </si>
  <si>
    <t>Harish Textile Engineers Ltd</t>
  </si>
  <si>
    <t>HARISH</t>
  </si>
  <si>
    <t>Ranjeet Mechatronics Ltd</t>
  </si>
  <si>
    <t>RANJEET</t>
  </si>
  <si>
    <t>Brandbucket Media &amp; Technology Ltd</t>
  </si>
  <si>
    <t>BRANDBUCKT</t>
  </si>
  <si>
    <t>Stampede Capital Ltd</t>
  </si>
  <si>
    <t>GATECHDVR</t>
  </si>
  <si>
    <t>Sarvottam Finvest Ltd</t>
  </si>
  <si>
    <t>SARVOTTAM</t>
  </si>
  <si>
    <t>Sterling Guaranty &amp; Finance Ltd</t>
  </si>
  <si>
    <t>STRLGUA</t>
  </si>
  <si>
    <t>Fruition venture Ltd</t>
  </si>
  <si>
    <t>FRUTION</t>
  </si>
  <si>
    <t>Sujala Trading &amp; Holdings Ltd</t>
  </si>
  <si>
    <t>SUJALA</t>
  </si>
  <si>
    <t>Sanathnagar Enterprises Ltd</t>
  </si>
  <si>
    <t>Gujarat Lease Financing Ltd</t>
  </si>
  <si>
    <t>GLFL</t>
  </si>
  <si>
    <t>IB Infotech Enterprises Ltd</t>
  </si>
  <si>
    <t>IBINFO</t>
  </si>
  <si>
    <t>ETT Ltd</t>
  </si>
  <si>
    <t>ETT</t>
  </si>
  <si>
    <t>Regent Enterprises Ltd</t>
  </si>
  <si>
    <t>REGENTRP</t>
  </si>
  <si>
    <t>R R Financial Consultants Ltd</t>
  </si>
  <si>
    <t>RRFIN</t>
  </si>
  <si>
    <t>Margo Finance Ltd</t>
  </si>
  <si>
    <t>MARGOFIN</t>
  </si>
  <si>
    <t>Velan Hotels Ltd</t>
  </si>
  <si>
    <t>VELHO</t>
  </si>
  <si>
    <t>Bhudevi Infra Projects Ltd</t>
  </si>
  <si>
    <t>BHUDEVI</t>
  </si>
  <si>
    <t>Samtex Fashions Ltd</t>
  </si>
  <si>
    <t>SAMTEX</t>
  </si>
  <si>
    <t>Euphoria Infotech (India) Ltd</t>
  </si>
  <si>
    <t>EUPHORIAIT</t>
  </si>
  <si>
    <t>Indiabulls NIFTY50 Exchange Traded Fund</t>
  </si>
  <si>
    <t>IBMFNIFTY</t>
  </si>
  <si>
    <t>Shree Hanuman Sugar &amp; Industries Ltd</t>
  </si>
  <si>
    <t>HANSUGAR</t>
  </si>
  <si>
    <t>Kahan Packaging Ltd</t>
  </si>
  <si>
    <t>KAHAN</t>
  </si>
  <si>
    <t>Helpage Finlease Ltd</t>
  </si>
  <si>
    <t>HELPAGE</t>
  </si>
  <si>
    <t>Nippon India ETF S&amp;P BSE Sensex Next 50</t>
  </si>
  <si>
    <t>SNXT50BEES</t>
  </si>
  <si>
    <t>Link Pharmachem Ltd</t>
  </si>
  <si>
    <t>LINKPH</t>
  </si>
  <si>
    <t>Billwin Industries Ltd</t>
  </si>
  <si>
    <t>BILLWIN</t>
  </si>
  <si>
    <t>Sugal and Damani Share Brokers Ltd</t>
  </si>
  <si>
    <t>SUGALDAM</t>
  </si>
  <si>
    <t>Mansi Finance (Chennai) Ltd</t>
  </si>
  <si>
    <t>MANSIFIN</t>
  </si>
  <si>
    <t>Finelistings Technologies Ltd</t>
  </si>
  <si>
    <t>FTL</t>
  </si>
  <si>
    <t>Uniroyal Industries Ltd</t>
  </si>
  <si>
    <t>UNIROYAL</t>
  </si>
  <si>
    <t>ICICI Prudential Nifty FMCG ETF</t>
  </si>
  <si>
    <t>FMCGIETF</t>
  </si>
  <si>
    <t>Nyssa Corporation Ltd</t>
  </si>
  <si>
    <t>NYSSACORP</t>
  </si>
  <si>
    <t>Shricon Industries Ltd</t>
  </si>
  <si>
    <t>SHRICON</t>
  </si>
  <si>
    <t>Richfield Financial Services Ltd</t>
  </si>
  <si>
    <t>RFSL</t>
  </si>
  <si>
    <t>Kkalpana Plastick Limited</t>
  </si>
  <si>
    <t>KKPLASTICK</t>
  </si>
  <si>
    <t>Shree Karthik Papers Ltd</t>
  </si>
  <si>
    <t>SHKARTP</t>
  </si>
  <si>
    <t>Husys Consulting Ltd</t>
  </si>
  <si>
    <t>HUSYSLTD</t>
  </si>
  <si>
    <t>Patron Exim Ltd</t>
  </si>
  <si>
    <t>PATRON</t>
  </si>
  <si>
    <t>Omkar Speciality Chemicals Ltd</t>
  </si>
  <si>
    <t>OMKARCHEM</t>
  </si>
  <si>
    <t>Southern Latex Ltd</t>
  </si>
  <si>
    <t>SOUTLAT</t>
  </si>
  <si>
    <t>Rajkamal Synthetics Ltd</t>
  </si>
  <si>
    <t>RAJKSYN</t>
  </si>
  <si>
    <t>U H Zaveri Ltd</t>
  </si>
  <si>
    <t>UHZAVERI</t>
  </si>
  <si>
    <t>ICICI Prudential Nifty 100 ETF</t>
  </si>
  <si>
    <t>NIF100IETF</t>
  </si>
  <si>
    <t>Vivanza Biosciences Ltd</t>
  </si>
  <si>
    <t>VIVANZA</t>
  </si>
  <si>
    <t>Gala Global Products Ltd</t>
  </si>
  <si>
    <t>GGPL</t>
  </si>
  <si>
    <t>Padam Cotton Yarns Ltd</t>
  </si>
  <si>
    <t>PADAMCO</t>
  </si>
  <si>
    <t>Ironwood Education Ltd</t>
  </si>
  <si>
    <t>IRONWOOD</t>
  </si>
  <si>
    <t>Advance Petrochemicals Ltd</t>
  </si>
  <si>
    <t>ADVPETR-B</t>
  </si>
  <si>
    <t>Crane Infrastructure Ltd</t>
  </si>
  <si>
    <t>CRANEINFRA</t>
  </si>
  <si>
    <t>Econo Trade (India) Ltd</t>
  </si>
  <si>
    <t>ETIL</t>
  </si>
  <si>
    <t>Lime Chemicals Ltd</t>
  </si>
  <si>
    <t>LIMECHM</t>
  </si>
  <si>
    <t>Golechha Global Finance Ltd</t>
  </si>
  <si>
    <t>GOLECHA</t>
  </si>
  <si>
    <t>Polymac Thermoformers Ltd</t>
  </si>
  <si>
    <t>POLYMAC</t>
  </si>
  <si>
    <t>Shyam Telecom Ltd</t>
  </si>
  <si>
    <t>SHYAMTEL</t>
  </si>
  <si>
    <t>Polo Hotels Ltd</t>
  </si>
  <si>
    <t>POLOHOT</t>
  </si>
  <si>
    <t>Solid Stone Co Ltd</t>
  </si>
  <si>
    <t>SOLIDSTON</t>
  </si>
  <si>
    <t>Bohra Industries Ltd</t>
  </si>
  <si>
    <t>BOHRAIND</t>
  </si>
  <si>
    <t>Super Fine Knitters Ltd</t>
  </si>
  <si>
    <t>SKL</t>
  </si>
  <si>
    <t>Hira Automobiles Ltd</t>
  </si>
  <si>
    <t>HIRAUTO</t>
  </si>
  <si>
    <t>KMG Milk Food Ltd</t>
  </si>
  <si>
    <t>KMGMILK</t>
  </si>
  <si>
    <t>Prism Finance Ltd</t>
  </si>
  <si>
    <t>PRISMFN</t>
  </si>
  <si>
    <t>ISF Ltd</t>
  </si>
  <si>
    <t>ISFL</t>
  </si>
  <si>
    <t>Dipna Pharmachem Ltd</t>
  </si>
  <si>
    <t>DPL</t>
  </si>
  <si>
    <t>Garbi Finvest Ltd</t>
  </si>
  <si>
    <t>GARBIFIN</t>
  </si>
  <si>
    <t>Shiva Granito Export Ltd</t>
  </si>
  <si>
    <t>SHIVAEXPO</t>
  </si>
  <si>
    <t>Silver Oak (India) Ltd</t>
  </si>
  <si>
    <t>SILVOAK</t>
  </si>
  <si>
    <t>Meyer Apparel Ltd</t>
  </si>
  <si>
    <t>Natraj Proteins Ltd</t>
  </si>
  <si>
    <t>NATRAJPR</t>
  </si>
  <si>
    <t>Decipher Labs Ltd</t>
  </si>
  <si>
    <t>DECIPHER</t>
  </si>
  <si>
    <t>MPL Plastics Ltd</t>
  </si>
  <si>
    <t>MPL</t>
  </si>
  <si>
    <t>Saianand Commercial Ltd</t>
  </si>
  <si>
    <t>SAICOM</t>
  </si>
  <si>
    <t>Muller and Phipps (India) Ltd</t>
  </si>
  <si>
    <t>MULLER</t>
  </si>
  <si>
    <t>Sahara Maritime Ltd</t>
  </si>
  <si>
    <t>SMARITIME</t>
  </si>
  <si>
    <t>Nippon India ETF Nifty Infrastructure BeES</t>
  </si>
  <si>
    <t>INFRABEES</t>
  </si>
  <si>
    <t>Saroja Pharma Industries India Ltd</t>
  </si>
  <si>
    <t>SAROJA</t>
  </si>
  <si>
    <t>Switching Technologies Gunther Ltd</t>
  </si>
  <si>
    <t>SWITCHTE</t>
  </si>
  <si>
    <t>Premier Capital Services Ltd</t>
  </si>
  <si>
    <t>PREMCAP</t>
  </si>
  <si>
    <t>Lypsa Gems &amp; Jewellery Ltd</t>
  </si>
  <si>
    <t>LYPSAGEMS</t>
  </si>
  <si>
    <t>Milestone Global Limited</t>
  </si>
  <si>
    <t>MILESTONE</t>
  </si>
  <si>
    <t>Tarai Foods Ltd</t>
  </si>
  <si>
    <t>TARAI</t>
  </si>
  <si>
    <t>Ortin Global Ltd</t>
  </si>
  <si>
    <t>ORTINLAB</t>
  </si>
  <si>
    <t>Amrapali Capital and Finance Services Ltd</t>
  </si>
  <si>
    <t>ACFSL</t>
  </si>
  <si>
    <t>Tci Finance Ltd</t>
  </si>
  <si>
    <t>TCIFINANCE</t>
  </si>
  <si>
    <t>Mehta Integrated Finance Ltd</t>
  </si>
  <si>
    <t>MEHIF</t>
  </si>
  <si>
    <t>Interstate Oil Carrier Ltd</t>
  </si>
  <si>
    <t>INTSTOIL</t>
  </si>
  <si>
    <t>Tirth Plastic Ltd</t>
  </si>
  <si>
    <t>TIRTPLS</t>
  </si>
  <si>
    <t>GCM Securities Ltd</t>
  </si>
  <si>
    <t>GCMSECU</t>
  </si>
  <si>
    <t>APT Packaging Ltd</t>
  </si>
  <si>
    <t>APTPACK</t>
  </si>
  <si>
    <t>Metalyst Forgings Ltd</t>
  </si>
  <si>
    <t>METALFORGE</t>
  </si>
  <si>
    <t>Bright Solar Ltd</t>
  </si>
  <si>
    <t>Ras Resorts and Apart Hotels Ltd</t>
  </si>
  <si>
    <t>RASRESOR</t>
  </si>
  <si>
    <t>Rita Finance and Leasing Ltd</t>
  </si>
  <si>
    <t>RFLL</t>
  </si>
  <si>
    <t>Rajasthan Tube Manufacturing Co Ltd</t>
  </si>
  <si>
    <t>RAJTUBE</t>
  </si>
  <si>
    <t>Sonalis Consumer Products Ltd</t>
  </si>
  <si>
    <t>SONALIS</t>
  </si>
  <si>
    <t>Garware Marine Industries Ltd</t>
  </si>
  <si>
    <t>GARWAMAR</t>
  </si>
  <si>
    <t>Shanti Overseas (India) Ltd</t>
  </si>
  <si>
    <t>SHANTI</t>
  </si>
  <si>
    <t>United Credit Ltd</t>
  </si>
  <si>
    <t>UNITDCR</t>
  </si>
  <si>
    <t>Skyline Ventures India Ltd</t>
  </si>
  <si>
    <t>SKILVEN</t>
  </si>
  <si>
    <t>Prism Medico and Pharmacy Ltd</t>
  </si>
  <si>
    <t>PRISMMEDI</t>
  </si>
  <si>
    <t>Mitshi India Ltd</t>
  </si>
  <si>
    <t>MITSHI</t>
  </si>
  <si>
    <t>Amforge Industries Ltd</t>
  </si>
  <si>
    <t>AMFORG</t>
  </si>
  <si>
    <t>Colinz Laboratories Ltd</t>
  </si>
  <si>
    <t>COLINZ</t>
  </si>
  <si>
    <t>Bloom Industries Ltd</t>
  </si>
  <si>
    <t>BLOIN</t>
  </si>
  <si>
    <t>Aditya BSL Silver ETF</t>
  </si>
  <si>
    <t>SILVER</t>
  </si>
  <si>
    <t>United Interactive Ltd</t>
  </si>
  <si>
    <t>UNITEDINT</t>
  </si>
  <si>
    <t>Coastal Roadways Ltd</t>
  </si>
  <si>
    <t>COARO</t>
  </si>
  <si>
    <t>ICICI Prudential Nifty Healthcare ETF</t>
  </si>
  <si>
    <t>HEALTHIETF</t>
  </si>
  <si>
    <t>Rite Zone Chemcon India Ltd</t>
  </si>
  <si>
    <t>RITEZONE</t>
  </si>
  <si>
    <t>Vivo Collaboration Solutions Ltd</t>
  </si>
  <si>
    <t>VIVO</t>
  </si>
  <si>
    <t>EPIC Energy Ltd</t>
  </si>
  <si>
    <t>EPIC</t>
  </si>
  <si>
    <t>Unistar Multimedia Ltd</t>
  </si>
  <si>
    <t>UNISTRMU</t>
  </si>
  <si>
    <t>Amrapali Fincap Ltd</t>
  </si>
  <si>
    <t>AMRAFIN</t>
  </si>
  <si>
    <t>ICICI Prudential Nifty Auto ETF</t>
  </si>
  <si>
    <t>AUTOIETF</t>
  </si>
  <si>
    <t>PBA Infrastructure Ltd</t>
  </si>
  <si>
    <t>PBAINFRA</t>
  </si>
  <si>
    <t>Chandni Machines Ltd</t>
  </si>
  <si>
    <t>CHANDNIMACH</t>
  </si>
  <si>
    <t>Koura Fine Diamond Jewelry Ltd</t>
  </si>
  <si>
    <t>KOURA</t>
  </si>
  <si>
    <t>Square Four Projects India Ltd</t>
  </si>
  <si>
    <t>SFPIL</t>
  </si>
  <si>
    <t>Mid India Industries Ltd</t>
  </si>
  <si>
    <t>MIDINDIA</t>
  </si>
  <si>
    <t>Hisar Spinning Mills Ltd</t>
  </si>
  <si>
    <t>HISARSP</t>
  </si>
  <si>
    <t>Hathway Bhawani Cabletel and Datacom Ltd</t>
  </si>
  <si>
    <t>HATHWAYB</t>
  </si>
  <si>
    <t>Vaxtex Cotfab Ltd</t>
  </si>
  <si>
    <t>VCL</t>
  </si>
  <si>
    <t>Dhanuka Realty Ltd</t>
  </si>
  <si>
    <t>DRL</t>
  </si>
  <si>
    <t>Enbee Trade and Finance Ltd</t>
  </si>
  <si>
    <t>ENBETRD</t>
  </si>
  <si>
    <t>S M Gold Ltd</t>
  </si>
  <si>
    <t>SMGOLD</t>
  </si>
  <si>
    <t>Perfect-Octave Media Projects Ltd</t>
  </si>
  <si>
    <t>OCTAVE</t>
  </si>
  <si>
    <t>SRM Energy Ltd</t>
  </si>
  <si>
    <t>SRMENERGY</t>
  </si>
  <si>
    <t>Genomic Valley Biotech Ltd</t>
  </si>
  <si>
    <t>GVBL</t>
  </si>
  <si>
    <t>Shree Ganesh Elastoplast Ltd</t>
  </si>
  <si>
    <t>SHGANEL</t>
  </si>
  <si>
    <t>Sita Enterprises Ltd</t>
  </si>
  <si>
    <t>SITAENT</t>
  </si>
  <si>
    <t>Octal Credit Capital Ltd</t>
  </si>
  <si>
    <t>OCTAL</t>
  </si>
  <si>
    <t>Ador Multi Products Ltd</t>
  </si>
  <si>
    <t>ADORMUL</t>
  </si>
  <si>
    <t>Rajdarshan Industries Ltd</t>
  </si>
  <si>
    <t>ARENTERP</t>
  </si>
  <si>
    <t>SBI Nifty Consumption ETF</t>
  </si>
  <si>
    <t>SBIETFCON</t>
  </si>
  <si>
    <t>Madhya Pradesh Today Media Ltd</t>
  </si>
  <si>
    <t>MPTODAY</t>
  </si>
  <si>
    <t>Pasari Spinning Mills Ltd</t>
  </si>
  <si>
    <t>PASARI</t>
  </si>
  <si>
    <t>Continental Chemicals Ltd</t>
  </si>
  <si>
    <t>CONTCHM</t>
  </si>
  <si>
    <t>Sovereign Diamonds Ltd</t>
  </si>
  <si>
    <t>SOVERDIA</t>
  </si>
  <si>
    <t>Vishvprabha Ventures Ltd</t>
  </si>
  <si>
    <t>VISVEN</t>
  </si>
  <si>
    <t>White Organic Retail Ltd</t>
  </si>
  <si>
    <t>WORL</t>
  </si>
  <si>
    <t>DSP Nifty Midcap 150 Quality 50 ETF</t>
  </si>
  <si>
    <t>MIDQ50ADD</t>
  </si>
  <si>
    <t>Manraj Housing Finance Ltd</t>
  </si>
  <si>
    <t>MANRAJH</t>
  </si>
  <si>
    <t>BFL Asset Finvest Ltd</t>
  </si>
  <si>
    <t>BFLAFL</t>
  </si>
  <si>
    <t>Orosil Smiths India Ltd</t>
  </si>
  <si>
    <t>OROSMITHS</t>
  </si>
  <si>
    <t>Parle Industries Ltd</t>
  </si>
  <si>
    <t>PARLEIND</t>
  </si>
  <si>
    <t>Span Divergent Ltd</t>
  </si>
  <si>
    <t>SDL</t>
  </si>
  <si>
    <t>HDFC Nifty50 Value 20 ETF</t>
  </si>
  <si>
    <t>HDFCVALUE</t>
  </si>
  <si>
    <t>Ace men engg works Ltd</t>
  </si>
  <si>
    <t>ACEMEN</t>
  </si>
  <si>
    <t>Bothra Metals and Alloys Ltd</t>
  </si>
  <si>
    <t>BMAL</t>
  </si>
  <si>
    <t>Neelkanth Ltd</t>
  </si>
  <si>
    <t>NEELKANTH</t>
  </si>
  <si>
    <t>Mayukh Dealtrade Ltd</t>
  </si>
  <si>
    <t>MAYUKH</t>
  </si>
  <si>
    <t>Garware Synthetics Ltd</t>
  </si>
  <si>
    <t>GARWSYN</t>
  </si>
  <si>
    <t>Yash Innoventures Ltd</t>
  </si>
  <si>
    <t>YASHINNO</t>
  </si>
  <si>
    <t>Deccan Bearings Ltd</t>
  </si>
  <si>
    <t>DECANBRG</t>
  </si>
  <si>
    <t>Beryl Drugs Ltd</t>
  </si>
  <si>
    <t>BERLDRG</t>
  </si>
  <si>
    <t>Svaraj Trading and Agencies Ltd</t>
  </si>
  <si>
    <t>ZSVARAJT</t>
  </si>
  <si>
    <t>RAP Media Ltd</t>
  </si>
  <si>
    <t>RAP</t>
  </si>
  <si>
    <t>Vivaa Tradecom Ltd</t>
  </si>
  <si>
    <t>VIVAA</t>
  </si>
  <si>
    <t>Pradhin Ltd</t>
  </si>
  <si>
    <t>PRADHIN</t>
  </si>
  <si>
    <t>DAPS Advertising Ltd</t>
  </si>
  <si>
    <t>DAPS</t>
  </si>
  <si>
    <t>Tata Nifty India Digital Exchange Traded Fund</t>
  </si>
  <si>
    <t>TNIDETF</t>
  </si>
  <si>
    <t>Indo-City Infotech Ltd</t>
  </si>
  <si>
    <t>INDOCITY</t>
  </si>
  <si>
    <t>Future Supply Chain Solutions Ltd</t>
  </si>
  <si>
    <t>FSC</t>
  </si>
  <si>
    <t>Kothari Industrial Corp Ltd</t>
  </si>
  <si>
    <t>KOTIC</t>
  </si>
  <si>
    <t>Moongipa Capital Finance Ltd</t>
  </si>
  <si>
    <t>MONGIPA</t>
  </si>
  <si>
    <t>R J Shah and Company Ltd</t>
  </si>
  <si>
    <t>RJSHAH</t>
  </si>
  <si>
    <t>Vikalp Securities Ltd</t>
  </si>
  <si>
    <t>VIKALPS</t>
  </si>
  <si>
    <t>Kachchh Minerals Ltd</t>
  </si>
  <si>
    <t>KACHCHH</t>
  </si>
  <si>
    <t>Kush Industries Ltd</t>
  </si>
  <si>
    <t>KUSHIND</t>
  </si>
  <si>
    <t>SOFCOM Systems Ltd</t>
  </si>
  <si>
    <t>SOFCOM</t>
  </si>
  <si>
    <t>Maitri Enterprises Ltd</t>
  </si>
  <si>
    <t>MAITRI</t>
  </si>
  <si>
    <t>Libord Securities Ltd</t>
  </si>
  <si>
    <t>LIBORD</t>
  </si>
  <si>
    <t>Modern Shares and Stockbrokers Ltd</t>
  </si>
  <si>
    <t>MODRNSH</t>
  </si>
  <si>
    <t>Dalal Street Investments Ltd</t>
  </si>
  <si>
    <t>DSINVEST</t>
  </si>
  <si>
    <t>HDFC Nifty 100 ETF</t>
  </si>
  <si>
    <t>HDFCNIF100</t>
  </si>
  <si>
    <t>Kretto Syscon Ltd</t>
  </si>
  <si>
    <t>KRETTOSYS</t>
  </si>
  <si>
    <t>Bridge Securities Ltd</t>
  </si>
  <si>
    <t>BRIDGESE</t>
  </si>
  <si>
    <t>Kotak Nifty Midcap 50 ETF</t>
  </si>
  <si>
    <t>MIDCAP</t>
  </si>
  <si>
    <t>Gemstone Investments Ltd</t>
  </si>
  <si>
    <t>GEMSI</t>
  </si>
  <si>
    <t>GTN Textiles Ltd</t>
  </si>
  <si>
    <t>GTNTEX</t>
  </si>
  <si>
    <t>Swarna Securities Ltd</t>
  </si>
  <si>
    <t>SWRNASE</t>
  </si>
  <si>
    <t>Premier Ltd</t>
  </si>
  <si>
    <t>PREMIER</t>
  </si>
  <si>
    <t>Sri Nachammai Cotton Mills Ltd</t>
  </si>
  <si>
    <t>SRINACHA</t>
  </si>
  <si>
    <t>Jattashankar Industries Ltd</t>
  </si>
  <si>
    <t>JATTAINDUS</t>
  </si>
  <si>
    <t>Amarnath Securities Ltd</t>
  </si>
  <si>
    <t>AMARSEC</t>
  </si>
  <si>
    <t>Beryl Securities Ltd</t>
  </si>
  <si>
    <t>BERYLSE</t>
  </si>
  <si>
    <t>Step Two Corporation Ltd</t>
  </si>
  <si>
    <t>STEP2COR</t>
  </si>
  <si>
    <t>Jindal Leasefin Ltd</t>
  </si>
  <si>
    <t>JLL</t>
  </si>
  <si>
    <t>Norben Tea and Exports Ltd</t>
  </si>
  <si>
    <t>NORBTEAEXP</t>
  </si>
  <si>
    <t>Midwest Gold Ltd</t>
  </si>
  <si>
    <t>MIDWEST</t>
  </si>
  <si>
    <t>Globe Multi Ventures Ltd</t>
  </si>
  <si>
    <t>GLCL</t>
  </si>
  <si>
    <t>Tokyo Finance Ltd</t>
  </si>
  <si>
    <t>TOKYOFIN</t>
  </si>
  <si>
    <t>Kotia Enterprises Ltd</t>
  </si>
  <si>
    <t>Padmanabh Alloys and Polymers Ltd</t>
  </si>
  <si>
    <t>PADALPO</t>
  </si>
  <si>
    <t>Bharat Bhushan Finance And Commodity Brokers Ltd</t>
  </si>
  <si>
    <t>BHARAT</t>
  </si>
  <si>
    <t>Seven Hill Industries Ltd</t>
  </si>
  <si>
    <t>SEVENHILL</t>
  </si>
  <si>
    <t>Abhishek Finlease Ltd</t>
  </si>
  <si>
    <t>ABHIFIN</t>
  </si>
  <si>
    <t>Delta Industrial Resources Ltd</t>
  </si>
  <si>
    <t>DELTA</t>
  </si>
  <si>
    <t>Sailani Tours N Travel Limited</t>
  </si>
  <si>
    <t>SAILANI</t>
  </si>
  <si>
    <t>Triveni Enterprises Ltd</t>
  </si>
  <si>
    <t>TRIVENIENT</t>
  </si>
  <si>
    <t>Asia Pack Ltd</t>
  </si>
  <si>
    <t>ASIAPAK</t>
  </si>
  <si>
    <t>Objectone Information Systems Ltd</t>
  </si>
  <si>
    <t>OONE</t>
  </si>
  <si>
    <t>Opal Luxury Time Products Ltd</t>
  </si>
  <si>
    <t>OPAL</t>
  </si>
  <si>
    <t>Neueon Towers Ltd</t>
  </si>
  <si>
    <t>NTL</t>
  </si>
  <si>
    <t>Rapid Investments Ltd</t>
  </si>
  <si>
    <t>RAPIDIN</t>
  </si>
  <si>
    <t>Mirae Asset Hang Seng TECH ETF</t>
  </si>
  <si>
    <t>MAHKTECH</t>
  </si>
  <si>
    <t>Anka India Ltd</t>
  </si>
  <si>
    <t>ANKIN</t>
  </si>
  <si>
    <t>Integrated Capital Services Ltd</t>
  </si>
  <si>
    <t>ICSL</t>
  </si>
  <si>
    <t>Amalgamated Electricity Company Ltd</t>
  </si>
  <si>
    <t>AMALGAM</t>
  </si>
  <si>
    <t>First Custodian Fund (India) Ltd</t>
  </si>
  <si>
    <t>1STCUS</t>
  </si>
  <si>
    <t>Suryavanshi Spinning Mills Ltd</t>
  </si>
  <si>
    <t>SURYVANSP</t>
  </si>
  <si>
    <t>Amiable Logistics (India) Ltd</t>
  </si>
  <si>
    <t>AMIABLE</t>
  </si>
  <si>
    <t>Prima Agro Ltd</t>
  </si>
  <si>
    <t>PRIMAGR</t>
  </si>
  <si>
    <t>NPR Finance Ltd</t>
  </si>
  <si>
    <t>NPRFIN</t>
  </si>
  <si>
    <t>Yashraj Containeurs Ltd</t>
  </si>
  <si>
    <t>YASHRAJC</t>
  </si>
  <si>
    <t>Gilada Finance and Investments Ltd</t>
  </si>
  <si>
    <t>GILADAFINS</t>
  </si>
  <si>
    <t>Rander Corp Ltd</t>
  </si>
  <si>
    <t>RANDER</t>
  </si>
  <si>
    <t>Lords Ishwar Hotels Ltd</t>
  </si>
  <si>
    <t>LORDSHOTL</t>
  </si>
  <si>
    <t>Raama Paper Mills Ltd</t>
  </si>
  <si>
    <t>RAMAPPR-B</t>
  </si>
  <si>
    <t>Natural Biocon (India) Ltd</t>
  </si>
  <si>
    <t>NATURAL</t>
  </si>
  <si>
    <t>Sri Lakshmi Saraswathi Textiles (Arni) Ltd</t>
  </si>
  <si>
    <t>SLSTLQ</t>
  </si>
  <si>
    <t>Anna Infrastructures Ltd</t>
  </si>
  <si>
    <t>ANNAINFRA</t>
  </si>
  <si>
    <t>Olympic Oil Industries Ltd</t>
  </si>
  <si>
    <t>OLYOI</t>
  </si>
  <si>
    <t>India Lease Development Ltd</t>
  </si>
  <si>
    <t>INDLEASE</t>
  </si>
  <si>
    <t>Sun Retail Ltd</t>
  </si>
  <si>
    <t>SUNRETAIL</t>
  </si>
  <si>
    <t>Supreme (India) Impex Ltd</t>
  </si>
  <si>
    <t>SIIL</t>
  </si>
  <si>
    <t>Manav Infra Projects Ltd</t>
  </si>
  <si>
    <t>MANAV</t>
  </si>
  <si>
    <t>Alexander Stamps and Coin Ltd</t>
  </si>
  <si>
    <t>ALEXANDER</t>
  </si>
  <si>
    <t>Longview Tea Co Ltd</t>
  </si>
  <si>
    <t>LONTE</t>
  </si>
  <si>
    <t>Eastcoast Steel Ltd</t>
  </si>
  <si>
    <t>ECSTSTL</t>
  </si>
  <si>
    <t>Amraworld Agrico Ltd</t>
  </si>
  <si>
    <t>AMRAAGRI</t>
  </si>
  <si>
    <t>Jakharia Fabric Ltd</t>
  </si>
  <si>
    <t>JAKHARIA</t>
  </si>
  <si>
    <t>ICICI Prudential Nifty50 Value 20 ETF</t>
  </si>
  <si>
    <t>NV20IETF</t>
  </si>
  <si>
    <t>Stellar Capital Services Ltd</t>
  </si>
  <si>
    <t>STELLAR</t>
  </si>
  <si>
    <t>Radaan Media Works India Ltd</t>
  </si>
  <si>
    <t>RADAAN</t>
  </si>
  <si>
    <t>Radha Madhav Corp Ltd</t>
  </si>
  <si>
    <t>RMCL</t>
  </si>
  <si>
    <t>Euro-Leder Fashion Ltd</t>
  </si>
  <si>
    <t>EUROLED</t>
  </si>
  <si>
    <t>Shukra Bullions Ltd</t>
  </si>
  <si>
    <t>SKRABUL</t>
  </si>
  <si>
    <t>Catvision Ltd</t>
  </si>
  <si>
    <t>CATVISION</t>
  </si>
  <si>
    <t>Parmax Pharma Ltd</t>
  </si>
  <si>
    <t>PARMAX</t>
  </si>
  <si>
    <t>Kakatiya Textiles Ltd</t>
  </si>
  <si>
    <t>KAKTEX</t>
  </si>
  <si>
    <t>Ekennis Software Service Ltd</t>
  </si>
  <si>
    <t>EKENNIS</t>
  </si>
  <si>
    <t>Velox Industries Ltd</t>
  </si>
  <si>
    <t>VELOXIND</t>
  </si>
  <si>
    <t>Creative Eye Ltd</t>
  </si>
  <si>
    <t>CREATIVEYE</t>
  </si>
  <si>
    <t>Rich Universe Network Ltd</t>
  </si>
  <si>
    <t>RICHUNV</t>
  </si>
  <si>
    <t>Indo Euro Indchem Ltd</t>
  </si>
  <si>
    <t>INDOEURO</t>
  </si>
  <si>
    <t>Cubical Financial Services Ltd</t>
  </si>
  <si>
    <t>CUBIFIN</t>
  </si>
  <si>
    <t>Disha Resources Ltd</t>
  </si>
  <si>
    <t>Rajputana Investment &amp; Finance Ltd</t>
  </si>
  <si>
    <t>RAJPUTANA</t>
  </si>
  <si>
    <t>Photoquip India Ltd</t>
  </si>
  <si>
    <t>PHOTOQUP</t>
  </si>
  <si>
    <t>SRU Steels Ltd</t>
  </si>
  <si>
    <t>SRUSTEELS</t>
  </si>
  <si>
    <t>Panafic Industrials Ltd</t>
  </si>
  <si>
    <t>PANAFIC</t>
  </si>
  <si>
    <t>Raj Packaging Industries Ltd</t>
  </si>
  <si>
    <t>RAJPACK</t>
  </si>
  <si>
    <t>Sumeru Industries Ltd</t>
  </si>
  <si>
    <t>SUMERUIND</t>
  </si>
  <si>
    <t>SI Capital &amp; Financial Services Ltd</t>
  </si>
  <si>
    <t>SICAPIT</t>
  </si>
  <si>
    <t>Southern Infosys Ltd</t>
  </si>
  <si>
    <t>SOUTHERNIN</t>
  </si>
  <si>
    <t>Transwind Infrastructures Ltd</t>
  </si>
  <si>
    <t>TRANSWIND</t>
  </si>
  <si>
    <t>SK International Export Ltd</t>
  </si>
  <si>
    <t>SKIEL</t>
  </si>
  <si>
    <t>Sterling Greenwoods Ltd</t>
  </si>
  <si>
    <t>STRGRENWO</t>
  </si>
  <si>
    <t>Raunaq lnternational Ltd</t>
  </si>
  <si>
    <t>RAUNAQEPC</t>
  </si>
  <si>
    <t>ICICI Prudential Nifty India Consumption ETF</t>
  </si>
  <si>
    <t>CONSUMIETF</t>
  </si>
  <si>
    <t>Times Green Energy (India) Ltd</t>
  </si>
  <si>
    <t>TIMESGREEN</t>
  </si>
  <si>
    <t>CRP Risk Management Ltd</t>
  </si>
  <si>
    <t>CRPRISK</t>
  </si>
  <si>
    <t>Transpact Enterprises Ltd</t>
  </si>
  <si>
    <t>TRANSPACT</t>
  </si>
  <si>
    <t>Prabhat Dairy Ltd</t>
  </si>
  <si>
    <t>PRABHAT</t>
  </si>
  <si>
    <t>Organic Coatings Ltd</t>
  </si>
  <si>
    <t>ORGCOAT</t>
  </si>
  <si>
    <t>Sharpline Broadcast Ltd</t>
  </si>
  <si>
    <t>SHARPLINE</t>
  </si>
  <si>
    <t>SMVD Poly Pack Ltd</t>
  </si>
  <si>
    <t>SMVD</t>
  </si>
  <si>
    <t>Lippi Systems Ltd</t>
  </si>
  <si>
    <t>LIPPISYS</t>
  </si>
  <si>
    <t>Eurotex Industries and Exports Ltd</t>
  </si>
  <si>
    <t>EUROTEXIND</t>
  </si>
  <si>
    <t>Phyto Chem (India) Ltd</t>
  </si>
  <si>
    <t>PHYTO</t>
  </si>
  <si>
    <t>Synthiko Foils Ltd</t>
  </si>
  <si>
    <t>SYNTHFO</t>
  </si>
  <si>
    <t>NB Footwear Ltd</t>
  </si>
  <si>
    <t>NBFOOT</t>
  </si>
  <si>
    <t>Norris Medicines Ltd</t>
  </si>
  <si>
    <t>NORRIS</t>
  </si>
  <si>
    <t>DSP Nifty 50 ETF</t>
  </si>
  <si>
    <t>NIFTY50ADD</t>
  </si>
  <si>
    <t>HDFC Nifty Private Bank ETF</t>
  </si>
  <si>
    <t>HDFCPVTBAN</t>
  </si>
  <si>
    <t>Surya India Ltd</t>
  </si>
  <si>
    <t>SURYAINDIA</t>
  </si>
  <si>
    <t>DCM Financial Services Ltd</t>
  </si>
  <si>
    <t>DCMFINSERV</t>
  </si>
  <si>
    <t>Panth Infinity Ltd</t>
  </si>
  <si>
    <t>PANTH</t>
  </si>
  <si>
    <t>Alps Industries Ltd</t>
  </si>
  <si>
    <t>ALPSINDUS</t>
  </si>
  <si>
    <t>Elegant Floriculture &amp; Agrotech (India) Ltd</t>
  </si>
  <si>
    <t>ELEFLOR</t>
  </si>
  <si>
    <t>Janus Corporation Ltd</t>
  </si>
  <si>
    <t>JANUSCORP</t>
  </si>
  <si>
    <t>Glittek Granites Ltd</t>
  </si>
  <si>
    <t>GLITTEKG</t>
  </si>
  <si>
    <t>Polycon International Ltd</t>
  </si>
  <si>
    <t>POLYCON</t>
  </si>
  <si>
    <t>Vani Commercials Ltd</t>
  </si>
  <si>
    <t>VANICOM</t>
  </si>
  <si>
    <t>Aditya BSL S&amp;P BSE Sensex ETF</t>
  </si>
  <si>
    <t>BSLSENETFG</t>
  </si>
  <si>
    <t>Esha Media Research Ltd</t>
  </si>
  <si>
    <t>ESHAMEDIA</t>
  </si>
  <si>
    <t>Nippon IN ETF Nifty 8-13 yr G-Sec Long Term Gilt</t>
  </si>
  <si>
    <t>LTGILTBEES</t>
  </si>
  <si>
    <t>York Exports Ltd</t>
  </si>
  <si>
    <t>YORKEXP</t>
  </si>
  <si>
    <t>S V Trading and Agencies Ltd</t>
  </si>
  <si>
    <t>ZSVTRADI</t>
  </si>
  <si>
    <t>UTL Industries Ltd</t>
  </si>
  <si>
    <t>UTLINDS</t>
  </si>
  <si>
    <t>Rajasthan Cylinders and Containers Ltd</t>
  </si>
  <si>
    <t>RCCL</t>
  </si>
  <si>
    <t>Simplex Mills Company Ltd</t>
  </si>
  <si>
    <t>SIMPLXMIL</t>
  </si>
  <si>
    <t>BCL Enterprises Ltd</t>
  </si>
  <si>
    <t>BCLENTERPR</t>
  </si>
  <si>
    <t>Senthil Infotek Ltd</t>
  </si>
  <si>
    <t>SENINFO</t>
  </si>
  <si>
    <t>Anjani Finance Ltd</t>
  </si>
  <si>
    <t>ANJANIFIN</t>
  </si>
  <si>
    <t>Esaar (India) Ltd</t>
  </si>
  <si>
    <t>ESARIND</t>
  </si>
  <si>
    <t>Uniroyal Marine Exports Ltd</t>
  </si>
  <si>
    <t>UNRYLMA</t>
  </si>
  <si>
    <t>Shah Foods Ltd</t>
  </si>
  <si>
    <t>SHAHFOOD</t>
  </si>
  <si>
    <t>Pratiksha Chemicals Ltd</t>
  </si>
  <si>
    <t>PRATIKSH</t>
  </si>
  <si>
    <t>Mac Hotels Ltd</t>
  </si>
  <si>
    <t>MACH</t>
  </si>
  <si>
    <t>Swagtam Trading and Services Ltd</t>
  </si>
  <si>
    <t>SWAGTAM</t>
  </si>
  <si>
    <t>Shree Steel Wire Ropes Ltd</t>
  </si>
  <si>
    <t>SSWRL</t>
  </si>
  <si>
    <t>Gowra Leasing and Finance Ltd</t>
  </si>
  <si>
    <t>GOWRALE</t>
  </si>
  <si>
    <t>Kuwer Industries Ltd</t>
  </si>
  <si>
    <t>KUWERIN</t>
  </si>
  <si>
    <t>Sirohia &amp; Sons Ltd</t>
  </si>
  <si>
    <t>SIROHIA</t>
  </si>
  <si>
    <t>Quantum Nifty 50 ETF</t>
  </si>
  <si>
    <t>QNIFTY</t>
  </si>
  <si>
    <t>Supertex Industries Ltd</t>
  </si>
  <si>
    <t>SUPERTEX</t>
  </si>
  <si>
    <t>Soni Medicare Ltd</t>
  </si>
  <si>
    <t>SML</t>
  </si>
  <si>
    <t>Motilal Oswal S&amp;P BSE Low Volatility ETF</t>
  </si>
  <si>
    <t>MOLOWVOL</t>
  </si>
  <si>
    <t>Trinity League India Ltd</t>
  </si>
  <si>
    <t>TRINITYLEA</t>
  </si>
  <si>
    <t>Arunis Abode Ltd</t>
  </si>
  <si>
    <t>ARUNIS</t>
  </si>
  <si>
    <t>Harmony Capital Services Ltd</t>
  </si>
  <si>
    <t>HRMNYCP</t>
  </si>
  <si>
    <t>Longspur International Ventures Ltd</t>
  </si>
  <si>
    <t>CONFINT</t>
  </si>
  <si>
    <t>Soma Papers and Industries Ltd</t>
  </si>
  <si>
    <t>SOMAPPR</t>
  </si>
  <si>
    <t>Mahan Industries Ltd</t>
  </si>
  <si>
    <t>MAHANIN</t>
  </si>
  <si>
    <t>Seasons Textiles Ltd</t>
  </si>
  <si>
    <t>SEASONST</t>
  </si>
  <si>
    <t>Navigant Corporate Advisors Ltd</t>
  </si>
  <si>
    <t>NAVIGANT</t>
  </si>
  <si>
    <t>Risa International Ltd</t>
  </si>
  <si>
    <t>RISAINTL</t>
  </si>
  <si>
    <t>Ganga Pharmaceuticals Ltd</t>
  </si>
  <si>
    <t>GANGAPHARM</t>
  </si>
  <si>
    <t>Kalyani Commercials Ltd</t>
  </si>
  <si>
    <t>Konark Synthetic Ltd</t>
  </si>
  <si>
    <t>KONARKSY</t>
  </si>
  <si>
    <t>Millennium Online Solutions (India) Ltd</t>
  </si>
  <si>
    <t>MILLENNIUM</t>
  </si>
  <si>
    <t>Jointeca Education Solutions Ltd</t>
  </si>
  <si>
    <t>JOINTECAED</t>
  </si>
  <si>
    <t>Consecutive Investments &amp; Trading Co Ltd</t>
  </si>
  <si>
    <t>CITL</t>
  </si>
  <si>
    <t>Shivagrico Implements Ltd</t>
  </si>
  <si>
    <t>SHIVAGR</t>
  </si>
  <si>
    <t>Munoth Communication Ltd</t>
  </si>
  <si>
    <t>MCLTD</t>
  </si>
  <si>
    <t>Galaxy Agrico Exports Ltd</t>
  </si>
  <si>
    <t>GALAGEX</t>
  </si>
  <si>
    <t>Blue Coast Hotels Ltd</t>
  </si>
  <si>
    <t>BLUECOAST</t>
  </si>
  <si>
    <t>Shree Manufacturing Co Ltd</t>
  </si>
  <si>
    <t>SHRMFGC</t>
  </si>
  <si>
    <t>Shyamkamal Investments Ltd</t>
  </si>
  <si>
    <t>SHYMINV</t>
  </si>
  <si>
    <t>Kotak Nifty Alpha 50 ETF</t>
  </si>
  <si>
    <t>ALPHA</t>
  </si>
  <si>
    <t>Niraj Ispat Industries Ltd</t>
  </si>
  <si>
    <t>NIRAJISPAT</t>
  </si>
  <si>
    <t>Univa Foods Ltd</t>
  </si>
  <si>
    <t>UNIVAFOODS</t>
  </si>
  <si>
    <t>Goenka Business &amp; Finance Ltd</t>
  </si>
  <si>
    <t>GBFL</t>
  </si>
  <si>
    <t>Kotak Nifty 100 Low Volatility 30 ETF</t>
  </si>
  <si>
    <t>LOWVOL1</t>
  </si>
  <si>
    <t>Arihant's Securities Ltd</t>
  </si>
  <si>
    <t>ARISE</t>
  </si>
  <si>
    <t>Nippon India ETF Nifty 100</t>
  </si>
  <si>
    <t>NIF100BEES</t>
  </si>
  <si>
    <t>Quantum Build-Tech Ltd</t>
  </si>
  <si>
    <t>QUANTBUILD</t>
  </si>
  <si>
    <t>RGF Capital Markets Ltd</t>
  </si>
  <si>
    <t>RGF</t>
  </si>
  <si>
    <t>National Plywood Industries Ltd</t>
  </si>
  <si>
    <t>NATPLY</t>
  </si>
  <si>
    <t>Pyxis Finvest Ltd</t>
  </si>
  <si>
    <t>PYXISFIN</t>
  </si>
  <si>
    <t>Market Creators Ltd</t>
  </si>
  <si>
    <t>MKTCREAT</t>
  </si>
  <si>
    <t>SC Agrotech Ltd</t>
  </si>
  <si>
    <t>SCAGRO</t>
  </si>
  <si>
    <t>Panabyte Technologies Ltd</t>
  </si>
  <si>
    <t>PANABYTE</t>
  </si>
  <si>
    <t>Vedant Asset Ltd</t>
  </si>
  <si>
    <t>VEDANTASSET</t>
  </si>
  <si>
    <t>Rajasthan Petro Synthetics Ltd</t>
  </si>
  <si>
    <t>RAJSPTR</t>
  </si>
  <si>
    <t>Nippon India ETF Hang Seng BeES</t>
  </si>
  <si>
    <t>HNGSNGBEES</t>
  </si>
  <si>
    <t>Ashtasidhhi Industries Ltd</t>
  </si>
  <si>
    <t>GUJINV</t>
  </si>
  <si>
    <t>Raconteur Global Resources Ltd</t>
  </si>
  <si>
    <t>RACONTEUR</t>
  </si>
  <si>
    <t>F G P Ltd</t>
  </si>
  <si>
    <t>FGP</t>
  </si>
  <si>
    <t>Gallops Enterprise Ltd</t>
  </si>
  <si>
    <t>GALLOPENT</t>
  </si>
  <si>
    <t>Shakti Press Ltd</t>
  </si>
  <si>
    <t>SHAKTIPR</t>
  </si>
  <si>
    <t>VCU Data Management Ltd</t>
  </si>
  <si>
    <t>VCU</t>
  </si>
  <si>
    <t>Motilal Oswal Nasdaq Q50 ETF</t>
  </si>
  <si>
    <t>MONQ50</t>
  </si>
  <si>
    <t>First Fintec Ltd</t>
  </si>
  <si>
    <t>FIRSTFIN</t>
  </si>
  <si>
    <t>Bisil Plast Ltd</t>
  </si>
  <si>
    <t>BISIL</t>
  </si>
  <si>
    <t>Bacil Pharma Ltd</t>
  </si>
  <si>
    <t>BACPHAR</t>
  </si>
  <si>
    <t>Artificial Electronics Intelligent Material Ltd</t>
  </si>
  <si>
    <t>AEIM</t>
  </si>
  <si>
    <t>HDFC Nifty100 Quality 30 ETF</t>
  </si>
  <si>
    <t>HDFCQUAL</t>
  </si>
  <si>
    <t>Unjha Formulations Ltd</t>
  </si>
  <si>
    <t>UNJHAFOR</t>
  </si>
  <si>
    <t>Kashyap Tele-Medicines Ltd</t>
  </si>
  <si>
    <t>KASHYAP</t>
  </si>
  <si>
    <t>Abhinav Leasing &amp; Finance Ltd</t>
  </si>
  <si>
    <t>ALFL</t>
  </si>
  <si>
    <t>Bhagawati Oxygen Ltd</t>
  </si>
  <si>
    <t>BHAGWOX</t>
  </si>
  <si>
    <t>Jagsonpal Finance and Leasing Ltd</t>
  </si>
  <si>
    <t>JAGSONFI</t>
  </si>
  <si>
    <t>Aanchal Ispat Ltd</t>
  </si>
  <si>
    <t>AANCHALISP</t>
  </si>
  <si>
    <t>Pankaj Piyush Trade and Investment Ltd</t>
  </si>
  <si>
    <t>PANKAJPIYUS</t>
  </si>
  <si>
    <t>GSB Finance Ltd</t>
  </si>
  <si>
    <t>GSBFIN</t>
  </si>
  <si>
    <t>Adinath Exim Resources Ltd</t>
  </si>
  <si>
    <t>ADIEXRE</t>
  </si>
  <si>
    <t>Tulasee Bio-Ethanol Ltd</t>
  </si>
  <si>
    <t>TULASEEBIOE</t>
  </si>
  <si>
    <t>Sanchay Finvest Ltd</t>
  </si>
  <si>
    <t>SANCF</t>
  </si>
  <si>
    <t>Chemo Pharma Laboratories Ltd</t>
  </si>
  <si>
    <t>CHEMOPH</t>
  </si>
  <si>
    <t>Subhash Silk Mills Ltd</t>
  </si>
  <si>
    <t>SUBSM</t>
  </si>
  <si>
    <t>GCM Capital Advisors Ltd</t>
  </si>
  <si>
    <t>GCMCAPI</t>
  </si>
  <si>
    <t>Sea TV Network Ltd</t>
  </si>
  <si>
    <t>SEATV</t>
  </si>
  <si>
    <t>Kandagiri Spinning Millis Ltd</t>
  </si>
  <si>
    <t>KANDAGIRI</t>
  </si>
  <si>
    <t>C J Gelatine Products Ltd</t>
  </si>
  <si>
    <t>CJGEL</t>
  </si>
  <si>
    <t>Dr Lalchandani Labs Ltd</t>
  </si>
  <si>
    <t>DLCL</t>
  </si>
  <si>
    <t>Shoora Designs Ltd</t>
  </si>
  <si>
    <t>SHOORA</t>
  </si>
  <si>
    <t>Suumaya Corporation Ltd</t>
  </si>
  <si>
    <t>SUUMAYA</t>
  </si>
  <si>
    <t>Zinema Media and Entertainment Ltd</t>
  </si>
  <si>
    <t>ZINEMA</t>
  </si>
  <si>
    <t>Vaksons Automobiles Ltd</t>
  </si>
  <si>
    <t>NAKSH</t>
  </si>
  <si>
    <t>Gagan Gases Ltd</t>
  </si>
  <si>
    <t>GAGAN</t>
  </si>
  <si>
    <t>Net Pix Shorts Digital Media Ltd</t>
  </si>
  <si>
    <t>NETPIX</t>
  </si>
  <si>
    <t>Bazel International Ltd</t>
  </si>
  <si>
    <t>BAZELINTER</t>
  </si>
  <si>
    <t>Virgo Global Ltd</t>
  </si>
  <si>
    <t>VIRGOGLOB</t>
  </si>
  <si>
    <t>Ladam Affordable Housing Ltd</t>
  </si>
  <si>
    <t>LAHL</t>
  </si>
  <si>
    <t>KMF Builders and Developers Ltd</t>
  </si>
  <si>
    <t>KMFBLDR</t>
  </si>
  <si>
    <t>Sanco Industries Ltd</t>
  </si>
  <si>
    <t>SANCO</t>
  </si>
  <si>
    <t>MPAgro Industries Ltd</t>
  </si>
  <si>
    <t>MPAGI</t>
  </si>
  <si>
    <t>Bindal Exports Ltd</t>
  </si>
  <si>
    <t>BINDALEXPO</t>
  </si>
  <si>
    <t>Integra Capital Ltd</t>
  </si>
  <si>
    <t>INTCAPL</t>
  </si>
  <si>
    <t>K Z Leasing and Finance Ltd</t>
  </si>
  <si>
    <t>KZLFIN</t>
  </si>
  <si>
    <t>Nexus Surgical and Medicare Ltd</t>
  </si>
  <si>
    <t>NEXUSSURGL</t>
  </si>
  <si>
    <t>Inani Securities Ltd</t>
  </si>
  <si>
    <t>INANISEC</t>
  </si>
  <si>
    <t>Shangar Decor Ltd</t>
  </si>
  <si>
    <t>SHANGAR</t>
  </si>
  <si>
    <t>Prime Capital Market Ltd</t>
  </si>
  <si>
    <t>PRIMECAPM</t>
  </si>
  <si>
    <t>OTCO International Ltd</t>
  </si>
  <si>
    <t>OTCO</t>
  </si>
  <si>
    <t>VR Woodart Ltd</t>
  </si>
  <si>
    <t>VRWODAR</t>
  </si>
  <si>
    <t>Photon Capital Advisors Ltd</t>
  </si>
  <si>
    <t>PHOTON</t>
  </si>
  <si>
    <t>Shukra Jewellery Ltd</t>
  </si>
  <si>
    <t>SHUKJEW</t>
  </si>
  <si>
    <t>Ushakiran Finance Ltd</t>
  </si>
  <si>
    <t>USHAKIRA</t>
  </si>
  <si>
    <t>Flora Corporation Ltd</t>
  </si>
  <si>
    <t>FLORACORP</t>
  </si>
  <si>
    <t>Chemiesynth (Vapi) Ltd</t>
  </si>
  <si>
    <t>CHEMIESYNT</t>
  </si>
  <si>
    <t>HDFC Nifty Growth Sectors 15 ETF</t>
  </si>
  <si>
    <t>HDFCGROWTH</t>
  </si>
  <si>
    <t>Sab Events &amp; Governance Now Media Ltd</t>
  </si>
  <si>
    <t>SABEVENTS</t>
  </si>
  <si>
    <t>Premier Synthetics Ltd</t>
  </si>
  <si>
    <t>PREMSYN</t>
  </si>
  <si>
    <t>Kiran Print Pack Ltd</t>
  </si>
  <si>
    <t>KIRANPR</t>
  </si>
  <si>
    <t>Integrated Proteins Ltd</t>
  </si>
  <si>
    <t>INTEGFD</t>
  </si>
  <si>
    <t>Dhyaani Tradeventtures Ltd</t>
  </si>
  <si>
    <t>DHYAANITR</t>
  </si>
  <si>
    <t>BKM Industries Ltd</t>
  </si>
  <si>
    <t>BKMINDST</t>
  </si>
  <si>
    <t>Neo Infracon Ltd</t>
  </si>
  <si>
    <t>NEOINFRA</t>
  </si>
  <si>
    <t>KOBO Biotech Ltd</t>
  </si>
  <si>
    <t>KOBO</t>
  </si>
  <si>
    <t>Mystic Electronics Ltd</t>
  </si>
  <si>
    <t>MYSTICELE</t>
  </si>
  <si>
    <t>Universal Office Automation Ltd</t>
  </si>
  <si>
    <t>UNIOFFICE</t>
  </si>
  <si>
    <t>RLF Ltd</t>
  </si>
  <si>
    <t>RLF</t>
  </si>
  <si>
    <t>Goyal Associates Ltd</t>
  </si>
  <si>
    <t>GOYALASS</t>
  </si>
  <si>
    <t>Symbiox Investment &amp; Trading Co Ltd</t>
  </si>
  <si>
    <t>SYMBIOX</t>
  </si>
  <si>
    <t>ANS Industries Ltd</t>
  </si>
  <si>
    <t>ANSINDUS</t>
  </si>
  <si>
    <t>Adline Chem Lab Ltd</t>
  </si>
  <si>
    <t>ADLINE</t>
  </si>
  <si>
    <t>Nouveau Global Ventures Ltd</t>
  </si>
  <si>
    <t>NOUVEAU</t>
  </si>
  <si>
    <t>Mount Housing and Infrastructure Ltd</t>
  </si>
  <si>
    <t>MOUNT</t>
  </si>
  <si>
    <t>Siddha Ventures Ltd</t>
  </si>
  <si>
    <t>SIDDHA</t>
  </si>
  <si>
    <t>Taparia Tools Ltd</t>
  </si>
  <si>
    <t>TAPARIA</t>
  </si>
  <si>
    <t>Accord Synergy Ltd</t>
  </si>
  <si>
    <t>ACCORD</t>
  </si>
  <si>
    <t>J J Finance Corporation Ltd</t>
  </si>
  <si>
    <t>JJFINCOR</t>
  </si>
  <si>
    <t>Monind Ltd</t>
  </si>
  <si>
    <t>MONIND</t>
  </si>
  <si>
    <t>Shashwat Furnishing Solutions Ltd</t>
  </si>
  <si>
    <t>SFSL</t>
  </si>
  <si>
    <t>Sabrimala Industries India Ltd</t>
  </si>
  <si>
    <t>Chadha Papers Ltd</t>
  </si>
  <si>
    <t>CHADPAP</t>
  </si>
  <si>
    <t>Peeti Securities Ltd</t>
  </si>
  <si>
    <t>PEETISEC</t>
  </si>
  <si>
    <t>G K Consultants Ltd</t>
  </si>
  <si>
    <t>GKCONS</t>
  </si>
  <si>
    <t>Vision Cinemas Ltd</t>
  </si>
  <si>
    <t>VISIONCINE</t>
  </si>
  <si>
    <t>Agio Paper &amp; Industries Ltd</t>
  </si>
  <si>
    <t>AGIOPAPER</t>
  </si>
  <si>
    <t>Vinayak Polycon International Ltd</t>
  </si>
  <si>
    <t>VINAYAKPOL</t>
  </si>
  <si>
    <t>Foundry Fuel Products Ltd</t>
  </si>
  <si>
    <t>FFPL</t>
  </si>
  <si>
    <t>Retro Green Revolution Ltd</t>
  </si>
  <si>
    <t>RGRL</t>
  </si>
  <si>
    <t>Triliance Polymers Ltd</t>
  </si>
  <si>
    <t>TRILIANCE</t>
  </si>
  <si>
    <t>Rajath Finance Ltd</t>
  </si>
  <si>
    <t>RAJATH</t>
  </si>
  <si>
    <t>Hasti Finance Ltd</t>
  </si>
  <si>
    <t>HASTIFIN</t>
  </si>
  <si>
    <t>Jonjua Overseas Ltd</t>
  </si>
  <si>
    <t>JONJUA</t>
  </si>
  <si>
    <t>Jayatma Industries Ltd</t>
  </si>
  <si>
    <t>JAYIND</t>
  </si>
  <si>
    <t>Mukta Agriculture Ltd</t>
  </si>
  <si>
    <t>MUKTA</t>
  </si>
  <si>
    <t>Setubandhan Infrastructure Ltd</t>
  </si>
  <si>
    <t>SETUINFRA</t>
  </si>
  <si>
    <t>Tashi India Ltd</t>
  </si>
  <si>
    <t>TASHIND</t>
  </si>
  <si>
    <t>VB Industries Ltd</t>
  </si>
  <si>
    <t>VBIND</t>
  </si>
  <si>
    <t>Dhanvantri Jeevan Rekha Ltd</t>
  </si>
  <si>
    <t>ZDHJERK</t>
  </si>
  <si>
    <t>Haria Exports Ltd</t>
  </si>
  <si>
    <t>HARIAEXPO</t>
  </si>
  <si>
    <t>iStreet Network Ltd</t>
  </si>
  <si>
    <t>ISTRNETWK</t>
  </si>
  <si>
    <t>Narmada Macplast Drip Irrigation Systems Ltd</t>
  </si>
  <si>
    <t>NARMP</t>
  </si>
  <si>
    <t>HDFC Nifty NEXT 50 ETF</t>
  </si>
  <si>
    <t>HDFCNEXT50</t>
  </si>
  <si>
    <t>Tamil Nadu Steel Tubes Ltd</t>
  </si>
  <si>
    <t>TNSTLTU</t>
  </si>
  <si>
    <t>Kore Foods Ltd</t>
  </si>
  <si>
    <t>Ramsons Projects Ltd</t>
  </si>
  <si>
    <t>RAMSONS</t>
  </si>
  <si>
    <t>AMS Polymers Ltd</t>
  </si>
  <si>
    <t>AMS</t>
  </si>
  <si>
    <t>Jet infraventure Ltd</t>
  </si>
  <si>
    <t>JETINFRA</t>
  </si>
  <si>
    <t>Promact Impex Ltd</t>
  </si>
  <si>
    <t>PROMACT</t>
  </si>
  <si>
    <t>Haria Apparels Ltd</t>
  </si>
  <si>
    <t>HARIAAPL</t>
  </si>
  <si>
    <t>Vaxfab Enterprises Ltd</t>
  </si>
  <si>
    <t>VEL</t>
  </si>
  <si>
    <t>Parker Agro Chem Exports Ltd</t>
  </si>
  <si>
    <t>PARKERAC</t>
  </si>
  <si>
    <t>UTI S&amp;P BSE Sensex Next 50 Exchange Traded Fund</t>
  </si>
  <si>
    <t>UTISXN50</t>
  </si>
  <si>
    <t>Sybly Industries Ltd</t>
  </si>
  <si>
    <t>SYBLY</t>
  </si>
  <si>
    <t>Super Bakers Ltd</t>
  </si>
  <si>
    <t>SUPERBAK</t>
  </si>
  <si>
    <t>Stanpacks (India) Ltd</t>
  </si>
  <si>
    <t>STANPACK</t>
  </si>
  <si>
    <t>Shree Salasar Investments Ltd</t>
  </si>
  <si>
    <t>SALSAIN</t>
  </si>
  <si>
    <t>Kumbhat Financial Services Ltd</t>
  </si>
  <si>
    <t>KUMPFIN</t>
  </si>
  <si>
    <t>Gujarat Cotex Ltd</t>
  </si>
  <si>
    <t>GUJCOTEX</t>
  </si>
  <si>
    <t>Indra Industries Ltd</t>
  </si>
  <si>
    <t>INDRAIND</t>
  </si>
  <si>
    <t>Enterprise International Ltd</t>
  </si>
  <si>
    <t>ENTRINT</t>
  </si>
  <si>
    <t>Worldwide Aluminium Limited</t>
  </si>
  <si>
    <t>WWALUM</t>
  </si>
  <si>
    <t>Ashiana Agro Industries Ltd</t>
  </si>
  <si>
    <t>ASHAI</t>
  </si>
  <si>
    <t>Hittco Tools Ltd</t>
  </si>
  <si>
    <t>HITTCO</t>
  </si>
  <si>
    <t>Amit International Ltd</t>
  </si>
  <si>
    <t>AMITINT</t>
  </si>
  <si>
    <t>Khandelwal Extractions Ltd</t>
  </si>
  <si>
    <t>ZKHANDEN</t>
  </si>
  <si>
    <t>Axis Silver ETF</t>
  </si>
  <si>
    <t>AXISILVER</t>
  </si>
  <si>
    <t>V B Desai Financial Services Ltd</t>
  </si>
  <si>
    <t>VBDESAI</t>
  </si>
  <si>
    <t>Space Incubatrics Technologies Ltd</t>
  </si>
  <si>
    <t>SPACEINCUBA</t>
  </si>
  <si>
    <t>Hindustan Bio Sciences Ltd</t>
  </si>
  <si>
    <t>HINDBIO</t>
  </si>
  <si>
    <t>CDG Petchem Ltd</t>
  </si>
  <si>
    <t>CDG</t>
  </si>
  <si>
    <t>Agarwal Fortune India Ltd</t>
  </si>
  <si>
    <t>AGARWAL</t>
  </si>
  <si>
    <t>Wherrelz IT Solutions Ltd</t>
  </si>
  <si>
    <t>WITS</t>
  </si>
  <si>
    <t>Brijlaxmi Leasing &amp; Finance Ltd</t>
  </si>
  <si>
    <t>BRIJLEAS</t>
  </si>
  <si>
    <t>Bloom Dekor Ltd</t>
  </si>
  <si>
    <t>BLOOM</t>
  </si>
  <si>
    <t>Sri Amarnath Finance Ltd</t>
  </si>
  <si>
    <t>AMARNATH</t>
  </si>
  <si>
    <t>BGIL Films &amp; Technologies Ltd</t>
  </si>
  <si>
    <t>BGIL</t>
  </si>
  <si>
    <t>IGC Industries Ltd</t>
  </si>
  <si>
    <t>IGCIL</t>
  </si>
  <si>
    <t>NCC Blue Water Products Ltd</t>
  </si>
  <si>
    <t>NCCBLUE</t>
  </si>
  <si>
    <t>Shri Niwas Leasing and Finance Ltd</t>
  </si>
  <si>
    <t>SHRINIWAS</t>
  </si>
  <si>
    <t>Golkonda Aluminium Extrusions Ltd</t>
  </si>
  <si>
    <t>GOLKONDA</t>
  </si>
  <si>
    <t>Vision Corporation Ltd</t>
  </si>
  <si>
    <t>VISIONCO</t>
  </si>
  <si>
    <t>Lexoraa Industries Ltd</t>
  </si>
  <si>
    <t>SERVOTEACH</t>
  </si>
  <si>
    <t>Aravali Securities and Finance Ltd</t>
  </si>
  <si>
    <t>ARAVALIS</t>
  </si>
  <si>
    <t>Kabra Commercial Ltd</t>
  </si>
  <si>
    <t>KCL</t>
  </si>
  <si>
    <t>Tranway Technologies Ltd</t>
  </si>
  <si>
    <t>TRANWAY</t>
  </si>
  <si>
    <t>S G N Telecoms Ltd</t>
  </si>
  <si>
    <t>SGNTE</t>
  </si>
  <si>
    <t>Melstar Information Technologies Ltd</t>
  </si>
  <si>
    <t>MELSTAR</t>
  </si>
  <si>
    <t>IEC Education Ltd</t>
  </si>
  <si>
    <t>IECEDU</t>
  </si>
  <si>
    <t>Minolta Finance Ltd</t>
  </si>
  <si>
    <t>MINOLTAF</t>
  </si>
  <si>
    <t>Amanaya Ventures Ltd</t>
  </si>
  <si>
    <t>AMANAYA</t>
  </si>
  <si>
    <t>Continental Controls Ltd</t>
  </si>
  <si>
    <t>CONTICON</t>
  </si>
  <si>
    <t>Interactive Financial Services Ltd</t>
  </si>
  <si>
    <t>IFINSER</t>
  </si>
  <si>
    <t>Oswal Yarns Ltd</t>
  </si>
  <si>
    <t>OSWAYRN</t>
  </si>
  <si>
    <t>Vardhman Concrete Ltd</t>
  </si>
  <si>
    <t>VARDHMAN</t>
  </si>
  <si>
    <t>Silver Pearl Hospitality &amp; Luxury Spaces Ltd</t>
  </si>
  <si>
    <t>SILVERPRL</t>
  </si>
  <si>
    <t>Sheshadri Industries Ltd</t>
  </si>
  <si>
    <t>SHESHAINDS</t>
  </si>
  <si>
    <t>Ramgopal Polytex Ltd</t>
  </si>
  <si>
    <t>RAMGOPOLY</t>
  </si>
  <si>
    <t>CMI Ltd</t>
  </si>
  <si>
    <t>CMICABLES</t>
  </si>
  <si>
    <t>Ramchandra Leasing and Finance Ltd</t>
  </si>
  <si>
    <t>RLFL</t>
  </si>
  <si>
    <t>Mafia Trends Ltd</t>
  </si>
  <si>
    <t>MAFIA</t>
  </si>
  <si>
    <t>SDC Techmedia Ltd</t>
  </si>
  <si>
    <t>SDC</t>
  </si>
  <si>
    <t>Jain Marmo Industries Ltd</t>
  </si>
  <si>
    <t>JAINMARMO</t>
  </si>
  <si>
    <t>Rahul Merchandising Ltd</t>
  </si>
  <si>
    <t>RAHME</t>
  </si>
  <si>
    <t>Wagend Infra Venture Ltd</t>
  </si>
  <si>
    <t>WAGEND</t>
  </si>
  <si>
    <t>Milestone Furniture Ltd</t>
  </si>
  <si>
    <t>MILEFUR</t>
  </si>
  <si>
    <t>AVI Products India Ltd</t>
  </si>
  <si>
    <t>APIL</t>
  </si>
  <si>
    <t>Chandrima Mercantiles Ltd</t>
  </si>
  <si>
    <t>CHANDRIMA</t>
  </si>
  <si>
    <t>Vintage Securities Ltd</t>
  </si>
  <si>
    <t>VINTAGES</t>
  </si>
  <si>
    <t>Thirani Projects Ltd</t>
  </si>
  <si>
    <t>TPROJECT</t>
  </si>
  <si>
    <t>Svarnim Trade Udyog Ltd</t>
  </si>
  <si>
    <t>SNIM</t>
  </si>
  <si>
    <t>Decillion Finance Ltd</t>
  </si>
  <si>
    <t>DFL</t>
  </si>
  <si>
    <t>Welterman International Ltd</t>
  </si>
  <si>
    <t>WELTI</t>
  </si>
  <si>
    <t>Ashram Online.com Ltd</t>
  </si>
  <si>
    <t>ASHRAM</t>
  </si>
  <si>
    <t>Umiya Tubes Ltd</t>
  </si>
  <si>
    <t>UMIYA</t>
  </si>
  <si>
    <t>Trio Mercantile And Trading Ltd</t>
  </si>
  <si>
    <t>TRIOMERC</t>
  </si>
  <si>
    <t>Krishna Capital and Securities Ltd</t>
  </si>
  <si>
    <t>KRISHNACAP</t>
  </si>
  <si>
    <t>GSL Securities Ltd</t>
  </si>
  <si>
    <t>GSLSEC</t>
  </si>
  <si>
    <t>Neelkanth Rock-Minerals Ltd</t>
  </si>
  <si>
    <t>NEELKAN</t>
  </si>
  <si>
    <t>Mercury Trade Links Ltd</t>
  </si>
  <si>
    <t>MERCTRD</t>
  </si>
  <si>
    <t>Bijoy Hans Ltd</t>
  </si>
  <si>
    <t>BIJHANS</t>
  </si>
  <si>
    <t>Unishire Urban Infra Ltd</t>
  </si>
  <si>
    <t>UNISHIRE</t>
  </si>
  <si>
    <t>Quasar India Ltd</t>
  </si>
  <si>
    <t>QUASAR</t>
  </si>
  <si>
    <t>Beeyu Overseas Ltd</t>
  </si>
  <si>
    <t>BEEYU</t>
  </si>
  <si>
    <t>Classic Leasing &amp; Finance Ltd</t>
  </si>
  <si>
    <t>CLFL</t>
  </si>
  <si>
    <t>Kanungo Financiers Ltd</t>
  </si>
  <si>
    <t>KANUNGO</t>
  </si>
  <si>
    <t>Chambal Breweries and Distilleries Ltd</t>
  </si>
  <si>
    <t>CHMBBRW</t>
  </si>
  <si>
    <t>Fone4 Communications(India) Ltd</t>
  </si>
  <si>
    <t>FONE4</t>
  </si>
  <si>
    <t>HDFC Nifty200 Momentum 30 ETF</t>
  </si>
  <si>
    <t>HDFCMOMENT</t>
  </si>
  <si>
    <t>Shantai Industries Ltd</t>
  </si>
  <si>
    <t>SHANTAI</t>
  </si>
  <si>
    <t>Integrated Hitech Ltd</t>
  </si>
  <si>
    <t>INTEGHIT</t>
  </si>
  <si>
    <t>Satiate Agri Ltd</t>
  </si>
  <si>
    <t>SATAGRI</t>
  </si>
  <si>
    <t>Sharanam Infraproject and Trading Ltd</t>
  </si>
  <si>
    <t>SIPTL</t>
  </si>
  <si>
    <t>VXL Instruments Ltd</t>
  </si>
  <si>
    <t>VXLINSTR</t>
  </si>
  <si>
    <t>Sree Jayalakshmi Autospin Ltd</t>
  </si>
  <si>
    <t>SREEJAYA</t>
  </si>
  <si>
    <t>Modella Woollens Ltd</t>
  </si>
  <si>
    <t>MODWOOL</t>
  </si>
  <si>
    <t>Omnipotent Industries Ltd</t>
  </si>
  <si>
    <t>OMNIPOTENT</t>
  </si>
  <si>
    <t>Shree Precoated Steels Ltd</t>
  </si>
  <si>
    <t>SPSL</t>
  </si>
  <si>
    <t>Mahalaxmi Seamless Ltd</t>
  </si>
  <si>
    <t>MAHALXSE</t>
  </si>
  <si>
    <t>Oswal Overseas Ltd</t>
  </si>
  <si>
    <t>OSWALOR</t>
  </si>
  <si>
    <t>Athena Constructions Ltd</t>
  </si>
  <si>
    <t>ATHCON</t>
  </si>
  <si>
    <t>Clio Infotech Ltd</t>
  </si>
  <si>
    <t>CLIOINFO</t>
  </si>
  <si>
    <t>Suryo Foods and Industries Ltd</t>
  </si>
  <si>
    <t>SURFI</t>
  </si>
  <si>
    <t>Ambassador Intra Holdings Ltd</t>
  </si>
  <si>
    <t>AIHL</t>
  </si>
  <si>
    <t>CHD Chemicals Ltd</t>
  </si>
  <si>
    <t>CHDCHEM</t>
  </si>
  <si>
    <t>Lakshmi Precision Screws Ltd</t>
  </si>
  <si>
    <t>LAKPRE</t>
  </si>
  <si>
    <t>Mathew Easow Research Securities Ltd</t>
  </si>
  <si>
    <t>MATHEWE</t>
  </si>
  <si>
    <t>Pankaj Polymers Ltd</t>
  </si>
  <si>
    <t>PANKAJPO</t>
  </si>
  <si>
    <t>Aryan Share &amp; Stock Brokers Ltd</t>
  </si>
  <si>
    <t>ARYAN</t>
  </si>
  <si>
    <t>Aananda Lakshmi Spinning Mills Ltd</t>
  </si>
  <si>
    <t>AANANDALAK</t>
  </si>
  <si>
    <t>Sophia Traexpo Ltd</t>
  </si>
  <si>
    <t>STRAEXPO</t>
  </si>
  <si>
    <t>Mayur Floorings Ltd</t>
  </si>
  <si>
    <t>MAYURFL</t>
  </si>
  <si>
    <t>Olympic Cards Ltd</t>
  </si>
  <si>
    <t>OLPCL</t>
  </si>
  <si>
    <t>Incon Engineers Ltd</t>
  </si>
  <si>
    <t>INCON</t>
  </si>
  <si>
    <t>Ramasigns Industries Ltd</t>
  </si>
  <si>
    <t>RAMASIGNS</t>
  </si>
  <si>
    <t>ICICI Prudential Nifty Infrastructure ETF</t>
  </si>
  <si>
    <t>INFRAIETF</t>
  </si>
  <si>
    <t>Shri Ram Switchgears Ltd</t>
  </si>
  <si>
    <t>SRIRAM</t>
  </si>
  <si>
    <t>Omni AX's Software Ltd</t>
  </si>
  <si>
    <t>OMNIAX</t>
  </si>
  <si>
    <t>TeleCanor Global Ltd</t>
  </si>
  <si>
    <t>TELECANOR</t>
  </si>
  <si>
    <t>Jetmall Spices and Masala Ltd</t>
  </si>
  <si>
    <t>JETMALL</t>
  </si>
  <si>
    <t>Saffron Industries Ltd</t>
  </si>
  <si>
    <t>SAFFRON</t>
  </si>
  <si>
    <t>Motilal Oswal S&amp;P BSE Enhanced Value ETF</t>
  </si>
  <si>
    <t>MOVALUE</t>
  </si>
  <si>
    <t>ADITYA BSL Nifty 200 Momentum 30 ETF</t>
  </si>
  <si>
    <t>MOMENTUM</t>
  </si>
  <si>
    <t>United Leasing &amp; Industries Ltd</t>
  </si>
  <si>
    <t>UNTTEMI</t>
  </si>
  <si>
    <t>Gratex Industries Ltd</t>
  </si>
  <si>
    <t>GRATEXI</t>
  </si>
  <si>
    <t>Brawn Biotech Ltd</t>
  </si>
  <si>
    <t>BRAWN</t>
  </si>
  <si>
    <t>Patidar Buildcon Ltd</t>
  </si>
  <si>
    <t>PATIDAR</t>
  </si>
  <si>
    <t>SW Investments Ltd</t>
  </si>
  <si>
    <t>SW1</t>
  </si>
  <si>
    <t>Sunraj Diamond Exports Ltd</t>
  </si>
  <si>
    <t>SUNRAJDI</t>
  </si>
  <si>
    <t>Vas Infrastructure Ltd (cn)</t>
  </si>
  <si>
    <t>VASINFRA</t>
  </si>
  <si>
    <t>Nutech Global Ltd</t>
  </si>
  <si>
    <t>NUTECGLOB</t>
  </si>
  <si>
    <t>Hanman Fit Ltd</t>
  </si>
  <si>
    <t>HANMAN</t>
  </si>
  <si>
    <t>Jainco Projects (India) Ltd</t>
  </si>
  <si>
    <t>JAINCO</t>
  </si>
  <si>
    <t>Sungold Capital Ltd</t>
  </si>
  <si>
    <t>SUNGOLD</t>
  </si>
  <si>
    <t>52 Weeks Entertainment Ltd</t>
  </si>
  <si>
    <t>SHAQUAK</t>
  </si>
  <si>
    <t>Filmcity Media Ltd</t>
  </si>
  <si>
    <t>FILME</t>
  </si>
  <si>
    <t>Prashant India Ltd</t>
  </si>
  <si>
    <t>PRSNTIN</t>
  </si>
  <si>
    <t>Mega Nirman &amp; Industries Ltd</t>
  </si>
  <si>
    <t>MNIL</t>
  </si>
  <si>
    <t>Raghunath International Ltd</t>
  </si>
  <si>
    <t>RAGHUNAT</t>
  </si>
  <si>
    <t>Karnimata Cold Storage Ltd</t>
  </si>
  <si>
    <t>KCSL</t>
  </si>
  <si>
    <t>Manor Estates and Industries Ltd</t>
  </si>
  <si>
    <t>KARANWO</t>
  </si>
  <si>
    <t>Motilal Oswal S&amp;P BSE Quality ETF</t>
  </si>
  <si>
    <t>MOQUALITY</t>
  </si>
  <si>
    <t>Nihar Info Global Ltd</t>
  </si>
  <si>
    <t>NIHARINF</t>
  </si>
  <si>
    <t>Motilal Oswal S&amp;P BSE Healthcare ETF</t>
  </si>
  <si>
    <t>MOHEALTH</t>
  </si>
  <si>
    <t>Typhoon Financial Services Ltd</t>
  </si>
  <si>
    <t>TFSL</t>
  </si>
  <si>
    <t>Ganon Products Ltd</t>
  </si>
  <si>
    <t>GANONPRO</t>
  </si>
  <si>
    <t>HDFC Nifty100 Low Volatility 30 ETF</t>
  </si>
  <si>
    <t>HDFCLOWVOL</t>
  </si>
  <si>
    <t>Fabino Enterprises Ltd</t>
  </si>
  <si>
    <t>FABINO</t>
  </si>
  <si>
    <t>Progrex Ventures Ltd</t>
  </si>
  <si>
    <t>PROGREXV</t>
  </si>
  <si>
    <t>Looks Health Services Ltd</t>
  </si>
  <si>
    <t>LOOKS</t>
  </si>
  <si>
    <t>Aditya Ispat Ltd</t>
  </si>
  <si>
    <t>ADITYA</t>
  </si>
  <si>
    <t>Quantum Digital Vision (India) Ltd</t>
  </si>
  <si>
    <t>QUANTDIA</t>
  </si>
  <si>
    <t>Voltaire Leasing and Finance Ltd</t>
  </si>
  <si>
    <t>VOLLF</t>
  </si>
  <si>
    <t>Aadi Industries Ltd</t>
  </si>
  <si>
    <t>AADIIND</t>
  </si>
  <si>
    <t>Pradip Overseas Ltd</t>
  </si>
  <si>
    <t>PRADIP</t>
  </si>
  <si>
    <t>Relic Technologies Ltd</t>
  </si>
  <si>
    <t>RELICTEC</t>
  </si>
  <si>
    <t>Williamson Financial Services Ltd</t>
  </si>
  <si>
    <t>WILLIMFI</t>
  </si>
  <si>
    <t>Penta Gold Ltd</t>
  </si>
  <si>
    <t>PENTAGOLD</t>
  </si>
  <si>
    <t>Konndor Industries Ltd</t>
  </si>
  <si>
    <t>KONNDOR</t>
  </si>
  <si>
    <t>Svam Software Ltd</t>
  </si>
  <si>
    <t>SVAMSOF</t>
  </si>
  <si>
    <t>Simplex Papers Ltd</t>
  </si>
  <si>
    <t>SIMPLXPAP</t>
  </si>
  <si>
    <t>Corporate Merchant Bankers Ltd</t>
  </si>
  <si>
    <t>CMBL</t>
  </si>
  <si>
    <t>Navoday Enterprises Ltd</t>
  </si>
  <si>
    <t>NAVODAYENT</t>
  </si>
  <si>
    <t>Afloat Enterprises Ltd</t>
  </si>
  <si>
    <t>ADISHAKTI</t>
  </si>
  <si>
    <t>Unitech International Ltd</t>
  </si>
  <si>
    <t>UNITINT</t>
  </si>
  <si>
    <t>Shyama Infosys Ltd</t>
  </si>
  <si>
    <t>SHYAMAINFO</t>
  </si>
  <si>
    <t>Kotak Nifty MNC ETF</t>
  </si>
  <si>
    <t>MNC</t>
  </si>
  <si>
    <t>Ganesh Holdings Ltd</t>
  </si>
  <si>
    <t>GANHOLD</t>
  </si>
  <si>
    <t>International Data Management Ltd</t>
  </si>
  <si>
    <t>IDM</t>
  </si>
  <si>
    <t>Kotak Nifty India Consumption ETF</t>
  </si>
  <si>
    <t>CONS</t>
  </si>
  <si>
    <t>Scintilla Commercial &amp; Credit Ltd</t>
  </si>
  <si>
    <t>SCC</t>
  </si>
  <si>
    <t>Ontic Finserve Ltd</t>
  </si>
  <si>
    <t>ONTIC</t>
  </si>
  <si>
    <t>ADITYA BSL Nifty 200 Quality 30 ETF</t>
  </si>
  <si>
    <t>NIFTYQLITY</t>
  </si>
  <si>
    <t>P M Telelinnks Ltd</t>
  </si>
  <si>
    <t>PMTELELIN</t>
  </si>
  <si>
    <t>Epsom Properties Ltd</t>
  </si>
  <si>
    <t>EPSOMPRO</t>
  </si>
  <si>
    <t>Citi Port Financial Services Ltd</t>
  </si>
  <si>
    <t>CITIPOR</t>
  </si>
  <si>
    <t>Shamrock Industrial Company Ltd</t>
  </si>
  <si>
    <t>SHAMROIN</t>
  </si>
  <si>
    <t>Galada Finance Ltd</t>
  </si>
  <si>
    <t>GALADAFIN</t>
  </si>
  <si>
    <t>Bharatiya Global Infomedia Ltd</t>
  </si>
  <si>
    <t>BGLOBAL</t>
  </si>
  <si>
    <t>Quintegra Solutions Ltd</t>
  </si>
  <si>
    <t>QUINTEGRA</t>
  </si>
  <si>
    <t>Mahasagar Travels Ltd</t>
  </si>
  <si>
    <t>MHSGRMS</t>
  </si>
  <si>
    <t>Checkpoint Trends Ltd</t>
  </si>
  <si>
    <t>CHECKPOINT</t>
  </si>
  <si>
    <t>Sikozy Realtors Ltd</t>
  </si>
  <si>
    <t>SIKOZY</t>
  </si>
  <si>
    <t>Asia Capital Ltd</t>
  </si>
  <si>
    <t>ASIACAP</t>
  </si>
  <si>
    <t>Sashwat Technocrats Ltd</t>
  </si>
  <si>
    <t>SASHWAT</t>
  </si>
  <si>
    <t>JMG Corporation Ltd</t>
  </si>
  <si>
    <t>JMGCORP</t>
  </si>
  <si>
    <t>Multipurpose Trading and Agencies Ltd</t>
  </si>
  <si>
    <t>ZMULTIPU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</si>
  <si>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</si>
  <si>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</si>
  <si>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</si>
  <si>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</si>
  <si>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</si>
  <si>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</si>
  <si>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Cindrella Financial Services Ltd</t>
  </si>
  <si>
    <t>CINDRELL</t>
  </si>
  <si>
    <t>Explicit Finance Ltd</t>
  </si>
  <si>
    <t>EXPLICITFIN</t>
  </si>
  <si>
    <t>Gyan Developers and Builders Ltd</t>
  </si>
  <si>
    <t>GYANDEV</t>
  </si>
  <si>
    <t>Dhenu Buildcon Infra Ltd</t>
  </si>
  <si>
    <t>DHENUBUILD</t>
  </si>
  <si>
    <t>Kaarya Facilities &amp; Services Ltd</t>
  </si>
  <si>
    <t>KAARYAFSL</t>
  </si>
  <si>
    <t>Datiware Maritime Infra Ltd</t>
  </si>
  <si>
    <t>DATIWARE</t>
  </si>
  <si>
    <t>Coral Newsprints Ltd</t>
  </si>
  <si>
    <t>CORNE</t>
  </si>
  <si>
    <t>AVI Polymers Ltd</t>
  </si>
  <si>
    <t>AVI</t>
  </si>
  <si>
    <t>Elango Industries Ltd</t>
  </si>
  <si>
    <t>ELANGO</t>
  </si>
  <si>
    <t>Pro Clb Global Ltd</t>
  </si>
  <si>
    <t>PROCLB</t>
  </si>
  <si>
    <t>Vallabh Steels Ltd</t>
  </si>
  <si>
    <t>VALLABHSQ</t>
  </si>
  <si>
    <t>Innocorp Ltd</t>
  </si>
  <si>
    <t>INNOCORP</t>
  </si>
  <si>
    <t>Padmalaya Telefilms Ltd</t>
  </si>
  <si>
    <t>PADMALAYAT</t>
  </si>
  <si>
    <t>IMP Powers Ltd</t>
  </si>
  <si>
    <t>INDLMETER</t>
  </si>
  <si>
    <t>Ambitious Plastomac Company Ltd</t>
  </si>
  <si>
    <t>AMBIT</t>
  </si>
  <si>
    <t>Atharv Enterprises Ltd</t>
  </si>
  <si>
    <t>ATHARVENT</t>
  </si>
  <si>
    <t>Jyothi Infraventures Ltd</t>
  </si>
  <si>
    <t>JYOTHI</t>
  </si>
  <si>
    <t>Jayabharat Credit Ltd</t>
  </si>
  <si>
    <t>JAYBHCR</t>
  </si>
  <si>
    <t>Futuristic Securities Ltd</t>
  </si>
  <si>
    <t>FUTURSEC</t>
  </si>
  <si>
    <t>Kuber Udyog Ltd</t>
  </si>
  <si>
    <t>KUBERJI</t>
  </si>
  <si>
    <t>Pioneer Agro Extracts Ltd</t>
  </si>
  <si>
    <t>PIONAGR</t>
  </si>
  <si>
    <t>Jalan Transolutions (India) Ltd</t>
  </si>
  <si>
    <t>JALAN</t>
  </si>
  <si>
    <t>Ken Financial Services Ltd</t>
  </si>
  <si>
    <t>KENFIN</t>
  </si>
  <si>
    <t>Universal Arts Ltd</t>
  </si>
  <si>
    <t>UNIVARTS</t>
  </si>
  <si>
    <t>Ishaan Infrastructures and Shelters Ltd</t>
  </si>
  <si>
    <t>IISL</t>
  </si>
  <si>
    <t>Garodia Chemicals Ltd</t>
  </si>
  <si>
    <t>GARODCH</t>
  </si>
  <si>
    <t>Amerise Biosciences Ltd</t>
  </si>
  <si>
    <t>AMERISE</t>
  </si>
  <si>
    <t>Khyati Multimedia Entertainment Ltd</t>
  </si>
  <si>
    <t>KHYATI</t>
  </si>
  <si>
    <t>Siddheswari Garments Ltd</t>
  </si>
  <si>
    <t>SIDDHEGA</t>
  </si>
  <si>
    <t>Jauss Polymers Ltd</t>
  </si>
  <si>
    <t>JAUSPOL</t>
  </si>
  <si>
    <t>Superior Finlease Ltd</t>
  </si>
  <si>
    <t>SUPERIOR</t>
  </si>
  <si>
    <t>Desh Rakshak Aushdhalaya Ltd</t>
  </si>
  <si>
    <t>DESHRAK</t>
  </si>
  <si>
    <t>Tridev Infraestates Ltd</t>
  </si>
  <si>
    <t>ASHUTPM</t>
  </si>
  <si>
    <t>Encode Packaging India Ltd</t>
  </si>
  <si>
    <t>ENCODE</t>
  </si>
  <si>
    <t>Gangotri Textiles Ltd</t>
  </si>
  <si>
    <t>GANGOTRI</t>
  </si>
  <si>
    <t>Ekam Leasing and Finance Co Ltd</t>
  </si>
  <si>
    <t>EKAMLEA</t>
  </si>
  <si>
    <t>S K S Textiles Ltd</t>
  </si>
  <si>
    <t>SKSTEXTILE</t>
  </si>
  <si>
    <t>Gleam Fabmat Ltd</t>
  </si>
  <si>
    <t>GLEAM</t>
  </si>
  <si>
    <t>Mideast Portfolio Management Ltd</t>
  </si>
  <si>
    <t>MIDEASTP</t>
  </si>
  <si>
    <t>Ashoka Refineries Ltd</t>
  </si>
  <si>
    <t>ASHOKRE</t>
  </si>
  <si>
    <t>GCM Commodity &amp; Derivatives Ltd</t>
  </si>
  <si>
    <t>GCMCOMM</t>
  </si>
  <si>
    <t>Manipal Finance Corp Ltd</t>
  </si>
  <si>
    <t>MNPLFIN</t>
  </si>
  <si>
    <t>Mahaveer Infoway Ltd</t>
  </si>
  <si>
    <t>MINFY</t>
  </si>
  <si>
    <t>Crimson Metal Engineering Company Ltd</t>
  </si>
  <si>
    <t>CRIMSON</t>
  </si>
  <si>
    <t>Aarcon Facilities Ltd</t>
  </si>
  <si>
    <t>RBGUPTA</t>
  </si>
  <si>
    <t>Ortel Communications Ltd</t>
  </si>
  <si>
    <t>ORTEL</t>
  </si>
  <si>
    <t>Shelter Infra Projects Ltd</t>
  </si>
  <si>
    <t>SIPL</t>
  </si>
  <si>
    <t>Rajkot Investment Trust Ltd</t>
  </si>
  <si>
    <t>RAJKOTINV</t>
  </si>
  <si>
    <t>Priya Ltd</t>
  </si>
  <si>
    <t>PRIYALT</t>
  </si>
  <si>
    <t>Lead Financial Services Ltd</t>
  </si>
  <si>
    <t>LEADFIN</t>
  </si>
  <si>
    <t>Purple Entertainment Ltd</t>
  </si>
  <si>
    <t>PURPLE</t>
  </si>
  <si>
    <t>Richa Industries Ltd</t>
  </si>
  <si>
    <t>RICHAIND</t>
  </si>
  <si>
    <t>Autoriders International Ltd</t>
  </si>
  <si>
    <t>AUTOINT</t>
  </si>
  <si>
    <t>B J Duplex Boards Ltd</t>
  </si>
  <si>
    <t>BJDUP</t>
  </si>
  <si>
    <t>Capricorn Systems Global Solutions Ltd</t>
  </si>
  <si>
    <t>CAPRICORN</t>
  </si>
  <si>
    <t>Ahimsa Industries Ltd</t>
  </si>
  <si>
    <t>AHIMSA</t>
  </si>
  <si>
    <t>MFS Intercorp Ltd</t>
  </si>
  <si>
    <t>MFSINTRCRP</t>
  </si>
  <si>
    <t>Adjia Technologies Ltd</t>
  </si>
  <si>
    <t>ADJIA</t>
  </si>
  <si>
    <t>Gravity (India) Ltd</t>
  </si>
  <si>
    <t>GRAVITY</t>
  </si>
  <si>
    <t>Dharani Finance Ltd</t>
  </si>
  <si>
    <t>DHARFIN</t>
  </si>
  <si>
    <t>Vasa Retail and Overseas Ltd</t>
  </si>
  <si>
    <t>VASA</t>
  </si>
  <si>
    <t>T Spiritual World Ltd</t>
  </si>
  <si>
    <t>TSPIRITUAL</t>
  </si>
  <si>
    <t>CKP Leisure Ltd</t>
  </si>
  <si>
    <t>CKPLEISURE</t>
  </si>
  <si>
    <t>Nippon India ETF Nifty 50 Shariah BeES</t>
  </si>
  <si>
    <t>SHARIABEES</t>
  </si>
  <si>
    <t>Gopal Iron and Steels Company (Gujarat) Ltd</t>
  </si>
  <si>
    <t>GOPAIST</t>
  </si>
  <si>
    <t>Fraser and Co Ltd</t>
  </si>
  <si>
    <t>FRASER</t>
  </si>
  <si>
    <t>Pagaria Energy Ltd</t>
  </si>
  <si>
    <t>WOMENNET</t>
  </si>
  <si>
    <t>SS Infrastructure Development Consultants Ltd</t>
  </si>
  <si>
    <t>SSINFRA</t>
  </si>
  <si>
    <t>Heera Ispat Ltd</t>
  </si>
  <si>
    <t>HEERAISP</t>
  </si>
  <si>
    <t>EMA India Ltd</t>
  </si>
  <si>
    <t>EMAINDIA</t>
  </si>
  <si>
    <t>Jumbo Bag Ltd</t>
  </si>
  <si>
    <t>JUMBO</t>
  </si>
  <si>
    <t>R R Securities Ltd</t>
  </si>
  <si>
    <t>RRSECUR</t>
  </si>
  <si>
    <t>CMM Infraprojects Ltd</t>
  </si>
  <si>
    <t>CMMIPL</t>
  </si>
  <si>
    <t>Shiva Suitings Ltd</t>
  </si>
  <si>
    <t>SHVSUIT</t>
  </si>
  <si>
    <t>Regency Trust Ltd</t>
  </si>
  <si>
    <t>REGTRUS</t>
  </si>
  <si>
    <t>Abhishek Infraventures Ltd</t>
  </si>
  <si>
    <t>ABHIINFRA</t>
  </si>
  <si>
    <t>Diksha Greens Ltd</t>
  </si>
  <si>
    <t>DGL</t>
  </si>
  <si>
    <t>Edelweiss Nifty 50 ETF</t>
  </si>
  <si>
    <t>NIFTYEES</t>
  </si>
  <si>
    <t>Padmanabh Industries Ltd</t>
  </si>
  <si>
    <t>PADMAIND</t>
  </si>
  <si>
    <t>Hi-Klass Trading and Investment Ltd</t>
  </si>
  <si>
    <t>HIKLASS</t>
  </si>
  <si>
    <t>Systematix Securities Ltd</t>
  </si>
  <si>
    <t>SYTIXSE</t>
  </si>
  <si>
    <t>Spectra Industries Ltd</t>
  </si>
  <si>
    <t>SPECTRA</t>
  </si>
  <si>
    <t>Adarsh Mercantile Ltd</t>
  </si>
  <si>
    <t>ADARSH</t>
  </si>
  <si>
    <t>Invesco India Nifty 50 ETF</t>
  </si>
  <si>
    <t>IVZINNIFTY</t>
  </si>
  <si>
    <t>Natura Hue Chem Ltd</t>
  </si>
  <si>
    <t>NATHUEC</t>
  </si>
  <si>
    <t>Hemo Organic Ltd</t>
  </si>
  <si>
    <t>HEMORGANIC</t>
  </si>
  <si>
    <t>City Online Services Ltd</t>
  </si>
  <si>
    <t>CITYONLINE</t>
  </si>
  <si>
    <t>Arcee Industries Ltd</t>
  </si>
  <si>
    <t>ARCEEIN</t>
  </si>
  <si>
    <t>Source Industries (India) Ltd</t>
  </si>
  <si>
    <t>SOURCEIND</t>
  </si>
  <si>
    <t>People's Investment Ltd</t>
  </si>
  <si>
    <t>PEOPLIN</t>
  </si>
  <si>
    <t>S R Industries Ltd</t>
  </si>
  <si>
    <t>SRIND</t>
  </si>
  <si>
    <t>Krishna Filament Industries Ltd</t>
  </si>
  <si>
    <t>KRIFILIND</t>
  </si>
  <si>
    <t>Kiran Syntex Ltd</t>
  </si>
  <si>
    <t>KIRANSY-B</t>
  </si>
  <si>
    <t>Kuberan Global Edu Solutions Ltd</t>
  </si>
  <si>
    <t>KGES</t>
  </si>
  <si>
    <t>SSPN Finance Ltd</t>
  </si>
  <si>
    <t>SSPNFIN</t>
  </si>
  <si>
    <t>Radhagobind Commercial Ltd</t>
  </si>
  <si>
    <t>RCL</t>
  </si>
  <si>
    <t>Eureka Industries Ltd</t>
  </si>
  <si>
    <t>EUREKAI</t>
  </si>
  <si>
    <t>Nippon India ETF Nifty Dividend Opportunities 50</t>
  </si>
  <si>
    <t>DIVOPPBEES</t>
  </si>
  <si>
    <t>Shri Kalyan Holdings Ltd</t>
  </si>
  <si>
    <t>SHKALYN</t>
  </si>
  <si>
    <t>Nikki Global Finance Ltd</t>
  </si>
  <si>
    <t>NIKKIGL</t>
  </si>
  <si>
    <t>Saptak Chem and Business Ltd</t>
  </si>
  <si>
    <t>SCBL</t>
  </si>
  <si>
    <t>Rajvir Industries Ltd</t>
  </si>
  <si>
    <t>RAJVIR</t>
  </si>
  <si>
    <t>Tricom Fruit Products Ltd</t>
  </si>
  <si>
    <t>TRICOMFRU</t>
  </si>
  <si>
    <t>SBL Infratech Ltd</t>
  </si>
  <si>
    <t>SBLI</t>
  </si>
  <si>
    <t>Capfin India Ltd</t>
  </si>
  <si>
    <t>CAPFIN</t>
  </si>
  <si>
    <t>Kovalam Investment and Trading Co Ltd</t>
  </si>
  <si>
    <t>ZKOVALIN</t>
  </si>
  <si>
    <t>Tiaan Consumer Ltd</t>
  </si>
  <si>
    <t>TIAANC</t>
  </si>
  <si>
    <t>Decorous Investment and Trading Co Ltd</t>
  </si>
  <si>
    <t>DITCO</t>
  </si>
  <si>
    <t>Thakkers Group Limited</t>
  </si>
  <si>
    <t>THAKKERS</t>
  </si>
  <si>
    <t>Kanel Industries Ltd</t>
  </si>
  <si>
    <t>KANELIND</t>
  </si>
  <si>
    <t>AAR Shyam India Investment Company Ltd</t>
  </si>
  <si>
    <t>AARSHYAM</t>
  </si>
  <si>
    <t>IDFC Nifty 50 ETF</t>
  </si>
  <si>
    <t>IDFNIFTYET</t>
  </si>
  <si>
    <t>Bansisons Tea Industries Ltd</t>
  </si>
  <si>
    <t>BANSTEA</t>
  </si>
  <si>
    <t>SPV Global Trading Ltd</t>
  </si>
  <si>
    <t>SPVGLOBAL</t>
  </si>
  <si>
    <t>SVA India Ltd</t>
  </si>
  <si>
    <t>SVAINDIA</t>
  </si>
  <si>
    <t>Euro Asia Exports Ltd</t>
  </si>
  <si>
    <t>EUROASIA</t>
  </si>
  <si>
    <t>JLA Infraville Shoppers Ltd</t>
  </si>
  <si>
    <t>JSHL</t>
  </si>
  <si>
    <t>Shivansh Finserve Ltd</t>
  </si>
  <si>
    <t>SHIVA</t>
  </si>
  <si>
    <t>Pasupati Fincap Ltd</t>
  </si>
  <si>
    <t>PASUFIN</t>
  </si>
  <si>
    <t>G D L Leasing and Finance Ltd</t>
  </si>
  <si>
    <t>GDLLEAS</t>
  </si>
  <si>
    <t>Gaekwar Mills Ltd</t>
  </si>
  <si>
    <t>ZGAEKWAR</t>
  </si>
  <si>
    <t>Stellant Securities (India) Ltd</t>
  </si>
  <si>
    <t>STELLANT</t>
  </si>
  <si>
    <t>Transglobe Foods Ltd</t>
  </si>
  <si>
    <t>TRANSFD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</si>
  <si>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</si>
  <si>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</si>
  <si>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</si>
  <si>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</si>
  <si>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</si>
  <si>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</si>
  <si>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</si>
  <si>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</si>
  <si>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</si>
  <si>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</si>
  <si>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</si>
  <si>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</si>
  <si>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ID Info Business Services Ltd</t>
  </si>
  <si>
    <t>IDINFO</t>
  </si>
  <si>
    <t>Goldcoin Health Foods Ltd</t>
  </si>
  <si>
    <t>GOLDCOINHF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</si>
  <si>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</si>
  <si>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</si>
  <si>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</si>
  <si>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</si>
  <si>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</si>
  <si>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</si>
  <si>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</si>
  <si>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</si>
  <si>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</si>
  <si>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</si>
  <si>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</si>
  <si>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</si>
  <si>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</si>
  <si>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</si>
  <si>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</si>
  <si>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</si>
  <si>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</si>
  <si>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</si>
  <si>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</si>
  <si>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</si>
  <si>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</si>
  <si>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</si>
  <si>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</si>
  <si>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</si>
  <si>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</si>
  <si>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</si>
  <si>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MPF Systems Ltd</t>
  </si>
  <si>
    <t>MPFSL</t>
  </si>
  <si>
    <t>Hind Commerce Ltd</t>
  </si>
  <si>
    <t>HCLTD</t>
  </si>
  <si>
    <t>Rajvi Logitrade Ltd</t>
  </si>
  <si>
    <t>RAJVI</t>
  </si>
  <si>
    <t>Bansal Multiflex Ltd</t>
  </si>
  <si>
    <t>BANSAL</t>
  </si>
  <si>
    <t>Silveroak Commercials Ltd</t>
  </si>
  <si>
    <t>SILVERO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</si>
  <si>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</si>
  <si>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</si>
  <si>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</si>
  <si>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</si>
  <si>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</si>
  <si>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</si>
  <si>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</si>
  <si>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</si>
  <si>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</si>
  <si>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</si>
  <si>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</si>
  <si>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</si>
  <si>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</si>
  <si>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</si>
  <si>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</si>
  <si>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</si>
  <si>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</si>
  <si>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</si>
  <si>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</si>
  <si>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</si>
  <si>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</si>
  <si>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</si>
  <si>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</si>
  <si>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</si>
  <si>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</si>
  <si>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</si>
  <si>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</si>
  <si>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</si>
  <si>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</si>
  <si>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</si>
  <si>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</si>
  <si>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</si>
  <si>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</si>
  <si>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</si>
  <si>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</si>
  <si>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</si>
  <si>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</si>
  <si>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</si>
  <si>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</si>
  <si>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</si>
  <si>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</si>
  <si>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</si>
  <si>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</si>
  <si>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</si>
  <si>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</si>
  <si>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</si>
  <si>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</si>
  <si>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</si>
  <si>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</si>
  <si>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</si>
  <si>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</si>
  <si>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</si>
  <si>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</si>
  <si>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</si>
  <si>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</si>
  <si>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</si>
  <si>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</si>
  <si>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</si>
  <si>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</si>
  <si>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</si>
  <si>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</si>
  <si>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</si>
  <si>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</si>
  <si>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</si>
  <si>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</si>
  <si>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</si>
  <si>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</si>
  <si>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</si>
  <si>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</si>
  <si>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</si>
  <si>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</si>
  <si>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</si>
  <si>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</si>
  <si>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</si>
  <si>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</si>
  <si>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</si>
  <si>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</si>
  <si>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</si>
  <si>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</si>
  <si>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</si>
  <si>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</si>
  <si>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</si>
  <si>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</si>
  <si>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</si>
  <si>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</si>
  <si>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</si>
  <si>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</si>
  <si>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</si>
  <si>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</si>
  <si>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</si>
  <si>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</si>
  <si>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</si>
  <si>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</si>
  <si>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</si>
  <si>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</si>
  <si>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</si>
  <si>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</si>
  <si>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</si>
  <si>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</si>
  <si>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</si>
  <si>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</si>
  <si>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</si>
  <si>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</si>
  <si>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</si>
  <si>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</si>
  <si>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</si>
  <si>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</si>
  <si>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</si>
  <si>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</si>
  <si>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</si>
  <si>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</si>
  <si>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</si>
  <si>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</si>
  <si>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</si>
  <si>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</si>
  <si>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</si>
  <si>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</si>
  <si>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</si>
  <si>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</si>
  <si>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</si>
  <si>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</si>
  <si>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</si>
  <si>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</si>
  <si>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</si>
  <si>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</si>
  <si>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</si>
  <si>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</si>
  <si>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</si>
  <si>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</si>
  <si>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</si>
  <si>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</si>
  <si>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</si>
  <si>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</si>
  <si>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</si>
  <si>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</si>
  <si>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</si>
  <si>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</si>
  <si>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</si>
  <si>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</si>
  <si>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</si>
  <si>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</si>
  <si>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</si>
  <si>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</si>
  <si>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</si>
  <si>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</si>
  <si>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</si>
  <si>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</si>
  <si>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</si>
  <si>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</si>
  <si>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</si>
  <si>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</si>
  <si>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</si>
  <si>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</si>
  <si>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</si>
  <si>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</si>
  <si>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</si>
  <si>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</si>
  <si>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</si>
  <si>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</si>
  <si>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</si>
  <si>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</si>
  <si>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</si>
  <si>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</si>
  <si>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</si>
  <si>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</si>
  <si>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</si>
  <si>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</si>
  <si>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</si>
  <si>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</si>
  <si>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</si>
  <si>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</si>
  <si>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</si>
  <si>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</si>
  <si>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</si>
  <si>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</si>
  <si>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</si>
  <si>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</si>
  <si>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</si>
  <si>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</si>
  <si>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</si>
  <si>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</si>
  <si>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</si>
  <si>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</si>
  <si>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</si>
  <si>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</si>
  <si>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</si>
  <si>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</si>
  <si>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</si>
  <si>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</si>
  <si>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</si>
  <si>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</si>
  <si>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</si>
  <si>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</si>
  <si>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</si>
  <si>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</si>
  <si>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</si>
  <si>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</si>
  <si>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</si>
  <si>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</si>
  <si>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</si>
  <si>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</si>
  <si>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</si>
  <si>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</si>
  <si>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</si>
  <si>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</si>
  <si>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</si>
  <si>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</si>
  <si>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</si>
  <si>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</si>
  <si>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</si>
  <si>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</si>
  <si>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</si>
  <si>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</si>
  <si>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</si>
  <si>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</si>
  <si>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</si>
  <si>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</si>
  <si>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</si>
  <si>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</si>
  <si>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</si>
  <si>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</si>
  <si>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</si>
  <si>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</si>
  <si>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</si>
  <si>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</si>
  <si>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</si>
  <si>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</si>
  <si>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</si>
  <si>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</si>
  <si>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</si>
  <si>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</si>
  <si>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</si>
  <si>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</si>
  <si>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</si>
  <si>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</si>
  <si>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</si>
  <si>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</si>
  <si>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</si>
  <si>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</si>
  <si>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</si>
  <si>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</si>
  <si>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</si>
  <si>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</si>
  <si>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</si>
  <si>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</si>
  <si>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</si>
  <si>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</si>
  <si>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</si>
  <si>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</si>
  <si>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</si>
  <si>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</si>
  <si>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</si>
  <si>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</si>
  <si>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</si>
  <si>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</si>
  <si>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</si>
  <si>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</si>
  <si>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</si>
  <si>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</si>
  <si>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</si>
  <si>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</si>
  <si>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</si>
  <si>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</si>
  <si>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</si>
  <si>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</si>
  <si>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</si>
  <si>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</si>
  <si>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</si>
  <si>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</si>
  <si>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</si>
  <si>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</si>
  <si>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</si>
  <si>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</si>
  <si>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</si>
  <si>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</si>
  <si>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</si>
  <si>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</si>
  <si>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</si>
  <si>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</si>
  <si>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</si>
  <si>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</si>
  <si>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</si>
  <si>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</si>
  <si>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</si>
  <si>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</si>
  <si>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</si>
  <si>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</si>
  <si>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</si>
  <si>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</si>
  <si>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</si>
  <si>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</si>
  <si>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</si>
  <si>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</si>
  <si>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</si>
  <si>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</si>
  <si>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</si>
  <si>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</si>
  <si>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</si>
  <si>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</si>
  <si>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</si>
  <si>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</si>
  <si>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</si>
  <si>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</si>
  <si>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</si>
  <si>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</si>
  <si>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</si>
  <si>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</si>
  <si>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</si>
  <si>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</si>
  <si>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</si>
  <si>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</si>
  <si>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</si>
  <si>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</si>
  <si>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</si>
  <si>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</si>
  <si>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</si>
  <si>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</si>
  <si>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</si>
  <si>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</si>
  <si>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</si>
  <si>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</si>
  <si>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</si>
  <si>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</si>
  <si>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</si>
  <si>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</si>
  <si>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</si>
  <si>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</si>
  <si>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</si>
  <si>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</si>
  <si>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</si>
  <si>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</si>
  <si>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</si>
  <si>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</si>
  <si>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</si>
  <si>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</si>
  <si>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</si>
  <si>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</si>
  <si>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</si>
  <si>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</si>
  <si>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</si>
  <si>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</si>
  <si>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</si>
  <si>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</si>
  <si>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</si>
  <si>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</si>
  <si>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</si>
  <si>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</si>
  <si>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</si>
  <si>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</si>
  <si>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</si>
  <si>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</si>
  <si>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</si>
  <si>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</si>
  <si>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</si>
  <si>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</si>
  <si>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</si>
  <si>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</si>
  <si>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</si>
  <si>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</si>
  <si>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</si>
  <si>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</si>
  <si>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</si>
  <si>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</si>
  <si>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</si>
  <si>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</si>
  <si>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</si>
  <si>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</si>
  <si>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</si>
  <si>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</si>
  <si>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</si>
  <si>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</si>
  <si>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</si>
  <si>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</si>
  <si>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</si>
  <si>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</si>
  <si>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</si>
  <si>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</si>
  <si>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</si>
  <si>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</si>
  <si>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</si>
  <si>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</si>
  <si>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</si>
  <si>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</si>
  <si>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</si>
  <si>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</si>
  <si>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</si>
  <si>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</si>
  <si>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</si>
  <si>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</si>
  <si>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</si>
  <si>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</si>
  <si>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</si>
  <si>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</si>
  <si>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</si>
  <si>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</si>
  <si>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</si>
  <si>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</si>
  <si>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</si>
  <si>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</si>
  <si>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</si>
  <si>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</si>
  <si>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</si>
  <si>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</si>
  <si>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</si>
  <si>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</si>
  <si>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</si>
  <si>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</si>
  <si>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</si>
  <si>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</si>
  <si>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</si>
  <si>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</si>
  <si>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</si>
  <si>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</si>
  <si>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</si>
  <si>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</si>
  <si>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</si>
  <si>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</si>
  <si>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</si>
  <si>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</si>
  <si>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</si>
  <si>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</si>
  <si>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</si>
  <si>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</si>
  <si>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</si>
  <si>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</si>
  <si>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</si>
  <si>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</si>
  <si>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</si>
  <si>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</si>
  <si>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</si>
  <si>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</si>
  <si>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</si>
  <si>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</si>
  <si>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</si>
  <si>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</si>
  <si>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</si>
  <si>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</si>
  <si>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</si>
  <si>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</si>
  <si>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</si>
  <si>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</si>
  <si>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</si>
  <si>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</si>
  <si>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</si>
  <si>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</si>
  <si>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Chetana Education Ltd</t>
  </si>
  <si>
    <t>CHETANA</t>
  </si>
  <si>
    <t>Manglam Infra &amp; Engineering Ltd</t>
  </si>
  <si>
    <t>MIEL</t>
  </si>
  <si>
    <t>Trom Industries Ltd</t>
  </si>
  <si>
    <t>TROM</t>
  </si>
  <si>
    <t>Clinitech Laboratory Ltd</t>
  </si>
  <si>
    <t>CTLLAB</t>
  </si>
  <si>
    <t>Aprameya Engineering Ltd</t>
  </si>
  <si>
    <t>APRAMEYA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</si>
  <si>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</si>
  <si>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</si>
  <si>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</si>
  <si>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</si>
  <si>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</si>
  <si>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</si>
  <si>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</si>
  <si>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</si>
  <si>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</si>
  <si>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</si>
  <si>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Metals &amp; Mining</t>
  </si>
  <si>
    <t>Construction Materials</t>
  </si>
  <si>
    <t>Services</t>
  </si>
  <si>
    <t>Capital Goods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</si>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</sst>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242285-8F1C-41C2-82F7-CE528B0A0808}" name="Table3" displayName="Table3" ref="A1:Z122" totalsRowShown="0">
  <autoFilter ref="A1:Z122" xr:uid="{53242285-8F1C-41C2-82F7-CE528B0A0808}"/>
  <sortState xmlns:xlrd2="http://schemas.microsoft.com/office/spreadsheetml/2017/richdata2" ref="A2:Z122">
    <sortCondition ref="Z1:Z122"/>
  </sortState>
  <tableColumns count="26">
    <tableColumn id="1" xr3:uid="{DA18819C-6844-4DDD-B69A-51E7CF7B0BEB}" name="Sub-Sector"/>
    <tableColumn id="2" xr3:uid="{57B1A36F-C18C-4FBE-9627-9317A6F83BB6}" name="Count" dataDxfId="56">
      <calculatedColumnFormula>COUNTIFS(Table2[Sub-Sector],Table3[[#This Row],[Sub-Sector]])</calculatedColumnFormula>
    </tableColumn>
    <tableColumn id="3" xr3:uid="{A78542C9-521A-4C8A-8F3F-009B579A93F2}" name="Uptrend" dataDxfId="55">
      <calculatedColumnFormula>COUNTIFS(Table2[Sub-Sector],Table3[[#This Row],[Sub-Sector]],Table2[Uptrend],"Uptrend")/Table3[[#This Row],[Count]]</calculatedColumnFormula>
    </tableColumn>
    <tableColumn id="4" xr3:uid="{7A0459CE-020C-483C-85BC-0F2CBE8A93D2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555DD263-7CF8-44DB-B183-4A084128E70D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243270B3-463D-44C2-B937-CF5BA0FC2115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8D07A7F9-3D4A-4E0E-B8B5-76476B680678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D00134A4-7E36-45A4-B80B-B55B9A1E7109}" name="RSI" dataDxfId="50">
      <calculatedColumnFormula>COUNTIFS(Table2[Sub-Sector],Table3[[#This Row],[Sub-Sector]],Table2[RSI Exponential â€“ 14D],"&gt;=50")/Table3[[#This Row],[Count]]</calculatedColumnFormula>
    </tableColumn>
    <tableColumn id="9" xr3:uid="{81851C27-F74A-4E7B-BB35-E0A18443B3FD}" name="Relative Volume" dataDxfId="49">
      <calculatedColumnFormula>COUNTIFS(Table2[Sub-Sector],Table3[[#This Row],[Sub-Sector]],Table2[Relative Volume],"&gt;=1")/Table3[[#This Row],[Count]]</calculatedColumnFormula>
    </tableColumn>
    <tableColumn id="10" xr3:uid="{E5BDEFDB-B462-45AB-AA51-4601F72425B0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5B8EE8CB-93E0-48B6-8B3D-CE4F2B32E4EA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F8B6EA40-0823-44A7-AEBB-61D89FF17EE5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F3C9D5F7-9559-4B4E-9D05-26550F5C1372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75898244-432F-4259-8CCA-B40B8AB590AE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6DC158AB-49DE-4683-B0FA-7C7465E7ED62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7A56C0DD-9906-46EA-BC8A-5E6403490D28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617AF2A6-D675-4ACD-8978-E1DC63999A10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7C178BA9-C7CA-4B05-A55F-D7ACCAA34CC6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C14B198F-4AE0-4026-8D47-4CFB2EF2A82B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297772CC-DEA5-456D-B9AA-64CDE2CB6125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2BB9ED68-A653-41E2-BEBC-E19837A56FBB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5E1FDC98-421E-4961-A4CF-D7835319DBBC}" name="Sharpe Ratio" dataDxfId="36">
      <calculatedColumnFormula>COUNTIFS(Table2[Sub-Sector],Table3[[#This Row],[Sub-Sector]],Table2[Sharpe Ratio],"&gt;=0.10")/Table3[[#This Row],[Count]]</calculatedColumnFormula>
    </tableColumn>
    <tableColumn id="23" xr3:uid="{EF8CF24D-9A0D-4CCD-916A-1035156C84C9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0E8D7405-0349-42CE-8400-B9E2DEE6283D}" name="Rank" dataDxfId="34">
      <calculatedColumnFormula>_xlfn.RANK.AVG(Table3[[#This Row],[Score]],Table3[Score],1)</calculatedColumnFormula>
    </tableColumn>
    <tableColumn id="25" xr3:uid="{41A4356F-CC08-436E-83C5-53D4DCBA069F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4AE79FCE-58F0-4574-AFC9-415FED046766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9FC9FD-AEC6-4012-99C6-2F3BD7B7C4B5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42D4FB47-35EC-4B52-892B-A5183582B9D3}" name="Name"/>
    <tableColumn id="2" xr3:uid="{7DC5536C-8869-4B40-BDBD-E6BA836FEA36}" name="Ticker"/>
    <tableColumn id="3" xr3:uid="{14B10B7B-79F5-485C-9E57-CF45673E2DFA}" name="Industry"/>
    <tableColumn id="4" xr3:uid="{ADD37E50-4C1F-4CD1-89D6-F5FAEFE60B9A}" name="Sub-Sector"/>
    <tableColumn id="5" xr3:uid="{42467A5E-AC6B-49DC-B733-3211495B0FD5}" name="Market Cap"/>
    <tableColumn id="6" xr3:uid="{9EB71D1F-1AB4-4C9A-92C2-B658C69720F6}" name="Close Price"/>
    <tableColumn id="7" xr3:uid="{2DE291A2-CB89-4B48-A8B3-BFB7B88C7D89}" name="1Y Return vs Nifty"/>
    <tableColumn id="18" xr3:uid="{C69C3E61-7C13-42EF-9B3D-B0FC9A839926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55427973-6E95-4560-83EA-5CA7CB490E9A}" name="1M Return vs Nifty"/>
    <tableColumn id="19" xr3:uid="{8F5B5B71-16FF-43C8-81B0-3E9674D14CFD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A27B1253-4F77-47EC-A526-E6671CDB8075}" name="6M Return vs Nifty"/>
    <tableColumn id="20" xr3:uid="{CD36949A-19E6-479B-8BB8-8F6A09600EBE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34C99ECD-0F46-45C1-A5B3-4DA433DEB388}" name="1W Return vs Nifty"/>
    <tableColumn id="22" xr3:uid="{A37614AA-82AB-4CA3-960D-C1127F47E80A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1D8A8C4F-DC92-4145-84A3-2C9550109C1C}" name="20D EMA" dataDxfId="27"/>
    <tableColumn id="11" xr3:uid="{FB5F9DDE-3BA9-48EE-826E-B63151754584}" name="50D EMA"/>
    <tableColumn id="12" xr3:uid="{2B49603F-6F29-4740-989A-4BACAD7D8016}" name="200D EMA"/>
    <tableColumn id="13" xr3:uid="{3E91A488-8BC8-4D9B-83F2-EEEB045B34F4}" name="RSI Exponential â€“ 14D"/>
    <tableColumn id="25" xr3:uid="{69B11070-4E70-4ABD-8DA3-932739561E23}" name="% Price above 20 EMA" dataDxfId="26">
      <calculatedColumnFormula>(Table2[[#This Row],[Close Price]]-Table2[[#This Row],[20D EMA]])/Table2[[#This Row],[20D EMA]]</calculatedColumnFormula>
    </tableColumn>
    <tableColumn id="24" xr3:uid="{7B4A2EBB-9186-4DA1-BE39-955B8836C303}" name="% Price above 50 EMA" dataDxfId="25">
      <calculatedColumnFormula>(Table2[[#This Row],[Close Price]]-Table2[[#This Row],[50D EMA]])/Table2[[#This Row],[50D EMA]]</calculatedColumnFormula>
    </tableColumn>
    <tableColumn id="23" xr3:uid="{5A8963FE-3071-45DF-94D9-24139903FE13}" name="% Price above 200 EMA" dataDxfId="24">
      <calculatedColumnFormula>(Table2[[#This Row],[Close Price]]-Table2[[#This Row],[200D EMA]])/Table2[[#This Row],[200D EMA]]</calculatedColumnFormula>
    </tableColumn>
    <tableColumn id="14" xr3:uid="{E5099F84-ACB8-4068-BF01-8FD19451F351}" name="Relative Volume"/>
    <tableColumn id="37" xr3:uid="{6B3F7955-9152-4F66-A9C7-0D327F8C414C}" name="Day Low" dataDxfId="23"/>
    <tableColumn id="36" xr3:uid="{1C19B6AA-14F2-4093-83F9-B48F1FF72FC4}" name="Day High" dataDxfId="22"/>
    <tableColumn id="35" xr3:uid="{9FEF2448-BAB6-42BE-B2EB-E86EF5C4907F}" name="Current Week Low" dataDxfId="21"/>
    <tableColumn id="34" xr3:uid="{A2E4207B-BC13-4D0E-8786-04AAD8843FFE}" name="Current Week High" dataDxfId="20"/>
    <tableColumn id="33" xr3:uid="{FE99EE26-D89D-40DC-A39F-539D09832417}" name="Current Month Low" dataDxfId="19"/>
    <tableColumn id="32" xr3:uid="{A3E06252-7AF5-4251-A8EB-0EE7FECFDDE0}" name="Current Month High" dataDxfId="18"/>
    <tableColumn id="31" xr3:uid="{E2CDAC54-FF59-4E65-87B3-58AA422AF485}" name="% Away From Day Low" dataDxfId="17">
      <calculatedColumnFormula>(Table2[[#This Row],[Close Price]]/Table2[[#This Row],[Day Low]])-1</calculatedColumnFormula>
    </tableColumn>
    <tableColumn id="30" xr3:uid="{321FF575-A5FC-430C-804C-DD631D1B776B}" name="% Away From Day High" dataDxfId="16">
      <calculatedColumnFormula>(Table2[[#This Row],[Day High]]/Table2[[#This Row],[Close Price]])-1</calculatedColumnFormula>
    </tableColumn>
    <tableColumn id="29" xr3:uid="{2857D431-5410-4AA9-BA0A-038CC17888FB}" name="% Away From Current Week Low" dataDxfId="15">
      <calculatedColumnFormula>(Table2[[#This Row],[Close Price]]/Table2[[#This Row],[Current Week Low]])-1</calculatedColumnFormula>
    </tableColumn>
    <tableColumn id="28" xr3:uid="{473324ED-3FD5-49D6-941A-D0FDDC0D3F76}" name="% Away From Current Week High" dataDxfId="14">
      <calculatedColumnFormula>(Table2[[#This Row],[Current Week High]]/Table2[[#This Row],[Close Price]])-1</calculatedColumnFormula>
    </tableColumn>
    <tableColumn id="27" xr3:uid="{61AF8C43-ADDD-45CB-A32B-91B1F56F2B00}" name="% Away From Current Month Low" dataDxfId="13">
      <calculatedColumnFormula>(Table2[[#This Row],[Close Price]]/Table2[[#This Row],[Current Month Low]])-1</calculatedColumnFormula>
    </tableColumn>
    <tableColumn id="26" xr3:uid="{8AD37E4B-10ED-4E40-97DF-3D298D4326CD}" name="% Away From Current Month High" dataDxfId="12">
      <calculatedColumnFormula>(Table2[[#This Row],[Current Month High]]/Table2[[#This Row],[Close Price]])-1</calculatedColumnFormula>
    </tableColumn>
    <tableColumn id="15" xr3:uid="{BEF0BF21-B554-4E17-BCD6-D4E8D975B4F9}" name="% Away From 52W High"/>
    <tableColumn id="16" xr3:uid="{404F0973-F18D-48F7-81DC-8930A990BBC0}" name="% Away From 52W Low"/>
    <tableColumn id="38" xr3:uid="{C1277839-799D-4F69-A3AF-B4F3978CC17B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9084F9AB-EABC-4523-8C65-1CCD4988618C}" name="Relative Strength Sector Index" dataDxfId="10"/>
    <tableColumn id="41" xr3:uid="{044EBF1D-BA76-4E4B-8E1A-15F26A830C62}" name="Relative Strength Sector Index - Zone" dataDxfId="9"/>
    <tableColumn id="40" xr3:uid="{2E696BFB-C17F-4683-A405-32A79B14CD8A}" name="Rate of Change" dataDxfId="8"/>
    <tableColumn id="39" xr3:uid="{7798448B-24B7-4255-B4B7-FB56E2AF33DC}" name="Rate of Change - Zone" dataDxfId="7"/>
    <tableColumn id="17" xr3:uid="{DFD5D338-785C-4DAC-87BB-72389E4DE1A3}" name="Sharpe Ratio"/>
    <tableColumn id="43" xr3:uid="{A7123005-42B7-4195-975F-9E4A6FCAEEEF}" name="Sharpe Ratio Z-Score" dataDxfId="6">
      <calculatedColumnFormula>(Table2[[#This Row],[Sharpe Ratio]]-AVERAGE(Table2[Sharpe Ratio]))/_xlfn.STDEV.P(Table2[Sharpe Ratio])</calculatedColumnFormula>
    </tableColumn>
    <tableColumn id="44" xr3:uid="{59C981FF-BDBE-451B-8044-7F5E8F807738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B649D76D-AB9F-4CCB-B45F-BB120D10C081}" name="Rank 1Y" dataDxfId="4">
      <calculatedColumnFormula>_xlfn.RANK.AVG(Table2[[#This Row],[1Y Return vs Nifty Z-Score]],Table2[1Y Return vs Nifty Z-Score])</calculatedColumnFormula>
    </tableColumn>
    <tableColumn id="46" xr3:uid="{E8BA9534-B199-496E-A058-918600460D6B}" name="Rank 6M" dataDxfId="3">
      <calculatedColumnFormula>_xlfn.RANK.AVG(Table2[[#This Row],[6M Return vs Nifty Z-Score]],Table2[6M Return vs Nifty Z-Score])</calculatedColumnFormula>
    </tableColumn>
    <tableColumn id="47" xr3:uid="{3A2F603A-F2E3-49E1-BD0D-04870D75C6A4}" name="Rank Sharpe" dataDxfId="2">
      <calculatedColumnFormula>_xlfn.RANK.AVG(Table2[[#This Row],[Sharpe Ratio Z-Score]],Table2[Sharpe Ratio Z-Score])</calculatedColumnFormula>
    </tableColumn>
    <tableColumn id="48" xr3:uid="{45A211EC-CBE5-409B-8DBA-77ADC231A54E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4B186-1A0C-4EF0-9511-BEAA768DB920}" name="Table1" displayName="Table1" ref="A1:Q5007" totalsRowShown="0">
  <autoFilter ref="A1:Q5007" xr:uid="{84F4B186-1A0C-4EF0-9511-BEAA768DB920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4ECDCB16-3A9B-4D37-A5BD-BB51962882FA}" name="Name"/>
    <tableColumn id="2" xr3:uid="{8929537F-C79F-41C2-BE11-C96FCAAF9ABB}" name="Ticker"/>
    <tableColumn id="17" xr3:uid="{255AD772-4948-4EB8-A87E-C33D6E4979E3}" name="Industry" dataDxfId="0">
      <calculatedColumnFormula>IFERROR(VLOOKUP(Table1[[#This Row],[Ticker]],[1]!Table2[[Symbol]:[Industry]],2,FALSE),"-")</calculatedColumnFormula>
    </tableColumn>
    <tableColumn id="3" xr3:uid="{21C69B8C-EF1A-4FC7-AA75-A922ACDCA6F5}" name="Sub-Sector"/>
    <tableColumn id="4" xr3:uid="{DA4768ED-A1AD-4697-96A3-7ACFDA54A7A4}" name="Market Cap"/>
    <tableColumn id="5" xr3:uid="{2273BCD5-C1F4-4BAB-953B-DEE132FC11FC}" name="Close Price"/>
    <tableColumn id="6" xr3:uid="{5F369AA2-340D-4449-A0FD-32F294A2297B}" name="1Y Return vs Nifty"/>
    <tableColumn id="7" xr3:uid="{D14E15D1-E857-40CD-A69B-6B538B77C820}" name="1M Return vs Nifty"/>
    <tableColumn id="8" xr3:uid="{674DA935-6470-41B1-9536-9F99E9B80AEA}" name="6M Return vs Nifty"/>
    <tableColumn id="9" xr3:uid="{A4061199-A0BD-42E6-84C0-623B79A95666}" name="1W Return vs Nifty"/>
    <tableColumn id="10" xr3:uid="{495B2F43-FE37-4D95-8F14-6E2014452D97}" name="50D EMA"/>
    <tableColumn id="11" xr3:uid="{4ACF658E-1CF3-4F1F-BA10-41F72E0848D4}" name="200D EMA"/>
    <tableColumn id="12" xr3:uid="{A43D2A96-B071-4979-B88F-3B19B34473CF}" name="RSI Exponential â€“ 14D"/>
    <tableColumn id="13" xr3:uid="{B41988B1-6F14-4E7B-B906-EE7620884630}" name="Relative Volume"/>
    <tableColumn id="14" xr3:uid="{A04343B8-A602-4F64-B98A-F4FE87BF477E}" name="% Away From 52W High"/>
    <tableColumn id="15" xr3:uid="{7F386332-8952-4AC7-9E71-D557F1527746}" name="% Away From 52W Low"/>
    <tableColumn id="16" xr3:uid="{BE9DD95F-C115-48D1-9141-EFDCE7243475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8855-2FFF-430C-9AC2-FEA33744CAA1}">
  <dimension ref="A1:Z122"/>
  <sheetViews>
    <sheetView workbookViewId="0">
      <selection activeCell="A17" sqref="A17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10226</v>
      </c>
      <c r="C1" s="2" t="s">
        <v>10212</v>
      </c>
      <c r="D1" s="2" t="s">
        <v>10227</v>
      </c>
      <c r="E1" s="2" t="s">
        <v>10228</v>
      </c>
      <c r="F1" s="2" t="s">
        <v>7</v>
      </c>
      <c r="G1" s="2" t="s">
        <v>5</v>
      </c>
      <c r="H1" s="2" t="s">
        <v>10229</v>
      </c>
      <c r="I1" s="2" t="s">
        <v>12</v>
      </c>
      <c r="J1" s="2" t="s">
        <v>10206</v>
      </c>
      <c r="K1" s="2" t="s">
        <v>10207</v>
      </c>
      <c r="L1" s="2" t="s">
        <v>10208</v>
      </c>
      <c r="M1" s="2" t="s">
        <v>10209</v>
      </c>
      <c r="N1" s="2" t="s">
        <v>10210</v>
      </c>
      <c r="O1" s="2" t="s">
        <v>10211</v>
      </c>
      <c r="P1" s="2" t="s">
        <v>13</v>
      </c>
      <c r="Q1" s="2" t="s">
        <v>14</v>
      </c>
      <c r="R1" s="2" t="s">
        <v>10230</v>
      </c>
      <c r="S1" s="2" t="s">
        <v>10198</v>
      </c>
      <c r="T1" s="2" t="s">
        <v>10199</v>
      </c>
      <c r="U1" s="2" t="s">
        <v>10216</v>
      </c>
      <c r="V1" s="2" t="s">
        <v>15</v>
      </c>
      <c r="W1" t="s">
        <v>10221</v>
      </c>
      <c r="X1" t="s">
        <v>10231</v>
      </c>
      <c r="Y1" t="s">
        <v>10232</v>
      </c>
      <c r="Z1" t="s">
        <v>10233</v>
      </c>
    </row>
    <row r="2" spans="1:26" x14ac:dyDescent="0.3">
      <c r="A2" t="s">
        <v>1615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91.5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56</v>
      </c>
      <c r="Z2">
        <f>_xlfn.RANK.AVG(Table3[[#This Row],[Score 2 ]],Table3[[Score 2 ]],1)</f>
        <v>1.5</v>
      </c>
    </row>
    <row r="3" spans="1:26" x14ac:dyDescent="0.3">
      <c r="A3" t="s">
        <v>1121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0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0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185.5</v>
      </c>
      <c r="X3">
        <f>_xlfn.RANK.AVG(Table3[[#This Row],[Score]],Table3[Score],1)</f>
        <v>3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56</v>
      </c>
      <c r="Z3">
        <f>_xlfn.RANK.AVG(Table3[[#This Row],[Score 2 ]],Table3[[Score 2 ]],1)</f>
        <v>1.5</v>
      </c>
    </row>
    <row r="4" spans="1:26" x14ac:dyDescent="0.3">
      <c r="A4" t="s">
        <v>1147</v>
      </c>
      <c r="B4">
        <f>COUNTIFS(Table2[Sub-Sector],Table3[[#This Row],[Sub-Sector]])</f>
        <v>3</v>
      </c>
      <c r="C4" s="2">
        <f>COUNTIFS(Table2[Sub-Sector],Table3[[#This Row],[Sub-Sector]],Table2[Uptrend],"Uptrend")/Table3[[#This Row],[Count]]</f>
        <v>0.66666666666666663</v>
      </c>
      <c r="D4" s="2">
        <f>COUNTIFS(Table2[Sub-Sector],Table3[[#This Row],[Sub-Sector]],Table2[1W Return vs Nifty],"&gt;=5")/Table3[[#This Row],[Count]]</f>
        <v>0.33333333333333331</v>
      </c>
      <c r="E4" s="2">
        <f>COUNTIFS(Table2[Sub-Sector],Table3[[#This Row],[Sub-Sector]],Table2[1M Return vs Nifty],"&gt;=5")/Table3[[#This Row],[Count]]</f>
        <v>0.66666666666666663</v>
      </c>
      <c r="F4" s="2">
        <f>COUNTIFS(Table2[Sub-Sector],Table3[[#This Row],[Sub-Sector]],Table2[6M Return vs Nifty],"&gt;=10")/Table3[[#This Row],[Count]]</f>
        <v>0.66666666666666663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0.66666666666666663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0.66666666666666663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0.66666666666666663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0.33333333333333331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231.5</v>
      </c>
      <c r="X4">
        <f>_xlfn.RANK.AVG(Table3[[#This Row],[Score]],Table3[Score],1)</f>
        <v>9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</v>
      </c>
      <c r="Z4">
        <f>_xlfn.RANK.AVG(Table3[[#This Row],[Score 2 ]],Table3[[Score 2 ]],1)</f>
        <v>3.5</v>
      </c>
    </row>
    <row r="5" spans="1:26" x14ac:dyDescent="0.3">
      <c r="A5" t="s">
        <v>86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0</v>
      </c>
      <c r="F5" s="2">
        <f>COUNTIFS(Table2[Sub-Sector],Table3[[#This Row],[Sub-Sector]],Table2[6M Return vs Nifty],"&gt;=10")/Table3[[#This Row],[Count]]</f>
        <v>0.66666666666666663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0.66666666666666663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0.33333333333333331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316.5</v>
      </c>
      <c r="X5">
        <f>_xlfn.RANK.AVG(Table3[[#This Row],[Score]],Table3[Score],1)</f>
        <v>22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</v>
      </c>
      <c r="Z5">
        <f>_xlfn.RANK.AVG(Table3[[#This Row],[Score 2 ]],Table3[[Score 2 ]],1)</f>
        <v>3.5</v>
      </c>
    </row>
    <row r="6" spans="1:26" x14ac:dyDescent="0.3">
      <c r="A6" t="s">
        <v>1152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0.5</v>
      </c>
      <c r="E6" s="2">
        <f>COUNTIFS(Table2[Sub-Sector],Table3[[#This Row],[Sub-Sector]],Table2[1M Return vs Nifty],"&gt;=5")/Table3[[#This Row],[Count]]</f>
        <v>1</v>
      </c>
      <c r="F6" s="2">
        <f>COUNTIFS(Table2[Sub-Sector],Table3[[#This Row],[Sub-Sector]],Table2[6M Return vs Nifty],"&gt;=10")/Table3[[#This Row],[Count]]</f>
        <v>0.5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1</v>
      </c>
      <c r="J6" s="2">
        <f>COUNTIFS(Table2[Sub-Sector],Table3[[#This Row],[Sub-Sector]],Table2[% Away From Day Low],"&gt;=0.05")/Table3[[#This Row],[Count]]</f>
        <v>0.5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0.5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0.5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145.5</v>
      </c>
      <c r="X6">
        <f>_xlfn.RANK.AVG(Table3[[#This Row],[Score]],Table3[Score],1)</f>
        <v>2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92</v>
      </c>
      <c r="Z6">
        <f>_xlfn.RANK.AVG(Table3[[#This Row],[Score 2 ]],Table3[[Score 2 ]],1)</f>
        <v>5</v>
      </c>
    </row>
    <row r="7" spans="1:26" x14ac:dyDescent="0.3">
      <c r="A7" t="s">
        <v>478</v>
      </c>
      <c r="B7">
        <f>COUNTIFS(Table2[Sub-Sector],Table3[[#This Row],[Sub-Sector]])</f>
        <v>2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0.5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1</v>
      </c>
      <c r="O7" s="2">
        <f>COUNTIFS(Table2[Sub-Sector],Table3[[#This Row],[Sub-Sector]],Table2[% Away From Current Month High],"&lt;=0.05")/Table3[[#This Row],[Count]]</f>
        <v>1</v>
      </c>
      <c r="P7" s="2">
        <f>COUNTIFS(Table2[Sub-Sector],Table3[[#This Row],[Sub-Sector]],Table2[% Away From 52W High],"&lt;=10")/Table3[[#This Row],[Count]]</f>
        <v>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7">
        <f>_xlfn.RANK.AVG(Table3[[#This Row],[Score]],Table3[Score],1)</f>
        <v>25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100</v>
      </c>
      <c r="Z7">
        <f>_xlfn.RANK.AVG(Table3[[#This Row],[Score 2 ]],Table3[[Score 2 ]],1)</f>
        <v>6</v>
      </c>
    </row>
    <row r="8" spans="1:26" x14ac:dyDescent="0.3">
      <c r="A8" t="s">
        <v>51</v>
      </c>
      <c r="B8">
        <f>COUNTIFS(Table2[Sub-Sector],Table3[[#This Row],[Sub-Sector]])</f>
        <v>4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0.5</v>
      </c>
      <c r="E8" s="2">
        <f>COUNTIFS(Table2[Sub-Sector],Table3[[#This Row],[Sub-Sector]],Table2[1M Return vs Nifty],"&gt;=5")/Table3[[#This Row],[Count]]</f>
        <v>0.5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0.75</v>
      </c>
      <c r="H8" s="2">
        <f>COUNTIFS(Table2[Sub-Sector],Table3[[#This Row],[Sub-Sector]],Table2[RSI Exponential â€“ 14D],"&gt;=50")/Table3[[#This Row],[Count]]</f>
        <v>0.75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1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1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0.75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210.5</v>
      </c>
      <c r="X8">
        <f>_xlfn.RANK.AVG(Table3[[#This Row],[Score]],Table3[Score],1)</f>
        <v>7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8">
        <f>_xlfn.RANK.AVG(Table3[[#This Row],[Score 2 ]],Table3[[Score 2 ]],1)</f>
        <v>7</v>
      </c>
    </row>
    <row r="9" spans="1:26" x14ac:dyDescent="0.3">
      <c r="A9" t="s">
        <v>57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0.33333333333333331</v>
      </c>
      <c r="E9" s="2">
        <f>COUNTIFS(Table2[Sub-Sector],Table3[[#This Row],[Sub-Sector]],Table2[1M Return vs Nifty],"&gt;=5")/Table3[[#This Row],[Count]]</f>
        <v>1</v>
      </c>
      <c r="F9" s="2">
        <f>COUNTIFS(Table2[Sub-Sector],Table3[[#This Row],[Sub-Sector]],Table2[6M Return vs Nifty],"&gt;=10")/Table3[[#This Row],[Count]]</f>
        <v>1</v>
      </c>
      <c r="G9" s="2">
        <f>COUNTIFS(Table2[Sub-Sector],Table3[[#This Row],[Sub-Sector]],Table2[1Y Return vs Nifty],"&gt;=10")/Table3[[#This Row],[Count]]</f>
        <v>0.66666666666666663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1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0.66666666666666663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0.66666666666666663</v>
      </c>
      <c r="P9" s="2">
        <f>COUNTIFS(Table2[Sub-Sector],Table3[[#This Row],[Sub-Sector]],Table2[% Away From 52W High],"&lt;=10")/Table3[[#This Row],[Count]]</f>
        <v>0.66666666666666663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0.66666666666666663</v>
      </c>
      <c r="V9" s="2">
        <f>COUNTIFS(Table2[Sub-Sector],Table3[[#This Row],[Sub-Sector]],Table2[Sharpe Ratio],"&gt;=0.10")/Table3[[#This Row],[Count]]</f>
        <v>0.66666666666666663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204</v>
      </c>
      <c r="X9">
        <f>_xlfn.RANK.AVG(Table3[[#This Row],[Score]],Table3[Score],1)</f>
        <v>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9">
        <f>_xlfn.RANK.AVG(Table3[[#This Row],[Score 2 ]],Table3[[Score 2 ]],1)</f>
        <v>8</v>
      </c>
    </row>
    <row r="10" spans="1:26" x14ac:dyDescent="0.3">
      <c r="A10" t="s">
        <v>1324</v>
      </c>
      <c r="B10">
        <f>COUNTIFS(Table2[Sub-Sector],Table3[[#This Row],[Sub-Sector]])</f>
        <v>1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1</v>
      </c>
      <c r="E10" s="2">
        <f>COUNTIFS(Table2[Sub-Sector],Table3[[#This Row],[Sub-Sector]],Table2[1M Return vs Nifty],"&gt;=5")/Table3[[#This Row],[Count]]</f>
        <v>1</v>
      </c>
      <c r="F10" s="2">
        <f>COUNTIFS(Table2[Sub-Sector],Table3[[#This Row],[Sub-Sector]],Table2[6M Return vs Nifty],"&gt;=10")/Table3[[#This Row],[Count]]</f>
        <v>1</v>
      </c>
      <c r="G10" s="2">
        <f>COUNTIFS(Table2[Sub-Sector],Table3[[#This Row],[Sub-Sector]],Table2[1Y Return vs Nifty],"&gt;=10")/Table3[[#This Row],[Count]]</f>
        <v>0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1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0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0</v>
      </c>
      <c r="P10" s="2">
        <f>COUNTIFS(Table2[Sub-Sector],Table3[[#This Row],[Sub-Sector]],Table2[% Away From 52W High],"&lt;=10")/Table3[[#This Row],[Count]]</f>
        <v>0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</v>
      </c>
      <c r="X10">
        <f>_xlfn.RANK.AVG(Table3[[#This Row],[Score]],Table3[Score],1)</f>
        <v>4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0">
        <f>_xlfn.RANK.AVG(Table3[[#This Row],[Score 2 ]],Table3[[Score 2 ]],1)</f>
        <v>9</v>
      </c>
    </row>
    <row r="11" spans="1:26" x14ac:dyDescent="0.3">
      <c r="A11" t="s">
        <v>95</v>
      </c>
      <c r="B11">
        <f>COUNTIFS(Table2[Sub-Sector],Table3[[#This Row],[Sub-Sector]])</f>
        <v>5</v>
      </c>
      <c r="C11" s="2">
        <f>COUNTIFS(Table2[Sub-Sector],Table3[[#This Row],[Sub-Sector]],Table2[Uptrend],"Uptrend")/Table3[[#This Row],[Count]]</f>
        <v>0.6</v>
      </c>
      <c r="D11" s="2">
        <f>COUNTIFS(Table2[Sub-Sector],Table3[[#This Row],[Sub-Sector]],Table2[1W Return vs Nifty],"&gt;=5")/Table3[[#This Row],[Count]]</f>
        <v>0.2</v>
      </c>
      <c r="E11" s="2">
        <f>COUNTIFS(Table2[Sub-Sector],Table3[[#This Row],[Sub-Sector]],Table2[1M Return vs Nifty],"&gt;=5")/Table3[[#This Row],[Count]]</f>
        <v>0.6</v>
      </c>
      <c r="F11" s="2">
        <f>COUNTIFS(Table2[Sub-Sector],Table3[[#This Row],[Sub-Sector]],Table2[6M Return vs Nifty],"&gt;=10")/Table3[[#This Row],[Count]]</f>
        <v>0.4</v>
      </c>
      <c r="G11" s="2">
        <f>COUNTIFS(Table2[Sub-Sector],Table3[[#This Row],[Sub-Sector]],Table2[1Y Return vs Nifty],"&gt;=10")/Table3[[#This Row],[Count]]</f>
        <v>0.6</v>
      </c>
      <c r="H11" s="2">
        <f>COUNTIFS(Table2[Sub-Sector],Table3[[#This Row],[Sub-Sector]],Table2[RSI Exponential â€“ 14D],"&gt;=50")/Table3[[#This Row],[Count]]</f>
        <v>0.8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0.8</v>
      </c>
      <c r="N11" s="2">
        <f>COUNTIFS(Table2[Sub-Sector],Table3[[#This Row],[Sub-Sector]],Table2[% Away From Current Month Low],"&gt;=0.05")/Table3[[#This Row],[Count]]</f>
        <v>0.8</v>
      </c>
      <c r="O11" s="2">
        <f>COUNTIFS(Table2[Sub-Sector],Table3[[#This Row],[Sub-Sector]],Table2[% Away From Current Month High],"&lt;=0.05")/Table3[[#This Row],[Count]]</f>
        <v>0.2</v>
      </c>
      <c r="P11" s="2">
        <f>COUNTIFS(Table2[Sub-Sector],Table3[[#This Row],[Sub-Sector]],Table2[% Away From 52W High],"&lt;=10")/Table3[[#This Row],[Count]]</f>
        <v>0.4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0.8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0.8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0.4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11">
        <f>_xlfn.RANK.AVG(Table3[[#This Row],[Score]],Table3[Score],1)</f>
        <v>24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152.5</v>
      </c>
      <c r="Z11">
        <f>_xlfn.RANK.AVG(Table3[[#This Row],[Score 2 ]],Table3[[Score 2 ]],1)</f>
        <v>10</v>
      </c>
    </row>
    <row r="12" spans="1:26" x14ac:dyDescent="0.3">
      <c r="A12" t="s">
        <v>43</v>
      </c>
      <c r="B12">
        <f>COUNTIFS(Table2[Sub-Sector],Table3[[#This Row],[Sub-Sector]])</f>
        <v>2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0.5</v>
      </c>
      <c r="F12" s="2">
        <f>COUNTIFS(Table2[Sub-Sector],Table3[[#This Row],[Sub-Sector]],Table2[6M Return vs Nifty],"&gt;=10")/Table3[[#This Row],[Count]]</f>
        <v>0.5</v>
      </c>
      <c r="G12" s="2">
        <f>COUNTIFS(Table2[Sub-Sector],Table3[[#This Row],[Sub-Sector]],Table2[1Y Return vs Nifty],"&gt;=10")/Table3[[#This Row],[Count]]</f>
        <v>0.5</v>
      </c>
      <c r="H12" s="2">
        <f>COUNTIFS(Table2[Sub-Sector],Table3[[#This Row],[Sub-Sector]],Table2[RSI Exponential â€“ 14D],"&gt;=50")/Table3[[#This Row],[Count]]</f>
        <v>0.5</v>
      </c>
      <c r="I12" s="2">
        <f>COUNTIFS(Table2[Sub-Sector],Table3[[#This Row],[Sub-Sector]],Table2[Relative Volume],"&gt;=1")/Table3[[#This Row],[Count]]</f>
        <v>1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0.5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0.5</v>
      </c>
      <c r="P12" s="2">
        <f>COUNTIFS(Table2[Sub-Sector],Table3[[#This Row],[Sub-Sector]],Table2[% Away From 52W High],"&lt;=10")/Table3[[#This Row],[Count]]</f>
        <v>0.5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0.5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12">
        <f>_xlfn.RANK.AVG(Table3[[#This Row],[Score]],Table3[Score],1)</f>
        <v>18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12">
        <f>_xlfn.RANK.AVG(Table3[[#This Row],[Score 2 ]],Table3[[Score 2 ]],1)</f>
        <v>11</v>
      </c>
    </row>
    <row r="13" spans="1:26" x14ac:dyDescent="0.3">
      <c r="A13" t="s">
        <v>228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</v>
      </c>
      <c r="X13">
        <f>_xlfn.RANK.AVG(Table3[[#This Row],[Score]],Table3[Score],1)</f>
        <v>11.5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3">
        <f>_xlfn.RANK.AVG(Table3[[#This Row],[Score 2 ]],Table3[[Score 2 ]],1)</f>
        <v>14.5</v>
      </c>
    </row>
    <row r="14" spans="1:26" x14ac:dyDescent="0.3">
      <c r="A14" t="s">
        <v>89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</v>
      </c>
      <c r="X14">
        <f>_xlfn.RANK.AVG(Table3[[#This Row],[Score]],Table3[Score],1)</f>
        <v>11.5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4">
        <f>_xlfn.RANK.AVG(Table3[[#This Row],[Score 2 ]],Table3[[Score 2 ]],1)</f>
        <v>14.5</v>
      </c>
    </row>
    <row r="15" spans="1:26" x14ac:dyDescent="0.3">
      <c r="A15" t="s">
        <v>195</v>
      </c>
      <c r="B15">
        <f>COUNTIFS(Table2[Sub-Sector],Table3[[#This Row],[Sub-Sector]])</f>
        <v>2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0.5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15">
        <f>_xlfn.RANK.AVG(Table3[[#This Row],[Score]],Table3[Score],1)</f>
        <v>17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5">
        <f>_xlfn.RANK.AVG(Table3[[#This Row],[Score 2 ]],Table3[[Score 2 ]],1)</f>
        <v>14.5</v>
      </c>
    </row>
    <row r="16" spans="1:26" x14ac:dyDescent="0.3">
      <c r="A16" t="s">
        <v>1342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6">
        <f>_xlfn.RANK.AVG(Table3[[#This Row],[Score]],Table3[Score],1)</f>
        <v>44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6">
        <f>_xlfn.RANK.AVG(Table3[[#This Row],[Score 2 ]],Table3[[Score 2 ]],1)</f>
        <v>14.5</v>
      </c>
    </row>
    <row r="17" spans="1:26" x14ac:dyDescent="0.3">
      <c r="A17" t="s">
        <v>158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7">
        <f>_xlfn.RANK.AVG(Table3[[#This Row],[Score]],Table3[Score],1)</f>
        <v>44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7">
        <f>_xlfn.RANK.AVG(Table3[[#This Row],[Score 2 ]],Table3[[Score 2 ]],1)</f>
        <v>14.5</v>
      </c>
    </row>
    <row r="18" spans="1:26" x14ac:dyDescent="0.3">
      <c r="A18" t="s">
        <v>497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8">
        <f>_xlfn.RANK.AVG(Table3[[#This Row],[Score]],Table3[Score],1)</f>
        <v>44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8">
        <f>_xlfn.RANK.AVG(Table3[[#This Row],[Score 2 ]],Table3[[Score 2 ]],1)</f>
        <v>14.5</v>
      </c>
    </row>
    <row r="19" spans="1:26" x14ac:dyDescent="0.3">
      <c r="A19" t="s">
        <v>296</v>
      </c>
      <c r="B19">
        <f>COUNTIFS(Table2[Sub-Sector],Table3[[#This Row],[Sub-Sector]])</f>
        <v>2</v>
      </c>
      <c r="C19" s="2">
        <f>COUNTIFS(Table2[Sub-Sector],Table3[[#This Row],[Sub-Sector]],Table2[Uptrend],"Uptrend")/Table3[[#This Row],[Count]]</f>
        <v>0.5</v>
      </c>
      <c r="D19" s="2">
        <f>COUNTIFS(Table2[Sub-Sector],Table3[[#This Row],[Sub-Sector]],Table2[1W Return vs Nifty],"&gt;=5")/Table3[[#This Row],[Count]]</f>
        <v>0.5</v>
      </c>
      <c r="E19" s="2">
        <f>COUNTIFS(Table2[Sub-Sector],Table3[[#This Row],[Sub-Sector]],Table2[1M Return vs Nifty],"&gt;=5")/Table3[[#This Row],[Count]]</f>
        <v>0.5</v>
      </c>
      <c r="F19" s="2">
        <f>COUNTIFS(Table2[Sub-Sector],Table3[[#This Row],[Sub-Sector]],Table2[6M Return vs Nifty],"&gt;=10")/Table3[[#This Row],[Count]]</f>
        <v>0.5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0.5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0.5</v>
      </c>
      <c r="P19" s="2">
        <f>COUNTIFS(Table2[Sub-Sector],Table3[[#This Row],[Sub-Sector]],Table2[% Away From 52W High],"&lt;=10")/Table3[[#This Row],[Count]]</f>
        <v>0.5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0.5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0.5</v>
      </c>
      <c r="V19" s="2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19">
        <f>_xlfn.RANK.AVG(Table3[[#This Row],[Score]],Table3[Score],1)</f>
        <v>20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19">
        <f>_xlfn.RANK.AVG(Table3[[#This Row],[Score 2 ]],Table3[[Score 2 ]],1)</f>
        <v>18</v>
      </c>
    </row>
    <row r="20" spans="1:26" x14ac:dyDescent="0.3">
      <c r="A20" t="s">
        <v>242</v>
      </c>
      <c r="B20">
        <f>COUNTIFS(Table2[Sub-Sector],Table3[[#This Row],[Sub-Sector]])</f>
        <v>1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1</v>
      </c>
      <c r="E20" s="2">
        <f>COUNTIFS(Table2[Sub-Sector],Table3[[#This Row],[Sub-Sector]],Table2[1M Return vs Nifty],"&gt;=5")/Table3[[#This Row],[Count]]</f>
        <v>1</v>
      </c>
      <c r="F20" s="2">
        <f>COUNTIFS(Table2[Sub-Sector],Table3[[#This Row],[Sub-Sector]],Table2[6M Return vs Nifty],"&gt;=10")/Table3[[#This Row],[Count]]</f>
        <v>0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1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1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1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192</v>
      </c>
      <c r="X20">
        <f>_xlfn.RANK.AVG(Table3[[#This Row],[Score]],Table3[Score],1)</f>
        <v>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0">
        <f>_xlfn.RANK.AVG(Table3[[#This Row],[Score 2 ]],Table3[[Score 2 ]],1)</f>
        <v>19.5</v>
      </c>
    </row>
    <row r="21" spans="1:26" x14ac:dyDescent="0.3">
      <c r="A21" t="s">
        <v>1397</v>
      </c>
      <c r="B21">
        <f>COUNTIFS(Table2[Sub-Sector],Table3[[#This Row],[Sub-Sector]])</f>
        <v>1</v>
      </c>
      <c r="C21" s="2">
        <f>COUNTIFS(Table2[Sub-Sector],Table3[[#This Row],[Sub-Sector]],Table2[Uptrend],"Uptrend")/Table3[[#This Row],[Count]]</f>
        <v>0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</v>
      </c>
      <c r="F21" s="2">
        <f>COUNTIFS(Table2[Sub-Sector],Table3[[#This Row],[Sub-Sector]],Table2[6M Return vs Nifty],"&gt;=10")/Table3[[#This Row],[Count]]</f>
        <v>0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</v>
      </c>
      <c r="I21" s="2">
        <f>COUNTIFS(Table2[Sub-Sector],Table3[[#This Row],[Sub-Sector]],Table2[Relative Volume],"&gt;=1")/Table3[[#This Row],[Count]]</f>
        <v>1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1</v>
      </c>
      <c r="O21" s="2">
        <f>COUNTIFS(Table2[Sub-Sector],Table3[[#This Row],[Sub-Sector]],Table2[% Away From Current Month High],"&lt;=0.05")/Table3[[#This Row],[Count]]</f>
        <v>0</v>
      </c>
      <c r="P21" s="2">
        <f>COUNTIFS(Table2[Sub-Sector],Table3[[#This Row],[Sub-Sector]],Table2[% Away From 52W High],"&lt;=10")/Table3[[#This Row],[Count]]</f>
        <v>0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</v>
      </c>
      <c r="S21" s="2">
        <f>COUNTIFS(Table2[Sub-Sector],Table3[[#This Row],[Sub-Sector]],Table2[% Price above 50 EMA],"&gt;=0")/Table3[[#This Row],[Count]]</f>
        <v>0</v>
      </c>
      <c r="T21" s="2">
        <f>COUNTIFS(Table2[Sub-Sector],Table3[[#This Row],[Sub-Sector]],Table2[% Price above 200 EMA],"&gt;=0")/Table3[[#This Row],[Count]]</f>
        <v>0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21">
        <f>_xlfn.RANK.AVG(Table3[[#This Row],[Score]],Table3[Score],1)</f>
        <v>80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1">
        <f>_xlfn.RANK.AVG(Table3[[#This Row],[Score 2 ]],Table3[[Score 2 ]],1)</f>
        <v>19.5</v>
      </c>
    </row>
    <row r="22" spans="1:26" x14ac:dyDescent="0.3">
      <c r="A22" t="s">
        <v>37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0.6</v>
      </c>
      <c r="E22" s="2">
        <f>COUNTIFS(Table2[Sub-Sector],Table3[[#This Row],[Sub-Sector]],Table2[1M Return vs Nifty],"&gt;=5")/Table3[[#This Row],[Count]]</f>
        <v>0.9</v>
      </c>
      <c r="F22" s="2">
        <f>COUNTIFS(Table2[Sub-Sector],Table3[[#This Row],[Sub-Sector]],Table2[6M Return vs Nifty],"&gt;=10")/Table3[[#This Row],[Count]]</f>
        <v>0.4</v>
      </c>
      <c r="G22" s="2">
        <f>COUNTIFS(Table2[Sub-Sector],Table3[[#This Row],[Sub-Sector]],Table2[1Y Return vs Nifty],"&gt;=10")/Table3[[#This Row],[Count]]</f>
        <v>0.6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Volume],"&gt;=1")/Table3[[#This Row],[Count]]</f>
        <v>0.8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0.3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1</v>
      </c>
      <c r="O22" s="2">
        <f>COUNTIFS(Table2[Sub-Sector],Table3[[#This Row],[Sub-Sector]],Table2[% Away From Current Month High],"&lt;=0.05")/Table3[[#This Row],[Count]]</f>
        <v>0.9</v>
      </c>
      <c r="P22" s="2">
        <f>COUNTIFS(Table2[Sub-Sector],Table3[[#This Row],[Sub-Sector]],Table2[% Away From 52W High],"&lt;=10")/Table3[[#This Row],[Count]]</f>
        <v>0.8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1</v>
      </c>
      <c r="V22" s="2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215.5</v>
      </c>
      <c r="X22">
        <f>_xlfn.RANK.AVG(Table3[[#This Row],[Score]],Table3[Score],1)</f>
        <v>8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2">
        <f>_xlfn.RANK.AVG(Table3[[#This Row],[Score 2 ]],Table3[[Score 2 ]],1)</f>
        <v>21</v>
      </c>
    </row>
    <row r="23" spans="1:26" x14ac:dyDescent="0.3">
      <c r="A23" t="s">
        <v>65</v>
      </c>
      <c r="B23">
        <f>COUNTIFS(Table2[Sub-Sector],Table3[[#This Row],[Sub-Sector]])</f>
        <v>6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0.33333333333333331</v>
      </c>
      <c r="E23" s="2">
        <f>COUNTIFS(Table2[Sub-Sector],Table3[[#This Row],[Sub-Sector]],Table2[1M Return vs Nifty],"&gt;=5")/Table3[[#This Row],[Count]]</f>
        <v>0</v>
      </c>
      <c r="F23" s="2">
        <f>COUNTIFS(Table2[Sub-Sector],Table3[[#This Row],[Sub-Sector]],Table2[6M Return vs Nifty],"&gt;=10")/Table3[[#This Row],[Count]]</f>
        <v>0.66666666666666663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1</v>
      </c>
      <c r="I23" s="2">
        <f>COUNTIFS(Table2[Sub-Sector],Table3[[#This Row],[Sub-Sector]],Table2[Relative Volume],"&gt;=1")/Table3[[#This Row],[Count]]</f>
        <v>0.33333333333333331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0.66666666666666663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1</v>
      </c>
      <c r="O23" s="2">
        <f>COUNTIFS(Table2[Sub-Sector],Table3[[#This Row],[Sub-Sector]],Table2[% Away From Current Month High],"&lt;=0.05")/Table3[[#This Row],[Count]]</f>
        <v>0.83333333333333337</v>
      </c>
      <c r="P23" s="2">
        <f>COUNTIFS(Table2[Sub-Sector],Table3[[#This Row],[Sub-Sector]],Table2[% Away From 52W High],"&lt;=10")/Table3[[#This Row],[Count]]</f>
        <v>0.5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1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0.83333333333333337</v>
      </c>
      <c r="V23" s="2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23">
        <f>_xlfn.RANK.AVG(Table3[[#This Row],[Score]],Table3[Score],1)</f>
        <v>26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3">
        <f>_xlfn.RANK.AVG(Table3[[#This Row],[Score 2 ]],Table3[[Score 2 ]],1)</f>
        <v>22</v>
      </c>
    </row>
    <row r="24" spans="1:26" x14ac:dyDescent="0.3">
      <c r="A24" t="s">
        <v>138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0.66666666666666663</v>
      </c>
      <c r="D24" s="2">
        <f>COUNTIFS(Table2[Sub-Sector],Table3[[#This Row],[Sub-Sector]],Table2[1W Return vs Nifty],"&gt;=5")/Table3[[#This Row],[Count]]</f>
        <v>0.33333333333333331</v>
      </c>
      <c r="E24" s="2">
        <f>COUNTIFS(Table2[Sub-Sector],Table3[[#This Row],[Sub-Sector]],Table2[1M Return vs Nifty],"&gt;=5")/Table3[[#This Row],[Count]]</f>
        <v>0</v>
      </c>
      <c r="F24" s="2">
        <f>COUNTIFS(Table2[Sub-Sector],Table3[[#This Row],[Sub-Sector]],Table2[6M Return vs Nifty],"&gt;=10")/Table3[[#This Row],[Count]]</f>
        <v>0.66666666666666663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0.66666666666666663</v>
      </c>
      <c r="I24" s="2">
        <f>COUNTIFS(Table2[Sub-Sector],Table3[[#This Row],[Sub-Sector]],Table2[Relative Volume],"&gt;=1")/Table3[[#This Row],[Count]]</f>
        <v>0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0.33333333333333331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0.66666666666666663</v>
      </c>
      <c r="O24" s="2">
        <f>COUNTIFS(Table2[Sub-Sector],Table3[[#This Row],[Sub-Sector]],Table2[% Away From Current Month High],"&lt;=0.05")/Table3[[#This Row],[Count]]</f>
        <v>0.66666666666666663</v>
      </c>
      <c r="P24" s="2">
        <f>COUNTIFS(Table2[Sub-Sector],Table3[[#This Row],[Sub-Sector]],Table2[% Away From 52W High],"&lt;=10")/Table3[[#This Row],[Count]]</f>
        <v>0.66666666666666663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0.66666666666666663</v>
      </c>
      <c r="S24" s="2">
        <f>COUNTIFS(Table2[Sub-Sector],Table3[[#This Row],[Sub-Sector]],Table2[% Price above 50 EMA],"&gt;=0")/Table3[[#This Row],[Count]]</f>
        <v>0.66666666666666663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1</v>
      </c>
      <c r="V24" s="2">
        <f>COUNTIFS(Table2[Sub-Sector],Table3[[#This Row],[Sub-Sector]],Table2[Sharpe Ratio],"&gt;=0.10")/Table3[[#This Row],[Count]]</f>
        <v>0.33333333333333331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24">
        <f>_xlfn.RANK.AVG(Table3[[#This Row],[Score]],Table3[Score],1)</f>
        <v>52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4">
        <f>_xlfn.RANK.AVG(Table3[[#This Row],[Score 2 ]],Table3[[Score 2 ]],1)</f>
        <v>23</v>
      </c>
    </row>
    <row r="25" spans="1:26" x14ac:dyDescent="0.3">
      <c r="A25" t="s">
        <v>287</v>
      </c>
      <c r="B25">
        <f>COUNTIFS(Table2[Sub-Sector],Table3[[#This Row],[Sub-Sector]])</f>
        <v>21</v>
      </c>
      <c r="C25" s="2">
        <f>COUNTIFS(Table2[Sub-Sector],Table3[[#This Row],[Sub-Sector]],Table2[Uptrend],"Uptrend")/Table3[[#This Row],[Count]]</f>
        <v>0.8571428571428571</v>
      </c>
      <c r="D25" s="2">
        <f>COUNTIFS(Table2[Sub-Sector],Table3[[#This Row],[Sub-Sector]],Table2[1W Return vs Nifty],"&gt;=5")/Table3[[#This Row],[Count]]</f>
        <v>0.5714285714285714</v>
      </c>
      <c r="E25" s="2">
        <f>COUNTIFS(Table2[Sub-Sector],Table3[[#This Row],[Sub-Sector]],Table2[1M Return vs Nifty],"&gt;=5")/Table3[[#This Row],[Count]]</f>
        <v>0.52380952380952384</v>
      </c>
      <c r="F25" s="2">
        <f>COUNTIFS(Table2[Sub-Sector],Table3[[#This Row],[Sub-Sector]],Table2[6M Return vs Nifty],"&gt;=10")/Table3[[#This Row],[Count]]</f>
        <v>0.52380952380952384</v>
      </c>
      <c r="G25" s="2">
        <f>COUNTIFS(Table2[Sub-Sector],Table3[[#This Row],[Sub-Sector]],Table2[1Y Return vs Nifty],"&gt;=10")/Table3[[#This Row],[Count]]</f>
        <v>0.7142857142857143</v>
      </c>
      <c r="H25" s="2">
        <f>COUNTIFS(Table2[Sub-Sector],Table3[[#This Row],[Sub-Sector]],Table2[RSI Exponential â€“ 14D],"&gt;=50")/Table3[[#This Row],[Count]]</f>
        <v>0.90476190476190477</v>
      </c>
      <c r="I25" s="2">
        <f>COUNTIFS(Table2[Sub-Sector],Table3[[#This Row],[Sub-Sector]],Table2[Relative Volume],"&gt;=1")/Table3[[#This Row],[Count]]</f>
        <v>0.5714285714285714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0.95238095238095233</v>
      </c>
      <c r="L25" s="2">
        <f>COUNTIFS(Table2[Sub-Sector],Table3[[#This Row],[Sub-Sector]],Table2[% Away From Current Week Low],"&gt;=0.05")/Table3[[#This Row],[Count]]</f>
        <v>0.2857142857142857</v>
      </c>
      <c r="M25" s="2">
        <f>COUNTIFS(Table2[Sub-Sector],Table3[[#This Row],[Sub-Sector]],Table2[% Away From Current Week High],"&lt;=0.05")/Table3[[#This Row],[Count]]</f>
        <v>0.7142857142857143</v>
      </c>
      <c r="N25" s="2">
        <f>COUNTIFS(Table2[Sub-Sector],Table3[[#This Row],[Sub-Sector]],Table2[% Away From Current Month Low],"&gt;=0.05")/Table3[[#This Row],[Count]]</f>
        <v>0.95238095238095233</v>
      </c>
      <c r="O25" s="2">
        <f>COUNTIFS(Table2[Sub-Sector],Table3[[#This Row],[Sub-Sector]],Table2[% Away From Current Month High],"&lt;=0.05")/Table3[[#This Row],[Count]]</f>
        <v>0.52380952380952384</v>
      </c>
      <c r="P25" s="2">
        <f>COUNTIFS(Table2[Sub-Sector],Table3[[#This Row],[Sub-Sector]],Table2[% Away From 52W High],"&lt;=10")/Table3[[#This Row],[Count]]</f>
        <v>0.66666666666666663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0.90476190476190477</v>
      </c>
      <c r="S25" s="2">
        <f>COUNTIFS(Table2[Sub-Sector],Table3[[#This Row],[Sub-Sector]],Table2[% Price above 50 EMA],"&gt;=0")/Table3[[#This Row],[Count]]</f>
        <v>0.95238095238095233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0.80952380952380953</v>
      </c>
      <c r="V25" s="2">
        <f>COUNTIFS(Table2[Sub-Sector],Table3[[#This Row],[Sub-Sector]],Table2[Sharpe Ratio],"&gt;=0.10")/Table3[[#This Row],[Count]]</f>
        <v>0.23809523809523808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25">
        <f>_xlfn.RANK.AVG(Table3[[#This Row],[Score]],Table3[Score],1)</f>
        <v>10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5">
        <f>_xlfn.RANK.AVG(Table3[[#This Row],[Score 2 ]],Table3[[Score 2 ]],1)</f>
        <v>24.5</v>
      </c>
    </row>
    <row r="26" spans="1:26" x14ac:dyDescent="0.3">
      <c r="A26" t="s">
        <v>68</v>
      </c>
      <c r="B26">
        <f>COUNTIFS(Table2[Sub-Sector],Table3[[#This Row],[Sub-Sector]])</f>
        <v>3</v>
      </c>
      <c r="C26" s="2">
        <f>COUNTIFS(Table2[Sub-Sector],Table3[[#This Row],[Sub-Sector]],Table2[Uptrend],"Uptrend")/Table3[[#This Row],[Count]]</f>
        <v>0.66666666666666663</v>
      </c>
      <c r="D26" s="2">
        <f>COUNTIFS(Table2[Sub-Sector],Table3[[#This Row],[Sub-Sector]],Table2[1W Return vs Nifty],"&gt;=5")/Table3[[#This Row],[Count]]</f>
        <v>0.66666666666666663</v>
      </c>
      <c r="E26" s="2">
        <f>COUNTIFS(Table2[Sub-Sector],Table3[[#This Row],[Sub-Sector]],Table2[1M Return vs Nifty],"&gt;=5")/Table3[[#This Row],[Count]]</f>
        <v>0.66666666666666663</v>
      </c>
      <c r="F26" s="2">
        <f>COUNTIFS(Table2[Sub-Sector],Table3[[#This Row],[Sub-Sector]],Table2[6M Return vs Nifty],"&gt;=10")/Table3[[#This Row],[Count]]</f>
        <v>0.33333333333333331</v>
      </c>
      <c r="G26" s="2">
        <f>COUNTIFS(Table2[Sub-Sector],Table3[[#This Row],[Sub-Sector]],Table2[1Y Return vs Nifty],"&gt;=10")/Table3[[#This Row],[Count]]</f>
        <v>0.66666666666666663</v>
      </c>
      <c r="H26" s="2">
        <f>COUNTIFS(Table2[Sub-Sector],Table3[[#This Row],[Sub-Sector]],Table2[RSI Exponential â€“ 14D],"&gt;=50")/Table3[[#This Row],[Count]]</f>
        <v>1</v>
      </c>
      <c r="I26" s="2">
        <f>COUNTIFS(Table2[Sub-Sector],Table3[[#This Row],[Sub-Sector]],Table2[Relative Volume],"&gt;=1")/Table3[[#This Row],[Count]]</f>
        <v>0.66666666666666663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0.33333333333333331</v>
      </c>
      <c r="M26" s="2">
        <f>COUNTIFS(Table2[Sub-Sector],Table3[[#This Row],[Sub-Sector]],Table2[% Away From Current Week High],"&lt;=0.05")/Table3[[#This Row],[Count]]</f>
        <v>0.66666666666666663</v>
      </c>
      <c r="N26" s="2">
        <f>COUNTIFS(Table2[Sub-Sector],Table3[[#This Row],[Sub-Sector]],Table2[% Away From Current Month Low],"&gt;=0.05")/Table3[[#This Row],[Count]]</f>
        <v>1</v>
      </c>
      <c r="O26" s="2">
        <f>COUNTIFS(Table2[Sub-Sector],Table3[[#This Row],[Sub-Sector]],Table2[% Away From Current Month High],"&lt;=0.05")/Table3[[#This Row],[Count]]</f>
        <v>0.33333333333333331</v>
      </c>
      <c r="P26" s="2">
        <f>COUNTIFS(Table2[Sub-Sector],Table3[[#This Row],[Sub-Sector]],Table2[% Away From 52W High],"&lt;=10")/Table3[[#This Row],[Count]]</f>
        <v>0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1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1</v>
      </c>
      <c r="V26" s="2">
        <f>COUNTIFS(Table2[Sub-Sector],Table3[[#This Row],[Sub-Sector]],Table2[Sharpe Ratio],"&gt;=0.10")/Table3[[#This Row],[Count]]</f>
        <v>0.33333333333333331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288.5</v>
      </c>
      <c r="X26">
        <f>_xlfn.RANK.AVG(Table3[[#This Row],[Score]],Table3[Score],1)</f>
        <v>14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6">
        <f>_xlfn.RANK.AVG(Table3[[#This Row],[Score 2 ]],Table3[[Score 2 ]],1)</f>
        <v>24.5</v>
      </c>
    </row>
    <row r="27" spans="1:26" x14ac:dyDescent="0.3">
      <c r="A27" t="s">
        <v>153</v>
      </c>
      <c r="B27">
        <f>COUNTIFS(Table2[Sub-Sector],Table3[[#This Row],[Sub-Sector]])</f>
        <v>3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0.33333333333333331</v>
      </c>
      <c r="E27" s="2">
        <f>COUNTIFS(Table2[Sub-Sector],Table3[[#This Row],[Sub-Sector]],Table2[1M Return vs Nifty],"&gt;=5")/Table3[[#This Row],[Count]]</f>
        <v>0.33333333333333331</v>
      </c>
      <c r="F27" s="2">
        <f>COUNTIFS(Table2[Sub-Sector],Table3[[#This Row],[Sub-Sector]],Table2[6M Return vs Nifty],"&gt;=10")/Table3[[#This Row],[Count]]</f>
        <v>0.33333333333333331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0.66666666666666663</v>
      </c>
      <c r="I27" s="2">
        <f>COUNTIFS(Table2[Sub-Sector],Table3[[#This Row],[Sub-Sector]],Table2[Relative Volume],"&gt;=1")/Table3[[#This Row],[Count]]</f>
        <v>0.66666666666666663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1</v>
      </c>
      <c r="O27" s="2">
        <f>COUNTIFS(Table2[Sub-Sector],Table3[[#This Row],[Sub-Sector]],Table2[% Away From Current Month High],"&lt;=0.05")/Table3[[#This Row],[Count]]</f>
        <v>0</v>
      </c>
      <c r="P27" s="2">
        <f>COUNTIFS(Table2[Sub-Sector],Table3[[#This Row],[Sub-Sector]],Table2[% Away From 52W High],"&lt;=10")/Table3[[#This Row],[Count]]</f>
        <v>0.33333333333333331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0.66666666666666663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0.66666666666666663</v>
      </c>
      <c r="V27" s="2">
        <f>COUNTIFS(Table2[Sub-Sector],Table3[[#This Row],[Sub-Sector]],Table2[Sharpe Ratio],"&gt;=0.10")/Table3[[#This Row],[Count]]</f>
        <v>0.33333333333333331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27">
        <f>_xlfn.RANK.AVG(Table3[[#This Row],[Score]],Table3[Score],1)</f>
        <v>15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27">
        <f>_xlfn.RANK.AVG(Table3[[#This Row],[Score 2 ]],Table3[[Score 2 ]],1)</f>
        <v>26</v>
      </c>
    </row>
    <row r="28" spans="1:26" x14ac:dyDescent="0.3">
      <c r="A28" t="s">
        <v>111</v>
      </c>
      <c r="B28">
        <f>COUNTIFS(Table2[Sub-Sector],Table3[[#This Row],[Sub-Sector]])</f>
        <v>3</v>
      </c>
      <c r="C28" s="2">
        <f>COUNTIFS(Table2[Sub-Sector],Table3[[#This Row],[Sub-Sector]],Table2[Uptrend],"Uptrend")/Table3[[#This Row],[Count]]</f>
        <v>1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</v>
      </c>
      <c r="F28" s="2">
        <f>COUNTIFS(Table2[Sub-Sector],Table3[[#This Row],[Sub-Sector]],Table2[6M Return vs Nifty],"&gt;=10")/Table3[[#This Row],[Count]]</f>
        <v>0.66666666666666663</v>
      </c>
      <c r="G28" s="2">
        <f>COUNTIFS(Table2[Sub-Sector],Table3[[#This Row],[Sub-Sector]],Table2[1Y Return vs Nifty],"&gt;=10")/Table3[[#This Row],[Count]]</f>
        <v>1</v>
      </c>
      <c r="H28" s="2">
        <f>COUNTIFS(Table2[Sub-Sector],Table3[[#This Row],[Sub-Sector]],Table2[RSI Exponential â€“ 14D],"&gt;=50")/Table3[[#This Row],[Count]]</f>
        <v>1</v>
      </c>
      <c r="I28" s="2">
        <f>COUNTIFS(Table2[Sub-Sector],Table3[[#This Row],[Sub-Sector]],Table2[Relative Volume],"&gt;=1")/Table3[[#This Row],[Count]]</f>
        <v>0.33333333333333331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0.66666666666666663</v>
      </c>
      <c r="O28" s="2">
        <f>COUNTIFS(Table2[Sub-Sector],Table3[[#This Row],[Sub-Sector]],Table2[% Away From Current Month High],"&lt;=0.05")/Table3[[#This Row],[Count]]</f>
        <v>1</v>
      </c>
      <c r="P28" s="2">
        <f>COUNTIFS(Table2[Sub-Sector],Table3[[#This Row],[Sub-Sector]],Table2[% Away From 52W High],"&lt;=10")/Table3[[#This Row],[Count]]</f>
        <v>1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1</v>
      </c>
      <c r="S28" s="2">
        <f>COUNTIFS(Table2[Sub-Sector],Table3[[#This Row],[Sub-Sector]],Table2[% Price above 50 EMA],"&gt;=0")/Table3[[#This Row],[Count]]</f>
        <v>1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0.66666666666666663</v>
      </c>
      <c r="V28" s="2">
        <f>COUNTIFS(Table2[Sub-Sector],Table3[[#This Row],[Sub-Sector]],Table2[Sharpe Ratio],"&gt;=0.10")/Table3[[#This Row],[Count]]</f>
        <v>0.66666666666666663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28">
        <f>_xlfn.RANK.AVG(Table3[[#This Row],[Score]],Table3[Score],1)</f>
        <v>55.5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28">
        <f>_xlfn.RANK.AVG(Table3[[#This Row],[Score 2 ]],Table3[[Score 2 ]],1)</f>
        <v>27</v>
      </c>
    </row>
    <row r="29" spans="1:26" x14ac:dyDescent="0.3">
      <c r="A29" t="s">
        <v>351</v>
      </c>
      <c r="B29">
        <f>COUNTIFS(Table2[Sub-Sector],Table3[[#This Row],[Sub-Sector]])</f>
        <v>10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0.1</v>
      </c>
      <c r="E29" s="2">
        <f>COUNTIFS(Table2[Sub-Sector],Table3[[#This Row],[Sub-Sector]],Table2[1M Return vs Nifty],"&gt;=5")/Table3[[#This Row],[Count]]</f>
        <v>0.3</v>
      </c>
      <c r="F29" s="2">
        <f>COUNTIFS(Table2[Sub-Sector],Table3[[#This Row],[Sub-Sector]],Table2[6M Return vs Nifty],"&gt;=10")/Table3[[#This Row],[Count]]</f>
        <v>0.7</v>
      </c>
      <c r="G29" s="2">
        <f>COUNTIFS(Table2[Sub-Sector],Table3[[#This Row],[Sub-Sector]],Table2[1Y Return vs Nifty],"&gt;=10")/Table3[[#This Row],[Count]]</f>
        <v>0.8</v>
      </c>
      <c r="H29" s="2">
        <f>COUNTIFS(Table2[Sub-Sector],Table3[[#This Row],[Sub-Sector]],Table2[RSI Exponential â€“ 14D],"&gt;=50")/Table3[[#This Row],[Count]]</f>
        <v>0.7</v>
      </c>
      <c r="I29" s="2">
        <f>COUNTIFS(Table2[Sub-Sector],Table3[[#This Row],[Sub-Sector]],Table2[Relative Volume],"&gt;=1")/Table3[[#This Row],[Count]]</f>
        <v>0.4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0.4</v>
      </c>
      <c r="M29" s="2">
        <f>COUNTIFS(Table2[Sub-Sector],Table3[[#This Row],[Sub-Sector]],Table2[% Away From Current Week High],"&lt;=0.05")/Table3[[#This Row],[Count]]</f>
        <v>0.9</v>
      </c>
      <c r="N29" s="2">
        <f>COUNTIFS(Table2[Sub-Sector],Table3[[#This Row],[Sub-Sector]],Table2[% Away From Current Month Low],"&gt;=0.05")/Table3[[#This Row],[Count]]</f>
        <v>1</v>
      </c>
      <c r="O29" s="2">
        <f>COUNTIFS(Table2[Sub-Sector],Table3[[#This Row],[Sub-Sector]],Table2[% Away From Current Month High],"&lt;=0.05")/Table3[[#This Row],[Count]]</f>
        <v>0.5</v>
      </c>
      <c r="P29" s="2">
        <f>COUNTIFS(Table2[Sub-Sector],Table3[[#This Row],[Sub-Sector]],Table2[% Away From 52W High],"&lt;=10")/Table3[[#This Row],[Count]]</f>
        <v>0.6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0.7</v>
      </c>
      <c r="S29" s="2">
        <f>COUNTIFS(Table2[Sub-Sector],Table3[[#This Row],[Sub-Sector]],Table2[% Price above 50 EMA],"&gt;=0")/Table3[[#This Row],[Count]]</f>
        <v>0.9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0.7</v>
      </c>
      <c r="V29" s="2">
        <f>COUNTIFS(Table2[Sub-Sector],Table3[[#This Row],[Sub-Sector]],Table2[Sharpe Ratio],"&gt;=0.10")/Table3[[#This Row],[Count]]</f>
        <v>0.2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29">
        <f>_xlfn.RANK.AVG(Table3[[#This Row],[Score]],Table3[Score],1)</f>
        <v>27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29">
        <f>_xlfn.RANK.AVG(Table3[[#This Row],[Score 2 ]],Table3[[Score 2 ]],1)</f>
        <v>28</v>
      </c>
    </row>
    <row r="30" spans="1:26" x14ac:dyDescent="0.3">
      <c r="A30" t="s">
        <v>579</v>
      </c>
      <c r="B30">
        <f>COUNTIFS(Table2[Sub-Sector],Table3[[#This Row],[Sub-Sector]])</f>
        <v>5</v>
      </c>
      <c r="C30" s="2">
        <f>COUNTIFS(Table2[Sub-Sector],Table3[[#This Row],[Sub-Sector]],Table2[Uptrend],"Uptrend")/Table3[[#This Row],[Count]]</f>
        <v>0.4</v>
      </c>
      <c r="D30" s="2">
        <f>COUNTIFS(Table2[Sub-Sector],Table3[[#This Row],[Sub-Sector]],Table2[1W Return vs Nifty],"&gt;=5")/Table3[[#This Row],[Count]]</f>
        <v>0.2</v>
      </c>
      <c r="E30" s="2">
        <f>COUNTIFS(Table2[Sub-Sector],Table3[[#This Row],[Sub-Sector]],Table2[1M Return vs Nifty],"&gt;=5")/Table3[[#This Row],[Count]]</f>
        <v>0</v>
      </c>
      <c r="F30" s="2">
        <f>COUNTIFS(Table2[Sub-Sector],Table3[[#This Row],[Sub-Sector]],Table2[6M Return vs Nifty],"&gt;=10")/Table3[[#This Row],[Count]]</f>
        <v>0.4</v>
      </c>
      <c r="G30" s="2">
        <f>COUNTIFS(Table2[Sub-Sector],Table3[[#This Row],[Sub-Sector]],Table2[1Y Return vs Nifty],"&gt;=10")/Table3[[#This Row],[Count]]</f>
        <v>0.6</v>
      </c>
      <c r="H30" s="2">
        <f>COUNTIFS(Table2[Sub-Sector],Table3[[#This Row],[Sub-Sector]],Table2[RSI Exponential â€“ 14D],"&gt;=50")/Table3[[#This Row],[Count]]</f>
        <v>0.8</v>
      </c>
      <c r="I30" s="2">
        <f>COUNTIFS(Table2[Sub-Sector],Table3[[#This Row],[Sub-Sector]],Table2[Relative Volume],"&gt;=1")/Table3[[#This Row],[Count]]</f>
        <v>0.8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0.2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0.8</v>
      </c>
      <c r="O30" s="2">
        <f>COUNTIFS(Table2[Sub-Sector],Table3[[#This Row],[Sub-Sector]],Table2[% Away From Current Month High],"&lt;=0.05")/Table3[[#This Row],[Count]]</f>
        <v>0.6</v>
      </c>
      <c r="P30" s="2">
        <f>COUNTIFS(Table2[Sub-Sector],Table3[[#This Row],[Sub-Sector]],Table2[% Away From 52W High],"&lt;=10")/Table3[[#This Row],[Count]]</f>
        <v>0.4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0.8</v>
      </c>
      <c r="S30" s="2">
        <f>COUNTIFS(Table2[Sub-Sector],Table3[[#This Row],[Sub-Sector]],Table2[% Price above 50 EMA],"&gt;=0")/Table3[[#This Row],[Count]]</f>
        <v>0.8</v>
      </c>
      <c r="T30" s="2">
        <f>COUNTIFS(Table2[Sub-Sector],Table3[[#This Row],[Sub-Sector]],Table2[% Price above 200 EMA],"&gt;=0")/Table3[[#This Row],[Count]]</f>
        <v>0.8</v>
      </c>
      <c r="U30" s="2">
        <f>COUNTIFS(Table2[Sub-Sector],Table3[[#This Row],[Sub-Sector]],Table2[Rate of Change - Zone],"Positive")/Table3[[#This Row],[Count]]</f>
        <v>0.8</v>
      </c>
      <c r="V30" s="2">
        <f>COUNTIFS(Table2[Sub-Sector],Table3[[#This Row],[Sub-Sector]],Table2[Sharpe Ratio],"&gt;=0.10")/Table3[[#This Row],[Count]]</f>
        <v>0.2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30">
        <f>_xlfn.RANK.AVG(Table3[[#This Row],[Score]],Table3[Score],1)</f>
        <v>77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30">
        <f>_xlfn.RANK.AVG(Table3[[#This Row],[Score 2 ]],Table3[[Score 2 ]],1)</f>
        <v>29</v>
      </c>
    </row>
    <row r="31" spans="1:26" x14ac:dyDescent="0.3">
      <c r="A31" t="s">
        <v>608</v>
      </c>
      <c r="B31">
        <f>COUNTIFS(Table2[Sub-Sector],Table3[[#This Row],[Sub-Sector]])</f>
        <v>4</v>
      </c>
      <c r="C31" s="2">
        <f>COUNTIFS(Table2[Sub-Sector],Table3[[#This Row],[Sub-Sector]],Table2[Uptrend],"Uptrend")/Table3[[#This Row],[Count]]</f>
        <v>0.5</v>
      </c>
      <c r="D31" s="2">
        <f>COUNTIFS(Table2[Sub-Sector],Table3[[#This Row],[Sub-Sector]],Table2[1W Return vs Nifty],"&gt;=5")/Table3[[#This Row],[Count]]</f>
        <v>0.75</v>
      </c>
      <c r="E31" s="2">
        <f>COUNTIFS(Table2[Sub-Sector],Table3[[#This Row],[Sub-Sector]],Table2[1M Return vs Nifty],"&gt;=5")/Table3[[#This Row],[Count]]</f>
        <v>0.75</v>
      </c>
      <c r="F31" s="2">
        <f>COUNTIFS(Table2[Sub-Sector],Table3[[#This Row],[Sub-Sector]],Table2[6M Return vs Nifty],"&gt;=10")/Table3[[#This Row],[Count]]</f>
        <v>0.5</v>
      </c>
      <c r="G31" s="2">
        <f>COUNTIFS(Table2[Sub-Sector],Table3[[#This Row],[Sub-Sector]],Table2[1Y Return vs Nifty],"&gt;=10")/Table3[[#This Row],[Count]]</f>
        <v>0.75</v>
      </c>
      <c r="H31" s="2">
        <f>COUNTIFS(Table2[Sub-Sector],Table3[[#This Row],[Sub-Sector]],Table2[RSI Exponential â€“ 14D],"&gt;=50")/Table3[[#This Row],[Count]]</f>
        <v>0.75</v>
      </c>
      <c r="I31" s="2">
        <f>COUNTIFS(Table2[Sub-Sector],Table3[[#This Row],[Sub-Sector]],Table2[Relative Volume],"&gt;=1")/Table3[[#This Row],[Count]]</f>
        <v>0.5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0.75</v>
      </c>
      <c r="L31" s="2">
        <f>COUNTIFS(Table2[Sub-Sector],Table3[[#This Row],[Sub-Sector]],Table2[% Away From Current Week Low],"&gt;=0.05")/Table3[[#This Row],[Count]]</f>
        <v>0.5</v>
      </c>
      <c r="M31" s="2">
        <f>COUNTIFS(Table2[Sub-Sector],Table3[[#This Row],[Sub-Sector]],Table2[% Away From Current Week High],"&lt;=0.05")/Table3[[#This Row],[Count]]</f>
        <v>0.75</v>
      </c>
      <c r="N31" s="2">
        <f>COUNTIFS(Table2[Sub-Sector],Table3[[#This Row],[Sub-Sector]],Table2[% Away From Current Month Low],"&gt;=0.05")/Table3[[#This Row],[Count]]</f>
        <v>1</v>
      </c>
      <c r="O31" s="2">
        <f>COUNTIFS(Table2[Sub-Sector],Table3[[#This Row],[Sub-Sector]],Table2[% Away From Current Month High],"&lt;=0.05")/Table3[[#This Row],[Count]]</f>
        <v>0.75</v>
      </c>
      <c r="P31" s="2">
        <f>COUNTIFS(Table2[Sub-Sector],Table3[[#This Row],[Sub-Sector]],Table2[% Away From 52W High],"&lt;=10")/Table3[[#This Row],[Count]]</f>
        <v>0.25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0.75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0.75</v>
      </c>
      <c r="U31" s="2">
        <f>COUNTIFS(Table2[Sub-Sector],Table3[[#This Row],[Sub-Sector]],Table2[Rate of Change - Zone],"Positive")/Table3[[#This Row],[Count]]</f>
        <v>0.75</v>
      </c>
      <c r="V31" s="2">
        <f>COUNTIFS(Table2[Sub-Sector],Table3[[#This Row],[Sub-Sector]],Table2[Sharpe Ratio],"&gt;=0.10")/Table3[[#This Row],[Count]]</f>
        <v>0.25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</v>
      </c>
      <c r="X31">
        <f>_xlfn.RANK.AVG(Table3[[#This Row],[Score]],Table3[Score],1)</f>
        <v>23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1">
        <f>_xlfn.RANK.AVG(Table3[[#This Row],[Score 2 ]],Table3[[Score 2 ]],1)</f>
        <v>30.5</v>
      </c>
    </row>
    <row r="32" spans="1:26" x14ac:dyDescent="0.3">
      <c r="A32" t="s">
        <v>487</v>
      </c>
      <c r="B32">
        <f>COUNTIFS(Table2[Sub-Sector],Table3[[#This Row],[Sub-Sector]])</f>
        <v>4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0.5</v>
      </c>
      <c r="F32" s="2">
        <f>COUNTIFS(Table2[Sub-Sector],Table3[[#This Row],[Sub-Sector]],Table2[6M Return vs Nifty],"&gt;=10")/Table3[[#This Row],[Count]]</f>
        <v>0.5</v>
      </c>
      <c r="G32" s="2">
        <f>COUNTIFS(Table2[Sub-Sector],Table3[[#This Row],[Sub-Sector]],Table2[1Y Return vs Nifty],"&gt;=10")/Table3[[#This Row],[Count]]</f>
        <v>0.75</v>
      </c>
      <c r="H32" s="2">
        <f>COUNTIFS(Table2[Sub-Sector],Table3[[#This Row],[Sub-Sector]],Table2[RSI Exponential â€“ 14D],"&gt;=50")/Table3[[#This Row],[Count]]</f>
        <v>0.75</v>
      </c>
      <c r="I32" s="2">
        <f>COUNTIFS(Table2[Sub-Sector],Table3[[#This Row],[Sub-Sector]],Table2[Relative Volume],"&gt;=1")/Table3[[#This Row],[Count]]</f>
        <v>0.5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0.75</v>
      </c>
      <c r="N32" s="2">
        <f>COUNTIFS(Table2[Sub-Sector],Table3[[#This Row],[Sub-Sector]],Table2[% Away From Current Month Low],"&gt;=0.05")/Table3[[#This Row],[Count]]</f>
        <v>0.75</v>
      </c>
      <c r="O32" s="2">
        <f>COUNTIFS(Table2[Sub-Sector],Table3[[#This Row],[Sub-Sector]],Table2[% Away From Current Month High],"&lt;=0.05")/Table3[[#This Row],[Count]]</f>
        <v>0</v>
      </c>
      <c r="P32" s="2">
        <f>COUNTIFS(Table2[Sub-Sector],Table3[[#This Row],[Sub-Sector]],Table2[% Away From 52W High],"&lt;=10")/Table3[[#This Row],[Count]]</f>
        <v>0.5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0.75</v>
      </c>
      <c r="S32" s="2">
        <f>COUNTIFS(Table2[Sub-Sector],Table3[[#This Row],[Sub-Sector]],Table2[% Price above 50 EMA],"&gt;=0")/Table3[[#This Row],[Count]]</f>
        <v>0.75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0.75</v>
      </c>
      <c r="V32" s="2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32">
        <f>_xlfn.RANK.AVG(Table3[[#This Row],[Score]],Table3[Score],1)</f>
        <v>32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2">
        <f>_xlfn.RANK.AVG(Table3[[#This Row],[Score 2 ]],Table3[[Score 2 ]],1)</f>
        <v>30.5</v>
      </c>
    </row>
    <row r="33" spans="1:26" x14ac:dyDescent="0.3">
      <c r="A33" t="s">
        <v>121</v>
      </c>
      <c r="B33">
        <f>COUNTIFS(Table2[Sub-Sector],Table3[[#This Row],[Sub-Sector]])</f>
        <v>7</v>
      </c>
      <c r="C33" s="2">
        <f>COUNTIFS(Table2[Sub-Sector],Table3[[#This Row],[Sub-Sector]],Table2[Uptrend],"Uptrend")/Table3[[#This Row],[Count]]</f>
        <v>0.8571428571428571</v>
      </c>
      <c r="D33" s="2">
        <f>COUNTIFS(Table2[Sub-Sector],Table3[[#This Row],[Sub-Sector]],Table2[1W Return vs Nifty],"&gt;=5")/Table3[[#This Row],[Count]]</f>
        <v>0.2857142857142857</v>
      </c>
      <c r="E33" s="2">
        <f>COUNTIFS(Table2[Sub-Sector],Table3[[#This Row],[Sub-Sector]],Table2[1M Return vs Nifty],"&gt;=5")/Table3[[#This Row],[Count]]</f>
        <v>0.8571428571428571</v>
      </c>
      <c r="F33" s="2">
        <f>COUNTIFS(Table2[Sub-Sector],Table3[[#This Row],[Sub-Sector]],Table2[6M Return vs Nifty],"&gt;=10")/Table3[[#This Row],[Count]]</f>
        <v>0.7142857142857143</v>
      </c>
      <c r="G33" s="2">
        <f>COUNTIFS(Table2[Sub-Sector],Table3[[#This Row],[Sub-Sector]],Table2[1Y Return vs Nifty],"&gt;=10")/Table3[[#This Row],[Count]]</f>
        <v>0.8571428571428571</v>
      </c>
      <c r="H33" s="2">
        <f>COUNTIFS(Table2[Sub-Sector],Table3[[#This Row],[Sub-Sector]],Table2[RSI Exponential â€“ 14D],"&gt;=50")/Table3[[#This Row],[Count]]</f>
        <v>0.7142857142857143</v>
      </c>
      <c r="I33" s="2">
        <f>COUNTIFS(Table2[Sub-Sector],Table3[[#This Row],[Sub-Sector]],Table2[Relative Volume],"&gt;=1")/Table3[[#This Row],[Count]]</f>
        <v>0.42857142857142855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0.2857142857142857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1</v>
      </c>
      <c r="O33" s="2">
        <f>COUNTIFS(Table2[Sub-Sector],Table3[[#This Row],[Sub-Sector]],Table2[% Away From Current Month High],"&lt;=0.05")/Table3[[#This Row],[Count]]</f>
        <v>0.5714285714285714</v>
      </c>
      <c r="P33" s="2">
        <f>COUNTIFS(Table2[Sub-Sector],Table3[[#This Row],[Sub-Sector]],Table2[% Away From 52W High],"&lt;=10")/Table3[[#This Row],[Count]]</f>
        <v>0.5714285714285714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0.8571428571428571</v>
      </c>
      <c r="S33" s="2">
        <f>COUNTIFS(Table2[Sub-Sector],Table3[[#This Row],[Sub-Sector]],Table2[% Price above 50 EMA],"&gt;=0")/Table3[[#This Row],[Count]]</f>
        <v>1</v>
      </c>
      <c r="T33" s="2">
        <f>COUNTIFS(Table2[Sub-Sector],Table3[[#This Row],[Sub-Sector]],Table2[% Price above 200 EMA],"&gt;=0")/Table3[[#This Row],[Count]]</f>
        <v>0.8571428571428571</v>
      </c>
      <c r="U33" s="2">
        <f>COUNTIFS(Table2[Sub-Sector],Table3[[#This Row],[Sub-Sector]],Table2[Rate of Change - Zone],"Positive")/Table3[[#This Row],[Count]]</f>
        <v>0.5714285714285714</v>
      </c>
      <c r="V33" s="2">
        <f>COUNTIFS(Table2[Sub-Sector],Table3[[#This Row],[Sub-Sector]],Table2[Sharpe Ratio],"&gt;=0.10")/Table3[[#This Row],[Count]]</f>
        <v>0.8571428571428571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33">
        <f>_xlfn.RANK.AVG(Table3[[#This Row],[Score]],Table3[Score],1)</f>
        <v>21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3">
        <f>_xlfn.RANK.AVG(Table3[[#This Row],[Score 2 ]],Table3[[Score 2 ]],1)</f>
        <v>32</v>
      </c>
    </row>
    <row r="34" spans="1:26" x14ac:dyDescent="0.3">
      <c r="A34" t="s">
        <v>916</v>
      </c>
      <c r="B34">
        <f>COUNTIFS(Table2[Sub-Sector],Table3[[#This Row],[Sub-Sector]])</f>
        <v>2</v>
      </c>
      <c r="C34" s="2">
        <f>COUNTIFS(Table2[Sub-Sector],Table3[[#This Row],[Sub-Sector]],Table2[Uptrend],"Uptrend")/Table3[[#This Row],[Count]]</f>
        <v>0.5</v>
      </c>
      <c r="D34" s="2">
        <f>COUNTIFS(Table2[Sub-Sector],Table3[[#This Row],[Sub-Sector]],Table2[1W Return vs Nifty],"&gt;=5")/Table3[[#This Row],[Count]]</f>
        <v>0.5</v>
      </c>
      <c r="E34" s="2">
        <f>COUNTIFS(Table2[Sub-Sector],Table3[[#This Row],[Sub-Sector]],Table2[1M Return vs Nifty],"&gt;=5")/Table3[[#This Row],[Count]]</f>
        <v>0.5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0.5</v>
      </c>
      <c r="H34" s="2">
        <f>COUNTIFS(Table2[Sub-Sector],Table3[[#This Row],[Sub-Sector]],Table2[RSI Exponential â€“ 14D],"&gt;=50")/Table3[[#This Row],[Count]]</f>
        <v>1</v>
      </c>
      <c r="I34" s="2">
        <f>COUNTIFS(Table2[Sub-Sector],Table3[[#This Row],[Sub-Sector]],Table2[Relative Volume],"&gt;=1")/Table3[[#This Row],[Count]]</f>
        <v>0.5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0.5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1</v>
      </c>
      <c r="O34" s="2">
        <f>COUNTIFS(Table2[Sub-Sector],Table3[[#This Row],[Sub-Sector]],Table2[% Away From Current Month High],"&lt;=0.05")/Table3[[#This Row],[Count]]</f>
        <v>0.5</v>
      </c>
      <c r="P34" s="2">
        <f>COUNTIFS(Table2[Sub-Sector],Table3[[#This Row],[Sub-Sector]],Table2[% Away From 52W High],"&lt;=10")/Table3[[#This Row],[Count]]</f>
        <v>0.5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1</v>
      </c>
      <c r="S34" s="2">
        <f>COUNTIFS(Table2[Sub-Sector],Table3[[#This Row],[Sub-Sector]],Table2[% Price above 50 EMA],"&gt;=0")/Table3[[#This Row],[Count]]</f>
        <v>1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1</v>
      </c>
      <c r="V34" s="2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34">
        <f>_xlfn.RANK.AVG(Table3[[#This Row],[Score]],Table3[Score],1)</f>
        <v>33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4">
        <f>_xlfn.RANK.AVG(Table3[[#This Row],[Score 2 ]],Table3[[Score 2 ]],1)</f>
        <v>34.5</v>
      </c>
    </row>
    <row r="35" spans="1:26" x14ac:dyDescent="0.3">
      <c r="A35" t="s">
        <v>804</v>
      </c>
      <c r="B35">
        <f>COUNTIFS(Table2[Sub-Sector],Table3[[#This Row],[Sub-Sector]])</f>
        <v>2</v>
      </c>
      <c r="C35" s="2">
        <f>COUNTIFS(Table2[Sub-Sector],Table3[[#This Row],[Sub-Sector]],Table2[Uptrend],"Uptrend")/Table3[[#This Row],[Count]]</f>
        <v>0.5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0.5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0.5</v>
      </c>
      <c r="I35" s="2">
        <f>COUNTIFS(Table2[Sub-Sector],Table3[[#This Row],[Sub-Sector]],Table2[Relative Volume],"&gt;=1")/Table3[[#This Row],[Count]]</f>
        <v>0.5</v>
      </c>
      <c r="J35" s="2">
        <f>COUNTIFS(Table2[Sub-Sector],Table3[[#This Row],[Sub-Sector]],Table2[% Away From Day Low],"&gt;=0.05")/Table3[[#This Row],[Count]]</f>
        <v>0.5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0.5</v>
      </c>
      <c r="N35" s="2">
        <f>COUNTIFS(Table2[Sub-Sector],Table3[[#This Row],[Sub-Sector]],Table2[% Away From Current Month Low],"&gt;=0.05")/Table3[[#This Row],[Count]]</f>
        <v>0.5</v>
      </c>
      <c r="O35" s="2">
        <f>COUNTIFS(Table2[Sub-Sector],Table3[[#This Row],[Sub-Sector]],Table2[% Away From Current Month High],"&lt;=0.05")/Table3[[#This Row],[Count]]</f>
        <v>0.5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0.5</v>
      </c>
      <c r="S35" s="2">
        <f>COUNTIFS(Table2[Sub-Sector],Table3[[#This Row],[Sub-Sector]],Table2[% Price above 50 EMA],"&gt;=0")/Table3[[#This Row],[Count]]</f>
        <v>0.5</v>
      </c>
      <c r="T35" s="2">
        <f>COUNTIFS(Table2[Sub-Sector],Table3[[#This Row],[Sub-Sector]],Table2[% Price above 200 EMA],"&gt;=0")/Table3[[#This Row],[Count]]</f>
        <v>0.5</v>
      </c>
      <c r="U35" s="2">
        <f>COUNTIFS(Table2[Sub-Sector],Table3[[#This Row],[Sub-Sector]],Table2[Rate of Change - Zone],"Positive")/Table3[[#This Row],[Count]]</f>
        <v>1</v>
      </c>
      <c r="V35" s="2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35">
        <f>_xlfn.RANK.AVG(Table3[[#This Row],[Score]],Table3[Score],1)</f>
        <v>64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5">
        <f>_xlfn.RANK.AVG(Table3[[#This Row],[Score 2 ]],Table3[[Score 2 ]],1)</f>
        <v>34.5</v>
      </c>
    </row>
    <row r="36" spans="1:26" x14ac:dyDescent="0.3">
      <c r="A36" t="s">
        <v>924</v>
      </c>
      <c r="B36">
        <f>COUNTIFS(Table2[Sub-Sector],Table3[[#This Row],[Sub-Sector]])</f>
        <v>2</v>
      </c>
      <c r="C36" s="2">
        <f>COUNTIFS(Table2[Sub-Sector],Table3[[#This Row],[Sub-Sector]],Table2[Uptrend],"Uptrend")/Table3[[#This Row],[Count]]</f>
        <v>0.5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0.5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0.5</v>
      </c>
      <c r="H36" s="2">
        <f>COUNTIFS(Table2[Sub-Sector],Table3[[#This Row],[Sub-Sector]],Table2[RSI Exponential â€“ 14D],"&gt;=50")/Table3[[#This Row],[Count]]</f>
        <v>1</v>
      </c>
      <c r="I36" s="2">
        <f>COUNTIFS(Table2[Sub-Sector],Table3[[#This Row],[Sub-Sector]],Table2[Relative Volume],"&gt;=1")/Table3[[#This Row],[Count]]</f>
        <v>0.5</v>
      </c>
      <c r="J36" s="2">
        <f>COUNTIFS(Table2[Sub-Sector],Table3[[#This Row],[Sub-Sector]],Table2[% Away From Day Low],"&gt;=0.05")/Table3[[#This Row],[Count]]</f>
        <v>0.5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1</v>
      </c>
      <c r="O36" s="2">
        <f>COUNTIFS(Table2[Sub-Sector],Table3[[#This Row],[Sub-Sector]],Table2[% Away From Current Month High],"&lt;=0.05")/Table3[[#This Row],[Count]]</f>
        <v>1</v>
      </c>
      <c r="P36" s="2">
        <f>COUNTIFS(Table2[Sub-Sector],Table3[[#This Row],[Sub-Sector]],Table2[% Away From 52W High],"&lt;=10")/Table3[[#This Row],[Count]]</f>
        <v>0.5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1</v>
      </c>
      <c r="S36" s="2">
        <f>COUNTIFS(Table2[Sub-Sector],Table3[[#This Row],[Sub-Sector]],Table2[% Price above 50 EMA],"&gt;=0")/Table3[[#This Row],[Count]]</f>
        <v>0.5</v>
      </c>
      <c r="T36" s="2">
        <f>COUNTIFS(Table2[Sub-Sector],Table3[[#This Row],[Sub-Sector]],Table2[% Price above 200 EMA],"&gt;=0")/Table3[[#This Row],[Count]]</f>
        <v>0.5</v>
      </c>
      <c r="U36" s="2">
        <f>COUNTIFS(Table2[Sub-Sector],Table3[[#This Row],[Sub-Sector]],Table2[Rate of Change - Zone],"Positive")/Table3[[#This Row],[Count]]</f>
        <v>1</v>
      </c>
      <c r="V36" s="2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36">
        <f>_xlfn.RANK.AVG(Table3[[#This Row],[Score]],Table3[Score],1)</f>
        <v>64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6">
        <f>_xlfn.RANK.AVG(Table3[[#This Row],[Score 2 ]],Table3[[Score 2 ]],1)</f>
        <v>34.5</v>
      </c>
    </row>
    <row r="37" spans="1:26" x14ac:dyDescent="0.3">
      <c r="A37" t="s">
        <v>303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0.66666666666666663</v>
      </c>
      <c r="D37" s="2">
        <f>COUNTIFS(Table2[Sub-Sector],Table3[[#This Row],[Sub-Sector]],Table2[1W Return vs Nifty],"&gt;=5")/Table3[[#This Row],[Count]]</f>
        <v>0.16666666666666666</v>
      </c>
      <c r="E37" s="2">
        <f>COUNTIFS(Table2[Sub-Sector],Table3[[#This Row],[Sub-Sector]],Table2[1M Return vs Nifty],"&gt;=5")/Table3[[#This Row],[Count]]</f>
        <v>0</v>
      </c>
      <c r="F37" s="2">
        <f>COUNTIFS(Table2[Sub-Sector],Table3[[#This Row],[Sub-Sector]],Table2[6M Return vs Nifty],"&gt;=10")/Table3[[#This Row],[Count]]</f>
        <v>0.33333333333333331</v>
      </c>
      <c r="G37" s="2">
        <f>COUNTIFS(Table2[Sub-Sector],Table3[[#This Row],[Sub-Sector]],Table2[1Y Return vs Nifty],"&gt;=10")/Table3[[#This Row],[Count]]</f>
        <v>0.66666666666666663</v>
      </c>
      <c r="H37" s="2">
        <f>COUNTIFS(Table2[Sub-Sector],Table3[[#This Row],[Sub-Sector]],Table2[RSI Exponential â€“ 14D],"&gt;=50")/Table3[[#This Row],[Count]]</f>
        <v>0.83333333333333337</v>
      </c>
      <c r="I37" s="2">
        <f>COUNTIFS(Table2[Sub-Sector],Table3[[#This Row],[Sub-Sector]],Table2[Relative Volume],"&gt;=1")/Table3[[#This Row],[Count]]</f>
        <v>0.66666666666666663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0.83333333333333337</v>
      </c>
      <c r="N37" s="2">
        <f>COUNTIFS(Table2[Sub-Sector],Table3[[#This Row],[Sub-Sector]],Table2[% Away From Current Month Low],"&gt;=0.05")/Table3[[#This Row],[Count]]</f>
        <v>1</v>
      </c>
      <c r="O37" s="2">
        <f>COUNTIFS(Table2[Sub-Sector],Table3[[#This Row],[Sub-Sector]],Table2[% Away From Current Month High],"&lt;=0.05")/Table3[[#This Row],[Count]]</f>
        <v>0.5</v>
      </c>
      <c r="P37" s="2">
        <f>COUNTIFS(Table2[Sub-Sector],Table3[[#This Row],[Sub-Sector]],Table2[% Away From 52W High],"&lt;=10")/Table3[[#This Row],[Count]]</f>
        <v>0.33333333333333331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0.83333333333333337</v>
      </c>
      <c r="S37" s="2">
        <f>COUNTIFS(Table2[Sub-Sector],Table3[[#This Row],[Sub-Sector]],Table2[% Price above 50 EMA],"&gt;=0")/Table3[[#This Row],[Count]]</f>
        <v>0.83333333333333337</v>
      </c>
      <c r="T37" s="2">
        <f>COUNTIFS(Table2[Sub-Sector],Table3[[#This Row],[Sub-Sector]],Table2[% Price above 200 EMA],"&gt;=0")/Table3[[#This Row],[Count]]</f>
        <v>0.83333333333333337</v>
      </c>
      <c r="U37" s="2">
        <f>COUNTIFS(Table2[Sub-Sector],Table3[[#This Row],[Sub-Sector]],Table2[Rate of Change - Zone],"Positive")/Table3[[#This Row],[Count]]</f>
        <v>0.83333333333333337</v>
      </c>
      <c r="V37" s="2">
        <f>COUNTIFS(Table2[Sub-Sector],Table3[[#This Row],[Sub-Sector]],Table2[Sharpe Ratio],"&gt;=0.10")/Table3[[#This Row],[Count]]</f>
        <v>0.66666666666666663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37">
        <f>_xlfn.RANK.AVG(Table3[[#This Row],[Score]],Table3[Score],1)</f>
        <v>75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7">
        <f>_xlfn.RANK.AVG(Table3[[#This Row],[Score 2 ]],Table3[[Score 2 ]],1)</f>
        <v>34.5</v>
      </c>
    </row>
    <row r="38" spans="1:26" x14ac:dyDescent="0.3">
      <c r="A38" t="s">
        <v>431</v>
      </c>
      <c r="B38">
        <f>COUNTIFS(Table2[Sub-Sector],Table3[[#This Row],[Sub-Sector]])</f>
        <v>4</v>
      </c>
      <c r="C38" s="2">
        <f>COUNTIFS(Table2[Sub-Sector],Table3[[#This Row],[Sub-Sector]],Table2[Uptrend],"Uptrend")/Table3[[#This Row],[Count]]</f>
        <v>0.75</v>
      </c>
      <c r="D38" s="2">
        <f>COUNTIFS(Table2[Sub-Sector],Table3[[#This Row],[Sub-Sector]],Table2[1W Return vs Nifty],"&gt;=5")/Table3[[#This Row],[Count]]</f>
        <v>0.5</v>
      </c>
      <c r="E38" s="2">
        <f>COUNTIFS(Table2[Sub-Sector],Table3[[#This Row],[Sub-Sector]],Table2[1M Return vs Nifty],"&gt;=5")/Table3[[#This Row],[Count]]</f>
        <v>0.75</v>
      </c>
      <c r="F38" s="2">
        <f>COUNTIFS(Table2[Sub-Sector],Table3[[#This Row],[Sub-Sector]],Table2[6M Return vs Nifty],"&gt;=10")/Table3[[#This Row],[Count]]</f>
        <v>0.75</v>
      </c>
      <c r="G38" s="2">
        <f>COUNTIFS(Table2[Sub-Sector],Table3[[#This Row],[Sub-Sector]],Table2[1Y Return vs Nifty],"&gt;=10")/Table3[[#This Row],[Count]]</f>
        <v>0.75</v>
      </c>
      <c r="H38" s="2">
        <f>COUNTIFS(Table2[Sub-Sector],Table3[[#This Row],[Sub-Sector]],Table2[RSI Exponential â€“ 14D],"&gt;=50")/Table3[[#This Row],[Count]]</f>
        <v>0.75</v>
      </c>
      <c r="I38" s="2">
        <f>COUNTIFS(Table2[Sub-Sector],Table3[[#This Row],[Sub-Sector]],Table2[Relative Volume],"&gt;=1")/Table3[[#This Row],[Count]]</f>
        <v>0.5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0.75</v>
      </c>
      <c r="N38" s="2">
        <f>COUNTIFS(Table2[Sub-Sector],Table3[[#This Row],[Sub-Sector]],Table2[% Away From Current Month Low],"&gt;=0.05")/Table3[[#This Row],[Count]]</f>
        <v>0.75</v>
      </c>
      <c r="O38" s="2">
        <f>COUNTIFS(Table2[Sub-Sector],Table3[[#This Row],[Sub-Sector]],Table2[% Away From Current Month High],"&lt;=0.05")/Table3[[#This Row],[Count]]</f>
        <v>0.25</v>
      </c>
      <c r="P38" s="2">
        <f>COUNTIFS(Table2[Sub-Sector],Table3[[#This Row],[Sub-Sector]],Table2[% Away From 52W High],"&lt;=10")/Table3[[#This Row],[Count]]</f>
        <v>0.25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0.75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0.5</v>
      </c>
      <c r="V38" s="2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38">
        <f>_xlfn.RANK.AVG(Table3[[#This Row],[Score]],Table3[Score],1)</f>
        <v>19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8">
        <f>_xlfn.RANK.AVG(Table3[[#This Row],[Score 2 ]],Table3[[Score 2 ]],1)</f>
        <v>37</v>
      </c>
    </row>
    <row r="39" spans="1:26" x14ac:dyDescent="0.3">
      <c r="A39" t="s">
        <v>379</v>
      </c>
      <c r="B39">
        <f>COUNTIFS(Table2[Sub-Sector],Table3[[#This Row],[Sub-Sector]])</f>
        <v>14</v>
      </c>
      <c r="C39" s="2">
        <f>COUNTIFS(Table2[Sub-Sector],Table3[[#This Row],[Sub-Sector]],Table2[Uptrend],"Uptrend")/Table3[[#This Row],[Count]]</f>
        <v>0.8571428571428571</v>
      </c>
      <c r="D39" s="2">
        <f>COUNTIFS(Table2[Sub-Sector],Table3[[#This Row],[Sub-Sector]],Table2[1W Return vs Nifty],"&gt;=5")/Table3[[#This Row],[Count]]</f>
        <v>0.2857142857142857</v>
      </c>
      <c r="E39" s="2">
        <f>COUNTIFS(Table2[Sub-Sector],Table3[[#This Row],[Sub-Sector]],Table2[1M Return vs Nifty],"&gt;=5")/Table3[[#This Row],[Count]]</f>
        <v>0.2857142857142857</v>
      </c>
      <c r="F39" s="2">
        <f>COUNTIFS(Table2[Sub-Sector],Table3[[#This Row],[Sub-Sector]],Table2[6M Return vs Nifty],"&gt;=10")/Table3[[#This Row],[Count]]</f>
        <v>0.35714285714285715</v>
      </c>
      <c r="G39" s="2">
        <f>COUNTIFS(Table2[Sub-Sector],Table3[[#This Row],[Sub-Sector]],Table2[1Y Return vs Nifty],"&gt;=10")/Table3[[#This Row],[Count]]</f>
        <v>0.7857142857142857</v>
      </c>
      <c r="H39" s="2">
        <f>COUNTIFS(Table2[Sub-Sector],Table3[[#This Row],[Sub-Sector]],Table2[RSI Exponential â€“ 14D],"&gt;=50")/Table3[[#This Row],[Count]]</f>
        <v>0.8571428571428571</v>
      </c>
      <c r="I39" s="2">
        <f>COUNTIFS(Table2[Sub-Sector],Table3[[#This Row],[Sub-Sector]],Table2[Relative Volume],"&gt;=1")/Table3[[#This Row],[Count]]</f>
        <v>0.5714285714285714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0.14285714285714285</v>
      </c>
      <c r="M39" s="2">
        <f>COUNTIFS(Table2[Sub-Sector],Table3[[#This Row],[Sub-Sector]],Table2[% Away From Current Week High],"&lt;=0.05")/Table3[[#This Row],[Count]]</f>
        <v>0.7857142857142857</v>
      </c>
      <c r="N39" s="2">
        <f>COUNTIFS(Table2[Sub-Sector],Table3[[#This Row],[Sub-Sector]],Table2[% Away From Current Month Low],"&gt;=0.05")/Table3[[#This Row],[Count]]</f>
        <v>0.9285714285714286</v>
      </c>
      <c r="O39" s="2">
        <f>COUNTIFS(Table2[Sub-Sector],Table3[[#This Row],[Sub-Sector]],Table2[% Away From Current Month High],"&lt;=0.05")/Table3[[#This Row],[Count]]</f>
        <v>0.42857142857142855</v>
      </c>
      <c r="P39" s="2">
        <f>COUNTIFS(Table2[Sub-Sector],Table3[[#This Row],[Sub-Sector]],Table2[% Away From 52W High],"&lt;=10")/Table3[[#This Row],[Count]]</f>
        <v>0.42857142857142855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0.9285714285714286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0.9285714285714286</v>
      </c>
      <c r="U39" s="2">
        <f>COUNTIFS(Table2[Sub-Sector],Table3[[#This Row],[Sub-Sector]],Table2[Rate of Change - Zone],"Positive")/Table3[[#This Row],[Count]]</f>
        <v>0.6428571428571429</v>
      </c>
      <c r="V39" s="2">
        <f>COUNTIFS(Table2[Sub-Sector],Table3[[#This Row],[Sub-Sector]],Table2[Sharpe Ratio],"&gt;=0.10")/Table3[[#This Row],[Count]]</f>
        <v>7.1428571428571425E-2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39">
        <f>_xlfn.RANK.AVG(Table3[[#This Row],[Score]],Table3[Score],1)</f>
        <v>40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9">
        <f>_xlfn.RANK.AVG(Table3[[#This Row],[Score 2 ]],Table3[[Score 2 ]],1)</f>
        <v>38</v>
      </c>
    </row>
    <row r="40" spans="1:26" x14ac:dyDescent="0.3">
      <c r="A40" t="s">
        <v>167</v>
      </c>
      <c r="B40">
        <f>COUNTIFS(Table2[Sub-Sector],Table3[[#This Row],[Sub-Sector]])</f>
        <v>10</v>
      </c>
      <c r="C40" s="2">
        <f>COUNTIFS(Table2[Sub-Sector],Table3[[#This Row],[Sub-Sector]],Table2[Uptrend],"Uptrend")/Table3[[#This Row],[Count]]</f>
        <v>0.9</v>
      </c>
      <c r="D40" s="2">
        <f>COUNTIFS(Table2[Sub-Sector],Table3[[#This Row],[Sub-Sector]],Table2[1W Return vs Nifty],"&gt;=5")/Table3[[#This Row],[Count]]</f>
        <v>0.3</v>
      </c>
      <c r="E40" s="2">
        <f>COUNTIFS(Table2[Sub-Sector],Table3[[#This Row],[Sub-Sector]],Table2[1M Return vs Nifty],"&gt;=5")/Table3[[#This Row],[Count]]</f>
        <v>0.3</v>
      </c>
      <c r="F40" s="2">
        <f>COUNTIFS(Table2[Sub-Sector],Table3[[#This Row],[Sub-Sector]],Table2[6M Return vs Nifty],"&gt;=10")/Table3[[#This Row],[Count]]</f>
        <v>0.9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0.6</v>
      </c>
      <c r="I40" s="2">
        <f>COUNTIFS(Table2[Sub-Sector],Table3[[#This Row],[Sub-Sector]],Table2[Relative Volume],"&gt;=1")/Table3[[#This Row],[Count]]</f>
        <v>0.3</v>
      </c>
      <c r="J40" s="2">
        <f>COUNTIFS(Table2[Sub-Sector],Table3[[#This Row],[Sub-Sector]],Table2[% Away From Day Low],"&gt;=0.05")/Table3[[#This Row],[Count]]</f>
        <v>0.1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0.3</v>
      </c>
      <c r="M40" s="2">
        <f>COUNTIFS(Table2[Sub-Sector],Table3[[#This Row],[Sub-Sector]],Table2[% Away From Current Week High],"&lt;=0.05")/Table3[[#This Row],[Count]]</f>
        <v>0.8</v>
      </c>
      <c r="N40" s="2">
        <f>COUNTIFS(Table2[Sub-Sector],Table3[[#This Row],[Sub-Sector]],Table2[% Away From Current Month Low],"&gt;=0.05")/Table3[[#This Row],[Count]]</f>
        <v>0.9</v>
      </c>
      <c r="O40" s="2">
        <f>COUNTIFS(Table2[Sub-Sector],Table3[[#This Row],[Sub-Sector]],Table2[% Away From Current Month High],"&lt;=0.05")/Table3[[#This Row],[Count]]</f>
        <v>0.2</v>
      </c>
      <c r="P40" s="2">
        <f>COUNTIFS(Table2[Sub-Sector],Table3[[#This Row],[Sub-Sector]],Table2[% Away From 52W High],"&lt;=10")/Table3[[#This Row],[Count]]</f>
        <v>0.5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0.5</v>
      </c>
      <c r="S40" s="2">
        <f>COUNTIFS(Table2[Sub-Sector],Table3[[#This Row],[Sub-Sector]],Table2[% Price above 50 EMA],"&gt;=0")/Table3[[#This Row],[Count]]</f>
        <v>0.7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0.4</v>
      </c>
      <c r="V40" s="2">
        <f>COUNTIFS(Table2[Sub-Sector],Table3[[#This Row],[Sub-Sector]],Table2[Sharpe Ratio],"&gt;=0.10")/Table3[[#This Row],[Count]]</f>
        <v>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40">
        <f>_xlfn.RANK.AVG(Table3[[#This Row],[Score]],Table3[Score],1)</f>
        <v>37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0">
        <f>_xlfn.RANK.AVG(Table3[[#This Row],[Score 2 ]],Table3[[Score 2 ]],1)</f>
        <v>39</v>
      </c>
    </row>
    <row r="41" spans="1:26" x14ac:dyDescent="0.3">
      <c r="A41" t="s">
        <v>18</v>
      </c>
      <c r="B41">
        <f>COUNTIFS(Table2[Sub-Sector],Table3[[#This Row],[Sub-Sector]])</f>
        <v>6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0.5</v>
      </c>
      <c r="E41" s="2">
        <f>COUNTIFS(Table2[Sub-Sector],Table3[[#This Row],[Sub-Sector]],Table2[1M Return vs Nifty],"&gt;=5")/Table3[[#This Row],[Count]]</f>
        <v>0.5</v>
      </c>
      <c r="F41" s="2">
        <f>COUNTIFS(Table2[Sub-Sector],Table3[[#This Row],[Sub-Sector]],Table2[6M Return vs Nifty],"&gt;=10")/Table3[[#This Row],[Count]]</f>
        <v>0.33333333333333331</v>
      </c>
      <c r="G41" s="2">
        <f>COUNTIFS(Table2[Sub-Sector],Table3[[#This Row],[Sub-Sector]],Table2[1Y Return vs Nifty],"&gt;=10")/Table3[[#This Row],[Count]]</f>
        <v>0.83333333333333337</v>
      </c>
      <c r="H41" s="2">
        <f>COUNTIFS(Table2[Sub-Sector],Table3[[#This Row],[Sub-Sector]],Table2[RSI Exponential â€“ 14D],"&gt;=50")/Table3[[#This Row],[Count]]</f>
        <v>0.66666666666666663</v>
      </c>
      <c r="I41" s="2">
        <f>COUNTIFS(Table2[Sub-Sector],Table3[[#This Row],[Sub-Sector]],Table2[Relative Volume],"&gt;=1")/Table3[[#This Row],[Count]]</f>
        <v>0.83333333333333337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0.33333333333333331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0.83333333333333337</v>
      </c>
      <c r="O41" s="2">
        <f>COUNTIFS(Table2[Sub-Sector],Table3[[#This Row],[Sub-Sector]],Table2[% Away From Current Month High],"&lt;=0.05")/Table3[[#This Row],[Count]]</f>
        <v>0.5</v>
      </c>
      <c r="P41" s="2">
        <f>COUNTIFS(Table2[Sub-Sector],Table3[[#This Row],[Sub-Sector]],Table2[% Away From 52W High],"&lt;=10")/Table3[[#This Row],[Count]]</f>
        <v>0.66666666666666663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0.66666666666666663</v>
      </c>
      <c r="S41" s="2">
        <f>COUNTIFS(Table2[Sub-Sector],Table3[[#This Row],[Sub-Sector]],Table2[% Price above 50 EMA],"&gt;=0")/Table3[[#This Row],[Count]]</f>
        <v>0.83333333333333337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0.5</v>
      </c>
      <c r="V41" s="2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41">
        <f>_xlfn.RANK.AVG(Table3[[#This Row],[Score]],Table3[Score],1)</f>
        <v>16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1">
        <f>_xlfn.RANK.AVG(Table3[[#This Row],[Score 2 ]],Table3[[Score 2 ]],1)</f>
        <v>40.5</v>
      </c>
    </row>
    <row r="42" spans="1:26" x14ac:dyDescent="0.3">
      <c r="A42" t="s">
        <v>101</v>
      </c>
      <c r="B42">
        <f>COUNTIFS(Table2[Sub-Sector],Table3[[#This Row],[Sub-Sector]])</f>
        <v>5</v>
      </c>
      <c r="C42" s="2">
        <f>COUNTIFS(Table2[Sub-Sector],Table3[[#This Row],[Sub-Sector]],Table2[Uptrend],"Uptrend")/Table3[[#This Row],[Count]]</f>
        <v>0.8</v>
      </c>
      <c r="D42" s="2">
        <f>COUNTIFS(Table2[Sub-Sector],Table3[[#This Row],[Sub-Sector]],Table2[1W Return vs Nifty],"&gt;=5")/Table3[[#This Row],[Count]]</f>
        <v>0.2</v>
      </c>
      <c r="E42" s="2">
        <f>COUNTIFS(Table2[Sub-Sector],Table3[[#This Row],[Sub-Sector]],Table2[1M Return vs Nifty],"&gt;=5")/Table3[[#This Row],[Count]]</f>
        <v>0.2</v>
      </c>
      <c r="F42" s="2">
        <f>COUNTIFS(Table2[Sub-Sector],Table3[[#This Row],[Sub-Sector]],Table2[6M Return vs Nifty],"&gt;=10")/Table3[[#This Row],[Count]]</f>
        <v>0.2</v>
      </c>
      <c r="G42" s="2">
        <f>COUNTIFS(Table2[Sub-Sector],Table3[[#This Row],[Sub-Sector]],Table2[1Y Return vs Nifty],"&gt;=10")/Table3[[#This Row],[Count]]</f>
        <v>1</v>
      </c>
      <c r="H42" s="2">
        <f>COUNTIFS(Table2[Sub-Sector],Table3[[#This Row],[Sub-Sector]],Table2[RSI Exponential â€“ 14D],"&gt;=50")/Table3[[#This Row],[Count]]</f>
        <v>0.6</v>
      </c>
      <c r="I42" s="2">
        <f>COUNTIFS(Table2[Sub-Sector],Table3[[#This Row],[Sub-Sector]],Table2[Relative Volume],"&gt;=1")/Table3[[#This Row],[Count]]</f>
        <v>0.6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1</v>
      </c>
      <c r="O42" s="2">
        <f>COUNTIFS(Table2[Sub-Sector],Table3[[#This Row],[Sub-Sector]],Table2[% Away From Current Month High],"&lt;=0.05")/Table3[[#This Row],[Count]]</f>
        <v>0.4</v>
      </c>
      <c r="P42" s="2">
        <f>COUNTIFS(Table2[Sub-Sector],Table3[[#This Row],[Sub-Sector]],Table2[% Away From 52W High],"&lt;=10")/Table3[[#This Row],[Count]]</f>
        <v>0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0.6</v>
      </c>
      <c r="S42" s="2">
        <f>COUNTIFS(Table2[Sub-Sector],Table3[[#This Row],[Sub-Sector]],Table2[% Price above 50 EMA],"&gt;=0")/Table3[[#This Row],[Count]]</f>
        <v>1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0.6</v>
      </c>
      <c r="V42" s="2">
        <f>COUNTIFS(Table2[Sub-Sector],Table3[[#This Row],[Sub-Sector]],Table2[Sharpe Ratio],"&gt;=0.10")/Table3[[#This Row],[Count]]</f>
        <v>0.8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42">
        <f>_xlfn.RANK.AVG(Table3[[#This Row],[Score]],Table3[Score],1)</f>
        <v>58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2">
        <f>_xlfn.RANK.AVG(Table3[[#This Row],[Score 2 ]],Table3[[Score 2 ]],1)</f>
        <v>40.5</v>
      </c>
    </row>
    <row r="43" spans="1:26" x14ac:dyDescent="0.3">
      <c r="A43" t="s">
        <v>942</v>
      </c>
      <c r="B43">
        <f>COUNTIFS(Table2[Sub-Sector],Table3[[#This Row],[Sub-Sector]])</f>
        <v>3</v>
      </c>
      <c r="C43" s="2">
        <f>COUNTIFS(Table2[Sub-Sector],Table3[[#This Row],[Sub-Sector]],Table2[Uptrend],"Uptrend")/Table3[[#This Row],[Count]]</f>
        <v>0.66666666666666663</v>
      </c>
      <c r="D43" s="2">
        <f>COUNTIFS(Table2[Sub-Sector],Table3[[#This Row],[Sub-Sector]],Table2[1W Return vs Nifty],"&gt;=5")/Table3[[#This Row],[Count]]</f>
        <v>0.33333333333333331</v>
      </c>
      <c r="E43" s="2">
        <f>COUNTIFS(Table2[Sub-Sector],Table3[[#This Row],[Sub-Sector]],Table2[1M Return vs Nifty],"&gt;=5")/Table3[[#This Row],[Count]]</f>
        <v>0.33333333333333331</v>
      </c>
      <c r="F43" s="2">
        <f>COUNTIFS(Table2[Sub-Sector],Table3[[#This Row],[Sub-Sector]],Table2[6M Return vs Nifty],"&gt;=10")/Table3[[#This Row],[Count]]</f>
        <v>0.33333333333333331</v>
      </c>
      <c r="G43" s="2">
        <f>COUNTIFS(Table2[Sub-Sector],Table3[[#This Row],[Sub-Sector]],Table2[1Y Return vs Nifty],"&gt;=10")/Table3[[#This Row],[Count]]</f>
        <v>0.33333333333333331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Volume],"&gt;=1")/Table3[[#This Row],[Count]]</f>
        <v>0.66666666666666663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0.66666666666666663</v>
      </c>
      <c r="L43" s="2">
        <f>COUNTIFS(Table2[Sub-Sector],Table3[[#This Row],[Sub-Sector]],Table2[% Away From Current Week Low],"&gt;=0.05")/Table3[[#This Row],[Count]]</f>
        <v>0.66666666666666663</v>
      </c>
      <c r="M43" s="2">
        <f>COUNTIFS(Table2[Sub-Sector],Table3[[#This Row],[Sub-Sector]],Table2[% Away From Current Week High],"&lt;=0.05")/Table3[[#This Row],[Count]]</f>
        <v>0.66666666666666663</v>
      </c>
      <c r="N43" s="2">
        <f>COUNTIFS(Table2[Sub-Sector],Table3[[#This Row],[Sub-Sector]],Table2[% Away From Current Month Low],"&gt;=0.05")/Table3[[#This Row],[Count]]</f>
        <v>1</v>
      </c>
      <c r="O43" s="2">
        <f>COUNTIFS(Table2[Sub-Sector],Table3[[#This Row],[Sub-Sector]],Table2[% Away From Current Month High],"&lt;=0.05")/Table3[[#This Row],[Count]]</f>
        <v>0.33333333333333331</v>
      </c>
      <c r="P43" s="2">
        <f>COUNTIFS(Table2[Sub-Sector],Table3[[#This Row],[Sub-Sector]],Table2[% Away From 52W High],"&lt;=10")/Table3[[#This Row],[Count]]</f>
        <v>0.33333333333333331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1</v>
      </c>
      <c r="V43" s="2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43">
        <f>_xlfn.RANK.AVG(Table3[[#This Row],[Score]],Table3[Score],1)</f>
        <v>47.5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3">
        <f>_xlfn.RANK.AVG(Table3[[#This Row],[Score 2 ]],Table3[[Score 2 ]],1)</f>
        <v>42</v>
      </c>
    </row>
    <row r="44" spans="1:26" x14ac:dyDescent="0.3">
      <c r="A44" t="s">
        <v>1785</v>
      </c>
      <c r="B44">
        <f>COUNTIFS(Table2[Sub-Sector],Table3[[#This Row],[Sub-Sector]])</f>
        <v>3</v>
      </c>
      <c r="C44" s="2">
        <f>COUNTIFS(Table2[Sub-Sector],Table3[[#This Row],[Sub-Sector]],Table2[Uptrend],"Uptrend")/Table3[[#This Row],[Count]]</f>
        <v>0.66666666666666663</v>
      </c>
      <c r="D44" s="2">
        <f>COUNTIFS(Table2[Sub-Sector],Table3[[#This Row],[Sub-Sector]],Table2[1W Return vs Nifty],"&gt;=5")/Table3[[#This Row],[Count]]</f>
        <v>0.66666666666666663</v>
      </c>
      <c r="E44" s="2">
        <f>COUNTIFS(Table2[Sub-Sector],Table3[[#This Row],[Sub-Sector]],Table2[1M Return vs Nifty],"&gt;=5")/Table3[[#This Row],[Count]]</f>
        <v>0.33333333333333331</v>
      </c>
      <c r="F44" s="2">
        <f>COUNTIFS(Table2[Sub-Sector],Table3[[#This Row],[Sub-Sector]],Table2[6M Return vs Nifty],"&gt;=10")/Table3[[#This Row],[Count]]</f>
        <v>0</v>
      </c>
      <c r="G44" s="2">
        <f>COUNTIFS(Table2[Sub-Sector],Table3[[#This Row],[Sub-Sector]],Table2[1Y Return vs Nifty],"&gt;=10")/Table3[[#This Row],[Count]]</f>
        <v>0.66666666666666663</v>
      </c>
      <c r="H44" s="2">
        <f>COUNTIFS(Table2[Sub-Sector],Table3[[#This Row],[Sub-Sector]],Table2[RSI Exponential â€“ 14D],"&gt;=50")/Table3[[#This Row],[Count]]</f>
        <v>1</v>
      </c>
      <c r="I44" s="2">
        <f>COUNTIFS(Table2[Sub-Sector],Table3[[#This Row],[Sub-Sector]],Table2[Relative Volume],"&gt;=1")/Table3[[#This Row],[Count]]</f>
        <v>0.66666666666666663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1</v>
      </c>
      <c r="O44" s="2">
        <f>COUNTIFS(Table2[Sub-Sector],Table3[[#This Row],[Sub-Sector]],Table2[% Away From Current Month High],"&lt;=0.05")/Table3[[#This Row],[Count]]</f>
        <v>0.66666666666666663</v>
      </c>
      <c r="P44" s="2">
        <f>COUNTIFS(Table2[Sub-Sector],Table3[[#This Row],[Sub-Sector]],Table2[% Away From 52W High],"&lt;=10")/Table3[[#This Row],[Count]]</f>
        <v>0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0.66666666666666663</v>
      </c>
      <c r="U44" s="2">
        <f>COUNTIFS(Table2[Sub-Sector],Table3[[#This Row],[Sub-Sector]],Table2[Rate of Change - Zone],"Positive")/Table3[[#This Row],[Count]]</f>
        <v>1</v>
      </c>
      <c r="V44" s="2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44">
        <f>_xlfn.RANK.AVG(Table3[[#This Row],[Score]],Table3[Score],1)</f>
        <v>35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4">
        <f>_xlfn.RANK.AVG(Table3[[#This Row],[Score 2 ]],Table3[[Score 2 ]],1)</f>
        <v>43.5</v>
      </c>
    </row>
    <row r="45" spans="1:26" x14ac:dyDescent="0.3">
      <c r="A45" t="s">
        <v>225</v>
      </c>
      <c r="B45">
        <f>COUNTIFS(Table2[Sub-Sector],Table3[[#This Row],[Sub-Sector]])</f>
        <v>3</v>
      </c>
      <c r="C45" s="2">
        <f>COUNTIFS(Table2[Sub-Sector],Table3[[#This Row],[Sub-Sector]],Table2[Uptrend],"Uptrend")/Table3[[#This Row],[Count]]</f>
        <v>0.66666666666666663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0.66666666666666663</v>
      </c>
      <c r="F45" s="2">
        <f>COUNTIFS(Table2[Sub-Sector],Table3[[#This Row],[Sub-Sector]],Table2[6M Return vs Nifty],"&gt;=10")/Table3[[#This Row],[Count]]</f>
        <v>0.33333333333333331</v>
      </c>
      <c r="G45" s="2">
        <f>COUNTIFS(Table2[Sub-Sector],Table3[[#This Row],[Sub-Sector]],Table2[1Y Return vs Nifty],"&gt;=10")/Table3[[#This Row],[Count]]</f>
        <v>0.66666666666666663</v>
      </c>
      <c r="H45" s="2">
        <f>COUNTIFS(Table2[Sub-Sector],Table3[[#This Row],[Sub-Sector]],Table2[RSI Exponential â€“ 14D],"&gt;=50")/Table3[[#This Row],[Count]]</f>
        <v>1</v>
      </c>
      <c r="I45" s="2">
        <f>COUNTIFS(Table2[Sub-Sector],Table3[[#This Row],[Sub-Sector]],Table2[Relative Volume],"&gt;=1")/Table3[[#This Row],[Count]]</f>
        <v>0.66666666666666663</v>
      </c>
      <c r="J45" s="2">
        <f>COUNTIFS(Table2[Sub-Sector],Table3[[#This Row],[Sub-Sector]],Table2[% Away From Day Low],"&gt;=0.05")/Table3[[#This Row],[Count]]</f>
        <v>0.33333333333333331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0.33333333333333331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1</v>
      </c>
      <c r="O45" s="2">
        <f>COUNTIFS(Table2[Sub-Sector],Table3[[#This Row],[Sub-Sector]],Table2[% Away From Current Month High],"&lt;=0.05")/Table3[[#This Row],[Count]]</f>
        <v>0.66666666666666663</v>
      </c>
      <c r="P45" s="2">
        <f>COUNTIFS(Table2[Sub-Sector],Table3[[#This Row],[Sub-Sector]],Table2[% Away From 52W High],"&lt;=10")/Table3[[#This Row],[Count]]</f>
        <v>1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1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0.66666666666666663</v>
      </c>
      <c r="V45" s="2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417.5</v>
      </c>
      <c r="X45">
        <f>_xlfn.RANK.AVG(Table3[[#This Row],[Score]],Table3[Score],1)</f>
        <v>59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5">
        <f>_xlfn.RANK.AVG(Table3[[#This Row],[Score 2 ]],Table3[[Score 2 ]],1)</f>
        <v>43.5</v>
      </c>
    </row>
    <row r="46" spans="1:26" x14ac:dyDescent="0.3">
      <c r="A46" t="s">
        <v>46</v>
      </c>
      <c r="B46">
        <f>COUNTIFS(Table2[Sub-Sector],Table3[[#This Row],[Sub-Sector]])</f>
        <v>27</v>
      </c>
      <c r="C46" s="2">
        <f>COUNTIFS(Table2[Sub-Sector],Table3[[#This Row],[Sub-Sector]],Table2[Uptrend],"Uptrend")/Table3[[#This Row],[Count]]</f>
        <v>0.92592592592592593</v>
      </c>
      <c r="D46" s="2">
        <f>COUNTIFS(Table2[Sub-Sector],Table3[[#This Row],[Sub-Sector]],Table2[1W Return vs Nifty],"&gt;=5")/Table3[[#This Row],[Count]]</f>
        <v>0.14814814814814814</v>
      </c>
      <c r="E46" s="2">
        <f>COUNTIFS(Table2[Sub-Sector],Table3[[#This Row],[Sub-Sector]],Table2[1M Return vs Nifty],"&gt;=5")/Table3[[#This Row],[Count]]</f>
        <v>0.33333333333333331</v>
      </c>
      <c r="F46" s="2">
        <f>COUNTIFS(Table2[Sub-Sector],Table3[[#This Row],[Sub-Sector]],Table2[6M Return vs Nifty],"&gt;=10")/Table3[[#This Row],[Count]]</f>
        <v>0.59259259259259256</v>
      </c>
      <c r="G46" s="2">
        <f>COUNTIFS(Table2[Sub-Sector],Table3[[#This Row],[Sub-Sector]],Table2[1Y Return vs Nifty],"&gt;=10")/Table3[[#This Row],[Count]]</f>
        <v>0.85185185185185186</v>
      </c>
      <c r="H46" s="2">
        <f>COUNTIFS(Table2[Sub-Sector],Table3[[#This Row],[Sub-Sector]],Table2[RSI Exponential â€“ 14D],"&gt;=50")/Table3[[#This Row],[Count]]</f>
        <v>0.66666666666666663</v>
      </c>
      <c r="I46" s="2">
        <f>COUNTIFS(Table2[Sub-Sector],Table3[[#This Row],[Sub-Sector]],Table2[Relative Volume],"&gt;=1")/Table3[[#This Row],[Count]]</f>
        <v>0.37037037037037035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0.29629629629629628</v>
      </c>
      <c r="M46" s="2">
        <f>COUNTIFS(Table2[Sub-Sector],Table3[[#This Row],[Sub-Sector]],Table2[% Away From Current Week High],"&lt;=0.05")/Table3[[#This Row],[Count]]</f>
        <v>0.85185185185185186</v>
      </c>
      <c r="N46" s="2">
        <f>COUNTIFS(Table2[Sub-Sector],Table3[[#This Row],[Sub-Sector]],Table2[% Away From Current Month Low],"&gt;=0.05")/Table3[[#This Row],[Count]]</f>
        <v>0.92592592592592593</v>
      </c>
      <c r="O46" s="2">
        <f>COUNTIFS(Table2[Sub-Sector],Table3[[#This Row],[Sub-Sector]],Table2[% Away From Current Month High],"&lt;=0.05")/Table3[[#This Row],[Count]]</f>
        <v>0.44444444444444442</v>
      </c>
      <c r="P46" s="2">
        <f>COUNTIFS(Table2[Sub-Sector],Table3[[#This Row],[Sub-Sector]],Table2[% Away From 52W High],"&lt;=10")/Table3[[#This Row],[Count]]</f>
        <v>0.62962962962962965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0.7407407407407407</v>
      </c>
      <c r="S46" s="2">
        <f>COUNTIFS(Table2[Sub-Sector],Table3[[#This Row],[Sub-Sector]],Table2[% Price above 50 EMA],"&gt;=0")/Table3[[#This Row],[Count]]</f>
        <v>0.92592592592592593</v>
      </c>
      <c r="T46" s="2">
        <f>COUNTIFS(Table2[Sub-Sector],Table3[[#This Row],[Sub-Sector]],Table2[% Price above 200 EMA],"&gt;=0")/Table3[[#This Row],[Count]]</f>
        <v>0.96296296296296291</v>
      </c>
      <c r="U46" s="2">
        <f>COUNTIFS(Table2[Sub-Sector],Table3[[#This Row],[Sub-Sector]],Table2[Rate of Change - Zone],"Positive")/Table3[[#This Row],[Count]]</f>
        <v>0.55555555555555558</v>
      </c>
      <c r="V46" s="2">
        <f>COUNTIFS(Table2[Sub-Sector],Table3[[#This Row],[Sub-Sector]],Table2[Sharpe Ratio],"&gt;=0.10")/Table3[[#This Row],[Count]]</f>
        <v>0.66666666666666663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46">
        <f>_xlfn.RANK.AVG(Table3[[#This Row],[Score]],Table3[Score],1)</f>
        <v>47.5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6">
        <f>_xlfn.RANK.AVG(Table3[[#This Row],[Score 2 ]],Table3[[Score 2 ]],1)</f>
        <v>45</v>
      </c>
    </row>
    <row r="47" spans="1:26" x14ac:dyDescent="0.3">
      <c r="A47" t="s">
        <v>40</v>
      </c>
      <c r="B47">
        <f>COUNTIFS(Table2[Sub-Sector],Table3[[#This Row],[Sub-Sector]])</f>
        <v>2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1</v>
      </c>
      <c r="F47" s="2">
        <f>COUNTIFS(Table2[Sub-Sector],Table3[[#This Row],[Sub-Sector]],Table2[6M Return vs Nifty],"&gt;=10")/Table3[[#This Row],[Count]]</f>
        <v>0</v>
      </c>
      <c r="G47" s="2">
        <f>COUNTIFS(Table2[Sub-Sector],Table3[[#This Row],[Sub-Sector]],Table2[1Y Return vs Nifty],"&gt;=10")/Table3[[#This Row],[Count]]</f>
        <v>0.5</v>
      </c>
      <c r="H47" s="2">
        <f>COUNTIFS(Table2[Sub-Sector],Table3[[#This Row],[Sub-Sector]],Table2[RSI Exponential â€“ 14D],"&gt;=50")/Table3[[#This Row],[Count]]</f>
        <v>1</v>
      </c>
      <c r="I47" s="2">
        <f>COUNTIFS(Table2[Sub-Sector],Table3[[#This Row],[Sub-Sector]],Table2[Relative Volume],"&gt;=1")/Table3[[#This Row],[Count]]</f>
        <v>1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0.5</v>
      </c>
      <c r="N47" s="2">
        <f>COUNTIFS(Table2[Sub-Sector],Table3[[#This Row],[Sub-Sector]],Table2[% Away From Current Month Low],"&gt;=0.05")/Table3[[#This Row],[Count]]</f>
        <v>1</v>
      </c>
      <c r="O47" s="2">
        <f>COUNTIFS(Table2[Sub-Sector],Table3[[#This Row],[Sub-Sector]],Table2[% Away From Current Month High],"&lt;=0.05")/Table3[[#This Row],[Count]]</f>
        <v>0.5</v>
      </c>
      <c r="P47" s="2">
        <f>COUNTIFS(Table2[Sub-Sector],Table3[[#This Row],[Sub-Sector]],Table2[% Away From 52W High],"&lt;=10")/Table3[[#This Row],[Count]]</f>
        <v>1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1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1</v>
      </c>
      <c r="V47" s="2">
        <f>COUNTIFS(Table2[Sub-Sector],Table3[[#This Row],[Sub-Sector]],Table2[Sharpe Ratio],"&gt;=0.10")/Table3[[#This Row],[Count]]</f>
        <v>0.5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47">
        <f>_xlfn.RANK.AVG(Table3[[#This Row],[Score]],Table3[Score],1)</f>
        <v>30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7">
        <f>_xlfn.RANK.AVG(Table3[[#This Row],[Score 2 ]],Table3[[Score 2 ]],1)</f>
        <v>46</v>
      </c>
    </row>
    <row r="48" spans="1:26" x14ac:dyDescent="0.3">
      <c r="A48" t="s">
        <v>919</v>
      </c>
      <c r="B48">
        <f>COUNTIFS(Table2[Sub-Sector],Table3[[#This Row],[Sub-Sector]])</f>
        <v>2</v>
      </c>
      <c r="C48" s="2">
        <f>COUNTIFS(Table2[Sub-Sector],Table3[[#This Row],[Sub-Sector]],Table2[Uptrend],"Uptrend")/Table3[[#This Row],[Count]]</f>
        <v>0.5</v>
      </c>
      <c r="D48" s="2">
        <f>COUNTIFS(Table2[Sub-Sector],Table3[[#This Row],[Sub-Sector]],Table2[1W Return vs Nifty],"&gt;=5")/Table3[[#This Row],[Count]]</f>
        <v>0.5</v>
      </c>
      <c r="E48" s="2">
        <f>COUNTIFS(Table2[Sub-Sector],Table3[[#This Row],[Sub-Sector]],Table2[1M Return vs Nifty],"&gt;=5")/Table3[[#This Row],[Count]]</f>
        <v>0.5</v>
      </c>
      <c r="F48" s="2">
        <f>COUNTIFS(Table2[Sub-Sector],Table3[[#This Row],[Sub-Sector]],Table2[6M Return vs Nifty],"&gt;=10")/Table3[[#This Row],[Count]]</f>
        <v>1</v>
      </c>
      <c r="G48" s="2">
        <f>COUNTIFS(Table2[Sub-Sector],Table3[[#This Row],[Sub-Sector]],Table2[1Y Return vs Nifty],"&gt;=10")/Table3[[#This Row],[Count]]</f>
        <v>1</v>
      </c>
      <c r="H48" s="2">
        <f>COUNTIFS(Table2[Sub-Sector],Table3[[#This Row],[Sub-Sector]],Table2[RSI Exponential â€“ 14D],"&gt;=50")/Table3[[#This Row],[Count]]</f>
        <v>0.5</v>
      </c>
      <c r="I48" s="2">
        <f>COUNTIFS(Table2[Sub-Sector],Table3[[#This Row],[Sub-Sector]],Table2[Relative Volume],"&gt;=1")/Table3[[#This Row],[Count]]</f>
        <v>0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0.5</v>
      </c>
      <c r="M48" s="2">
        <f>COUNTIFS(Table2[Sub-Sector],Table3[[#This Row],[Sub-Sector]],Table2[% Away From Current Week High],"&lt;=0.05")/Table3[[#This Row],[Count]]</f>
        <v>0.5</v>
      </c>
      <c r="N48" s="2">
        <f>COUNTIFS(Table2[Sub-Sector],Table3[[#This Row],[Sub-Sector]],Table2[% Away From Current Month Low],"&gt;=0.05")/Table3[[#This Row],[Count]]</f>
        <v>0.5</v>
      </c>
      <c r="O48" s="2">
        <f>COUNTIFS(Table2[Sub-Sector],Table3[[#This Row],[Sub-Sector]],Table2[% Away From Current Month High],"&lt;=0.05")/Table3[[#This Row],[Count]]</f>
        <v>0.5</v>
      </c>
      <c r="P48" s="2">
        <f>COUNTIFS(Table2[Sub-Sector],Table3[[#This Row],[Sub-Sector]],Table2[% Away From 52W High],"&lt;=10")/Table3[[#This Row],[Count]]</f>
        <v>0.5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0.5</v>
      </c>
      <c r="S48" s="2">
        <f>COUNTIFS(Table2[Sub-Sector],Table3[[#This Row],[Sub-Sector]],Table2[% Price above 50 EMA],"&gt;=0")/Table3[[#This Row],[Count]]</f>
        <v>0.5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0.5</v>
      </c>
      <c r="V48" s="2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48">
        <f>_xlfn.RANK.AVG(Table3[[#This Row],[Score]],Table3[Score],1)</f>
        <v>41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8">
        <f>_xlfn.RANK.AVG(Table3[[#This Row],[Score 2 ]],Table3[[Score 2 ]],1)</f>
        <v>47</v>
      </c>
    </row>
    <row r="49" spans="1:26" x14ac:dyDescent="0.3">
      <c r="A49" t="s">
        <v>210</v>
      </c>
      <c r="B49">
        <f>COUNTIFS(Table2[Sub-Sector],Table3[[#This Row],[Sub-Sector]])</f>
        <v>3</v>
      </c>
      <c r="C49" s="2">
        <f>COUNTIFS(Table2[Sub-Sector],Table3[[#This Row],[Sub-Sector]],Table2[Uptrend],"Uptrend")/Table3[[#This Row],[Count]]</f>
        <v>0.33333333333333331</v>
      </c>
      <c r="D49" s="2">
        <f>COUNTIFS(Table2[Sub-Sector],Table3[[#This Row],[Sub-Sector]],Table2[1W Return vs Nifty],"&gt;=5")/Table3[[#This Row],[Count]]</f>
        <v>0.66666666666666663</v>
      </c>
      <c r="E49" s="2">
        <f>COUNTIFS(Table2[Sub-Sector],Table3[[#This Row],[Sub-Sector]],Table2[1M Return vs Nifty],"&gt;=5")/Table3[[#This Row],[Count]]</f>
        <v>0.66666666666666663</v>
      </c>
      <c r="F49" s="2">
        <f>COUNTIFS(Table2[Sub-Sector],Table3[[#This Row],[Sub-Sector]],Table2[6M Return vs Nifty],"&gt;=10")/Table3[[#This Row],[Count]]</f>
        <v>0.33333333333333331</v>
      </c>
      <c r="G49" s="2">
        <f>COUNTIFS(Table2[Sub-Sector],Table3[[#This Row],[Sub-Sector]],Table2[1Y Return vs Nifty],"&gt;=10")/Table3[[#This Row],[Count]]</f>
        <v>0.66666666666666663</v>
      </c>
      <c r="H49" s="2">
        <f>COUNTIFS(Table2[Sub-Sector],Table3[[#This Row],[Sub-Sector]],Table2[RSI Exponential â€“ 14D],"&gt;=50")/Table3[[#This Row],[Count]]</f>
        <v>1</v>
      </c>
      <c r="I49" s="2">
        <f>COUNTIFS(Table2[Sub-Sector],Table3[[#This Row],[Sub-Sector]],Table2[Relative Volume],"&gt;=1")/Table3[[#This Row],[Count]]</f>
        <v>0.33333333333333331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0.33333333333333331</v>
      </c>
      <c r="L49" s="2">
        <f>COUNTIFS(Table2[Sub-Sector],Table3[[#This Row],[Sub-Sector]],Table2[% Away From Current Week Low],"&gt;=0.05")/Table3[[#This Row],[Count]]</f>
        <v>1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1</v>
      </c>
      <c r="O49" s="2">
        <f>COUNTIFS(Table2[Sub-Sector],Table3[[#This Row],[Sub-Sector]],Table2[% Away From Current Month High],"&lt;=0.05")/Table3[[#This Row],[Count]]</f>
        <v>1</v>
      </c>
      <c r="P49" s="2">
        <f>COUNTIFS(Table2[Sub-Sector],Table3[[#This Row],[Sub-Sector]],Table2[% Away From 52W High],"&lt;=10")/Table3[[#This Row],[Count]]</f>
        <v>0.66666666666666663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1</v>
      </c>
      <c r="V49" s="2">
        <f>COUNTIFS(Table2[Sub-Sector],Table3[[#This Row],[Sub-Sector]],Table2[Sharpe Ratio],"&gt;=0.10")/Table3[[#This Row],[Count]]</f>
        <v>0.33333333333333331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49">
        <f>_xlfn.RANK.AVG(Table3[[#This Row],[Score]],Table3[Score],1)</f>
        <v>36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9">
        <f>_xlfn.RANK.AVG(Table3[[#This Row],[Score 2 ]],Table3[[Score 2 ]],1)</f>
        <v>48</v>
      </c>
    </row>
    <row r="50" spans="1:26" x14ac:dyDescent="0.3">
      <c r="A50" t="s">
        <v>231</v>
      </c>
      <c r="B50">
        <f>COUNTIFS(Table2[Sub-Sector],Table3[[#This Row],[Sub-Sector]])</f>
        <v>9</v>
      </c>
      <c r="C50" s="2">
        <f>COUNTIFS(Table2[Sub-Sector],Table3[[#This Row],[Sub-Sector]],Table2[Uptrend],"Uptrend")/Table3[[#This Row],[Count]]</f>
        <v>0.55555555555555558</v>
      </c>
      <c r="D50" s="2">
        <f>COUNTIFS(Table2[Sub-Sector],Table3[[#This Row],[Sub-Sector]],Table2[1W Return vs Nifty],"&gt;=5")/Table3[[#This Row],[Count]]</f>
        <v>0.55555555555555558</v>
      </c>
      <c r="E50" s="2">
        <f>COUNTIFS(Table2[Sub-Sector],Table3[[#This Row],[Sub-Sector]],Table2[1M Return vs Nifty],"&gt;=5")/Table3[[#This Row],[Count]]</f>
        <v>0.22222222222222221</v>
      </c>
      <c r="F50" s="2">
        <f>COUNTIFS(Table2[Sub-Sector],Table3[[#This Row],[Sub-Sector]],Table2[6M Return vs Nifty],"&gt;=10")/Table3[[#This Row],[Count]]</f>
        <v>0.66666666666666663</v>
      </c>
      <c r="G50" s="2">
        <f>COUNTIFS(Table2[Sub-Sector],Table3[[#This Row],[Sub-Sector]],Table2[1Y Return vs Nifty],"&gt;=10")/Table3[[#This Row],[Count]]</f>
        <v>0.66666666666666663</v>
      </c>
      <c r="H50" s="2">
        <f>COUNTIFS(Table2[Sub-Sector],Table3[[#This Row],[Sub-Sector]],Table2[RSI Exponential â€“ 14D],"&gt;=50")/Table3[[#This Row],[Count]]</f>
        <v>0.77777777777777779</v>
      </c>
      <c r="I50" s="2">
        <f>COUNTIFS(Table2[Sub-Sector],Table3[[#This Row],[Sub-Sector]],Table2[Relative Volume],"&gt;=1")/Table3[[#This Row],[Count]]</f>
        <v>0.44444444444444442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0.33333333333333331</v>
      </c>
      <c r="M50" s="2">
        <f>COUNTIFS(Table2[Sub-Sector],Table3[[#This Row],[Sub-Sector]],Table2[% Away From Current Week High],"&lt;=0.05")/Table3[[#This Row],[Count]]</f>
        <v>0.77777777777777779</v>
      </c>
      <c r="N50" s="2">
        <f>COUNTIFS(Table2[Sub-Sector],Table3[[#This Row],[Sub-Sector]],Table2[% Away From Current Month Low],"&gt;=0.05")/Table3[[#This Row],[Count]]</f>
        <v>1</v>
      </c>
      <c r="O50" s="2">
        <f>COUNTIFS(Table2[Sub-Sector],Table3[[#This Row],[Sub-Sector]],Table2[% Away From Current Month High],"&lt;=0.05")/Table3[[#This Row],[Count]]</f>
        <v>0.33333333333333331</v>
      </c>
      <c r="P50" s="2">
        <f>COUNTIFS(Table2[Sub-Sector],Table3[[#This Row],[Sub-Sector]],Table2[% Away From 52W High],"&lt;=10")/Table3[[#This Row],[Count]]</f>
        <v>0.44444444444444442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0.77777777777777779</v>
      </c>
      <c r="S50" s="2">
        <f>COUNTIFS(Table2[Sub-Sector],Table3[[#This Row],[Sub-Sector]],Table2[% Price above 50 EMA],"&gt;=0")/Table3[[#This Row],[Count]]</f>
        <v>0.77777777777777779</v>
      </c>
      <c r="T50" s="2">
        <f>COUNTIFS(Table2[Sub-Sector],Table3[[#This Row],[Sub-Sector]],Table2[% Price above 200 EMA],"&gt;=0")/Table3[[#This Row],[Count]]</f>
        <v>0.88888888888888884</v>
      </c>
      <c r="U50" s="2">
        <f>COUNTIFS(Table2[Sub-Sector],Table3[[#This Row],[Sub-Sector]],Table2[Rate of Change - Zone],"Positive")/Table3[[#This Row],[Count]]</f>
        <v>0.55555555555555558</v>
      </c>
      <c r="V50" s="2">
        <f>COUNTIFS(Table2[Sub-Sector],Table3[[#This Row],[Sub-Sector]],Table2[Sharpe Ratio],"&gt;=0.10")/Table3[[#This Row],[Count]]</f>
        <v>0.33333333333333331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50">
        <f>_xlfn.RANK.AVG(Table3[[#This Row],[Score]],Table3[Score],1)</f>
        <v>55.5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0">
        <f>_xlfn.RANK.AVG(Table3[[#This Row],[Score 2 ]],Table3[[Score 2 ]],1)</f>
        <v>49</v>
      </c>
    </row>
    <row r="51" spans="1:26" x14ac:dyDescent="0.3">
      <c r="A51" t="s">
        <v>133</v>
      </c>
      <c r="B51">
        <f>COUNTIFS(Table2[Sub-Sector],Table3[[#This Row],[Sub-Sector]])</f>
        <v>20</v>
      </c>
      <c r="C51" s="2">
        <f>COUNTIFS(Table2[Sub-Sector],Table3[[#This Row],[Sub-Sector]],Table2[Uptrend],"Uptrend")/Table3[[#This Row],[Count]]</f>
        <v>0.9</v>
      </c>
      <c r="D51" s="2">
        <f>COUNTIFS(Table2[Sub-Sector],Table3[[#This Row],[Sub-Sector]],Table2[1W Return vs Nifty],"&gt;=5")/Table3[[#This Row],[Count]]</f>
        <v>0.3</v>
      </c>
      <c r="E51" s="2">
        <f>COUNTIFS(Table2[Sub-Sector],Table3[[#This Row],[Sub-Sector]],Table2[1M Return vs Nifty],"&gt;=5")/Table3[[#This Row],[Count]]</f>
        <v>0.2</v>
      </c>
      <c r="F51" s="2">
        <f>COUNTIFS(Table2[Sub-Sector],Table3[[#This Row],[Sub-Sector]],Table2[6M Return vs Nifty],"&gt;=10")/Table3[[#This Row],[Count]]</f>
        <v>0.6</v>
      </c>
      <c r="G51" s="2">
        <f>COUNTIFS(Table2[Sub-Sector],Table3[[#This Row],[Sub-Sector]],Table2[1Y Return vs Nifty],"&gt;=10")/Table3[[#This Row],[Count]]</f>
        <v>0.85</v>
      </c>
      <c r="H51" s="2">
        <f>COUNTIFS(Table2[Sub-Sector],Table3[[#This Row],[Sub-Sector]],Table2[RSI Exponential â€“ 14D],"&gt;=50")/Table3[[#This Row],[Count]]</f>
        <v>0.55000000000000004</v>
      </c>
      <c r="I51" s="2">
        <f>COUNTIFS(Table2[Sub-Sector],Table3[[#This Row],[Sub-Sector]],Table2[Relative Volume],"&gt;=1")/Table3[[#This Row],[Count]]</f>
        <v>0.45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0.1</v>
      </c>
      <c r="M51" s="2">
        <f>COUNTIFS(Table2[Sub-Sector],Table3[[#This Row],[Sub-Sector]],Table2[% Away From Current Week High],"&lt;=0.05")/Table3[[#This Row],[Count]]</f>
        <v>0.75</v>
      </c>
      <c r="N51" s="2">
        <f>COUNTIFS(Table2[Sub-Sector],Table3[[#This Row],[Sub-Sector]],Table2[% Away From Current Month Low],"&gt;=0.05")/Table3[[#This Row],[Count]]</f>
        <v>0.75</v>
      </c>
      <c r="O51" s="2">
        <f>COUNTIFS(Table2[Sub-Sector],Table3[[#This Row],[Sub-Sector]],Table2[% Away From Current Month High],"&lt;=0.05")/Table3[[#This Row],[Count]]</f>
        <v>0.15</v>
      </c>
      <c r="P51" s="2">
        <f>COUNTIFS(Table2[Sub-Sector],Table3[[#This Row],[Sub-Sector]],Table2[% Away From 52W High],"&lt;=10")/Table3[[#This Row],[Count]]</f>
        <v>0.35</v>
      </c>
      <c r="Q51" s="2">
        <f>COUNTIFS(Table2[Sub-Sector],Table3[[#This Row],[Sub-Sector]],Table2[% Away From 52W Low],"&gt;=10")/Table3[[#This Row],[Count]]</f>
        <v>0.95</v>
      </c>
      <c r="R51" s="2">
        <f>COUNTIFS(Table2[Sub-Sector],Table3[[#This Row],[Sub-Sector]],Table2[% Price above 20 EMA],"&gt;=0")/Table3[[#This Row],[Count]]</f>
        <v>0.55000000000000004</v>
      </c>
      <c r="S51" s="2">
        <f>COUNTIFS(Table2[Sub-Sector],Table3[[#This Row],[Sub-Sector]],Table2[% Price above 50 EMA],"&gt;=0")/Table3[[#This Row],[Count]]</f>
        <v>0.7</v>
      </c>
      <c r="T51" s="2">
        <f>COUNTIFS(Table2[Sub-Sector],Table3[[#This Row],[Sub-Sector]],Table2[% Price above 200 EMA],"&gt;=0")/Table3[[#This Row],[Count]]</f>
        <v>0.95</v>
      </c>
      <c r="U51" s="2">
        <f>COUNTIFS(Table2[Sub-Sector],Table3[[#This Row],[Sub-Sector]],Table2[Rate of Change - Zone],"Positive")/Table3[[#This Row],[Count]]</f>
        <v>0.4</v>
      </c>
      <c r="V51" s="2">
        <f>COUNTIFS(Table2[Sub-Sector],Table3[[#This Row],[Sub-Sector]],Table2[Sharpe Ratio],"&gt;=0.10")/Table3[[#This Row],[Count]]</f>
        <v>0.6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51">
        <f>_xlfn.RANK.AVG(Table3[[#This Row],[Score]],Table3[Score],1)</f>
        <v>53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1">
        <f>_xlfn.RANK.AVG(Table3[[#This Row],[Score 2 ]],Table3[[Score 2 ]],1)</f>
        <v>50</v>
      </c>
    </row>
    <row r="52" spans="1:26" x14ac:dyDescent="0.3">
      <c r="A52" t="s">
        <v>931</v>
      </c>
      <c r="B52">
        <f>COUNTIFS(Table2[Sub-Sector],Table3[[#This Row],[Sub-Sector]])</f>
        <v>2</v>
      </c>
      <c r="C52" s="2">
        <f>COUNTIFS(Table2[Sub-Sector],Table3[[#This Row],[Sub-Sector]],Table2[Uptrend],"Uptrend")/Table3[[#This Row],[Count]]</f>
        <v>1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0.5</v>
      </c>
      <c r="F52" s="2">
        <f>COUNTIFS(Table2[Sub-Sector],Table3[[#This Row],[Sub-Sector]],Table2[6M Return vs Nifty],"&gt;=10")/Table3[[#This Row],[Count]]</f>
        <v>0.5</v>
      </c>
      <c r="G52" s="2">
        <f>COUNTIFS(Table2[Sub-Sector],Table3[[#This Row],[Sub-Sector]],Table2[1Y Return vs Nifty],"&gt;=10")/Table3[[#This Row],[Count]]</f>
        <v>1</v>
      </c>
      <c r="H52" s="2">
        <f>COUNTIFS(Table2[Sub-Sector],Table3[[#This Row],[Sub-Sector]],Table2[RSI Exponential â€“ 14D],"&gt;=50")/Table3[[#This Row],[Count]]</f>
        <v>0</v>
      </c>
      <c r="I52" s="2">
        <f>COUNTIFS(Table2[Sub-Sector],Table3[[#This Row],[Sub-Sector]],Table2[Relative Volume],"&gt;=1")/Table3[[#This Row],[Count]]</f>
        <v>0.5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0.5</v>
      </c>
      <c r="O52" s="2">
        <f>COUNTIFS(Table2[Sub-Sector],Table3[[#This Row],[Sub-Sector]],Table2[% Away From Current Month High],"&lt;=0.05")/Table3[[#This Row],[Count]]</f>
        <v>0</v>
      </c>
      <c r="P52" s="2">
        <f>COUNTIFS(Table2[Sub-Sector],Table3[[#This Row],[Sub-Sector]],Table2[% Away From 52W High],"&lt;=10")/Table3[[#This Row],[Count]]</f>
        <v>0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</v>
      </c>
      <c r="S52" s="2">
        <f>COUNTIFS(Table2[Sub-Sector],Table3[[#This Row],[Sub-Sector]],Table2[% Price above 50 EMA],"&gt;=0")/Table3[[#This Row],[Count]]</f>
        <v>1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</v>
      </c>
      <c r="V52" s="2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52">
        <f>_xlfn.RANK.AVG(Table3[[#This Row],[Score]],Table3[Score],1)</f>
        <v>49.5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2">
        <f>_xlfn.RANK.AVG(Table3[[#This Row],[Score 2 ]],Table3[[Score 2 ]],1)</f>
        <v>51</v>
      </c>
    </row>
    <row r="53" spans="1:26" x14ac:dyDescent="0.3">
      <c r="A53" t="s">
        <v>146</v>
      </c>
      <c r="B53">
        <f>COUNTIFS(Table2[Sub-Sector],Table3[[#This Row],[Sub-Sector]])</f>
        <v>8</v>
      </c>
      <c r="C53" s="2">
        <f>COUNTIFS(Table2[Sub-Sector],Table3[[#This Row],[Sub-Sector]],Table2[Uptrend],"Uptrend")/Table3[[#This Row],[Count]]</f>
        <v>0.75</v>
      </c>
      <c r="D53" s="2">
        <f>COUNTIFS(Table2[Sub-Sector],Table3[[#This Row],[Sub-Sector]],Table2[1W Return vs Nifty],"&gt;=5")/Table3[[#This Row],[Count]]</f>
        <v>0.125</v>
      </c>
      <c r="E53" s="2">
        <f>COUNTIFS(Table2[Sub-Sector],Table3[[#This Row],[Sub-Sector]],Table2[1M Return vs Nifty],"&gt;=5")/Table3[[#This Row],[Count]]</f>
        <v>0.5</v>
      </c>
      <c r="F53" s="2">
        <f>COUNTIFS(Table2[Sub-Sector],Table3[[#This Row],[Sub-Sector]],Table2[6M Return vs Nifty],"&gt;=10")/Table3[[#This Row],[Count]]</f>
        <v>0.5</v>
      </c>
      <c r="G53" s="2">
        <f>COUNTIFS(Table2[Sub-Sector],Table3[[#This Row],[Sub-Sector]],Table2[1Y Return vs Nifty],"&gt;=10")/Table3[[#This Row],[Count]]</f>
        <v>0.75</v>
      </c>
      <c r="H53" s="2">
        <f>COUNTIFS(Table2[Sub-Sector],Table3[[#This Row],[Sub-Sector]],Table2[RSI Exponential â€“ 14D],"&gt;=50")/Table3[[#This Row],[Count]]</f>
        <v>0.75</v>
      </c>
      <c r="I53" s="2">
        <f>COUNTIFS(Table2[Sub-Sector],Table3[[#This Row],[Sub-Sector]],Table2[Relative Volume],"&gt;=1")/Table3[[#This Row],[Count]]</f>
        <v>0.25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0.75</v>
      </c>
      <c r="N53" s="2">
        <f>COUNTIFS(Table2[Sub-Sector],Table3[[#This Row],[Sub-Sector]],Table2[% Away From Current Month Low],"&gt;=0.05")/Table3[[#This Row],[Count]]</f>
        <v>0.875</v>
      </c>
      <c r="O53" s="2">
        <f>COUNTIFS(Table2[Sub-Sector],Table3[[#This Row],[Sub-Sector]],Table2[% Away From Current Month High],"&lt;=0.05")/Table3[[#This Row],[Count]]</f>
        <v>0.5</v>
      </c>
      <c r="P53" s="2">
        <f>COUNTIFS(Table2[Sub-Sector],Table3[[#This Row],[Sub-Sector]],Table2[% Away From 52W High],"&lt;=10")/Table3[[#This Row],[Count]]</f>
        <v>0.5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0.875</v>
      </c>
      <c r="S53" s="2">
        <f>COUNTIFS(Table2[Sub-Sector],Table3[[#This Row],[Sub-Sector]],Table2[% Price above 50 EMA],"&gt;=0")/Table3[[#This Row],[Count]]</f>
        <v>0.75</v>
      </c>
      <c r="T53" s="2">
        <f>COUNTIFS(Table2[Sub-Sector],Table3[[#This Row],[Sub-Sector]],Table2[% Price above 200 EMA],"&gt;=0")/Table3[[#This Row],[Count]]</f>
        <v>0.875</v>
      </c>
      <c r="U53" s="2">
        <f>COUNTIFS(Table2[Sub-Sector],Table3[[#This Row],[Sub-Sector]],Table2[Rate of Change - Zone],"Positive")/Table3[[#This Row],[Count]]</f>
        <v>0.75</v>
      </c>
      <c r="V53" s="2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</v>
      </c>
      <c r="X53">
        <f>_xlfn.RANK.AVG(Table3[[#This Row],[Score]],Table3[Score],1)</f>
        <v>54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3">
        <f>_xlfn.RANK.AVG(Table3[[#This Row],[Score 2 ]],Table3[[Score 2 ]],1)</f>
        <v>52</v>
      </c>
    </row>
    <row r="54" spans="1:26" x14ac:dyDescent="0.3">
      <c r="A54" t="s">
        <v>80</v>
      </c>
      <c r="B54">
        <f>COUNTIFS(Table2[Sub-Sector],Table3[[#This Row],[Sub-Sector]])</f>
        <v>3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0.33333333333333331</v>
      </c>
      <c r="E54" s="2">
        <f>COUNTIFS(Table2[Sub-Sector],Table3[[#This Row],[Sub-Sector]],Table2[1M Return vs Nifty],"&gt;=5")/Table3[[#This Row],[Count]]</f>
        <v>0.33333333333333331</v>
      </c>
      <c r="F54" s="2">
        <f>COUNTIFS(Table2[Sub-Sector],Table3[[#This Row],[Sub-Sector]],Table2[6M Return vs Nifty],"&gt;=10")/Table3[[#This Row],[Count]]</f>
        <v>1</v>
      </c>
      <c r="G54" s="2">
        <f>COUNTIFS(Table2[Sub-Sector],Table3[[#This Row],[Sub-Sector]],Table2[1Y Return vs Nifty],"&gt;=10")/Table3[[#This Row],[Count]]</f>
        <v>1</v>
      </c>
      <c r="H54" s="2">
        <f>COUNTIFS(Table2[Sub-Sector],Table3[[#This Row],[Sub-Sector]],Table2[RSI Exponential â€“ 14D],"&gt;=50")/Table3[[#This Row],[Count]]</f>
        <v>1</v>
      </c>
      <c r="I54" s="2">
        <f>COUNTIFS(Table2[Sub-Sector],Table3[[#This Row],[Sub-Sector]],Table2[Relative Volume],"&gt;=1")/Table3[[#This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0.66666666666666663</v>
      </c>
      <c r="N54" s="2">
        <f>COUNTIFS(Table2[Sub-Sector],Table3[[#This Row],[Sub-Sector]],Table2[% Away From Current Month Low],"&gt;=0.05")/Table3[[#This Row],[Count]]</f>
        <v>1</v>
      </c>
      <c r="O54" s="2">
        <f>COUNTIFS(Table2[Sub-Sector],Table3[[#This Row],[Sub-Sector]],Table2[% Away From Current Month High],"&lt;=0.05")/Table3[[#This Row],[Count]]</f>
        <v>0.33333333333333331</v>
      </c>
      <c r="P54" s="2">
        <f>COUNTIFS(Table2[Sub-Sector],Table3[[#This Row],[Sub-Sector]],Table2[% Away From 52W High],"&lt;=10")/Table3[[#This Row],[Count]]</f>
        <v>1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1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0.33333333333333331</v>
      </c>
      <c r="V54" s="2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54">
        <f>_xlfn.RANK.AVG(Table3[[#This Row],[Score]],Table3[Score],1)</f>
        <v>29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4">
        <f>_xlfn.RANK.AVG(Table3[[#This Row],[Score 2 ]],Table3[[Score 2 ]],1)</f>
        <v>53.5</v>
      </c>
    </row>
    <row r="55" spans="1:26" x14ac:dyDescent="0.3">
      <c r="A55" t="s">
        <v>413</v>
      </c>
      <c r="B55">
        <f>COUNTIFS(Table2[Sub-Sector],Table3[[#This Row],[Sub-Sector]])</f>
        <v>11</v>
      </c>
      <c r="C55" s="2">
        <f>COUNTIFS(Table2[Sub-Sector],Table3[[#This Row],[Sub-Sector]],Table2[Uptrend],"Uptrend")/Table3[[#This Row],[Count]]</f>
        <v>0.54545454545454541</v>
      </c>
      <c r="D55" s="2">
        <f>COUNTIFS(Table2[Sub-Sector],Table3[[#This Row],[Sub-Sector]],Table2[1W Return vs Nifty],"&gt;=5")/Table3[[#This Row],[Count]]</f>
        <v>0.54545454545454541</v>
      </c>
      <c r="E55" s="2">
        <f>COUNTIFS(Table2[Sub-Sector],Table3[[#This Row],[Sub-Sector]],Table2[1M Return vs Nifty],"&gt;=5")/Table3[[#This Row],[Count]]</f>
        <v>0.27272727272727271</v>
      </c>
      <c r="F55" s="2">
        <f>COUNTIFS(Table2[Sub-Sector],Table3[[#This Row],[Sub-Sector]],Table2[6M Return vs Nifty],"&gt;=10")/Table3[[#This Row],[Count]]</f>
        <v>0.54545454545454541</v>
      </c>
      <c r="G55" s="2">
        <f>COUNTIFS(Table2[Sub-Sector],Table3[[#This Row],[Sub-Sector]],Table2[1Y Return vs Nifty],"&gt;=10")/Table3[[#This Row],[Count]]</f>
        <v>0.54545454545454541</v>
      </c>
      <c r="H55" s="2">
        <f>COUNTIFS(Table2[Sub-Sector],Table3[[#This Row],[Sub-Sector]],Table2[RSI Exponential â€“ 14D],"&gt;=50")/Table3[[#This Row],[Count]]</f>
        <v>0.81818181818181823</v>
      </c>
      <c r="I55" s="2">
        <f>COUNTIFS(Table2[Sub-Sector],Table3[[#This Row],[Sub-Sector]],Table2[Relative Volume],"&gt;=1")/Table3[[#This Row],[Count]]</f>
        <v>0.36363636363636365</v>
      </c>
      <c r="J55" s="2">
        <f>COUNTIFS(Table2[Sub-Sector],Table3[[#This Row],[Sub-Sector]],Table2[% Away From Day Low],"&gt;=0.05")/Table3[[#This Row],[Count]]</f>
        <v>9.0909090909090912E-2</v>
      </c>
      <c r="K55" s="2">
        <f>COUNTIFS(Table2[Sub-Sector],Table3[[#This Row],[Sub-Sector]],Table2[% Away From Day High],"&lt;=0.05")/Table3[[#This Row],[Count]]</f>
        <v>0.90909090909090906</v>
      </c>
      <c r="L55" s="2">
        <f>COUNTIFS(Table2[Sub-Sector],Table3[[#This Row],[Sub-Sector]],Table2[% Away From Current Week Low],"&gt;=0.05")/Table3[[#This Row],[Count]]</f>
        <v>0.45454545454545453</v>
      </c>
      <c r="M55" s="2">
        <f>COUNTIFS(Table2[Sub-Sector],Table3[[#This Row],[Sub-Sector]],Table2[% Away From Current Week High],"&lt;=0.05")/Table3[[#This Row],[Count]]</f>
        <v>0.90909090909090906</v>
      </c>
      <c r="N55" s="2">
        <f>COUNTIFS(Table2[Sub-Sector],Table3[[#This Row],[Sub-Sector]],Table2[% Away From Current Month Low],"&gt;=0.05")/Table3[[#This Row],[Count]]</f>
        <v>0.72727272727272729</v>
      </c>
      <c r="O55" s="2">
        <f>COUNTIFS(Table2[Sub-Sector],Table3[[#This Row],[Sub-Sector]],Table2[% Away From Current Month High],"&lt;=0.05")/Table3[[#This Row],[Count]]</f>
        <v>0.45454545454545453</v>
      </c>
      <c r="P55" s="2">
        <f>COUNTIFS(Table2[Sub-Sector],Table3[[#This Row],[Sub-Sector]],Table2[% Away From 52W High],"&lt;=10")/Table3[[#This Row],[Count]]</f>
        <v>0.54545454545454541</v>
      </c>
      <c r="Q55" s="2">
        <f>COUNTIFS(Table2[Sub-Sector],Table3[[#This Row],[Sub-Sector]],Table2[% Away From 52W Low],"&gt;=10")/Table3[[#This Row],[Count]]</f>
        <v>0.90909090909090906</v>
      </c>
      <c r="R55" s="2">
        <f>COUNTIFS(Table2[Sub-Sector],Table3[[#This Row],[Sub-Sector]],Table2[% Price above 20 EMA],"&gt;=0")/Table3[[#This Row],[Count]]</f>
        <v>0.72727272727272729</v>
      </c>
      <c r="S55" s="2">
        <f>COUNTIFS(Table2[Sub-Sector],Table3[[#This Row],[Sub-Sector]],Table2[% Price above 50 EMA],"&gt;=0")/Table3[[#This Row],[Count]]</f>
        <v>0.72727272727272729</v>
      </c>
      <c r="T55" s="2">
        <f>COUNTIFS(Table2[Sub-Sector],Table3[[#This Row],[Sub-Sector]],Table2[% Price above 200 EMA],"&gt;=0")/Table3[[#This Row],[Count]]</f>
        <v>0.72727272727272729</v>
      </c>
      <c r="U55" s="2">
        <f>COUNTIFS(Table2[Sub-Sector],Table3[[#This Row],[Sub-Sector]],Table2[Rate of Change - Zone],"Positive")/Table3[[#This Row],[Count]]</f>
        <v>0.72727272727272729</v>
      </c>
      <c r="V55" s="2">
        <f>COUNTIFS(Table2[Sub-Sector],Table3[[#This Row],[Sub-Sector]],Table2[Sharpe Ratio],"&gt;=0.10")/Table3[[#This Row],[Count]]</f>
        <v>9.0909090909090912E-2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5">
        <f>_xlfn.RANK.AVG(Table3[[#This Row],[Score]],Table3[Score],1)</f>
        <v>57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5">
        <f>_xlfn.RANK.AVG(Table3[[#This Row],[Score 2 ]],Table3[[Score 2 ]],1)</f>
        <v>53.5</v>
      </c>
    </row>
    <row r="56" spans="1:26" x14ac:dyDescent="0.3">
      <c r="A56" t="s">
        <v>628</v>
      </c>
      <c r="B56">
        <f>COUNTIFS(Table2[Sub-Sector],Table3[[#This Row],[Sub-Sector]])</f>
        <v>14</v>
      </c>
      <c r="C56" s="2">
        <f>COUNTIFS(Table2[Sub-Sector],Table3[[#This Row],[Sub-Sector]],Table2[Uptrend],"Uptrend")/Table3[[#This Row],[Count]]</f>
        <v>0.7142857142857143</v>
      </c>
      <c r="D56" s="2">
        <f>COUNTIFS(Table2[Sub-Sector],Table3[[#This Row],[Sub-Sector]],Table2[1W Return vs Nifty],"&gt;=5")/Table3[[#This Row],[Count]]</f>
        <v>0.14285714285714285</v>
      </c>
      <c r="E56" s="2">
        <f>COUNTIFS(Table2[Sub-Sector],Table3[[#This Row],[Sub-Sector]],Table2[1M Return vs Nifty],"&gt;=5")/Table3[[#This Row],[Count]]</f>
        <v>0.2857142857142857</v>
      </c>
      <c r="F56" s="2">
        <f>COUNTIFS(Table2[Sub-Sector],Table3[[#This Row],[Sub-Sector]],Table2[6M Return vs Nifty],"&gt;=10")/Table3[[#This Row],[Count]]</f>
        <v>0.2857142857142857</v>
      </c>
      <c r="G56" s="2">
        <f>COUNTIFS(Table2[Sub-Sector],Table3[[#This Row],[Sub-Sector]],Table2[1Y Return vs Nifty],"&gt;=10")/Table3[[#This Row],[Count]]</f>
        <v>0.6428571428571429</v>
      </c>
      <c r="H56" s="2">
        <f>COUNTIFS(Table2[Sub-Sector],Table3[[#This Row],[Sub-Sector]],Table2[RSI Exponential â€“ 14D],"&gt;=50")/Table3[[#This Row],[Count]]</f>
        <v>0.8571428571428571</v>
      </c>
      <c r="I56" s="2">
        <f>COUNTIFS(Table2[Sub-Sector],Table3[[#This Row],[Sub-Sector]],Table2[Relative Volume],"&gt;=1")/Table3[[#This Row],[Count]]</f>
        <v>0.5714285714285714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0.2857142857142857</v>
      </c>
      <c r="M56" s="2">
        <f>COUNTIFS(Table2[Sub-Sector],Table3[[#This Row],[Sub-Sector]],Table2[% Away From Current Week High],"&lt;=0.05")/Table3[[#This Row],[Count]]</f>
        <v>0.7142857142857143</v>
      </c>
      <c r="N56" s="2">
        <f>COUNTIFS(Table2[Sub-Sector],Table3[[#This Row],[Sub-Sector]],Table2[% Away From Current Month Low],"&gt;=0.05")/Table3[[#This Row],[Count]]</f>
        <v>1</v>
      </c>
      <c r="O56" s="2">
        <f>COUNTIFS(Table2[Sub-Sector],Table3[[#This Row],[Sub-Sector]],Table2[% Away From Current Month High],"&lt;=0.05")/Table3[[#This Row],[Count]]</f>
        <v>0.35714285714285715</v>
      </c>
      <c r="P56" s="2">
        <f>COUNTIFS(Table2[Sub-Sector],Table3[[#This Row],[Sub-Sector]],Table2[% Away From 52W High],"&lt;=10")/Table3[[#This Row],[Count]]</f>
        <v>0.42857142857142855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0.9285714285714286</v>
      </c>
      <c r="S56" s="2">
        <f>COUNTIFS(Table2[Sub-Sector],Table3[[#This Row],[Sub-Sector]],Table2[% Price above 50 EMA],"&gt;=0")/Table3[[#This Row],[Count]]</f>
        <v>0.8571428571428571</v>
      </c>
      <c r="T56" s="2">
        <f>COUNTIFS(Table2[Sub-Sector],Table3[[#This Row],[Sub-Sector]],Table2[% Price above 200 EMA],"&gt;=0")/Table3[[#This Row],[Count]]</f>
        <v>0.9285714285714286</v>
      </c>
      <c r="U56" s="2">
        <f>COUNTIFS(Table2[Sub-Sector],Table3[[#This Row],[Sub-Sector]],Table2[Rate of Change - Zone],"Positive")/Table3[[#This Row],[Count]]</f>
        <v>0.7142857142857143</v>
      </c>
      <c r="V56" s="2">
        <f>COUNTIFS(Table2[Sub-Sector],Table3[[#This Row],[Sub-Sector]],Table2[Sharpe Ratio],"&gt;=0.10")/Table3[[#This Row],[Count]]</f>
        <v>0.14285714285714285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56">
        <f>_xlfn.RANK.AVG(Table3[[#This Row],[Score]],Table3[Score],1)</f>
        <v>74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6">
        <f>_xlfn.RANK.AVG(Table3[[#This Row],[Score 2 ]],Table3[[Score 2 ]],1)</f>
        <v>55</v>
      </c>
    </row>
    <row r="57" spans="1:26" x14ac:dyDescent="0.3">
      <c r="A57" t="s">
        <v>27</v>
      </c>
      <c r="B57">
        <f>COUNTIFS(Table2[Sub-Sector],Table3[[#This Row],[Sub-Sector]])</f>
        <v>4</v>
      </c>
      <c r="C57" s="2">
        <f>COUNTIFS(Table2[Sub-Sector],Table3[[#This Row],[Sub-Sector]],Table2[Uptrend],"Uptrend")/Table3[[#This Row],[Count]]</f>
        <v>1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0.25</v>
      </c>
      <c r="F57" s="2">
        <f>COUNTIFS(Table2[Sub-Sector],Table3[[#This Row],[Sub-Sector]],Table2[6M Return vs Nifty],"&gt;=10")/Table3[[#This Row],[Count]]</f>
        <v>0.25</v>
      </c>
      <c r="G57" s="2">
        <f>COUNTIFS(Table2[Sub-Sector],Table3[[#This Row],[Sub-Sector]],Table2[1Y Return vs Nifty],"&gt;=10")/Table3[[#This Row],[Count]]</f>
        <v>0.5</v>
      </c>
      <c r="H57" s="2">
        <f>COUNTIFS(Table2[Sub-Sector],Table3[[#This Row],[Sub-Sector]],Table2[RSI Exponential â€“ 14D],"&gt;=50")/Table3[[#This Row],[Count]]</f>
        <v>1</v>
      </c>
      <c r="I57" s="2">
        <f>COUNTIFS(Table2[Sub-Sector],Table3[[#This Row],[Sub-Sector]],Table2[Relative Volume],"&gt;=1")/Table3[[#This Row],[Count]]</f>
        <v>0.5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0.25</v>
      </c>
      <c r="M57" s="2">
        <f>COUNTIFS(Table2[Sub-Sector],Table3[[#This Row],[Sub-Sector]],Table2[% Away From Current Week High],"&lt;=0.05")/Table3[[#This Row],[Count]]</f>
        <v>0.75</v>
      </c>
      <c r="N57" s="2">
        <f>COUNTIFS(Table2[Sub-Sector],Table3[[#This Row],[Sub-Sector]],Table2[% Away From Current Month Low],"&gt;=0.05")/Table3[[#This Row],[Count]]</f>
        <v>1</v>
      </c>
      <c r="O57" s="2">
        <f>COUNTIFS(Table2[Sub-Sector],Table3[[#This Row],[Sub-Sector]],Table2[% Away From Current Month High],"&lt;=0.05")/Table3[[#This Row],[Count]]</f>
        <v>0.5</v>
      </c>
      <c r="P57" s="2">
        <f>COUNTIFS(Table2[Sub-Sector],Table3[[#This Row],[Sub-Sector]],Table2[% Away From 52W High],"&lt;=10")/Table3[[#This Row],[Count]]</f>
        <v>0.5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1</v>
      </c>
      <c r="V57" s="2">
        <f>COUNTIFS(Table2[Sub-Sector],Table3[[#This Row],[Sub-Sector]],Table2[Sharpe Ratio],"&gt;=0.10")/Table3[[#This Row],[Count]]</f>
        <v>0.25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57">
        <f>_xlfn.RANK.AVG(Table3[[#This Row],[Score]],Table3[Score],1)</f>
        <v>61.5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7">
        <f>_xlfn.RANK.AVG(Table3[[#This Row],[Score 2 ]],Table3[[Score 2 ]],1)</f>
        <v>56</v>
      </c>
    </row>
    <row r="58" spans="1:26" x14ac:dyDescent="0.3">
      <c r="A58" t="s">
        <v>60</v>
      </c>
      <c r="B58">
        <f>COUNTIFS(Table2[Sub-Sector],Table3[[#This Row],[Sub-Sector]])</f>
        <v>43</v>
      </c>
      <c r="C58" s="2">
        <f>COUNTIFS(Table2[Sub-Sector],Table3[[#This Row],[Sub-Sector]],Table2[Uptrend],"Uptrend")/Table3[[#This Row],[Count]]</f>
        <v>0.93023255813953487</v>
      </c>
      <c r="D58" s="2">
        <f>COUNTIFS(Table2[Sub-Sector],Table3[[#This Row],[Sub-Sector]],Table2[1W Return vs Nifty],"&gt;=5")/Table3[[#This Row],[Count]]</f>
        <v>0.23255813953488372</v>
      </c>
      <c r="E58" s="2">
        <f>COUNTIFS(Table2[Sub-Sector],Table3[[#This Row],[Sub-Sector]],Table2[1M Return vs Nifty],"&gt;=5")/Table3[[#This Row],[Count]]</f>
        <v>0.53488372093023251</v>
      </c>
      <c r="F58" s="2">
        <f>COUNTIFS(Table2[Sub-Sector],Table3[[#This Row],[Sub-Sector]],Table2[6M Return vs Nifty],"&gt;=10")/Table3[[#This Row],[Count]]</f>
        <v>0.32558139534883723</v>
      </c>
      <c r="G58" s="2">
        <f>COUNTIFS(Table2[Sub-Sector],Table3[[#This Row],[Sub-Sector]],Table2[1Y Return vs Nifty],"&gt;=10")/Table3[[#This Row],[Count]]</f>
        <v>0.72093023255813948</v>
      </c>
      <c r="H58" s="2">
        <f>COUNTIFS(Table2[Sub-Sector],Table3[[#This Row],[Sub-Sector]],Table2[RSI Exponential â€“ 14D],"&gt;=50")/Table3[[#This Row],[Count]]</f>
        <v>0.90697674418604646</v>
      </c>
      <c r="I58" s="2">
        <f>COUNTIFS(Table2[Sub-Sector],Table3[[#This Row],[Sub-Sector]],Table2[Relative Volume],"&gt;=1")/Table3[[#This Row],[Count]]</f>
        <v>0.39534883720930231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0.95348837209302328</v>
      </c>
      <c r="L58" s="2">
        <f>COUNTIFS(Table2[Sub-Sector],Table3[[#This Row],[Sub-Sector]],Table2[% Away From Current Week Low],"&gt;=0.05")/Table3[[#This Row],[Count]]</f>
        <v>0.27906976744186046</v>
      </c>
      <c r="M58" s="2">
        <f>COUNTIFS(Table2[Sub-Sector],Table3[[#This Row],[Sub-Sector]],Table2[% Away From Current Week High],"&lt;=0.05")/Table3[[#This Row],[Count]]</f>
        <v>0.90697674418604646</v>
      </c>
      <c r="N58" s="2">
        <f>COUNTIFS(Table2[Sub-Sector],Table3[[#This Row],[Sub-Sector]],Table2[% Away From Current Month Low],"&gt;=0.05")/Table3[[#This Row],[Count]]</f>
        <v>0.90697674418604646</v>
      </c>
      <c r="O58" s="2">
        <f>COUNTIFS(Table2[Sub-Sector],Table3[[#This Row],[Sub-Sector]],Table2[% Away From Current Month High],"&lt;=0.05")/Table3[[#This Row],[Count]]</f>
        <v>0.65116279069767447</v>
      </c>
      <c r="P58" s="2">
        <f>COUNTIFS(Table2[Sub-Sector],Table3[[#This Row],[Sub-Sector]],Table2[% Away From 52W High],"&lt;=10")/Table3[[#This Row],[Count]]</f>
        <v>0.88372093023255816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0.88372093023255816</v>
      </c>
      <c r="S58" s="2">
        <f>COUNTIFS(Table2[Sub-Sector],Table3[[#This Row],[Sub-Sector]],Table2[% Price above 50 EMA],"&gt;=0")/Table3[[#This Row],[Count]]</f>
        <v>0.93023255813953487</v>
      </c>
      <c r="T58" s="2">
        <f>COUNTIFS(Table2[Sub-Sector],Table3[[#This Row],[Sub-Sector]],Table2[% Price above 200 EMA],"&gt;=0")/Table3[[#This Row],[Count]]</f>
        <v>0.93023255813953487</v>
      </c>
      <c r="U58" s="2">
        <f>COUNTIFS(Table2[Sub-Sector],Table3[[#This Row],[Sub-Sector]],Table2[Rate of Change - Zone],"Positive")/Table3[[#This Row],[Count]]</f>
        <v>0.88372093023255816</v>
      </c>
      <c r="V58" s="2">
        <f>COUNTIFS(Table2[Sub-Sector],Table3[[#This Row],[Sub-Sector]],Table2[Sharpe Ratio],"&gt;=0.10")/Table3[[#This Row],[Count]]</f>
        <v>2.3255813953488372E-2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58">
        <f>_xlfn.RANK.AVG(Table3[[#This Row],[Score]],Table3[Score],1)</f>
        <v>34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8">
        <f>_xlfn.RANK.AVG(Table3[[#This Row],[Score 2 ]],Table3[[Score 2 ]],1)</f>
        <v>57</v>
      </c>
    </row>
    <row r="59" spans="1:26" x14ac:dyDescent="0.3">
      <c r="A59" t="s">
        <v>173</v>
      </c>
      <c r="B59">
        <f>COUNTIFS(Table2[Sub-Sector],Table3[[#This Row],[Sub-Sector]])</f>
        <v>6</v>
      </c>
      <c r="C59" s="2">
        <f>COUNTIFS(Table2[Sub-Sector],Table3[[#This Row],[Sub-Sector]],Table2[Uptrend],"Uptrend")/Table3[[#This Row],[Count]]</f>
        <v>0.83333333333333337</v>
      </c>
      <c r="D59" s="2">
        <f>COUNTIFS(Table2[Sub-Sector],Table3[[#This Row],[Sub-Sector]],Table2[1W Return vs Nifty],"&gt;=5")/Table3[[#This Row],[Count]]</f>
        <v>0.33333333333333331</v>
      </c>
      <c r="E59" s="2">
        <f>COUNTIFS(Table2[Sub-Sector],Table3[[#This Row],[Sub-Sector]],Table2[1M Return vs Nifty],"&gt;=5")/Table3[[#This Row],[Count]]</f>
        <v>0.5</v>
      </c>
      <c r="F59" s="2">
        <f>COUNTIFS(Table2[Sub-Sector],Table3[[#This Row],[Sub-Sector]],Table2[6M Return vs Nifty],"&gt;=10")/Table3[[#This Row],[Count]]</f>
        <v>0.5</v>
      </c>
      <c r="G59" s="2">
        <f>COUNTIFS(Table2[Sub-Sector],Table3[[#This Row],[Sub-Sector]],Table2[1Y Return vs Nifty],"&gt;=10")/Table3[[#This Row],[Count]]</f>
        <v>0.5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0.16666666666666666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0.83333333333333337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0.66666666666666663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0.83333333333333337</v>
      </c>
      <c r="T59" s="2">
        <f>COUNTIFS(Table2[Sub-Sector],Table3[[#This Row],[Sub-Sector]],Table2[% Price above 200 EMA],"&gt;=0")/Table3[[#This Row],[Count]]</f>
        <v>0.83333333333333337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59">
        <f>_xlfn.RANK.AVG(Table3[[#This Row],[Score]],Table3[Score],1)</f>
        <v>38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9">
        <f>_xlfn.RANK.AVG(Table3[[#This Row],[Score 2 ]],Table3[[Score 2 ]],1)</f>
        <v>58</v>
      </c>
    </row>
    <row r="60" spans="1:26" x14ac:dyDescent="0.3">
      <c r="A60" t="s">
        <v>388</v>
      </c>
      <c r="B60">
        <f>COUNTIFS(Table2[Sub-Sector],Table3[[#This Row],[Sub-Sector]])</f>
        <v>6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0.16666666666666666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0.33333333333333331</v>
      </c>
      <c r="G60" s="2">
        <f>COUNTIFS(Table2[Sub-Sector],Table3[[#This Row],[Sub-Sector]],Table2[1Y Return vs Nifty],"&gt;=10")/Table3[[#This Row],[Count]]</f>
        <v>0.5</v>
      </c>
      <c r="H60" s="2">
        <f>COUNTIFS(Table2[Sub-Sector],Table3[[#This Row],[Sub-Sector]],Table2[RSI Exponential â€“ 14D],"&gt;=50")/Table3[[#This Row],[Count]]</f>
        <v>0.83333333333333337</v>
      </c>
      <c r="I60" s="2">
        <f>COUNTIFS(Table2[Sub-Sector],Table3[[#This Row],[Sub-Sector]],Table2[Relative Volume],"&gt;=1")/Table3[[#This Row],[Count]]</f>
        <v>0.5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1</v>
      </c>
      <c r="O60" s="2">
        <f>COUNTIFS(Table2[Sub-Sector],Table3[[#This Row],[Sub-Sector]],Table2[% Away From Current Month High],"&lt;=0.05")/Table3[[#This Row],[Count]]</f>
        <v>0.66666666666666663</v>
      </c>
      <c r="P60" s="2">
        <f>COUNTIFS(Table2[Sub-Sector],Table3[[#This Row],[Sub-Sector]],Table2[% Away From 52W High],"&lt;=10")/Table3[[#This Row],[Count]]</f>
        <v>0.66666666666666663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0.83333333333333337</v>
      </c>
      <c r="V60" s="2">
        <f>COUNTIFS(Table2[Sub-Sector],Table3[[#This Row],[Sub-Sector]],Table2[Sharpe Ratio],"&gt;=0.10")/Table3[[#This Row],[Count]]</f>
        <v>0.16666666666666666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60">
        <f>_xlfn.RANK.AVG(Table3[[#This Row],[Score]],Table3[Score],1)</f>
        <v>64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0">
        <f>_xlfn.RANK.AVG(Table3[[#This Row],[Score 2 ]],Table3[[Score 2 ]],1)</f>
        <v>59</v>
      </c>
    </row>
    <row r="61" spans="1:26" x14ac:dyDescent="0.3">
      <c r="A61" t="s">
        <v>631</v>
      </c>
      <c r="B61">
        <f>COUNTIFS(Table2[Sub-Sector],Table3[[#This Row],[Sub-Sector]])</f>
        <v>4</v>
      </c>
      <c r="C61" s="2">
        <f>COUNTIFS(Table2[Sub-Sector],Table3[[#This Row],[Sub-Sector]],Table2[Uptrend],"Uptrend")/Table3[[#This Row],[Count]]</f>
        <v>0.75</v>
      </c>
      <c r="D61" s="2">
        <f>COUNTIFS(Table2[Sub-Sector],Table3[[#This Row],[Sub-Sector]],Table2[1W Return vs Nifty],"&gt;=5")/Table3[[#This Row],[Count]]</f>
        <v>0.25</v>
      </c>
      <c r="E61" s="2">
        <f>COUNTIFS(Table2[Sub-Sector],Table3[[#This Row],[Sub-Sector]],Table2[1M Return vs Nifty],"&gt;=5")/Table3[[#This Row],[Count]]</f>
        <v>0.25</v>
      </c>
      <c r="F61" s="2">
        <f>COUNTIFS(Table2[Sub-Sector],Table3[[#This Row],[Sub-Sector]],Table2[6M Return vs Nifty],"&gt;=10")/Table3[[#This Row],[Count]]</f>
        <v>0.5</v>
      </c>
      <c r="G61" s="2">
        <f>COUNTIFS(Table2[Sub-Sector],Table3[[#This Row],[Sub-Sector]],Table2[1Y Return vs Nifty],"&gt;=10")/Table3[[#This Row],[Count]]</f>
        <v>0.75</v>
      </c>
      <c r="H61" s="2">
        <f>COUNTIFS(Table2[Sub-Sector],Table3[[#This Row],[Sub-Sector]],Table2[RSI Exponential â€“ 14D],"&gt;=50")/Table3[[#This Row],[Count]]</f>
        <v>0.5</v>
      </c>
      <c r="I61" s="2">
        <f>COUNTIFS(Table2[Sub-Sector],Table3[[#This Row],[Sub-Sector]],Table2[Relative Volume],"&gt;=1")/Table3[[#This Row],[Count]]</f>
        <v>0.5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0.25</v>
      </c>
      <c r="M61" s="2">
        <f>COUNTIFS(Table2[Sub-Sector],Table3[[#This Row],[Sub-Sector]],Table2[% Away From Current Week High],"&lt;=0.05")/Table3[[#This Row],[Count]]</f>
        <v>0.5</v>
      </c>
      <c r="N61" s="2">
        <f>COUNTIFS(Table2[Sub-Sector],Table3[[#This Row],[Sub-Sector]],Table2[% Away From Current Month Low],"&gt;=0.05")/Table3[[#This Row],[Count]]</f>
        <v>0.75</v>
      </c>
      <c r="O61" s="2">
        <f>COUNTIFS(Table2[Sub-Sector],Table3[[#This Row],[Sub-Sector]],Table2[% Away From Current Month High],"&lt;=0.05")/Table3[[#This Row],[Count]]</f>
        <v>0.25</v>
      </c>
      <c r="P61" s="2">
        <f>COUNTIFS(Table2[Sub-Sector],Table3[[#This Row],[Sub-Sector]],Table2[% Away From 52W High],"&lt;=10")/Table3[[#This Row],[Count]]</f>
        <v>0.25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0.5</v>
      </c>
      <c r="S61" s="2">
        <f>COUNTIFS(Table2[Sub-Sector],Table3[[#This Row],[Sub-Sector]],Table2[% Price above 50 EMA],"&gt;=0")/Table3[[#This Row],[Count]]</f>
        <v>0.75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0.25</v>
      </c>
      <c r="V61" s="2">
        <f>COUNTIFS(Table2[Sub-Sector],Table3[[#This Row],[Sub-Sector]],Table2[Sharpe Ratio],"&gt;=0.10")/Table3[[#This Row],[Count]]</f>
        <v>0.25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61">
        <f>_xlfn.RANK.AVG(Table3[[#This Row],[Score]],Table3[Score],1)</f>
        <v>70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1">
        <f>_xlfn.RANK.AVG(Table3[[#This Row],[Score 2 ]],Table3[[Score 2 ]],1)</f>
        <v>60</v>
      </c>
    </row>
    <row r="62" spans="1:26" x14ac:dyDescent="0.3">
      <c r="A62" t="s">
        <v>170</v>
      </c>
      <c r="B62">
        <f>COUNTIFS(Table2[Sub-Sector],Table3[[#This Row],[Sub-Sector]])</f>
        <v>9</v>
      </c>
      <c r="C62" s="2">
        <f>COUNTIFS(Table2[Sub-Sector],Table3[[#This Row],[Sub-Sector]],Table2[Uptrend],"Uptrend")/Table3[[#This Row],[Count]]</f>
        <v>0.88888888888888884</v>
      </c>
      <c r="D62" s="2">
        <f>COUNTIFS(Table2[Sub-Sector],Table3[[#This Row],[Sub-Sector]],Table2[1W Return vs Nifty],"&gt;=5")/Table3[[#This Row],[Count]]</f>
        <v>0.44444444444444442</v>
      </c>
      <c r="E62" s="2">
        <f>COUNTIFS(Table2[Sub-Sector],Table3[[#This Row],[Sub-Sector]],Table2[1M Return vs Nifty],"&gt;=5")/Table3[[#This Row],[Count]]</f>
        <v>0.33333333333333331</v>
      </c>
      <c r="F62" s="2">
        <f>COUNTIFS(Table2[Sub-Sector],Table3[[#This Row],[Sub-Sector]],Table2[6M Return vs Nifty],"&gt;=10")/Table3[[#This Row],[Count]]</f>
        <v>0.44444444444444442</v>
      </c>
      <c r="G62" s="2">
        <f>COUNTIFS(Table2[Sub-Sector],Table3[[#This Row],[Sub-Sector]],Table2[1Y Return vs Nifty],"&gt;=10")/Table3[[#This Row],[Count]]</f>
        <v>0.33333333333333331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0.33333333333333331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0.88888888888888884</v>
      </c>
      <c r="L62" s="2">
        <f>COUNTIFS(Table2[Sub-Sector],Table3[[#This Row],[Sub-Sector]],Table2[% Away From Current Week Low],"&gt;=0.05")/Table3[[#This Row],[Count]]</f>
        <v>0.33333333333333331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0.88888888888888884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0.77777777777777779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62">
        <f>_xlfn.RANK.AVG(Table3[[#This Row],[Score]],Table3[Score],1)</f>
        <v>49.5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2">
        <f>_xlfn.RANK.AVG(Table3[[#This Row],[Score 2 ]],Table3[[Score 2 ]],1)</f>
        <v>61</v>
      </c>
    </row>
    <row r="63" spans="1:26" x14ac:dyDescent="0.3">
      <c r="A63" t="s">
        <v>263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1</v>
      </c>
      <c r="F63" s="2">
        <f>COUNTIFS(Table2[Sub-Sector],Table3[[#This Row],[Sub-Sector]],Table2[6M Return vs Nifty],"&gt;=10")/Table3[[#This Row],[Count]]</f>
        <v>1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1</v>
      </c>
      <c r="M63" s="2">
        <f>COUNTIFS(Table2[Sub-Sector],Table3[[#This Row],[Sub-Sector]],Table2[% Away From Current Week High],"&lt;=0.05")/Table3[[#This Row],[Count]]</f>
        <v>0.66666666666666663</v>
      </c>
      <c r="N63" s="2">
        <f>COUNTIFS(Table2[Sub-Sector],Table3[[#This Row],[Sub-Sector]],Table2[% Away From Current Month Low],"&gt;=0.05")/Table3[[#This Row],[Count]]</f>
        <v>1</v>
      </c>
      <c r="O63" s="2">
        <f>COUNTIFS(Table2[Sub-Sector],Table3[[#This Row],[Sub-Sector]],Table2[% Away From Current Month High],"&lt;=0.05")/Table3[[#This Row],[Count]]</f>
        <v>0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</v>
      </c>
      <c r="V63" s="2">
        <f>COUNTIFS(Table2[Sub-Sector],Table3[[#This Row],[Sub-Sector]],Table2[Sharpe Ratio],"&gt;=0.10")/Table3[[#This Row],[Count]]</f>
        <v>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63">
        <f>_xlfn.RANK.AVG(Table3[[#This Row],[Score]],Table3[Score],1)</f>
        <v>42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3">
        <f>_xlfn.RANK.AVG(Table3[[#This Row],[Score 2 ]],Table3[[Score 2 ]],1)</f>
        <v>62.5</v>
      </c>
    </row>
    <row r="64" spans="1:26" x14ac:dyDescent="0.3">
      <c r="A64" t="s">
        <v>368</v>
      </c>
      <c r="B64">
        <f>COUNTIFS(Table2[Sub-Sector],Table3[[#This Row],[Sub-Sector]])</f>
        <v>2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1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0.5</v>
      </c>
      <c r="I64" s="2">
        <f>COUNTIFS(Table2[Sub-Sector],Table3[[#This Row],[Sub-Sector]],Table2[Relative Volume],"&gt;=1")/Table3[[#This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0.5</v>
      </c>
      <c r="O64" s="2">
        <f>COUNTIFS(Table2[Sub-Sector],Table3[[#This Row],[Sub-Sector]],Table2[% Away From Current Month High],"&lt;=0.05")/Table3[[#This Row],[Count]]</f>
        <v>0</v>
      </c>
      <c r="P64" s="2">
        <f>COUNTIFS(Table2[Sub-Sector],Table3[[#This Row],[Sub-Sector]],Table2[% Away From 52W High],"&lt;=10")/Table3[[#This Row],[Count]]</f>
        <v>0.5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0.5</v>
      </c>
      <c r="S64" s="2">
        <f>COUNTIFS(Table2[Sub-Sector],Table3[[#This Row],[Sub-Sector]],Table2[% Price above 50 EMA],"&gt;=0")/Table3[[#This Row],[Count]]</f>
        <v>0.5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</v>
      </c>
      <c r="V64" s="2">
        <f>COUNTIFS(Table2[Sub-Sector],Table3[[#This Row],[Sub-Sector]],Table2[Sharpe Ratio],"&gt;=0.10")/Table3[[#This Row],[Count]]</f>
        <v>0.5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64">
        <f>_xlfn.RANK.AVG(Table3[[#This Row],[Score]],Table3[Score],1)</f>
        <v>81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4">
        <f>_xlfn.RANK.AVG(Table3[[#This Row],[Score 2 ]],Table3[[Score 2 ]],1)</f>
        <v>62.5</v>
      </c>
    </row>
    <row r="65" spans="1:26" x14ac:dyDescent="0.3">
      <c r="A65" t="s">
        <v>32</v>
      </c>
      <c r="B65">
        <f>COUNTIFS(Table2[Sub-Sector],Table3[[#This Row],[Sub-Sector]])</f>
        <v>11</v>
      </c>
      <c r="C65" s="2">
        <f>COUNTIFS(Table2[Sub-Sector],Table3[[#This Row],[Sub-Sector]],Table2[Uptrend],"Uptrend")/Table3[[#This Row],[Count]]</f>
        <v>0.54545454545454541</v>
      </c>
      <c r="D65" s="2">
        <f>COUNTIFS(Table2[Sub-Sector],Table3[[#This Row],[Sub-Sector]],Table2[1W Return vs Nifty],"&gt;=5")/Table3[[#This Row],[Count]]</f>
        <v>9.0909090909090912E-2</v>
      </c>
      <c r="E65" s="2">
        <f>COUNTIFS(Table2[Sub-Sector],Table3[[#This Row],[Sub-Sector]],Table2[1M Return vs Nifty],"&gt;=5")/Table3[[#This Row],[Count]]</f>
        <v>9.0909090909090912E-2</v>
      </c>
      <c r="F65" s="2">
        <f>COUNTIFS(Table2[Sub-Sector],Table3[[#This Row],[Sub-Sector]],Table2[6M Return vs Nifty],"&gt;=10")/Table3[[#This Row],[Count]]</f>
        <v>0.18181818181818182</v>
      </c>
      <c r="G65" s="2">
        <f>COUNTIFS(Table2[Sub-Sector],Table3[[#This Row],[Sub-Sector]],Table2[1Y Return vs Nifty],"&gt;=10")/Table3[[#This Row],[Count]]</f>
        <v>0.90909090909090906</v>
      </c>
      <c r="H65" s="2">
        <f>COUNTIFS(Table2[Sub-Sector],Table3[[#This Row],[Sub-Sector]],Table2[RSI Exponential â€“ 14D],"&gt;=50")/Table3[[#This Row],[Count]]</f>
        <v>0.63636363636363635</v>
      </c>
      <c r="I65" s="2">
        <f>COUNTIFS(Table2[Sub-Sector],Table3[[#This Row],[Sub-Sector]],Table2[Relative Volume],"&gt;=1")/Table3[[#This Row],[Count]]</f>
        <v>0.27272727272727271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0.63636363636363635</v>
      </c>
      <c r="N65" s="2">
        <f>COUNTIFS(Table2[Sub-Sector],Table3[[#This Row],[Sub-Sector]],Table2[% Away From Current Month Low],"&gt;=0.05")/Table3[[#This Row],[Count]]</f>
        <v>0.81818181818181823</v>
      </c>
      <c r="O65" s="2">
        <f>COUNTIFS(Table2[Sub-Sector],Table3[[#This Row],[Sub-Sector]],Table2[% Away From Current Month High],"&lt;=0.05")/Table3[[#This Row],[Count]]</f>
        <v>0.45454545454545453</v>
      </c>
      <c r="P65" s="2">
        <f>COUNTIFS(Table2[Sub-Sector],Table3[[#This Row],[Sub-Sector]],Table2[% Away From 52W High],"&lt;=10")/Table3[[#This Row],[Count]]</f>
        <v>0.27272727272727271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0.63636363636363635</v>
      </c>
      <c r="S65" s="2">
        <f>COUNTIFS(Table2[Sub-Sector],Table3[[#This Row],[Sub-Sector]],Table2[% Price above 50 EMA],"&gt;=0")/Table3[[#This Row],[Count]]</f>
        <v>0.72727272727272729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0.90909090909090906</v>
      </c>
      <c r="V65" s="2">
        <f>COUNTIFS(Table2[Sub-Sector],Table3[[#This Row],[Sub-Sector]],Table2[Sharpe Ratio],"&gt;=0.10")/Table3[[#This Row],[Count]]</f>
        <v>0.81818181818181823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65">
        <f>_xlfn.RANK.AVG(Table3[[#This Row],[Score]],Table3[Score],1)</f>
        <v>90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5">
        <f>_xlfn.RANK.AVG(Table3[[#This Row],[Score 2 ]],Table3[[Score 2 ]],1)</f>
        <v>64.5</v>
      </c>
    </row>
    <row r="66" spans="1:26" x14ac:dyDescent="0.3">
      <c r="A66" t="s">
        <v>143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0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476.5</v>
      </c>
      <c r="X66">
        <f>_xlfn.RANK.AVG(Table3[[#This Row],[Score]],Table3[Score],1)</f>
        <v>82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6">
        <f>_xlfn.RANK.AVG(Table3[[#This Row],[Score 2 ]],Table3[[Score 2 ]],1)</f>
        <v>64.5</v>
      </c>
    </row>
    <row r="67" spans="1:26" x14ac:dyDescent="0.3">
      <c r="A67" t="s">
        <v>198</v>
      </c>
      <c r="B67">
        <f>COUNTIFS(Table2[Sub-Sector],Table3[[#This Row],[Sub-Sector]])</f>
        <v>25</v>
      </c>
      <c r="C67" s="2">
        <f>COUNTIFS(Table2[Sub-Sector],Table3[[#This Row],[Sub-Sector]],Table2[Uptrend],"Uptrend")/Table3[[#This Row],[Count]]</f>
        <v>0.96</v>
      </c>
      <c r="D67" s="2">
        <f>COUNTIFS(Table2[Sub-Sector],Table3[[#This Row],[Sub-Sector]],Table2[1W Return vs Nifty],"&gt;=5")/Table3[[#This Row],[Count]]</f>
        <v>0.2</v>
      </c>
      <c r="E67" s="2">
        <f>COUNTIFS(Table2[Sub-Sector],Table3[[#This Row],[Sub-Sector]],Table2[1M Return vs Nifty],"&gt;=5")/Table3[[#This Row],[Count]]</f>
        <v>0.24</v>
      </c>
      <c r="F67" s="2">
        <f>COUNTIFS(Table2[Sub-Sector],Table3[[#This Row],[Sub-Sector]],Table2[6M Return vs Nifty],"&gt;=10")/Table3[[#This Row],[Count]]</f>
        <v>0.52</v>
      </c>
      <c r="G67" s="2">
        <f>COUNTIFS(Table2[Sub-Sector],Table3[[#This Row],[Sub-Sector]],Table2[1Y Return vs Nifty],"&gt;=10")/Table3[[#This Row],[Count]]</f>
        <v>0.68</v>
      </c>
      <c r="H67" s="2">
        <f>COUNTIFS(Table2[Sub-Sector],Table3[[#This Row],[Sub-Sector]],Table2[RSI Exponential â€“ 14D],"&gt;=50")/Table3[[#This Row],[Count]]</f>
        <v>0.68</v>
      </c>
      <c r="I67" s="2">
        <f>COUNTIFS(Table2[Sub-Sector],Table3[[#This Row],[Sub-Sector]],Table2[Relative Volume],"&gt;=1")/Table3[[#This Row],[Count]]</f>
        <v>0.24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0.92</v>
      </c>
      <c r="L67" s="2">
        <f>COUNTIFS(Table2[Sub-Sector],Table3[[#This Row],[Sub-Sector]],Table2[% Away From Current Week Low],"&gt;=0.05")/Table3[[#This Row],[Count]]</f>
        <v>0.04</v>
      </c>
      <c r="M67" s="2">
        <f>COUNTIFS(Table2[Sub-Sector],Table3[[#This Row],[Sub-Sector]],Table2[% Away From Current Week High],"&lt;=0.05")/Table3[[#This Row],[Count]]</f>
        <v>0.8</v>
      </c>
      <c r="N67" s="2">
        <f>COUNTIFS(Table2[Sub-Sector],Table3[[#This Row],[Sub-Sector]],Table2[% Away From Current Month Low],"&gt;=0.05")/Table3[[#This Row],[Count]]</f>
        <v>0.92</v>
      </c>
      <c r="O67" s="2">
        <f>COUNTIFS(Table2[Sub-Sector],Table3[[#This Row],[Sub-Sector]],Table2[% Away From Current Month High],"&lt;=0.05")/Table3[[#This Row],[Count]]</f>
        <v>0.36</v>
      </c>
      <c r="P67" s="2">
        <f>COUNTIFS(Table2[Sub-Sector],Table3[[#This Row],[Sub-Sector]],Table2[% Away From 52W High],"&lt;=10")/Table3[[#This Row],[Count]]</f>
        <v>0.64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0.76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0.6</v>
      </c>
      <c r="V67" s="2">
        <f>COUNTIFS(Table2[Sub-Sector],Table3[[#This Row],[Sub-Sector]],Table2[Sharpe Ratio],"&gt;=0.10")/Table3[[#This Row],[Count]]</f>
        <v>0.44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67">
        <f>_xlfn.RANK.AVG(Table3[[#This Row],[Score]],Table3[Score],1)</f>
        <v>61.5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7">
        <f>_xlfn.RANK.AVG(Table3[[#This Row],[Score 2 ]],Table3[[Score 2 ]],1)</f>
        <v>66</v>
      </c>
    </row>
    <row r="68" spans="1:26" x14ac:dyDescent="0.3">
      <c r="A68" t="s">
        <v>438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1</v>
      </c>
      <c r="E68" s="2">
        <f>COUNTIFS(Table2[Sub-Sector],Table3[[#This Row],[Sub-Sector]],Table2[1M Return vs Nifty],"&gt;=5")/Table3[[#This Row],[Count]]</f>
        <v>1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0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1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287.5</v>
      </c>
      <c r="X68">
        <f>_xlfn.RANK.AVG(Table3[[#This Row],[Score]],Table3[Score],1)</f>
        <v>13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8">
        <f>_xlfn.RANK.AVG(Table3[[#This Row],[Score 2 ]],Table3[[Score 2 ]],1)</f>
        <v>68</v>
      </c>
    </row>
    <row r="69" spans="1:26" x14ac:dyDescent="0.3">
      <c r="A69" t="s">
        <v>1538</v>
      </c>
      <c r="B69">
        <f>COUNTIFS(Table2[Sub-Sector],Table3[[#This Row],[Sub-Sector]])</f>
        <v>1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</v>
      </c>
      <c r="G69" s="2">
        <f>COUNTIFS(Table2[Sub-Sector],Table3[[#This Row],[Sub-Sector]],Table2[1Y Return vs Nifty],"&gt;=10")/Table3[[#This Row],[Count]]</f>
        <v>0</v>
      </c>
      <c r="H69" s="2">
        <f>COUNTIFS(Table2[Sub-Sector],Table3[[#This Row],[Sub-Sector]],Table2[RSI Exponential â€“ 14D],"&gt;=50")/Table3[[#This Row],[Count]]</f>
        <v>0</v>
      </c>
      <c r="I69" s="2">
        <f>COUNTIFS(Table2[Sub-Sector],Table3[[#This Row],[Sub-Sector]],Table2[Relative Volume],"&gt;=1")/Table3[[#This Row],[Count]]</f>
        <v>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0</v>
      </c>
      <c r="N69" s="2">
        <f>COUNTIFS(Table2[Sub-Sector],Table3[[#This Row],[Sub-Sector]],Table2[% Away From Current Month Low],"&gt;=0.05")/Table3[[#This Row],[Count]]</f>
        <v>1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1</v>
      </c>
      <c r="V69" s="2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69">
        <f>_xlfn.RANK.AVG(Table3[[#This Row],[Score]],Table3[Score],1)</f>
        <v>83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9">
        <f>_xlfn.RANK.AVG(Table3[[#This Row],[Score 2 ]],Table3[[Score 2 ]],1)</f>
        <v>68</v>
      </c>
    </row>
    <row r="70" spans="1:26" x14ac:dyDescent="0.3">
      <c r="A70" t="s">
        <v>971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0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0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1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</v>
      </c>
      <c r="X70">
        <f>_xlfn.RANK.AVG(Table3[[#This Row],[Score]],Table3[Score],1)</f>
        <v>102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70">
        <f>_xlfn.RANK.AVG(Table3[[#This Row],[Score 2 ]],Table3[[Score 2 ]],1)</f>
        <v>68</v>
      </c>
    </row>
    <row r="71" spans="1:26" x14ac:dyDescent="0.3">
      <c r="A71" t="s">
        <v>562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0.33333333333333331</v>
      </c>
      <c r="D71" s="2">
        <f>COUNTIFS(Table2[Sub-Sector],Table3[[#This Row],[Sub-Sector]],Table2[1W Return vs Nifty],"&gt;=5")/Table3[[#This Row],[Count]]</f>
        <v>0.66666666666666663</v>
      </c>
      <c r="E71" s="2">
        <f>COUNTIFS(Table2[Sub-Sector],Table3[[#This Row],[Sub-Sector]],Table2[1M Return vs Nifty],"&gt;=5")/Table3[[#This Row],[Count]]</f>
        <v>0.66666666666666663</v>
      </c>
      <c r="F71" s="2">
        <f>COUNTIFS(Table2[Sub-Sector],Table3[[#This Row],[Sub-Sector]],Table2[6M Return vs Nifty],"&gt;=10")/Table3[[#This Row],[Count]]</f>
        <v>0.33333333333333331</v>
      </c>
      <c r="G71" s="2">
        <f>COUNTIFS(Table2[Sub-Sector],Table3[[#This Row],[Sub-Sector]],Table2[1Y Return vs Nifty],"&gt;=10")/Table3[[#This Row],[Count]]</f>
        <v>0.33333333333333331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Volume],"&gt;=1")/Table3[[#This Row],[Count]]</f>
        <v>0.66666666666666663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0.66666666666666663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1</v>
      </c>
      <c r="O71" s="2">
        <f>COUNTIFS(Table2[Sub-Sector],Table3[[#This Row],[Sub-Sector]],Table2[% Away From Current Month High],"&lt;=0.05")/Table3[[#This Row],[Count]]</f>
        <v>0.66666666666666663</v>
      </c>
      <c r="P71" s="2">
        <f>COUNTIFS(Table2[Sub-Sector],Table3[[#This Row],[Sub-Sector]],Table2[% Away From 52W High],"&lt;=10")/Table3[[#This Row],[Count]]</f>
        <v>0.33333333333333331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0.66666666666666663</v>
      </c>
      <c r="U71" s="2">
        <f>COUNTIFS(Table2[Sub-Sector],Table3[[#This Row],[Sub-Sector]],Table2[Rate of Change - Zone],"Positive")/Table3[[#This Row],[Count]]</f>
        <v>0.66666666666666663</v>
      </c>
      <c r="V71" s="2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71">
        <f>_xlfn.RANK.AVG(Table3[[#This Row],[Score]],Table3[Score],1)</f>
        <v>51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1">
        <f>_xlfn.RANK.AVG(Table3[[#This Row],[Score 2 ]],Table3[[Score 2 ]],1)</f>
        <v>70</v>
      </c>
    </row>
    <row r="72" spans="1:26" x14ac:dyDescent="0.3">
      <c r="A72" t="s">
        <v>1191</v>
      </c>
      <c r="B72">
        <f>COUNTIFS(Table2[Sub-Sector],Table3[[#This Row],[Sub-Sector]])</f>
        <v>2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0.5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0.5</v>
      </c>
      <c r="I72" s="2">
        <f>COUNTIFS(Table2[Sub-Sector],Table3[[#This Row],[Sub-Sector]],Table2[Relative Volume],"&gt;=1")/Table3[[#This Row],[Count]]</f>
        <v>0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0.5</v>
      </c>
      <c r="N72" s="2">
        <f>COUNTIFS(Table2[Sub-Sector],Table3[[#This Row],[Sub-Sector]],Table2[% Away From Current Month Low],"&gt;=0.05")/Table3[[#This Row],[Count]]</f>
        <v>1</v>
      </c>
      <c r="O72" s="2">
        <f>COUNTIFS(Table2[Sub-Sector],Table3[[#This Row],[Sub-Sector]],Table2[% Away From Current Month High],"&lt;=0.05")/Table3[[#This Row],[Count]]</f>
        <v>0.5</v>
      </c>
      <c r="P72" s="2">
        <f>COUNTIFS(Table2[Sub-Sector],Table3[[#This Row],[Sub-Sector]],Table2[% Away From 52W High],"&lt;=10")/Table3[[#This Row],[Count]]</f>
        <v>0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0.5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0.5</v>
      </c>
      <c r="V72" s="2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72">
        <f>_xlfn.RANK.AVG(Table3[[#This Row],[Score]],Table3[Score],1)</f>
        <v>85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2">
        <f>_xlfn.RANK.AVG(Table3[[#This Row],[Score 2 ]],Table3[[Score 2 ]],1)</f>
        <v>71</v>
      </c>
    </row>
    <row r="73" spans="1:26" x14ac:dyDescent="0.3">
      <c r="A73" t="s">
        <v>895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0.66666666666666663</v>
      </c>
      <c r="E73" s="2">
        <f>COUNTIFS(Table2[Sub-Sector],Table3[[#This Row],[Sub-Sector]],Table2[1M Return vs Nifty],"&gt;=5")/Table3[[#This Row],[Count]]</f>
        <v>0.33333333333333331</v>
      </c>
      <c r="F73" s="2">
        <f>COUNTIFS(Table2[Sub-Sector],Table3[[#This Row],[Sub-Sector]],Table2[6M Return vs Nifty],"&gt;=10")/Table3[[#This Row],[Count]]</f>
        <v>0.33333333333333331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1</v>
      </c>
      <c r="I73" s="2">
        <f>COUNTIFS(Table2[Sub-Sector],Table3[[#This Row],[Sub-Sector]],Table2[Relative Volume],"&gt;=1")/Table3[[#This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0.66666666666666663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1</v>
      </c>
      <c r="O73" s="2">
        <f>COUNTIFS(Table2[Sub-Sector],Table3[[#This Row],[Sub-Sector]],Table2[% Away From Current Month High],"&lt;=0.05")/Table3[[#This Row],[Count]]</f>
        <v>0.66666666666666663</v>
      </c>
      <c r="P73" s="2">
        <f>COUNTIFS(Table2[Sub-Sector],Table3[[#This Row],[Sub-Sector]],Table2[% Away From 52W High],"&lt;=10")/Table3[[#This Row],[Count]]</f>
        <v>0.33333333333333331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1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0.66666666666666663</v>
      </c>
      <c r="V73" s="2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73">
        <f>_xlfn.RANK.AVG(Table3[[#This Row],[Score]],Table3[Score],1)</f>
        <v>28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3">
        <f>_xlfn.RANK.AVG(Table3[[#This Row],[Score 2 ]],Table3[[Score 2 ]],1)</f>
        <v>72.5</v>
      </c>
    </row>
    <row r="74" spans="1:26" x14ac:dyDescent="0.3">
      <c r="A74" t="s">
        <v>771</v>
      </c>
      <c r="B74">
        <f>COUNTIFS(Table2[Sub-Sector],Table3[[#This Row],[Sub-Sector]])</f>
        <v>1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1</v>
      </c>
      <c r="F74" s="2">
        <f>COUNTIFS(Table2[Sub-Sector],Table3[[#This Row],[Sub-Sector]],Table2[6M Return vs Nifty],"&gt;=10")/Table3[[#This Row],[Count]]</f>
        <v>0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1</v>
      </c>
      <c r="I74" s="2">
        <f>COUNTIFS(Table2[Sub-Sector],Table3[[#This Row],[Sub-Sector]],Table2[Relative Volume],"&gt;=1")/Table3[[#This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1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1</v>
      </c>
      <c r="V74" s="2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385.5</v>
      </c>
      <c r="X74">
        <f>_xlfn.RANK.AVG(Table3[[#This Row],[Score]],Table3[Score],1)</f>
        <v>46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4">
        <f>_xlfn.RANK.AVG(Table3[[#This Row],[Score 2 ]],Table3[[Score 2 ]],1)</f>
        <v>72.5</v>
      </c>
    </row>
    <row r="75" spans="1:26" x14ac:dyDescent="0.3">
      <c r="A75" t="s">
        <v>203</v>
      </c>
      <c r="B75">
        <f>COUNTIFS(Table2[Sub-Sector],Table3[[#This Row],[Sub-Sector]])</f>
        <v>4</v>
      </c>
      <c r="C75" s="2">
        <f>COUNTIFS(Table2[Sub-Sector],Table3[[#This Row],[Sub-Sector]],Table2[Uptrend],"Uptrend")/Table3[[#This Row],[Count]]</f>
        <v>0.75</v>
      </c>
      <c r="D75" s="2">
        <f>COUNTIFS(Table2[Sub-Sector],Table3[[#This Row],[Sub-Sector]],Table2[1W Return vs Nifty],"&gt;=5")/Table3[[#This Row],[Count]]</f>
        <v>0.5</v>
      </c>
      <c r="E75" s="2">
        <f>COUNTIFS(Table2[Sub-Sector],Table3[[#This Row],[Sub-Sector]],Table2[1M Return vs Nifty],"&gt;=5")/Table3[[#This Row],[Count]]</f>
        <v>0.25</v>
      </c>
      <c r="F75" s="2">
        <f>COUNTIFS(Table2[Sub-Sector],Table3[[#This Row],[Sub-Sector]],Table2[6M Return vs Nifty],"&gt;=10")/Table3[[#This Row],[Count]]</f>
        <v>0.25</v>
      </c>
      <c r="G75" s="2">
        <f>COUNTIFS(Table2[Sub-Sector],Table3[[#This Row],[Sub-Sector]],Table2[1Y Return vs Nifty],"&gt;=10")/Table3[[#This Row],[Count]]</f>
        <v>0.25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Volume],"&gt;=1")/Table3[[#This Row],[Count]]</f>
        <v>0.5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0.5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1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0.75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1</v>
      </c>
      <c r="V75" s="2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75">
        <f>_xlfn.RANK.AVG(Table3[[#This Row],[Score]],Table3[Score],1)</f>
        <v>60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5">
        <f>_xlfn.RANK.AVG(Table3[[#This Row],[Score 2 ]],Table3[[Score 2 ]],1)</f>
        <v>74</v>
      </c>
    </row>
    <row r="76" spans="1:26" x14ac:dyDescent="0.3">
      <c r="A76" t="s">
        <v>843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0.33333333333333331</v>
      </c>
      <c r="E76" s="2">
        <f>COUNTIFS(Table2[Sub-Sector],Table3[[#This Row],[Sub-Sector]],Table2[1M Return vs Nifty],"&gt;=5")/Table3[[#This Row],[Count]]</f>
        <v>0.33333333333333331</v>
      </c>
      <c r="F76" s="2">
        <f>COUNTIFS(Table2[Sub-Sector],Table3[[#This Row],[Sub-Sector]],Table2[6M Return vs Nifty],"&gt;=10")/Table3[[#This Row],[Count]]</f>
        <v>0.33333333333333331</v>
      </c>
      <c r="G76" s="2">
        <f>COUNTIFS(Table2[Sub-Sector],Table3[[#This Row],[Sub-Sector]],Table2[1Y Return vs Nifty],"&gt;=10")/Table3[[#This Row],[Count]]</f>
        <v>1</v>
      </c>
      <c r="H76" s="2">
        <f>COUNTIFS(Table2[Sub-Sector],Table3[[#This Row],[Sub-Sector]],Table2[RSI Exponential â€“ 14D],"&gt;=50")/Table3[[#This Row],[Count]]</f>
        <v>0.66666666666666663</v>
      </c>
      <c r="I76" s="2">
        <f>COUNTIFS(Table2[Sub-Sector],Table3[[#This Row],[Sub-Sector]],Table2[Relative Volume],"&gt;=1")/Table3[[#This Row],[Count]]</f>
        <v>0.33333333333333331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0.66666666666666663</v>
      </c>
      <c r="L76" s="2">
        <f>COUNTIFS(Table2[Sub-Sector],Table3[[#This Row],[Sub-Sector]],Table2[% Away From Current Week Low],"&gt;=0.05")/Table3[[#This Row],[Count]]</f>
        <v>0.33333333333333331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0.66666666666666663</v>
      </c>
      <c r="O76" s="2">
        <f>COUNTIFS(Table2[Sub-Sector],Table3[[#This Row],[Sub-Sector]],Table2[% Away From Current Month High],"&lt;=0.05")/Table3[[#This Row],[Count]]</f>
        <v>0.33333333333333331</v>
      </c>
      <c r="P76" s="2">
        <f>COUNTIFS(Table2[Sub-Sector],Table3[[#This Row],[Sub-Sector]],Table2[% Away From 52W High],"&lt;=10")/Table3[[#This Row],[Count]]</f>
        <v>0.33333333333333331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0.66666666666666663</v>
      </c>
      <c r="S76" s="2">
        <f>COUNTIFS(Table2[Sub-Sector],Table3[[#This Row],[Sub-Sector]],Table2[% Price above 50 EMA],"&gt;=0")/Table3[[#This Row],[Count]]</f>
        <v>0.66666666666666663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0.33333333333333331</v>
      </c>
      <c r="V76" s="2">
        <f>COUNTIFS(Table2[Sub-Sector],Table3[[#This Row],[Sub-Sector]],Table2[Sharpe Ratio],"&gt;=0.10")/Table3[[#This Row],[Count]]</f>
        <v>0.33333333333333331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76">
        <f>_xlfn.RANK.AVG(Table3[[#This Row],[Score]],Table3[Score],1)</f>
        <v>39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259.5</v>
      </c>
      <c r="Z76">
        <f>_xlfn.RANK.AVG(Table3[[#This Row],[Score 2 ]],Table3[[Score 2 ]],1)</f>
        <v>75</v>
      </c>
    </row>
    <row r="77" spans="1:26" x14ac:dyDescent="0.3">
      <c r="A77" t="s">
        <v>864</v>
      </c>
      <c r="B77">
        <f>COUNTIFS(Table2[Sub-Sector],Table3[[#This Row],[Sub-Sector]])</f>
        <v>2</v>
      </c>
      <c r="C77" s="2">
        <f>COUNTIFS(Table2[Sub-Sector],Table3[[#This Row],[Sub-Sector]],Table2[Uptrend],"Uptrend")/Table3[[#This Row],[Count]]</f>
        <v>0.5</v>
      </c>
      <c r="D77" s="2">
        <f>COUNTIFS(Table2[Sub-Sector],Table3[[#This Row],[Sub-Sector]],Table2[1W Return vs Nifty],"&gt;=5")/Table3[[#This Row],[Count]]</f>
        <v>0.5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0.5</v>
      </c>
      <c r="G77" s="2">
        <f>COUNTIFS(Table2[Sub-Sector],Table3[[#This Row],[Sub-Sector]],Table2[1Y Return vs Nifty],"&gt;=10")/Table3[[#This Row],[Count]]</f>
        <v>0.5</v>
      </c>
      <c r="H77" s="2">
        <f>COUNTIFS(Table2[Sub-Sector],Table3[[#This Row],[Sub-Sector]],Table2[RSI Exponential â€“ 14D],"&gt;=50")/Table3[[#This Row],[Count]]</f>
        <v>0.5</v>
      </c>
      <c r="I77" s="2">
        <f>COUNTIFS(Table2[Sub-Sector],Table3[[#This Row],[Sub-Sector]],Table2[Relative Volume],"&gt;=1")/Table3[[#This Row],[Count]]</f>
        <v>0.5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0</v>
      </c>
      <c r="N77" s="2">
        <f>COUNTIFS(Table2[Sub-Sector],Table3[[#This Row],[Sub-Sector]],Table2[% Away From Current Month Low],"&gt;=0.05")/Table3[[#This Row],[Count]]</f>
        <v>0.5</v>
      </c>
      <c r="O77" s="2">
        <f>COUNTIFS(Table2[Sub-Sector],Table3[[#This Row],[Sub-Sector]],Table2[% Away From Current Month High],"&lt;=0.05")/Table3[[#This Row],[Count]]</f>
        <v>0</v>
      </c>
      <c r="P77" s="2">
        <f>COUNTIFS(Table2[Sub-Sector],Table3[[#This Row],[Sub-Sector]],Table2[% Away From 52W High],"&lt;=10")/Table3[[#This Row],[Count]]</f>
        <v>0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0.5</v>
      </c>
      <c r="S77" s="2">
        <f>COUNTIFS(Table2[Sub-Sector],Table3[[#This Row],[Sub-Sector]],Table2[% Price above 50 EMA],"&gt;=0")/Table3[[#This Row],[Count]]</f>
        <v>0.5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0.5</v>
      </c>
      <c r="V77" s="2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77">
        <f>_xlfn.RANK.AVG(Table3[[#This Row],[Score]],Table3[Score],1)</f>
        <v>86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7">
        <f>_xlfn.RANK.AVG(Table3[[#This Row],[Score 2 ]],Table3[[Score 2 ]],1)</f>
        <v>76</v>
      </c>
    </row>
    <row r="78" spans="1:26" x14ac:dyDescent="0.3">
      <c r="A78" t="s">
        <v>978</v>
      </c>
      <c r="B78">
        <f>COUNTIFS(Table2[Sub-Sector],Table3[[#This Row],[Sub-Sector]])</f>
        <v>6</v>
      </c>
      <c r="C78" s="2">
        <f>COUNTIFS(Table2[Sub-Sector],Table3[[#This Row],[Sub-Sector]],Table2[Uptrend],"Uptrend")/Table3[[#This Row],[Count]]</f>
        <v>1</v>
      </c>
      <c r="D78" s="2">
        <f>COUNTIFS(Table2[Sub-Sector],Table3[[#This Row],[Sub-Sector]],Table2[1W Return vs Nifty],"&gt;=5")/Table3[[#This Row],[Count]]</f>
        <v>0.66666666666666663</v>
      </c>
      <c r="E78" s="2">
        <f>COUNTIFS(Table2[Sub-Sector],Table3[[#This Row],[Sub-Sector]],Table2[1M Return vs Nifty],"&gt;=5")/Table3[[#This Row],[Count]]</f>
        <v>0.33333333333333331</v>
      </c>
      <c r="F78" s="2">
        <f>COUNTIFS(Table2[Sub-Sector],Table3[[#This Row],[Sub-Sector]],Table2[6M Return vs Nifty],"&gt;=10")/Table3[[#This Row],[Count]]</f>
        <v>0.33333333333333331</v>
      </c>
      <c r="G78" s="2">
        <f>COUNTIFS(Table2[Sub-Sector],Table3[[#This Row],[Sub-Sector]],Table2[1Y Return vs Nifty],"&gt;=10")/Table3[[#This Row],[Count]]</f>
        <v>0.5</v>
      </c>
      <c r="H78" s="2">
        <f>COUNTIFS(Table2[Sub-Sector],Table3[[#This Row],[Sub-Sector]],Table2[RSI Exponential â€“ 14D],"&gt;=50")/Table3[[#This Row],[Count]]</f>
        <v>1</v>
      </c>
      <c r="I78" s="2">
        <f>COUNTIFS(Table2[Sub-Sector],Table3[[#This Row],[Sub-Sector]],Table2[Relative Volume],"&gt;=1")/Table3[[#This Row],[Count]]</f>
        <v>0.5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1</v>
      </c>
      <c r="O78" s="2">
        <f>COUNTIFS(Table2[Sub-Sector],Table3[[#This Row],[Sub-Sector]],Table2[% Away From Current Month High],"&lt;=0.05")/Table3[[#This Row],[Count]]</f>
        <v>0.83333333333333337</v>
      </c>
      <c r="P78" s="2">
        <f>COUNTIFS(Table2[Sub-Sector],Table3[[#This Row],[Sub-Sector]],Table2[% Away From 52W High],"&lt;=10")/Table3[[#This Row],[Count]]</f>
        <v>0.66666666666666663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1</v>
      </c>
      <c r="S78" s="2">
        <f>COUNTIFS(Table2[Sub-Sector],Table3[[#This Row],[Sub-Sector]],Table2[% Price above 50 EMA],"&gt;=0")/Table3[[#This Row],[Count]]</f>
        <v>1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0.66666666666666663</v>
      </c>
      <c r="V78" s="2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78">
        <f>_xlfn.RANK.AVG(Table3[[#This Row],[Score]],Table3[Score],1)</f>
        <v>31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8">
        <f>_xlfn.RANK.AVG(Table3[[#This Row],[Score 2 ]],Table3[[Score 2 ]],1)</f>
        <v>77</v>
      </c>
    </row>
    <row r="79" spans="1:26" x14ac:dyDescent="0.3">
      <c r="A79" t="s">
        <v>400</v>
      </c>
      <c r="B79">
        <f>COUNTIFS(Table2[Sub-Sector],Table3[[#This Row],[Sub-Sector]])</f>
        <v>6</v>
      </c>
      <c r="C79" s="2">
        <f>COUNTIFS(Table2[Sub-Sector],Table3[[#This Row],[Sub-Sector]],Table2[Uptrend],"Uptrend")/Table3[[#This Row],[Count]]</f>
        <v>0.66666666666666663</v>
      </c>
      <c r="D79" s="2">
        <f>COUNTIFS(Table2[Sub-Sector],Table3[[#This Row],[Sub-Sector]],Table2[1W Return vs Nifty],"&gt;=5")/Table3[[#This Row],[Count]]</f>
        <v>0.16666666666666666</v>
      </c>
      <c r="E79" s="2">
        <f>COUNTIFS(Table2[Sub-Sector],Table3[[#This Row],[Sub-Sector]],Table2[1M Return vs Nifty],"&gt;=5")/Table3[[#This Row],[Count]]</f>
        <v>0.5</v>
      </c>
      <c r="F79" s="2">
        <f>COUNTIFS(Table2[Sub-Sector],Table3[[#This Row],[Sub-Sector]],Table2[6M Return vs Nifty],"&gt;=10")/Table3[[#This Row],[Count]]</f>
        <v>0.33333333333333331</v>
      </c>
      <c r="G79" s="2">
        <f>COUNTIFS(Table2[Sub-Sector],Table3[[#This Row],[Sub-Sector]],Table2[1Y Return vs Nifty],"&gt;=10")/Table3[[#This Row],[Count]]</f>
        <v>0.33333333333333331</v>
      </c>
      <c r="H79" s="2">
        <f>COUNTIFS(Table2[Sub-Sector],Table3[[#This Row],[Sub-Sector]],Table2[RSI Exponential â€“ 14D],"&gt;=50")/Table3[[#This Row],[Count]]</f>
        <v>1</v>
      </c>
      <c r="I79" s="2">
        <f>COUNTIFS(Table2[Sub-Sector],Table3[[#This Row],[Sub-Sector]],Table2[Relative Volume],"&gt;=1")/Table3[[#This Row],[Count]]</f>
        <v>0.5</v>
      </c>
      <c r="J79" s="2">
        <f>COUNTIFS(Table2[Sub-Sector],Table3[[#This Row],[Sub-Sector]],Table2[% Away From Day Low],"&gt;=0.05")/Table3[[#This Row],[Count]]</f>
        <v>0.16666666666666666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0.83333333333333337</v>
      </c>
      <c r="N79" s="2">
        <f>COUNTIFS(Table2[Sub-Sector],Table3[[#This Row],[Sub-Sector]],Table2[% Away From Current Month Low],"&gt;=0.05")/Table3[[#This Row],[Count]]</f>
        <v>0.83333333333333337</v>
      </c>
      <c r="O79" s="2">
        <f>COUNTIFS(Table2[Sub-Sector],Table3[[#This Row],[Sub-Sector]],Table2[% Away From Current Month High],"&lt;=0.05")/Table3[[#This Row],[Count]]</f>
        <v>0.5</v>
      </c>
      <c r="P79" s="2">
        <f>COUNTIFS(Table2[Sub-Sector],Table3[[#This Row],[Sub-Sector]],Table2[% Away From 52W High],"&lt;=10")/Table3[[#This Row],[Count]]</f>
        <v>0.33333333333333331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1</v>
      </c>
      <c r="S79" s="2">
        <f>COUNTIFS(Table2[Sub-Sector],Table3[[#This Row],[Sub-Sector]],Table2[% Price above 50 EMA],"&gt;=0")/Table3[[#This Row],[Count]]</f>
        <v>0.83333333333333337</v>
      </c>
      <c r="T79" s="2">
        <f>COUNTIFS(Table2[Sub-Sector],Table3[[#This Row],[Sub-Sector]],Table2[% Price above 200 EMA],"&gt;=0")/Table3[[#This Row],[Count]]</f>
        <v>0.66666666666666663</v>
      </c>
      <c r="U79" s="2">
        <f>COUNTIFS(Table2[Sub-Sector],Table3[[#This Row],[Sub-Sector]],Table2[Rate of Change - Zone],"Positive")/Table3[[#This Row],[Count]]</f>
        <v>0.83333333333333337</v>
      </c>
      <c r="V79" s="2">
        <f>COUNTIFS(Table2[Sub-Sector],Table3[[#This Row],[Sub-Sector]],Table2[Sharpe Ratio],"&gt;=0.10")/Table3[[#This Row],[Count]]</f>
        <v>0.16666666666666666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79">
        <f>_xlfn.RANK.AVG(Table3[[#This Row],[Score]],Table3[Score],1)</f>
        <v>72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9">
        <f>_xlfn.RANK.AVG(Table3[[#This Row],[Score 2 ]],Table3[[Score 2 ]],1)</f>
        <v>78</v>
      </c>
    </row>
    <row r="80" spans="1:26" x14ac:dyDescent="0.3">
      <c r="A80" t="s">
        <v>83</v>
      </c>
      <c r="B80">
        <f>COUNTIFS(Table2[Sub-Sector],Table3[[#This Row],[Sub-Sector]])</f>
        <v>5</v>
      </c>
      <c r="C80" s="2">
        <f>COUNTIFS(Table2[Sub-Sector],Table3[[#This Row],[Sub-Sector]],Table2[Uptrend],"Uptrend")/Table3[[#This Row],[Count]]</f>
        <v>0.8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0.2</v>
      </c>
      <c r="F80" s="2">
        <f>COUNTIFS(Table2[Sub-Sector],Table3[[#This Row],[Sub-Sector]],Table2[6M Return vs Nifty],"&gt;=10")/Table3[[#This Row],[Count]]</f>
        <v>0.8</v>
      </c>
      <c r="G80" s="2">
        <f>COUNTIFS(Table2[Sub-Sector],Table3[[#This Row],[Sub-Sector]],Table2[1Y Return vs Nifty],"&gt;=10")/Table3[[#This Row],[Count]]</f>
        <v>0.8</v>
      </c>
      <c r="H80" s="2">
        <f>COUNTIFS(Table2[Sub-Sector],Table3[[#This Row],[Sub-Sector]],Table2[RSI Exponential â€“ 14D],"&gt;=50")/Table3[[#This Row],[Count]]</f>
        <v>0</v>
      </c>
      <c r="I80" s="2">
        <f>COUNTIFS(Table2[Sub-Sector],Table3[[#This Row],[Sub-Sector]],Table2[Relative Volume],"&gt;=1")/Table3[[#This Row],[Count]]</f>
        <v>0.2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0.6</v>
      </c>
      <c r="N80" s="2">
        <f>COUNTIFS(Table2[Sub-Sector],Table3[[#This Row],[Sub-Sector]],Table2[% Away From Current Month Low],"&gt;=0.05")/Table3[[#This Row],[Count]]</f>
        <v>0.6</v>
      </c>
      <c r="O80" s="2">
        <f>COUNTIFS(Table2[Sub-Sector],Table3[[#This Row],[Sub-Sector]],Table2[% Away From Current Month High],"&lt;=0.05")/Table3[[#This Row],[Count]]</f>
        <v>0</v>
      </c>
      <c r="P80" s="2">
        <f>COUNTIFS(Table2[Sub-Sector],Table3[[#This Row],[Sub-Sector]],Table2[% Away From 52W High],"&lt;=10")/Table3[[#This Row],[Count]]</f>
        <v>0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</v>
      </c>
      <c r="S80" s="2">
        <f>COUNTIFS(Table2[Sub-Sector],Table3[[#This Row],[Sub-Sector]],Table2[% Price above 50 EMA],"&gt;=0")/Table3[[#This Row],[Count]]</f>
        <v>0.6</v>
      </c>
      <c r="T80" s="2">
        <f>COUNTIFS(Table2[Sub-Sector],Table3[[#This Row],[Sub-Sector]],Table2[% Price above 200 EMA],"&gt;=0")/Table3[[#This Row],[Count]]</f>
        <v>0.8</v>
      </c>
      <c r="U80" s="2">
        <f>COUNTIFS(Table2[Sub-Sector],Table3[[#This Row],[Sub-Sector]],Table2[Rate of Change - Zone],"Positive")/Table3[[#This Row],[Count]]</f>
        <v>0</v>
      </c>
      <c r="V80" s="2">
        <f>COUNTIFS(Table2[Sub-Sector],Table3[[#This Row],[Sub-Sector]],Table2[Sharpe Ratio],"&gt;=0.10")/Table3[[#This Row],[Count]]</f>
        <v>0.6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</v>
      </c>
      <c r="X80">
        <f>_xlfn.RANK.AVG(Table3[[#This Row],[Score]],Table3[Score],1)</f>
        <v>93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80">
        <f>_xlfn.RANK.AVG(Table3[[#This Row],[Score 2 ]],Table3[[Score 2 ]],1)</f>
        <v>79</v>
      </c>
    </row>
    <row r="81" spans="1:26" x14ac:dyDescent="0.3">
      <c r="A81" t="s">
        <v>124</v>
      </c>
      <c r="B81">
        <f>COUNTIFS(Table2[Sub-Sector],Table3[[#This Row],[Sub-Sector]])</f>
        <v>8</v>
      </c>
      <c r="C81" s="2">
        <f>COUNTIFS(Table2[Sub-Sector],Table3[[#This Row],[Sub-Sector]],Table2[Uptrend],"Uptrend")/Table3[[#This Row],[Count]]</f>
        <v>0.75</v>
      </c>
      <c r="D81" s="2">
        <f>COUNTIFS(Table2[Sub-Sector],Table3[[#This Row],[Sub-Sector]],Table2[1W Return vs Nifty],"&gt;=5")/Table3[[#This Row],[Count]]</f>
        <v>0.125</v>
      </c>
      <c r="E81" s="2">
        <f>COUNTIFS(Table2[Sub-Sector],Table3[[#This Row],[Sub-Sector]],Table2[1M Return vs Nifty],"&gt;=5")/Table3[[#This Row],[Count]]</f>
        <v>0.25</v>
      </c>
      <c r="F81" s="2">
        <f>COUNTIFS(Table2[Sub-Sector],Table3[[#This Row],[Sub-Sector]],Table2[6M Return vs Nifty],"&gt;=10")/Table3[[#This Row],[Count]]</f>
        <v>0.25</v>
      </c>
      <c r="G81" s="2">
        <f>COUNTIFS(Table2[Sub-Sector],Table3[[#This Row],[Sub-Sector]],Table2[1Y Return vs Nifty],"&gt;=10")/Table3[[#This Row],[Count]]</f>
        <v>0.625</v>
      </c>
      <c r="H81" s="2">
        <f>COUNTIFS(Table2[Sub-Sector],Table3[[#This Row],[Sub-Sector]],Table2[RSI Exponential â€“ 14D],"&gt;=50")/Table3[[#This Row],[Count]]</f>
        <v>0.625</v>
      </c>
      <c r="I81" s="2">
        <f>COUNTIFS(Table2[Sub-Sector],Table3[[#This Row],[Sub-Sector]],Table2[Relative Volume],"&gt;=1")/Table3[[#This Row],[Count]]</f>
        <v>0.5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0.125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0.625</v>
      </c>
      <c r="O81" s="2">
        <f>COUNTIFS(Table2[Sub-Sector],Table3[[#This Row],[Sub-Sector]],Table2[% Away From Current Month High],"&lt;=0.05")/Table3[[#This Row],[Count]]</f>
        <v>0.625</v>
      </c>
      <c r="P81" s="2">
        <f>COUNTIFS(Table2[Sub-Sector],Table3[[#This Row],[Sub-Sector]],Table2[% Away From 52W High],"&lt;=10")/Table3[[#This Row],[Count]]</f>
        <v>0.375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0.75</v>
      </c>
      <c r="S81" s="2">
        <f>COUNTIFS(Table2[Sub-Sector],Table3[[#This Row],[Sub-Sector]],Table2[% Price above 50 EMA],"&gt;=0")/Table3[[#This Row],[Count]]</f>
        <v>0.875</v>
      </c>
      <c r="T81" s="2">
        <f>COUNTIFS(Table2[Sub-Sector],Table3[[#This Row],[Sub-Sector]],Table2[% Price above 200 EMA],"&gt;=0")/Table3[[#This Row],[Count]]</f>
        <v>0.75</v>
      </c>
      <c r="U81" s="2">
        <f>COUNTIFS(Table2[Sub-Sector],Table3[[#This Row],[Sub-Sector]],Table2[Rate of Change - Zone],"Positive")/Table3[[#This Row],[Count]]</f>
        <v>0.625</v>
      </c>
      <c r="V81" s="2">
        <f>COUNTIFS(Table2[Sub-Sector],Table3[[#This Row],[Sub-Sector]],Table2[Sharpe Ratio],"&gt;=0.10")/Table3[[#This Row],[Count]]</f>
        <v>0.125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81">
        <f>_xlfn.RANK.AVG(Table3[[#This Row],[Score]],Table3[Score],1)</f>
        <v>84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270.5</v>
      </c>
      <c r="Z81">
        <f>_xlfn.RANK.AVG(Table3[[#This Row],[Score 2 ]],Table3[[Score 2 ]],1)</f>
        <v>80</v>
      </c>
    </row>
    <row r="82" spans="1:26" x14ac:dyDescent="0.3">
      <c r="A82" t="s">
        <v>681</v>
      </c>
      <c r="B82">
        <f>COUNTIFS(Table2[Sub-Sector],Table3[[#This Row],[Sub-Sector]])</f>
        <v>5</v>
      </c>
      <c r="C82" s="2">
        <f>COUNTIFS(Table2[Sub-Sector],Table3[[#This Row],[Sub-Sector]],Table2[Uptrend],"Uptrend")/Table3[[#This Row],[Count]]</f>
        <v>1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</v>
      </c>
      <c r="F82" s="2">
        <f>COUNTIFS(Table2[Sub-Sector],Table3[[#This Row],[Sub-Sector]],Table2[6M Return vs Nifty],"&gt;=10")/Table3[[#This Row],[Count]]</f>
        <v>0.6</v>
      </c>
      <c r="G82" s="2">
        <f>COUNTIFS(Table2[Sub-Sector],Table3[[#This Row],[Sub-Sector]],Table2[1Y Return vs Nifty],"&gt;=10")/Table3[[#This Row],[Count]]</f>
        <v>1</v>
      </c>
      <c r="H82" s="2">
        <f>COUNTIFS(Table2[Sub-Sector],Table3[[#This Row],[Sub-Sector]],Table2[RSI Exponential â€“ 14D],"&gt;=50")/Table3[[#This Row],[Count]]</f>
        <v>0</v>
      </c>
      <c r="I82" s="2">
        <f>COUNTIFS(Table2[Sub-Sector],Table3[[#This Row],[Sub-Sector]],Table2[Relative Volume],"&gt;=1")/Table3[[#This Row],[Count]]</f>
        <v>0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0.2</v>
      </c>
      <c r="M82" s="2">
        <f>COUNTIFS(Table2[Sub-Sector],Table3[[#This Row],[Sub-Sector]],Table2[% Away From Current Week High],"&lt;=0.05")/Table3[[#This Row],[Count]]</f>
        <v>0.6</v>
      </c>
      <c r="N82" s="2">
        <f>COUNTIFS(Table2[Sub-Sector],Table3[[#This Row],[Sub-Sector]],Table2[% Away From Current Month Low],"&gt;=0.05")/Table3[[#This Row],[Count]]</f>
        <v>0.6</v>
      </c>
      <c r="O82" s="2">
        <f>COUNTIFS(Table2[Sub-Sector],Table3[[#This Row],[Sub-Sector]],Table2[% Away From Current Month High],"&lt;=0.05")/Table3[[#This Row],[Count]]</f>
        <v>0</v>
      </c>
      <c r="P82" s="2">
        <f>COUNTIFS(Table2[Sub-Sector],Table3[[#This Row],[Sub-Sector]],Table2[% Away From 52W High],"&lt;=10")/Table3[[#This Row],[Count]]</f>
        <v>0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0.2</v>
      </c>
      <c r="S82" s="2">
        <f>COUNTIFS(Table2[Sub-Sector],Table3[[#This Row],[Sub-Sector]],Table2[% Price above 50 EMA],"&gt;=0")/Table3[[#This Row],[Count]]</f>
        <v>0.8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</v>
      </c>
      <c r="V82" s="2">
        <f>COUNTIFS(Table2[Sub-Sector],Table3[[#This Row],[Sub-Sector]],Table2[Sharpe Ratio],"&gt;=0.10")/Table3[[#This Row],[Count]]</f>
        <v>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82">
        <f>_xlfn.RANK.AVG(Table3[[#This Row],[Score]],Table3[Score],1)</f>
        <v>89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82">
        <f>_xlfn.RANK.AVG(Table3[[#This Row],[Score 2 ]],Table3[[Score 2 ]],1)</f>
        <v>81.5</v>
      </c>
    </row>
    <row r="83" spans="1:26" x14ac:dyDescent="0.3">
      <c r="A83" t="s">
        <v>21</v>
      </c>
      <c r="B83">
        <f>COUNTIFS(Table2[Sub-Sector],Table3[[#This Row],[Sub-Sector]])</f>
        <v>20</v>
      </c>
      <c r="C83" s="2">
        <f>COUNTIFS(Table2[Sub-Sector],Table3[[#This Row],[Sub-Sector]],Table2[Uptrend],"Uptrend")/Table3[[#This Row],[Count]]</f>
        <v>0.9</v>
      </c>
      <c r="D83" s="2">
        <f>COUNTIFS(Table2[Sub-Sector],Table3[[#This Row],[Sub-Sector]],Table2[1W Return vs Nifty],"&gt;=5")/Table3[[#This Row],[Count]]</f>
        <v>0.15</v>
      </c>
      <c r="E83" s="2">
        <f>COUNTIFS(Table2[Sub-Sector],Table3[[#This Row],[Sub-Sector]],Table2[1M Return vs Nifty],"&gt;=5")/Table3[[#This Row],[Count]]</f>
        <v>0.4</v>
      </c>
      <c r="F83" s="2">
        <f>COUNTIFS(Table2[Sub-Sector],Table3[[#This Row],[Sub-Sector]],Table2[6M Return vs Nifty],"&gt;=10")/Table3[[#This Row],[Count]]</f>
        <v>0.15</v>
      </c>
      <c r="G83" s="2">
        <f>COUNTIFS(Table2[Sub-Sector],Table3[[#This Row],[Sub-Sector]],Table2[1Y Return vs Nifty],"&gt;=10")/Table3[[#This Row],[Count]]</f>
        <v>0.55000000000000004</v>
      </c>
      <c r="H83" s="2">
        <f>COUNTIFS(Table2[Sub-Sector],Table3[[#This Row],[Sub-Sector]],Table2[RSI Exponential â€“ 14D],"&gt;=50")/Table3[[#This Row],[Count]]</f>
        <v>0.65</v>
      </c>
      <c r="I83" s="2">
        <f>COUNTIFS(Table2[Sub-Sector],Table3[[#This Row],[Sub-Sector]],Table2[Relative Volume],"&gt;=1")/Table3[[#This Row],[Count]]</f>
        <v>0.65</v>
      </c>
      <c r="J83" s="2">
        <f>COUNTIFS(Table2[Sub-Sector],Table3[[#This Row],[Sub-Sector]],Table2[% Away From Day Low],"&gt;=0.05")/Table3[[#This Row],[Count]]</f>
        <v>0.05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0.8</v>
      </c>
      <c r="N83" s="2">
        <f>COUNTIFS(Table2[Sub-Sector],Table3[[#This Row],[Sub-Sector]],Table2[% Away From Current Month Low],"&gt;=0.05")/Table3[[#This Row],[Count]]</f>
        <v>0.7</v>
      </c>
      <c r="O83" s="2">
        <f>COUNTIFS(Table2[Sub-Sector],Table3[[#This Row],[Sub-Sector]],Table2[% Away From Current Month High],"&lt;=0.05")/Table3[[#This Row],[Count]]</f>
        <v>0.5</v>
      </c>
      <c r="P83" s="2">
        <f>COUNTIFS(Table2[Sub-Sector],Table3[[#This Row],[Sub-Sector]],Table2[% Away From 52W High],"&lt;=10")/Table3[[#This Row],[Count]]</f>
        <v>0.45</v>
      </c>
      <c r="Q83" s="2">
        <f>COUNTIFS(Table2[Sub-Sector],Table3[[#This Row],[Sub-Sector]],Table2[% Away From 52W Low],"&gt;=10")/Table3[[#This Row],[Count]]</f>
        <v>0.95</v>
      </c>
      <c r="R83" s="2">
        <f>COUNTIFS(Table2[Sub-Sector],Table3[[#This Row],[Sub-Sector]],Table2[% Price above 20 EMA],"&gt;=0")/Table3[[#This Row],[Count]]</f>
        <v>0.65</v>
      </c>
      <c r="S83" s="2">
        <f>COUNTIFS(Table2[Sub-Sector],Table3[[#This Row],[Sub-Sector]],Table2[% Price above 50 EMA],"&gt;=0")/Table3[[#This Row],[Count]]</f>
        <v>0.8</v>
      </c>
      <c r="T83" s="2">
        <f>COUNTIFS(Table2[Sub-Sector],Table3[[#This Row],[Sub-Sector]],Table2[% Price above 200 EMA],"&gt;=0")/Table3[[#This Row],[Count]]</f>
        <v>0.95</v>
      </c>
      <c r="U83" s="2">
        <f>COUNTIFS(Table2[Sub-Sector],Table3[[#This Row],[Sub-Sector]],Table2[Rate of Change - Zone],"Positive")/Table3[[#This Row],[Count]]</f>
        <v>0.55000000000000004</v>
      </c>
      <c r="V83" s="2">
        <f>COUNTIFS(Table2[Sub-Sector],Table3[[#This Row],[Sub-Sector]],Table2[Sharpe Ratio],"&gt;=0.10")/Table3[[#This Row],[Count]]</f>
        <v>0.1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83">
        <f>_xlfn.RANK.AVG(Table3[[#This Row],[Score]],Table3[Score],1)</f>
        <v>66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83">
        <f>_xlfn.RANK.AVG(Table3[[#This Row],[Score 2 ]],Table3[[Score 2 ]],1)</f>
        <v>81.5</v>
      </c>
    </row>
    <row r="84" spans="1:26" x14ac:dyDescent="0.3">
      <c r="A84" t="s">
        <v>276</v>
      </c>
      <c r="B84">
        <f>COUNTIFS(Table2[Sub-Sector],Table3[[#This Row],[Sub-Sector]])</f>
        <v>6</v>
      </c>
      <c r="C84" s="2">
        <f>COUNTIFS(Table2[Sub-Sector],Table3[[#This Row],[Sub-Sector]],Table2[Uptrend],"Uptrend")/Table3[[#This Row],[Count]]</f>
        <v>0.83333333333333337</v>
      </c>
      <c r="D84" s="2">
        <f>COUNTIFS(Table2[Sub-Sector],Table3[[#This Row],[Sub-Sector]],Table2[1W Return vs Nifty],"&gt;=5")/Table3[[#This Row],[Count]]</f>
        <v>0.16666666666666666</v>
      </c>
      <c r="E84" s="2">
        <f>COUNTIFS(Table2[Sub-Sector],Table3[[#This Row],[Sub-Sector]],Table2[1M Return vs Nifty],"&gt;=5")/Table3[[#This Row],[Count]]</f>
        <v>0.33333333333333331</v>
      </c>
      <c r="F84" s="2">
        <f>COUNTIFS(Table2[Sub-Sector],Table3[[#This Row],[Sub-Sector]],Table2[6M Return vs Nifty],"&gt;=10")/Table3[[#This Row],[Count]]</f>
        <v>0.16666666666666666</v>
      </c>
      <c r="G84" s="2">
        <f>COUNTIFS(Table2[Sub-Sector],Table3[[#This Row],[Sub-Sector]],Table2[1Y Return vs Nifty],"&gt;=10")/Table3[[#This Row],[Count]]</f>
        <v>0.33333333333333331</v>
      </c>
      <c r="H84" s="2">
        <f>COUNTIFS(Table2[Sub-Sector],Table3[[#This Row],[Sub-Sector]],Table2[RSI Exponential â€“ 14D],"&gt;=50")/Table3[[#This Row],[Count]]</f>
        <v>0.66666666666666663</v>
      </c>
      <c r="I84" s="2">
        <f>COUNTIFS(Table2[Sub-Sector],Table3[[#This Row],[Sub-Sector]],Table2[Relative Volume],"&gt;=1")/Table3[[#This Row],[Count]]</f>
        <v>0.66666666666666663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0.16666666666666666</v>
      </c>
      <c r="M84" s="2">
        <f>COUNTIFS(Table2[Sub-Sector],Table3[[#This Row],[Sub-Sector]],Table2[% Away From Current Week High],"&lt;=0.05")/Table3[[#This Row],[Count]]</f>
        <v>0.83333333333333337</v>
      </c>
      <c r="N84" s="2">
        <f>COUNTIFS(Table2[Sub-Sector],Table3[[#This Row],[Sub-Sector]],Table2[% Away From Current Month Low],"&gt;=0.05")/Table3[[#This Row],[Count]]</f>
        <v>0.66666666666666663</v>
      </c>
      <c r="O84" s="2">
        <f>COUNTIFS(Table2[Sub-Sector],Table3[[#This Row],[Sub-Sector]],Table2[% Away From Current Month High],"&lt;=0.05")/Table3[[#This Row],[Count]]</f>
        <v>0.66666666666666663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0.66666666666666663</v>
      </c>
      <c r="S84" s="2">
        <f>COUNTIFS(Table2[Sub-Sector],Table3[[#This Row],[Sub-Sector]],Table2[% Price above 50 EMA],"&gt;=0")/Table3[[#This Row],[Count]]</f>
        <v>0.83333333333333337</v>
      </c>
      <c r="T84" s="2">
        <f>COUNTIFS(Table2[Sub-Sector],Table3[[#This Row],[Sub-Sector]],Table2[% Price above 200 EMA],"&gt;=0")/Table3[[#This Row],[Count]]</f>
        <v>0.83333333333333337</v>
      </c>
      <c r="U84" s="2">
        <f>COUNTIFS(Table2[Sub-Sector],Table3[[#This Row],[Sub-Sector]],Table2[Rate of Change - Zone],"Positive")/Table3[[#This Row],[Count]]</f>
        <v>0.66666666666666663</v>
      </c>
      <c r="V84" s="2">
        <f>COUNTIFS(Table2[Sub-Sector],Table3[[#This Row],[Sub-Sector]],Table2[Sharpe Ratio],"&gt;=0.10")/Table3[[#This Row],[Count]]</f>
        <v>0.16666666666666666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84">
        <f>_xlfn.RANK.AVG(Table3[[#This Row],[Score]],Table3[Score],1)</f>
        <v>76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4">
        <f>_xlfn.RANK.AVG(Table3[[#This Row],[Score 2 ]],Table3[[Score 2 ]],1)</f>
        <v>83</v>
      </c>
    </row>
    <row r="85" spans="1:26" x14ac:dyDescent="0.3">
      <c r="A85" t="s">
        <v>290</v>
      </c>
      <c r="B85">
        <f>COUNTIFS(Table2[Sub-Sector],Table3[[#This Row],[Sub-Sector]])</f>
        <v>14</v>
      </c>
      <c r="C85" s="2">
        <f>COUNTIFS(Table2[Sub-Sector],Table3[[#This Row],[Sub-Sector]],Table2[Uptrend],"Uptrend")/Table3[[#This Row],[Count]]</f>
        <v>0.7857142857142857</v>
      </c>
      <c r="D85" s="2">
        <f>COUNTIFS(Table2[Sub-Sector],Table3[[#This Row],[Sub-Sector]],Table2[1W Return vs Nifty],"&gt;=5")/Table3[[#This Row],[Count]]</f>
        <v>7.1428571428571425E-2</v>
      </c>
      <c r="E85" s="2">
        <f>COUNTIFS(Table2[Sub-Sector],Table3[[#This Row],[Sub-Sector]],Table2[1M Return vs Nifty],"&gt;=5")/Table3[[#This Row],[Count]]</f>
        <v>0.35714285714285715</v>
      </c>
      <c r="F85" s="2">
        <f>COUNTIFS(Table2[Sub-Sector],Table3[[#This Row],[Sub-Sector]],Table2[6M Return vs Nifty],"&gt;=10")/Table3[[#This Row],[Count]]</f>
        <v>0.21428571428571427</v>
      </c>
      <c r="G85" s="2">
        <f>COUNTIFS(Table2[Sub-Sector],Table3[[#This Row],[Sub-Sector]],Table2[1Y Return vs Nifty],"&gt;=10")/Table3[[#This Row],[Count]]</f>
        <v>0.6428571428571429</v>
      </c>
      <c r="H85" s="2">
        <f>COUNTIFS(Table2[Sub-Sector],Table3[[#This Row],[Sub-Sector]],Table2[RSI Exponential â€“ 14D],"&gt;=50")/Table3[[#This Row],[Count]]</f>
        <v>0.6428571428571429</v>
      </c>
      <c r="I85" s="2">
        <f>COUNTIFS(Table2[Sub-Sector],Table3[[#This Row],[Sub-Sector]],Table2[Relative Volume],"&gt;=1")/Table3[[#This Row],[Count]]</f>
        <v>0.5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0.8571428571428571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0.8571428571428571</v>
      </c>
      <c r="N85" s="2">
        <f>COUNTIFS(Table2[Sub-Sector],Table3[[#This Row],[Sub-Sector]],Table2[% Away From Current Month Low],"&gt;=0.05")/Table3[[#This Row],[Count]]</f>
        <v>0.7142857142857143</v>
      </c>
      <c r="O85" s="2">
        <f>COUNTIFS(Table2[Sub-Sector],Table3[[#This Row],[Sub-Sector]],Table2[% Away From Current Month High],"&lt;=0.05")/Table3[[#This Row],[Count]]</f>
        <v>0.5</v>
      </c>
      <c r="P85" s="2">
        <f>COUNTIFS(Table2[Sub-Sector],Table3[[#This Row],[Sub-Sector]],Table2[% Away From 52W High],"&lt;=10")/Table3[[#This Row],[Count]]</f>
        <v>0.2857142857142857</v>
      </c>
      <c r="Q85" s="2">
        <f>COUNTIFS(Table2[Sub-Sector],Table3[[#This Row],[Sub-Sector]],Table2[% Away From 52W Low],"&gt;=10")/Table3[[#This Row],[Count]]</f>
        <v>0.9285714285714286</v>
      </c>
      <c r="R85" s="2">
        <f>COUNTIFS(Table2[Sub-Sector],Table3[[#This Row],[Sub-Sector]],Table2[% Price above 20 EMA],"&gt;=0")/Table3[[#This Row],[Count]]</f>
        <v>0.7142857142857143</v>
      </c>
      <c r="S85" s="2">
        <f>COUNTIFS(Table2[Sub-Sector],Table3[[#This Row],[Sub-Sector]],Table2[% Price above 50 EMA],"&gt;=0")/Table3[[#This Row],[Count]]</f>
        <v>0.7857142857142857</v>
      </c>
      <c r="T85" s="2">
        <f>COUNTIFS(Table2[Sub-Sector],Table3[[#This Row],[Sub-Sector]],Table2[% Price above 200 EMA],"&gt;=0")/Table3[[#This Row],[Count]]</f>
        <v>0.8571428571428571</v>
      </c>
      <c r="U85" s="2">
        <f>COUNTIFS(Table2[Sub-Sector],Table3[[#This Row],[Sub-Sector]],Table2[Rate of Change - Zone],"Positive")/Table3[[#This Row],[Count]]</f>
        <v>0.5714285714285714</v>
      </c>
      <c r="V85" s="2">
        <f>COUNTIFS(Table2[Sub-Sector],Table3[[#This Row],[Sub-Sector]],Table2[Sharpe Ratio],"&gt;=0.10")/Table3[[#This Row],[Count]]</f>
        <v>0.21428571428571427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85">
        <f>_xlfn.RANK.AVG(Table3[[#This Row],[Score]],Table3[Score],1)</f>
        <v>78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5">
        <f>_xlfn.RANK.AVG(Table3[[#This Row],[Score 2 ]],Table3[[Score 2 ]],1)</f>
        <v>84</v>
      </c>
    </row>
    <row r="86" spans="1:26" x14ac:dyDescent="0.3">
      <c r="A86" t="s">
        <v>106</v>
      </c>
      <c r="B86">
        <f>COUNTIFS(Table2[Sub-Sector],Table3[[#This Row],[Sub-Sector]])</f>
        <v>3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0.33333333333333331</v>
      </c>
      <c r="G86" s="2">
        <f>COUNTIFS(Table2[Sub-Sector],Table3[[#This Row],[Sub-Sector]],Table2[1Y Return vs Nifty],"&gt;=10")/Table3[[#This Row],[Count]]</f>
        <v>1</v>
      </c>
      <c r="H86" s="2">
        <f>COUNTIFS(Table2[Sub-Sector],Table3[[#This Row],[Sub-Sector]],Table2[RSI Exponential â€“ 14D],"&gt;=50")/Table3[[#This Row],[Count]]</f>
        <v>0.33333333333333331</v>
      </c>
      <c r="I86" s="2">
        <f>COUNTIFS(Table2[Sub-Sector],Table3[[#This Row],[Sub-Sector]],Table2[Relative Volume],"&gt;=1")/Table3[[#This Row],[Count]]</f>
        <v>0.33333333333333331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0.33333333333333331</v>
      </c>
      <c r="M86" s="2">
        <f>COUNTIFS(Table2[Sub-Sector],Table3[[#This Row],[Sub-Sector]],Table2[% Away From Current Week High],"&lt;=0.05")/Table3[[#This Row],[Count]]</f>
        <v>0.66666666666666663</v>
      </c>
      <c r="N86" s="2">
        <f>COUNTIFS(Table2[Sub-Sector],Table3[[#This Row],[Sub-Sector]],Table2[% Away From Current Month Low],"&gt;=0.05")/Table3[[#This Row],[Count]]</f>
        <v>1</v>
      </c>
      <c r="O86" s="2">
        <f>COUNTIFS(Table2[Sub-Sector],Table3[[#This Row],[Sub-Sector]],Table2[% Away From Current Month High],"&lt;=0.05")/Table3[[#This Row],[Count]]</f>
        <v>0</v>
      </c>
      <c r="P86" s="2">
        <f>COUNTIFS(Table2[Sub-Sector],Table3[[#This Row],[Sub-Sector]],Table2[% Away From 52W High],"&lt;=10")/Table3[[#This Row],[Count]]</f>
        <v>0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0.33333333333333331</v>
      </c>
      <c r="S86" s="2">
        <f>COUNTIFS(Table2[Sub-Sector],Table3[[#This Row],[Sub-Sector]],Table2[% Price above 50 EMA],"&gt;=0")/Table3[[#This Row],[Count]]</f>
        <v>0.66666666666666663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</v>
      </c>
      <c r="V86" s="2">
        <f>COUNTIFS(Table2[Sub-Sector],Table3[[#This Row],[Sub-Sector]],Table2[Sharpe Ratio],"&gt;=0.10")/Table3[[#This Row],[Count]]</f>
        <v>0.33333333333333331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86">
        <f>_xlfn.RANK.AVG(Table3[[#This Row],[Score]],Table3[Score],1)</f>
        <v>91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6">
        <f>_xlfn.RANK.AVG(Table3[[#This Row],[Score 2 ]],Table3[[Score 2 ]],1)</f>
        <v>85</v>
      </c>
    </row>
    <row r="87" spans="1:26" x14ac:dyDescent="0.3">
      <c r="A87" t="s">
        <v>548</v>
      </c>
      <c r="B87">
        <f>COUNTIFS(Table2[Sub-Sector],Table3[[#This Row],[Sub-Sector]])</f>
        <v>17</v>
      </c>
      <c r="C87" s="2">
        <f>COUNTIFS(Table2[Sub-Sector],Table3[[#This Row],[Sub-Sector]],Table2[Uptrend],"Uptrend")/Table3[[#This Row],[Count]]</f>
        <v>0.70588235294117652</v>
      </c>
      <c r="D87" s="2">
        <f>COUNTIFS(Table2[Sub-Sector],Table3[[#This Row],[Sub-Sector]],Table2[1W Return vs Nifty],"&gt;=5")/Table3[[#This Row],[Count]]</f>
        <v>0.35294117647058826</v>
      </c>
      <c r="E87" s="2">
        <f>COUNTIFS(Table2[Sub-Sector],Table3[[#This Row],[Sub-Sector]],Table2[1M Return vs Nifty],"&gt;=5")/Table3[[#This Row],[Count]]</f>
        <v>0.41176470588235292</v>
      </c>
      <c r="F87" s="2">
        <f>COUNTIFS(Table2[Sub-Sector],Table3[[#This Row],[Sub-Sector]],Table2[6M Return vs Nifty],"&gt;=10")/Table3[[#This Row],[Count]]</f>
        <v>0.11764705882352941</v>
      </c>
      <c r="G87" s="2">
        <f>COUNTIFS(Table2[Sub-Sector],Table3[[#This Row],[Sub-Sector]],Table2[1Y Return vs Nifty],"&gt;=10")/Table3[[#This Row],[Count]]</f>
        <v>0.17647058823529413</v>
      </c>
      <c r="H87" s="2">
        <f>COUNTIFS(Table2[Sub-Sector],Table3[[#This Row],[Sub-Sector]],Table2[RSI Exponential â€“ 14D],"&gt;=50")/Table3[[#This Row],[Count]]</f>
        <v>0.82352941176470584</v>
      </c>
      <c r="I87" s="2">
        <f>COUNTIFS(Table2[Sub-Sector],Table3[[#This Row],[Sub-Sector]],Table2[Relative Volume],"&gt;=1")/Table3[[#This Row],[Count]]</f>
        <v>0.52941176470588236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0.23529411764705882</v>
      </c>
      <c r="M87" s="2">
        <f>COUNTIFS(Table2[Sub-Sector],Table3[[#This Row],[Sub-Sector]],Table2[% Away From Current Week High],"&lt;=0.05")/Table3[[#This Row],[Count]]</f>
        <v>0.94117647058823528</v>
      </c>
      <c r="N87" s="2">
        <f>COUNTIFS(Table2[Sub-Sector],Table3[[#This Row],[Sub-Sector]],Table2[% Away From Current Month Low],"&gt;=0.05")/Table3[[#This Row],[Count]]</f>
        <v>0.94117647058823528</v>
      </c>
      <c r="O87" s="2">
        <f>COUNTIFS(Table2[Sub-Sector],Table3[[#This Row],[Sub-Sector]],Table2[% Away From Current Month High],"&lt;=0.05")/Table3[[#This Row],[Count]]</f>
        <v>0.70588235294117652</v>
      </c>
      <c r="P87" s="2">
        <f>COUNTIFS(Table2[Sub-Sector],Table3[[#This Row],[Sub-Sector]],Table2[% Away From 52W High],"&lt;=10")/Table3[[#This Row],[Count]]</f>
        <v>0.52941176470588236</v>
      </c>
      <c r="Q87" s="2">
        <f>COUNTIFS(Table2[Sub-Sector],Table3[[#This Row],[Sub-Sector]],Table2[% Away From 52W Low],"&gt;=10")/Table3[[#This Row],[Count]]</f>
        <v>0.94117647058823528</v>
      </c>
      <c r="R87" s="2">
        <f>COUNTIFS(Table2[Sub-Sector],Table3[[#This Row],[Sub-Sector]],Table2[% Price above 20 EMA],"&gt;=0")/Table3[[#This Row],[Count]]</f>
        <v>0.88235294117647056</v>
      </c>
      <c r="S87" s="2">
        <f>COUNTIFS(Table2[Sub-Sector],Table3[[#This Row],[Sub-Sector]],Table2[% Price above 50 EMA],"&gt;=0")/Table3[[#This Row],[Count]]</f>
        <v>0.94117647058823528</v>
      </c>
      <c r="T87" s="2">
        <f>COUNTIFS(Table2[Sub-Sector],Table3[[#This Row],[Sub-Sector]],Table2[% Price above 200 EMA],"&gt;=0")/Table3[[#This Row],[Count]]</f>
        <v>0.82352941176470584</v>
      </c>
      <c r="U87" s="2">
        <f>COUNTIFS(Table2[Sub-Sector],Table3[[#This Row],[Sub-Sector]],Table2[Rate of Change - Zone],"Positive")/Table3[[#This Row],[Count]]</f>
        <v>0.88235294117647056</v>
      </c>
      <c r="V87" s="2">
        <f>COUNTIFS(Table2[Sub-Sector],Table3[[#This Row],[Sub-Sector]],Table2[Sharpe Ratio],"&gt;=0.10")/Table3[[#This Row],[Count]]</f>
        <v>0.11764705882352941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87">
        <f>_xlfn.RANK.AVG(Table3[[#This Row],[Score]],Table3[Score],1)</f>
        <v>67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7">
        <f>_xlfn.RANK.AVG(Table3[[#This Row],[Score 2 ]],Table3[[Score 2 ]],1)</f>
        <v>86</v>
      </c>
    </row>
    <row r="88" spans="1:26" x14ac:dyDescent="0.3">
      <c r="A88" t="s">
        <v>1545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</v>
      </c>
      <c r="G88" s="2">
        <f>COUNTIFS(Table2[Sub-Sector],Table3[[#This Row],[Sub-Sector]],Table2[1Y Return vs Nifty],"&gt;=10")/Table3[[#This Row],[Count]]</f>
        <v>0.5</v>
      </c>
      <c r="H88" s="2">
        <f>COUNTIFS(Table2[Sub-Sector],Table3[[#This Row],[Sub-Sector]],Table2[RSI Exponential â€“ 14D],"&gt;=50")/Table3[[#This Row],[Count]]</f>
        <v>0.5</v>
      </c>
      <c r="I88" s="2">
        <f>COUNTIFS(Table2[Sub-Sector],Table3[[#This Row],[Sub-Sector]],Table2[Relative Volume],"&gt;=1")/Table3[[#This Row],[Count]]</f>
        <v>1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1</v>
      </c>
      <c r="O88" s="2">
        <f>COUNTIFS(Table2[Sub-Sector],Table3[[#This Row],[Sub-Sector]],Table2[% Away From Current Month High],"&lt;=0.05")/Table3[[#This Row],[Count]]</f>
        <v>0.5</v>
      </c>
      <c r="P88" s="2">
        <f>COUNTIFS(Table2[Sub-Sector],Table3[[#This Row],[Sub-Sector]],Table2[% Away From 52W High],"&lt;=10")/Table3[[#This Row],[Count]]</f>
        <v>0.5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0.5</v>
      </c>
      <c r="V88" s="2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88">
        <f>_xlfn.RANK.AVG(Table3[[#This Row],[Score]],Table3[Score],1)</f>
        <v>94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8">
        <f>_xlfn.RANK.AVG(Table3[[#This Row],[Score 2 ]],Table3[[Score 2 ]],1)</f>
        <v>87</v>
      </c>
    </row>
    <row r="89" spans="1:26" x14ac:dyDescent="0.3">
      <c r="A89" t="s">
        <v>127</v>
      </c>
      <c r="B89">
        <f>COUNTIFS(Table2[Sub-Sector],Table3[[#This Row],[Sub-Sector]])</f>
        <v>6</v>
      </c>
      <c r="C89" s="2">
        <f>COUNTIFS(Table2[Sub-Sector],Table3[[#This Row],[Sub-Sector]],Table2[Uptrend],"Uptrend")/Table3[[#This Row],[Count]]</f>
        <v>0.83333333333333337</v>
      </c>
      <c r="D89" s="2">
        <f>COUNTIFS(Table2[Sub-Sector],Table3[[#This Row],[Sub-Sector]],Table2[1W Return vs Nifty],"&gt;=5")/Table3[[#This Row],[Count]]</f>
        <v>0.33333333333333331</v>
      </c>
      <c r="E89" s="2">
        <f>COUNTIFS(Table2[Sub-Sector],Table3[[#This Row],[Sub-Sector]],Table2[1M Return vs Nifty],"&gt;=5")/Table3[[#This Row],[Count]]</f>
        <v>0.33333333333333331</v>
      </c>
      <c r="F89" s="2">
        <f>COUNTIFS(Table2[Sub-Sector],Table3[[#This Row],[Sub-Sector]],Table2[6M Return vs Nifty],"&gt;=10")/Table3[[#This Row],[Count]]</f>
        <v>0.66666666666666663</v>
      </c>
      <c r="G89" s="2">
        <f>COUNTIFS(Table2[Sub-Sector],Table3[[#This Row],[Sub-Sector]],Table2[1Y Return vs Nifty],"&gt;=10")/Table3[[#This Row],[Count]]</f>
        <v>0.5</v>
      </c>
      <c r="H89" s="2">
        <f>COUNTIFS(Table2[Sub-Sector],Table3[[#This Row],[Sub-Sector]],Table2[RSI Exponential â€“ 14D],"&gt;=50")/Table3[[#This Row],[Count]]</f>
        <v>0.66666666666666663</v>
      </c>
      <c r="I89" s="2">
        <f>COUNTIFS(Table2[Sub-Sector],Table3[[#This Row],[Sub-Sector]],Table2[Relative Volume],"&gt;=1")/Table3[[#This Row],[Count]]</f>
        <v>0.16666666666666666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0.16666666666666666</v>
      </c>
      <c r="M89" s="2">
        <f>COUNTIFS(Table2[Sub-Sector],Table3[[#This Row],[Sub-Sector]],Table2[% Away From Current Week High],"&lt;=0.05")/Table3[[#This Row],[Count]]</f>
        <v>0.83333333333333337</v>
      </c>
      <c r="N89" s="2">
        <f>COUNTIFS(Table2[Sub-Sector],Table3[[#This Row],[Sub-Sector]],Table2[% Away From Current Month Low],"&gt;=0.05")/Table3[[#This Row],[Count]]</f>
        <v>0.83333333333333337</v>
      </c>
      <c r="O89" s="2">
        <f>COUNTIFS(Table2[Sub-Sector],Table3[[#This Row],[Sub-Sector]],Table2[% Away From Current Month High],"&lt;=0.05")/Table3[[#This Row],[Count]]</f>
        <v>0.33333333333333331</v>
      </c>
      <c r="P89" s="2">
        <f>COUNTIFS(Table2[Sub-Sector],Table3[[#This Row],[Sub-Sector]],Table2[% Away From 52W High],"&lt;=10")/Table3[[#This Row],[Count]]</f>
        <v>0.5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0.66666666666666663</v>
      </c>
      <c r="S89" s="2">
        <f>COUNTIFS(Table2[Sub-Sector],Table3[[#This Row],[Sub-Sector]],Table2[% Price above 50 EMA],"&gt;=0")/Table3[[#This Row],[Count]]</f>
        <v>1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0.5</v>
      </c>
      <c r="V89" s="2">
        <f>COUNTIFS(Table2[Sub-Sector],Table3[[#This Row],[Sub-Sector]],Table2[Sharpe Ratio],"&gt;=0.10")/Table3[[#This Row],[Count]]</f>
        <v>0.5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89">
        <f>_xlfn.RANK.AVG(Table3[[#This Row],[Score]],Table3[Score],1)</f>
        <v>70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9">
        <f>_xlfn.RANK.AVG(Table3[[#This Row],[Score 2 ]],Table3[[Score 2 ]],1)</f>
        <v>88</v>
      </c>
    </row>
    <row r="90" spans="1:26" x14ac:dyDescent="0.3">
      <c r="A90" t="s">
        <v>183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</v>
      </c>
      <c r="F90" s="2">
        <f>COUNTIFS(Table2[Sub-Sector],Table3[[#This Row],[Sub-Sector]],Table2[6M Return vs Nifty],"&gt;=10")/Table3[[#This Row],[Count]]</f>
        <v>0.5</v>
      </c>
      <c r="G90" s="2">
        <f>COUNTIFS(Table2[Sub-Sector],Table3[[#This Row],[Sub-Sector]],Table2[1Y Return vs Nifty],"&gt;=10")/Table3[[#This Row],[Count]]</f>
        <v>1</v>
      </c>
      <c r="H90" s="2">
        <f>COUNTIFS(Table2[Sub-Sector],Table3[[#This Row],[Sub-Sector]],Table2[RSI Exponential â€“ 14D],"&gt;=50")/Table3[[#This Row],[Count]]</f>
        <v>0.5</v>
      </c>
      <c r="I90" s="2">
        <f>COUNTIFS(Table2[Sub-Sector],Table3[[#This Row],[Sub-Sector]],Table2[Relative Volume],"&gt;=1")/Table3[[#This Row],[Count]]</f>
        <v>0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1</v>
      </c>
      <c r="O90" s="2">
        <f>COUNTIFS(Table2[Sub-Sector],Table3[[#This Row],[Sub-Sector]],Table2[% Away From Current Month High],"&lt;=0.05")/Table3[[#This Row],[Count]]</f>
        <v>0</v>
      </c>
      <c r="P90" s="2">
        <f>COUNTIFS(Table2[Sub-Sector],Table3[[#This Row],[Sub-Sector]],Table2[% Away From 52W High],"&lt;=10")/Table3[[#This Row],[Count]]</f>
        <v>1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0.5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</v>
      </c>
      <c r="V90" s="2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90">
        <f>_xlfn.RANK.AVG(Table3[[#This Row],[Score]],Table3[Score],1)</f>
        <v>96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90">
        <f>_xlfn.RANK.AVG(Table3[[#This Row],[Score 2 ]],Table3[[Score 2 ]],1)</f>
        <v>89</v>
      </c>
    </row>
    <row r="91" spans="1:26" x14ac:dyDescent="0.3">
      <c r="A91" t="s">
        <v>533</v>
      </c>
      <c r="B91">
        <f>COUNTIFS(Table2[Sub-Sector],Table3[[#This Row],[Sub-Sector]])</f>
        <v>5</v>
      </c>
      <c r="C91" s="2">
        <f>COUNTIFS(Table2[Sub-Sector],Table3[[#This Row],[Sub-Sector]],Table2[Uptrend],"Uptrend")/Table3[[#This Row],[Count]]</f>
        <v>1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0.6</v>
      </c>
      <c r="G91" s="2">
        <f>COUNTIFS(Table2[Sub-Sector],Table3[[#This Row],[Sub-Sector]],Table2[1Y Return vs Nifty],"&gt;=10")/Table3[[#This Row],[Count]]</f>
        <v>0.6</v>
      </c>
      <c r="H91" s="2">
        <f>COUNTIFS(Table2[Sub-Sector],Table3[[#This Row],[Sub-Sector]],Table2[RSI Exponential â€“ 14D],"&gt;=50")/Table3[[#This Row],[Count]]</f>
        <v>0.4</v>
      </c>
      <c r="I91" s="2">
        <f>COUNTIFS(Table2[Sub-Sector],Table3[[#This Row],[Sub-Sector]],Table2[Relative Volume],"&gt;=1")/Table3[[#This Row],[Count]]</f>
        <v>0.2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0.8</v>
      </c>
      <c r="N91" s="2">
        <f>COUNTIFS(Table2[Sub-Sector],Table3[[#This Row],[Sub-Sector]],Table2[% Away From Current Month Low],"&gt;=0.05")/Table3[[#This Row],[Count]]</f>
        <v>1</v>
      </c>
      <c r="O91" s="2">
        <f>COUNTIFS(Table2[Sub-Sector],Table3[[#This Row],[Sub-Sector]],Table2[% Away From Current Month High],"&lt;=0.05")/Table3[[#This Row],[Count]]</f>
        <v>0.4</v>
      </c>
      <c r="P91" s="2">
        <f>COUNTIFS(Table2[Sub-Sector],Table3[[#This Row],[Sub-Sector]],Table2[% Away From 52W High],"&lt;=10")/Table3[[#This Row],[Count]]</f>
        <v>0.4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0.4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0.2</v>
      </c>
      <c r="V91" s="2">
        <f>COUNTIFS(Table2[Sub-Sector],Table3[[#This Row],[Sub-Sector]],Table2[Sharpe Ratio],"&gt;=0.10")/Table3[[#This Row],[Count]]</f>
        <v>0.4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91">
        <f>_xlfn.RANK.AVG(Table3[[#This Row],[Score]],Table3[Score],1)</f>
        <v>97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91">
        <f>_xlfn.RANK.AVG(Table3[[#This Row],[Score 2 ]],Table3[[Score 2 ]],1)</f>
        <v>90</v>
      </c>
    </row>
    <row r="92" spans="1:26" x14ac:dyDescent="0.3">
      <c r="A92" t="s">
        <v>98</v>
      </c>
      <c r="B92">
        <f>COUNTIFS(Table2[Sub-Sector],Table3[[#This Row],[Sub-Sector]])</f>
        <v>4</v>
      </c>
      <c r="C92" s="2">
        <f>COUNTIFS(Table2[Sub-Sector],Table3[[#This Row],[Sub-Sector]],Table2[Uptrend],"Uptrend")/Table3[[#This Row],[Count]]</f>
        <v>0.25</v>
      </c>
      <c r="D92" s="2">
        <f>COUNTIFS(Table2[Sub-Sector],Table3[[#This Row],[Sub-Sector]],Table2[1W Return vs Nifty],"&gt;=5")/Table3[[#This Row],[Count]]</f>
        <v>0.25</v>
      </c>
      <c r="E92" s="2">
        <f>COUNTIFS(Table2[Sub-Sector],Table3[[#This Row],[Sub-Sector]],Table2[1M Return vs Nifty],"&gt;=5")/Table3[[#This Row],[Count]]</f>
        <v>0.5</v>
      </c>
      <c r="F92" s="2">
        <f>COUNTIFS(Table2[Sub-Sector],Table3[[#This Row],[Sub-Sector]],Table2[6M Return vs Nifty],"&gt;=10")/Table3[[#This Row],[Count]]</f>
        <v>0</v>
      </c>
      <c r="G92" s="2">
        <f>COUNTIFS(Table2[Sub-Sector],Table3[[#This Row],[Sub-Sector]],Table2[1Y Return vs Nifty],"&gt;=10")/Table3[[#This Row],[Count]]</f>
        <v>0</v>
      </c>
      <c r="H92" s="2">
        <f>COUNTIFS(Table2[Sub-Sector],Table3[[#This Row],[Sub-Sector]],Table2[RSI Exponential â€“ 14D],"&gt;=50")/Table3[[#This Row],[Count]]</f>
        <v>1</v>
      </c>
      <c r="I92" s="2">
        <f>COUNTIFS(Table2[Sub-Sector],Table3[[#This Row],[Sub-Sector]],Table2[Relative Volume],"&gt;=1")/Table3[[#This Row],[Count]]</f>
        <v>0.75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0.5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1</v>
      </c>
      <c r="O92" s="2">
        <f>COUNTIFS(Table2[Sub-Sector],Table3[[#This Row],[Sub-Sector]],Table2[% Away From Current Month High],"&lt;=0.05")/Table3[[#This Row],[Count]]</f>
        <v>0.75</v>
      </c>
      <c r="P92" s="2">
        <f>COUNTIFS(Table2[Sub-Sector],Table3[[#This Row],[Sub-Sector]],Table2[% Away From 52W High],"&lt;=10")/Table3[[#This Row],[Count]]</f>
        <v>0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1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0.75</v>
      </c>
      <c r="V92" s="2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92">
        <f>_xlfn.RANK.AVG(Table3[[#This Row],[Score]],Table3[Score],1)</f>
        <v>87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92">
        <f>_xlfn.RANK.AVG(Table3[[#This Row],[Score 2 ]],Table3[[Score 2 ]],1)</f>
        <v>91</v>
      </c>
    </row>
    <row r="93" spans="1:26" x14ac:dyDescent="0.3">
      <c r="A93" t="s">
        <v>92</v>
      </c>
      <c r="B93">
        <f>COUNTIFS(Table2[Sub-Sector],Table3[[#This Row],[Sub-Sector]])</f>
        <v>3</v>
      </c>
      <c r="C93" s="2">
        <f>COUNTIFS(Table2[Sub-Sector],Table3[[#This Row],[Sub-Sector]],Table2[Uptrend],"Uptrend")/Table3[[#This Row],[Count]]</f>
        <v>1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0.33333333333333331</v>
      </c>
      <c r="F93" s="2">
        <f>COUNTIFS(Table2[Sub-Sector],Table3[[#This Row],[Sub-Sector]],Table2[6M Return vs Nifty],"&gt;=10")/Table3[[#This Row],[Count]]</f>
        <v>0.66666666666666663</v>
      </c>
      <c r="G93" s="2">
        <f>COUNTIFS(Table2[Sub-Sector],Table3[[#This Row],[Sub-Sector]],Table2[1Y Return vs Nifty],"&gt;=10")/Table3[[#This Row],[Count]]</f>
        <v>0.33333333333333331</v>
      </c>
      <c r="H93" s="2">
        <f>COUNTIFS(Table2[Sub-Sector],Table3[[#This Row],[Sub-Sector]],Table2[RSI Exponential â€“ 14D],"&gt;=50")/Table3[[#This Row],[Count]]</f>
        <v>0.33333333333333331</v>
      </c>
      <c r="I93" s="2">
        <f>COUNTIFS(Table2[Sub-Sector],Table3[[#This Row],[Sub-Sector]],Table2[Relative Volume],"&gt;=1")/Table3[[#This Row],[Count]]</f>
        <v>0.33333333333333331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1</v>
      </c>
      <c r="O93" s="2">
        <f>COUNTIFS(Table2[Sub-Sector],Table3[[#This Row],[Sub-Sector]],Table2[% Away From Current Month High],"&lt;=0.05")/Table3[[#This Row],[Count]]</f>
        <v>0</v>
      </c>
      <c r="P93" s="2">
        <f>COUNTIFS(Table2[Sub-Sector],Table3[[#This Row],[Sub-Sector]],Table2[% Away From 52W High],"&lt;=10")/Table3[[#This Row],[Count]]</f>
        <v>0.66666666666666663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0.66666666666666663</v>
      </c>
      <c r="S93" s="2">
        <f>COUNTIFS(Table2[Sub-Sector],Table3[[#This Row],[Sub-Sector]],Table2[% Price above 50 EMA],"&gt;=0")/Table3[[#This Row],[Count]]</f>
        <v>1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0.33333333333333331</v>
      </c>
      <c r="V93" s="2">
        <f>COUNTIFS(Table2[Sub-Sector],Table3[[#This Row],[Sub-Sector]],Table2[Sharpe Ratio],"&gt;=0.10")/Table3[[#This Row],[Count]]</f>
        <v>0.33333333333333331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93">
        <f>_xlfn.RANK.AVG(Table3[[#This Row],[Score]],Table3[Score],1)</f>
        <v>79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93">
        <f>_xlfn.RANK.AVG(Table3[[#This Row],[Score 2 ]],Table3[[Score 2 ]],1)</f>
        <v>92</v>
      </c>
    </row>
    <row r="94" spans="1:26" x14ac:dyDescent="0.3">
      <c r="A94" t="s">
        <v>686</v>
      </c>
      <c r="B94">
        <f>COUNTIFS(Table2[Sub-Sector],Table3[[#This Row],[Sub-Sector]])</f>
        <v>3</v>
      </c>
      <c r="C94" s="2">
        <f>COUNTIFS(Table2[Sub-Sector],Table3[[#This Row],[Sub-Sector]],Table2[Uptrend],"Uptrend")/Table3[[#This Row],[Count]]</f>
        <v>0.66666666666666663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0.33333333333333331</v>
      </c>
      <c r="G94" s="2">
        <f>COUNTIFS(Table2[Sub-Sector],Table3[[#This Row],[Sub-Sector]],Table2[1Y Return vs Nifty],"&gt;=10")/Table3[[#This Row],[Count]]</f>
        <v>0.66666666666666663</v>
      </c>
      <c r="H94" s="2">
        <f>COUNTIFS(Table2[Sub-Sector],Table3[[#This Row],[Sub-Sector]],Table2[RSI Exponential â€“ 14D],"&gt;=50")/Table3[[#This Row],[Count]]</f>
        <v>0.33333333333333331</v>
      </c>
      <c r="I94" s="2">
        <f>COUNTIFS(Table2[Sub-Sector],Table3[[#This Row],[Sub-Sector]],Table2[Relative Volume],"&gt;=1")/Table3[[#This Row],[Count]]</f>
        <v>0.33333333333333331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0.33333333333333331</v>
      </c>
      <c r="O94" s="2">
        <f>COUNTIFS(Table2[Sub-Sector],Table3[[#This Row],[Sub-Sector]],Table2[% Away From Current Month High],"&lt;=0.05")/Table3[[#This Row],[Count]]</f>
        <v>0.33333333333333331</v>
      </c>
      <c r="P94" s="2">
        <f>COUNTIFS(Table2[Sub-Sector],Table3[[#This Row],[Sub-Sector]],Table2[% Away From 52W High],"&lt;=10")/Table3[[#This Row],[Count]]</f>
        <v>0.33333333333333331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0.33333333333333331</v>
      </c>
      <c r="S94" s="2">
        <f>COUNTIFS(Table2[Sub-Sector],Table3[[#This Row],[Sub-Sector]],Table2[% Price above 50 EMA],"&gt;=0")/Table3[[#This Row],[Count]]</f>
        <v>0.66666666666666663</v>
      </c>
      <c r="T94" s="2">
        <f>COUNTIFS(Table2[Sub-Sector],Table3[[#This Row],[Sub-Sector]],Table2[% Price above 200 EMA],"&gt;=0")/Table3[[#This Row],[Count]]</f>
        <v>0.66666666666666663</v>
      </c>
      <c r="U94" s="2">
        <f>COUNTIFS(Table2[Sub-Sector],Table3[[#This Row],[Sub-Sector]],Table2[Rate of Change - Zone],"Positive")/Table3[[#This Row],[Count]]</f>
        <v>0.33333333333333331</v>
      </c>
      <c r="V94" s="2">
        <f>COUNTIFS(Table2[Sub-Sector],Table3[[#This Row],[Sub-Sector]],Table2[Sharpe Ratio],"&gt;=0.10")/Table3[[#This Row],[Count]]</f>
        <v>0.33333333333333331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94">
        <f>_xlfn.RANK.AVG(Table3[[#This Row],[Score]],Table3[Score],1)</f>
        <v>107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4">
        <f>_xlfn.RANK.AVG(Table3[[#This Row],[Score 2 ]],Table3[[Score 2 ]],1)</f>
        <v>93</v>
      </c>
    </row>
    <row r="95" spans="1:26" x14ac:dyDescent="0.3">
      <c r="A95" t="s">
        <v>186</v>
      </c>
      <c r="B95">
        <f>COUNTIFS(Table2[Sub-Sector],Table3[[#This Row],[Sub-Sector]])</f>
        <v>8</v>
      </c>
      <c r="C95" s="2">
        <f>COUNTIFS(Table2[Sub-Sector],Table3[[#This Row],[Sub-Sector]],Table2[Uptrend],"Uptrend")/Table3[[#This Row],[Count]]</f>
        <v>1</v>
      </c>
      <c r="D95" s="2">
        <f>COUNTIFS(Table2[Sub-Sector],Table3[[#This Row],[Sub-Sector]],Table2[1W Return vs Nifty],"&gt;=5")/Table3[[#This Row],[Count]]</f>
        <v>0.125</v>
      </c>
      <c r="E95" s="2">
        <f>COUNTIFS(Table2[Sub-Sector],Table3[[#This Row],[Sub-Sector]],Table2[1M Return vs Nifty],"&gt;=5")/Table3[[#This Row],[Count]]</f>
        <v>0.375</v>
      </c>
      <c r="F95" s="2">
        <f>COUNTIFS(Table2[Sub-Sector],Table3[[#This Row],[Sub-Sector]],Table2[6M Return vs Nifty],"&gt;=10")/Table3[[#This Row],[Count]]</f>
        <v>0.375</v>
      </c>
      <c r="G95" s="2">
        <f>COUNTIFS(Table2[Sub-Sector],Table3[[#This Row],[Sub-Sector]],Table2[1Y Return vs Nifty],"&gt;=10")/Table3[[#This Row],[Count]]</f>
        <v>0.5</v>
      </c>
      <c r="H95" s="2">
        <f>COUNTIFS(Table2[Sub-Sector],Table3[[#This Row],[Sub-Sector]],Table2[RSI Exponential â€“ 14D],"&gt;=50")/Table3[[#This Row],[Count]]</f>
        <v>0.625</v>
      </c>
      <c r="I95" s="2">
        <f>COUNTIFS(Table2[Sub-Sector],Table3[[#This Row],[Sub-Sector]],Table2[Relative Volume],"&gt;=1")/Table3[[#This Row],[Count]]</f>
        <v>0.125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0.125</v>
      </c>
      <c r="M95" s="2">
        <f>COUNTIFS(Table2[Sub-Sector],Table3[[#This Row],[Sub-Sector]],Table2[% Away From Current Week High],"&lt;=0.05")/Table3[[#This Row],[Count]]</f>
        <v>0.875</v>
      </c>
      <c r="N95" s="2">
        <f>COUNTIFS(Table2[Sub-Sector],Table3[[#This Row],[Sub-Sector]],Table2[% Away From Current Month Low],"&gt;=0.05")/Table3[[#This Row],[Count]]</f>
        <v>0.75</v>
      </c>
      <c r="O95" s="2">
        <f>COUNTIFS(Table2[Sub-Sector],Table3[[#This Row],[Sub-Sector]],Table2[% Away From Current Month High],"&lt;=0.05")/Table3[[#This Row],[Count]]</f>
        <v>0.75</v>
      </c>
      <c r="P95" s="2">
        <f>COUNTIFS(Table2[Sub-Sector],Table3[[#This Row],[Sub-Sector]],Table2[% Away From 52W High],"&lt;=10")/Table3[[#This Row],[Count]]</f>
        <v>0.875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0.75</v>
      </c>
      <c r="S95" s="2">
        <f>COUNTIFS(Table2[Sub-Sector],Table3[[#This Row],[Sub-Sector]],Table2[% Price above 50 EMA],"&gt;=0")/Table3[[#This Row],[Count]]</f>
        <v>1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0.625</v>
      </c>
      <c r="V95" s="2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95">
        <f>_xlfn.RANK.AVG(Table3[[#This Row],[Score]],Table3[Score],1)</f>
        <v>73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95">
        <f>_xlfn.RANK.AVG(Table3[[#This Row],[Score 2 ]],Table3[[Score 2 ]],1)</f>
        <v>94</v>
      </c>
    </row>
    <row r="96" spans="1:26" x14ac:dyDescent="0.3">
      <c r="A96" t="s">
        <v>513</v>
      </c>
      <c r="B96">
        <f>COUNTIFS(Table2[Sub-Sector],Table3[[#This Row],[Sub-Sector]])</f>
        <v>9</v>
      </c>
      <c r="C96" s="2">
        <f>COUNTIFS(Table2[Sub-Sector],Table3[[#This Row],[Sub-Sector]],Table2[Uptrend],"Uptrend")/Table3[[#This Row],[Count]]</f>
        <v>0.66666666666666663</v>
      </c>
      <c r="D96" s="2">
        <f>COUNTIFS(Table2[Sub-Sector],Table3[[#This Row],[Sub-Sector]],Table2[1W Return vs Nifty],"&gt;=5")/Table3[[#This Row],[Count]]</f>
        <v>0.22222222222222221</v>
      </c>
      <c r="E96" s="2">
        <f>COUNTIFS(Table2[Sub-Sector],Table3[[#This Row],[Sub-Sector]],Table2[1M Return vs Nifty],"&gt;=5")/Table3[[#This Row],[Count]]</f>
        <v>0.33333333333333331</v>
      </c>
      <c r="F96" s="2">
        <f>COUNTIFS(Table2[Sub-Sector],Table3[[#This Row],[Sub-Sector]],Table2[6M Return vs Nifty],"&gt;=10")/Table3[[#This Row],[Count]]</f>
        <v>0.33333333333333331</v>
      </c>
      <c r="G96" s="2">
        <f>COUNTIFS(Table2[Sub-Sector],Table3[[#This Row],[Sub-Sector]],Table2[1Y Return vs Nifty],"&gt;=10")/Table3[[#This Row],[Count]]</f>
        <v>0.55555555555555558</v>
      </c>
      <c r="H96" s="2">
        <f>COUNTIFS(Table2[Sub-Sector],Table3[[#This Row],[Sub-Sector]],Table2[RSI Exponential â€“ 14D],"&gt;=50")/Table3[[#This Row],[Count]]</f>
        <v>0.55555555555555558</v>
      </c>
      <c r="I96" s="2">
        <f>COUNTIFS(Table2[Sub-Sector],Table3[[#This Row],[Sub-Sector]],Table2[Relative Volume],"&gt;=1")/Table3[[#This Row],[Count]]</f>
        <v>0.22222222222222221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0.77777777777777779</v>
      </c>
      <c r="L96" s="2">
        <f>COUNTIFS(Table2[Sub-Sector],Table3[[#This Row],[Sub-Sector]],Table2[% Away From Current Week Low],"&gt;=0.05")/Table3[[#This Row],[Count]]</f>
        <v>0.1111111111111111</v>
      </c>
      <c r="M96" s="2">
        <f>COUNTIFS(Table2[Sub-Sector],Table3[[#This Row],[Sub-Sector]],Table2[% Away From Current Week High],"&lt;=0.05")/Table3[[#This Row],[Count]]</f>
        <v>0.77777777777777779</v>
      </c>
      <c r="N96" s="2">
        <f>COUNTIFS(Table2[Sub-Sector],Table3[[#This Row],[Sub-Sector]],Table2[% Away From Current Month Low],"&gt;=0.05")/Table3[[#This Row],[Count]]</f>
        <v>0.88888888888888884</v>
      </c>
      <c r="O96" s="2">
        <f>COUNTIFS(Table2[Sub-Sector],Table3[[#This Row],[Sub-Sector]],Table2[% Away From Current Month High],"&lt;=0.05")/Table3[[#This Row],[Count]]</f>
        <v>0.55555555555555558</v>
      </c>
      <c r="P96" s="2">
        <f>COUNTIFS(Table2[Sub-Sector],Table3[[#This Row],[Sub-Sector]],Table2[% Away From 52W High],"&lt;=10")/Table3[[#This Row],[Count]]</f>
        <v>0.22222222222222221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0.55555555555555558</v>
      </c>
      <c r="S96" s="2">
        <f>COUNTIFS(Table2[Sub-Sector],Table3[[#This Row],[Sub-Sector]],Table2[% Price above 50 EMA],"&gt;=0")/Table3[[#This Row],[Count]]</f>
        <v>0.66666666666666663</v>
      </c>
      <c r="T96" s="2">
        <f>COUNTIFS(Table2[Sub-Sector],Table3[[#This Row],[Sub-Sector]],Table2[% Price above 200 EMA],"&gt;=0")/Table3[[#This Row],[Count]]</f>
        <v>0.66666666666666663</v>
      </c>
      <c r="U96" s="2">
        <f>COUNTIFS(Table2[Sub-Sector],Table3[[#This Row],[Sub-Sector]],Table2[Rate of Change - Zone],"Positive")/Table3[[#This Row],[Count]]</f>
        <v>0.55555555555555558</v>
      </c>
      <c r="V96" s="2">
        <f>COUNTIFS(Table2[Sub-Sector],Table3[[#This Row],[Sub-Sector]],Table2[Sharpe Ratio],"&gt;=0.10")/Table3[[#This Row],[Count]]</f>
        <v>0.22222222222222221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495.5</v>
      </c>
      <c r="X96">
        <f>_xlfn.RANK.AVG(Table3[[#This Row],[Score]],Table3[Score],1)</f>
        <v>88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6">
        <f>_xlfn.RANK.AVG(Table3[[#This Row],[Score 2 ]],Table3[[Score 2 ]],1)</f>
        <v>95</v>
      </c>
    </row>
    <row r="97" spans="1:26" x14ac:dyDescent="0.3">
      <c r="A97" t="s">
        <v>293</v>
      </c>
      <c r="B97">
        <f>COUNTIFS(Table2[Sub-Sector],Table3[[#This Row],[Sub-Sector]])</f>
        <v>14</v>
      </c>
      <c r="C97" s="2">
        <f>COUNTIFS(Table2[Sub-Sector],Table3[[#This Row],[Sub-Sector]],Table2[Uptrend],"Uptrend")/Table3[[#This Row],[Count]]</f>
        <v>0.7857142857142857</v>
      </c>
      <c r="D97" s="2">
        <f>COUNTIFS(Table2[Sub-Sector],Table3[[#This Row],[Sub-Sector]],Table2[1W Return vs Nifty],"&gt;=5")/Table3[[#This Row],[Count]]</f>
        <v>7.1428571428571425E-2</v>
      </c>
      <c r="E97" s="2">
        <f>COUNTIFS(Table2[Sub-Sector],Table3[[#This Row],[Sub-Sector]],Table2[1M Return vs Nifty],"&gt;=5")/Table3[[#This Row],[Count]]</f>
        <v>0.21428571428571427</v>
      </c>
      <c r="F97" s="2">
        <f>COUNTIFS(Table2[Sub-Sector],Table3[[#This Row],[Sub-Sector]],Table2[6M Return vs Nifty],"&gt;=10")/Table3[[#This Row],[Count]]</f>
        <v>0.14285714285714285</v>
      </c>
      <c r="G97" s="2">
        <f>COUNTIFS(Table2[Sub-Sector],Table3[[#This Row],[Sub-Sector]],Table2[1Y Return vs Nifty],"&gt;=10")/Table3[[#This Row],[Count]]</f>
        <v>0.42857142857142855</v>
      </c>
      <c r="H97" s="2">
        <f>COUNTIFS(Table2[Sub-Sector],Table3[[#This Row],[Sub-Sector]],Table2[RSI Exponential â€“ 14D],"&gt;=50")/Table3[[#This Row],[Count]]</f>
        <v>0.9285714285714286</v>
      </c>
      <c r="I97" s="2">
        <f>COUNTIFS(Table2[Sub-Sector],Table3[[#This Row],[Sub-Sector]],Table2[Relative Volume],"&gt;=1")/Table3[[#This Row],[Count]]</f>
        <v>0.2857142857142857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0.9285714285714286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0.7857142857142857</v>
      </c>
      <c r="O97" s="2">
        <f>COUNTIFS(Table2[Sub-Sector],Table3[[#This Row],[Sub-Sector]],Table2[% Away From Current Month High],"&lt;=0.05")/Table3[[#This Row],[Count]]</f>
        <v>0.7857142857142857</v>
      </c>
      <c r="P97" s="2">
        <f>COUNTIFS(Table2[Sub-Sector],Table3[[#This Row],[Sub-Sector]],Table2[% Away From 52W High],"&lt;=10")/Table3[[#This Row],[Count]]</f>
        <v>0.42857142857142855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0.9285714285714286</v>
      </c>
      <c r="S97" s="2">
        <f>COUNTIFS(Table2[Sub-Sector],Table3[[#This Row],[Sub-Sector]],Table2[% Price above 50 EMA],"&gt;=0")/Table3[[#This Row],[Count]]</f>
        <v>0.7857142857142857</v>
      </c>
      <c r="T97" s="2">
        <f>COUNTIFS(Table2[Sub-Sector],Table3[[#This Row],[Sub-Sector]],Table2[% Price above 200 EMA],"&gt;=0")/Table3[[#This Row],[Count]]</f>
        <v>0.8571428571428571</v>
      </c>
      <c r="U97" s="2">
        <f>COUNTIFS(Table2[Sub-Sector],Table3[[#This Row],[Sub-Sector]],Table2[Rate of Change - Zone],"Positive")/Table3[[#This Row],[Count]]</f>
        <v>0.9285714285714286</v>
      </c>
      <c r="V97" s="2">
        <f>COUNTIFS(Table2[Sub-Sector],Table3[[#This Row],[Sub-Sector]],Table2[Sharpe Ratio],"&gt;=0.10")/Table3[[#This Row],[Count]]</f>
        <v>0.14285714285714285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97">
        <f>_xlfn.RANK.AVG(Table3[[#This Row],[Score]],Table3[Score],1)</f>
        <v>98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7">
        <f>_xlfn.RANK.AVG(Table3[[#This Row],[Score 2 ]],Table3[[Score 2 ]],1)</f>
        <v>96.5</v>
      </c>
    </row>
    <row r="98" spans="1:26" x14ac:dyDescent="0.3">
      <c r="A98" t="s">
        <v>255</v>
      </c>
      <c r="B98">
        <f>COUNTIFS(Table2[Sub-Sector],Table3[[#This Row],[Sub-Sector]])</f>
        <v>7</v>
      </c>
      <c r="C98" s="2">
        <f>COUNTIFS(Table2[Sub-Sector],Table3[[#This Row],[Sub-Sector]],Table2[Uptrend],"Uptrend")/Table3[[#This Row],[Count]]</f>
        <v>0.7142857142857143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0.14285714285714285</v>
      </c>
      <c r="F98" s="2">
        <f>COUNTIFS(Table2[Sub-Sector],Table3[[#This Row],[Sub-Sector]],Table2[6M Return vs Nifty],"&gt;=10")/Table3[[#This Row],[Count]]</f>
        <v>0</v>
      </c>
      <c r="G98" s="2">
        <f>COUNTIFS(Table2[Sub-Sector],Table3[[#This Row],[Sub-Sector]],Table2[1Y Return vs Nifty],"&gt;=10")/Table3[[#This Row],[Count]]</f>
        <v>0.7142857142857143</v>
      </c>
      <c r="H98" s="2">
        <f>COUNTIFS(Table2[Sub-Sector],Table3[[#This Row],[Sub-Sector]],Table2[RSI Exponential â€“ 14D],"&gt;=50")/Table3[[#This Row],[Count]]</f>
        <v>0.5714285714285714</v>
      </c>
      <c r="I98" s="2">
        <f>COUNTIFS(Table2[Sub-Sector],Table3[[#This Row],[Sub-Sector]],Table2[Relative Volume],"&gt;=1")/Table3[[#This Row],[Count]]</f>
        <v>0.5714285714285714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0.8571428571428571</v>
      </c>
      <c r="O98" s="2">
        <f>COUNTIFS(Table2[Sub-Sector],Table3[[#This Row],[Sub-Sector]],Table2[% Away From Current Month High],"&lt;=0.05")/Table3[[#This Row],[Count]]</f>
        <v>0.2857142857142857</v>
      </c>
      <c r="P98" s="2">
        <f>COUNTIFS(Table2[Sub-Sector],Table3[[#This Row],[Sub-Sector]],Table2[% Away From 52W High],"&lt;=10")/Table3[[#This Row],[Count]]</f>
        <v>0.5714285714285714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0.5714285714285714</v>
      </c>
      <c r="S98" s="2">
        <f>COUNTIFS(Table2[Sub-Sector],Table3[[#This Row],[Sub-Sector]],Table2[% Price above 50 EMA],"&gt;=0")/Table3[[#This Row],[Count]]</f>
        <v>0.7142857142857143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0.14285714285714285</v>
      </c>
      <c r="V98" s="2">
        <f>COUNTIFS(Table2[Sub-Sector],Table3[[#This Row],[Sub-Sector]],Table2[Sharpe Ratio],"&gt;=0.10")/Table3[[#This Row],[Count]]</f>
        <v>0.2857142857142857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98">
        <f>_xlfn.RANK.AVG(Table3[[#This Row],[Score]],Table3[Score],1)</f>
        <v>101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8">
        <f>_xlfn.RANK.AVG(Table3[[#This Row],[Score 2 ]],Table3[[Score 2 ]],1)</f>
        <v>96.5</v>
      </c>
    </row>
    <row r="99" spans="1:26" x14ac:dyDescent="0.3">
      <c r="A99" t="s">
        <v>471</v>
      </c>
      <c r="B99">
        <f>COUNTIFS(Table2[Sub-Sector],Table3[[#This Row],[Sub-Sector]])</f>
        <v>11</v>
      </c>
      <c r="C99" s="2">
        <f>COUNTIFS(Table2[Sub-Sector],Table3[[#This Row],[Sub-Sector]],Table2[Uptrend],"Uptrend")/Table3[[#This Row],[Count]]</f>
        <v>0.72727272727272729</v>
      </c>
      <c r="D99" s="2">
        <f>COUNTIFS(Table2[Sub-Sector],Table3[[#This Row],[Sub-Sector]],Table2[1W Return vs Nifty],"&gt;=5")/Table3[[#This Row],[Count]]</f>
        <v>0.45454545454545453</v>
      </c>
      <c r="E99" s="2">
        <f>COUNTIFS(Table2[Sub-Sector],Table3[[#This Row],[Sub-Sector]],Table2[1M Return vs Nifty],"&gt;=5")/Table3[[#This Row],[Count]]</f>
        <v>0.54545454545454541</v>
      </c>
      <c r="F99" s="2">
        <f>COUNTIFS(Table2[Sub-Sector],Table3[[#This Row],[Sub-Sector]],Table2[6M Return vs Nifty],"&gt;=10")/Table3[[#This Row],[Count]]</f>
        <v>0.27272727272727271</v>
      </c>
      <c r="G99" s="2">
        <f>COUNTIFS(Table2[Sub-Sector],Table3[[#This Row],[Sub-Sector]],Table2[1Y Return vs Nifty],"&gt;=10")/Table3[[#This Row],[Count]]</f>
        <v>0.45454545454545453</v>
      </c>
      <c r="H99" s="2">
        <f>COUNTIFS(Table2[Sub-Sector],Table3[[#This Row],[Sub-Sector]],Table2[RSI Exponential â€“ 14D],"&gt;=50")/Table3[[#This Row],[Count]]</f>
        <v>0.63636363636363635</v>
      </c>
      <c r="I99" s="2">
        <f>COUNTIFS(Table2[Sub-Sector],Table3[[#This Row],[Sub-Sector]],Table2[Relative Volume],"&gt;=1")/Table3[[#This Row],[Count]]</f>
        <v>0.36363636363636365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0.72727272727272729</v>
      </c>
      <c r="N99" s="2">
        <f>COUNTIFS(Table2[Sub-Sector],Table3[[#This Row],[Sub-Sector]],Table2[% Away From Current Month Low],"&gt;=0.05")/Table3[[#This Row],[Count]]</f>
        <v>0.72727272727272729</v>
      </c>
      <c r="O99" s="2">
        <f>COUNTIFS(Table2[Sub-Sector],Table3[[#This Row],[Sub-Sector]],Table2[% Away From Current Month High],"&lt;=0.05")/Table3[[#This Row],[Count]]</f>
        <v>0.54545454545454541</v>
      </c>
      <c r="P99" s="2">
        <f>COUNTIFS(Table2[Sub-Sector],Table3[[#This Row],[Sub-Sector]],Table2[% Away From 52W High],"&lt;=10")/Table3[[#This Row],[Count]]</f>
        <v>0.54545454545454541</v>
      </c>
      <c r="Q99" s="2">
        <f>COUNTIFS(Table2[Sub-Sector],Table3[[#This Row],[Sub-Sector]],Table2[% Away From 52W Low],"&gt;=10")/Table3[[#This Row],[Count]]</f>
        <v>0.90909090909090906</v>
      </c>
      <c r="R99" s="2">
        <f>COUNTIFS(Table2[Sub-Sector],Table3[[#This Row],[Sub-Sector]],Table2[% Price above 20 EMA],"&gt;=0")/Table3[[#This Row],[Count]]</f>
        <v>0.63636363636363635</v>
      </c>
      <c r="S99" s="2">
        <f>COUNTIFS(Table2[Sub-Sector],Table3[[#This Row],[Sub-Sector]],Table2[% Price above 50 EMA],"&gt;=0")/Table3[[#This Row],[Count]]</f>
        <v>0.81818181818181823</v>
      </c>
      <c r="T99" s="2">
        <f>COUNTIFS(Table2[Sub-Sector],Table3[[#This Row],[Sub-Sector]],Table2[% Price above 200 EMA],"&gt;=0")/Table3[[#This Row],[Count]]</f>
        <v>0.81818181818181823</v>
      </c>
      <c r="U99" s="2">
        <f>COUNTIFS(Table2[Sub-Sector],Table3[[#This Row],[Sub-Sector]],Table2[Rate of Change - Zone],"Positive")/Table3[[#This Row],[Count]]</f>
        <v>0.63636363636363635</v>
      </c>
      <c r="V99" s="2">
        <f>COUNTIFS(Table2[Sub-Sector],Table3[[#This Row],[Sub-Sector]],Table2[Sharpe Ratio],"&gt;=0.10")/Table3[[#This Row],[Count]]</f>
        <v>0.36363636363636365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99">
        <f>_xlfn.RANK.AVG(Table3[[#This Row],[Score]],Table3[Score],1)</f>
        <v>68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99">
        <f>_xlfn.RANK.AVG(Table3[[#This Row],[Score 2 ]],Table3[[Score 2 ]],1)</f>
        <v>98</v>
      </c>
    </row>
    <row r="100" spans="1:26" x14ac:dyDescent="0.3">
      <c r="A100" t="s">
        <v>393</v>
      </c>
      <c r="B100">
        <f>COUNTIFS(Table2[Sub-Sector],Table3[[#This Row],[Sub-Sector]])</f>
        <v>10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0.1</v>
      </c>
      <c r="F100" s="2">
        <f>COUNTIFS(Table2[Sub-Sector],Table3[[#This Row],[Sub-Sector]],Table2[6M Return vs Nifty],"&gt;=10")/Table3[[#This Row],[Count]]</f>
        <v>0.2</v>
      </c>
      <c r="G100" s="2">
        <f>COUNTIFS(Table2[Sub-Sector],Table3[[#This Row],[Sub-Sector]],Table2[1Y Return vs Nifty],"&gt;=10")/Table3[[#This Row],[Count]]</f>
        <v>0.4</v>
      </c>
      <c r="H100" s="2">
        <f>COUNTIFS(Table2[Sub-Sector],Table3[[#This Row],[Sub-Sector]],Table2[RSI Exponential â€“ 14D],"&gt;=50")/Table3[[#This Row],[Count]]</f>
        <v>0.7</v>
      </c>
      <c r="I100" s="2">
        <f>COUNTIFS(Table2[Sub-Sector],Table3[[#This Row],[Sub-Sector]],Table2[Relative Volume],"&gt;=1")/Table3[[#This Row],[Count]]</f>
        <v>0.6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0.1</v>
      </c>
      <c r="M100" s="2">
        <f>COUNTIFS(Table2[Sub-Sector],Table3[[#This Row],[Sub-Sector]],Table2[% Away From Current Week High],"&lt;=0.05")/Table3[[#This Row],[Count]]</f>
        <v>0.8</v>
      </c>
      <c r="N100" s="2">
        <f>COUNTIFS(Table2[Sub-Sector],Table3[[#This Row],[Sub-Sector]],Table2[% Away From Current Month Low],"&gt;=0.05")/Table3[[#This Row],[Count]]</f>
        <v>0.8</v>
      </c>
      <c r="O100" s="2">
        <f>COUNTIFS(Table2[Sub-Sector],Table3[[#This Row],[Sub-Sector]],Table2[% Away From Current Month High],"&lt;=0.05")/Table3[[#This Row],[Count]]</f>
        <v>0.5</v>
      </c>
      <c r="P100" s="2">
        <f>COUNTIFS(Table2[Sub-Sector],Table3[[#This Row],[Sub-Sector]],Table2[% Away From 52W High],"&lt;=10")/Table3[[#This Row],[Count]]</f>
        <v>0.2</v>
      </c>
      <c r="Q100" s="2">
        <f>COUNTIFS(Table2[Sub-Sector],Table3[[#This Row],[Sub-Sector]],Table2[% Away From 52W Low],"&gt;=10")/Table3[[#This Row],[Count]]</f>
        <v>0.8</v>
      </c>
      <c r="R100" s="2">
        <f>COUNTIFS(Table2[Sub-Sector],Table3[[#This Row],[Sub-Sector]],Table2[% Price above 20 EMA],"&gt;=0")/Table3[[#This Row],[Count]]</f>
        <v>0.6</v>
      </c>
      <c r="S100" s="2">
        <f>COUNTIFS(Table2[Sub-Sector],Table3[[#This Row],[Sub-Sector]],Table2[% Price above 50 EMA],"&gt;=0")/Table3[[#This Row],[Count]]</f>
        <v>0.8</v>
      </c>
      <c r="T100" s="2">
        <f>COUNTIFS(Table2[Sub-Sector],Table3[[#This Row],[Sub-Sector]],Table2[% Price above 200 EMA],"&gt;=0")/Table3[[#This Row],[Count]]</f>
        <v>0.6</v>
      </c>
      <c r="U100" s="2">
        <f>COUNTIFS(Table2[Sub-Sector],Table3[[#This Row],[Sub-Sector]],Table2[Rate of Change - Zone],"Positive")/Table3[[#This Row],[Count]]</f>
        <v>0.3</v>
      </c>
      <c r="V100" s="2">
        <f>COUNTIFS(Table2[Sub-Sector],Table3[[#This Row],[Sub-Sector]],Table2[Sharpe Ratio],"&gt;=0.10")/Table3[[#This Row],[Count]]</f>
        <v>0.1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100">
        <f>_xlfn.RANK.AVG(Table3[[#This Row],[Score]],Table3[Score],1)</f>
        <v>111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100">
        <f>_xlfn.RANK.AVG(Table3[[#This Row],[Score 2 ]],Table3[[Score 2 ]],1)</f>
        <v>99</v>
      </c>
    </row>
    <row r="101" spans="1:26" x14ac:dyDescent="0.3">
      <c r="A101" t="s">
        <v>258</v>
      </c>
      <c r="B101">
        <f>COUNTIFS(Table2[Sub-Sector],Table3[[#This Row],[Sub-Sector]])</f>
        <v>23</v>
      </c>
      <c r="C101" s="2">
        <f>COUNTIFS(Table2[Sub-Sector],Table3[[#This Row],[Sub-Sector]],Table2[Uptrend],"Uptrend")/Table3[[#This Row],[Count]]</f>
        <v>0.73913043478260865</v>
      </c>
      <c r="D101" s="2">
        <f>COUNTIFS(Table2[Sub-Sector],Table3[[#This Row],[Sub-Sector]],Table2[1W Return vs Nifty],"&gt;=5")/Table3[[#This Row],[Count]]</f>
        <v>0.2608695652173913</v>
      </c>
      <c r="E101" s="2">
        <f>COUNTIFS(Table2[Sub-Sector],Table3[[#This Row],[Sub-Sector]],Table2[1M Return vs Nifty],"&gt;=5")/Table3[[#This Row],[Count]]</f>
        <v>0.2608695652173913</v>
      </c>
      <c r="F101" s="2">
        <f>COUNTIFS(Table2[Sub-Sector],Table3[[#This Row],[Sub-Sector]],Table2[6M Return vs Nifty],"&gt;=10")/Table3[[#This Row],[Count]]</f>
        <v>0.47826086956521741</v>
      </c>
      <c r="G101" s="2">
        <f>COUNTIFS(Table2[Sub-Sector],Table3[[#This Row],[Sub-Sector]],Table2[1Y Return vs Nifty],"&gt;=10")/Table3[[#This Row],[Count]]</f>
        <v>0.43478260869565216</v>
      </c>
      <c r="H101" s="2">
        <f>COUNTIFS(Table2[Sub-Sector],Table3[[#This Row],[Sub-Sector]],Table2[RSI Exponential â€“ 14D],"&gt;=50")/Table3[[#This Row],[Count]]</f>
        <v>0.52173913043478259</v>
      </c>
      <c r="I101" s="2">
        <f>COUNTIFS(Table2[Sub-Sector],Table3[[#This Row],[Sub-Sector]],Table2[Relative Volume],"&gt;=1")/Table3[[#This Row],[Count]]</f>
        <v>0.2608695652173913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0.95652173913043481</v>
      </c>
      <c r="L101" s="2">
        <f>COUNTIFS(Table2[Sub-Sector],Table3[[#This Row],[Sub-Sector]],Table2[% Away From Current Week Low],"&gt;=0.05")/Table3[[#This Row],[Count]]</f>
        <v>0.2608695652173913</v>
      </c>
      <c r="M101" s="2">
        <f>COUNTIFS(Table2[Sub-Sector],Table3[[#This Row],[Sub-Sector]],Table2[% Away From Current Week High],"&lt;=0.05")/Table3[[#This Row],[Count]]</f>
        <v>0.82608695652173914</v>
      </c>
      <c r="N101" s="2">
        <f>COUNTIFS(Table2[Sub-Sector],Table3[[#This Row],[Sub-Sector]],Table2[% Away From Current Month Low],"&gt;=0.05")/Table3[[#This Row],[Count]]</f>
        <v>0.78260869565217395</v>
      </c>
      <c r="O101" s="2">
        <f>COUNTIFS(Table2[Sub-Sector],Table3[[#This Row],[Sub-Sector]],Table2[% Away From Current Month High],"&lt;=0.05")/Table3[[#This Row],[Count]]</f>
        <v>0.2608695652173913</v>
      </c>
      <c r="P101" s="2">
        <f>COUNTIFS(Table2[Sub-Sector],Table3[[#This Row],[Sub-Sector]],Table2[% Away From 52W High],"&lt;=10")/Table3[[#This Row],[Count]]</f>
        <v>0.39130434782608697</v>
      </c>
      <c r="Q101" s="2">
        <f>COUNTIFS(Table2[Sub-Sector],Table3[[#This Row],[Sub-Sector]],Table2[% Away From 52W Low],"&gt;=10")/Table3[[#This Row],[Count]]</f>
        <v>0.95652173913043481</v>
      </c>
      <c r="R101" s="2">
        <f>COUNTIFS(Table2[Sub-Sector],Table3[[#This Row],[Sub-Sector]],Table2[% Price above 20 EMA],"&gt;=0")/Table3[[#This Row],[Count]]</f>
        <v>0.56521739130434778</v>
      </c>
      <c r="S101" s="2">
        <f>COUNTIFS(Table2[Sub-Sector],Table3[[#This Row],[Sub-Sector]],Table2[% Price above 50 EMA],"&gt;=0")/Table3[[#This Row],[Count]]</f>
        <v>0.73913043478260865</v>
      </c>
      <c r="T101" s="2">
        <f>COUNTIFS(Table2[Sub-Sector],Table3[[#This Row],[Sub-Sector]],Table2[% Price above 200 EMA],"&gt;=0")/Table3[[#This Row],[Count]]</f>
        <v>0.86956521739130432</v>
      </c>
      <c r="U101" s="2">
        <f>COUNTIFS(Table2[Sub-Sector],Table3[[#This Row],[Sub-Sector]],Table2[Rate of Change - Zone],"Positive")/Table3[[#This Row],[Count]]</f>
        <v>0.43478260869565216</v>
      </c>
      <c r="V101" s="2">
        <f>COUNTIFS(Table2[Sub-Sector],Table3[[#This Row],[Sub-Sector]],Table2[Sharpe Ratio],"&gt;=0.10")/Table3[[#This Row],[Count]]</f>
        <v>0.52173913043478259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101">
        <f>_xlfn.RANK.AVG(Table3[[#This Row],[Score]],Table3[Score],1)</f>
        <v>92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101">
        <f>_xlfn.RANK.AVG(Table3[[#This Row],[Score 2 ]],Table3[[Score 2 ]],1)</f>
        <v>100</v>
      </c>
    </row>
    <row r="102" spans="1:26" x14ac:dyDescent="0.3">
      <c r="A102" t="s">
        <v>24</v>
      </c>
      <c r="B102">
        <f>COUNTIFS(Table2[Sub-Sector],Table3[[#This Row],[Sub-Sector]])</f>
        <v>20</v>
      </c>
      <c r="C102" s="2">
        <f>COUNTIFS(Table2[Sub-Sector],Table3[[#This Row],[Sub-Sector]],Table2[Uptrend],"Uptrend")/Table3[[#This Row],[Count]]</f>
        <v>0.45</v>
      </c>
      <c r="D102" s="2">
        <f>COUNTIFS(Table2[Sub-Sector],Table3[[#This Row],[Sub-Sector]],Table2[1W Return vs Nifty],"&gt;=5")/Table3[[#This Row],[Count]]</f>
        <v>0.15</v>
      </c>
      <c r="E102" s="2">
        <f>COUNTIFS(Table2[Sub-Sector],Table3[[#This Row],[Sub-Sector]],Table2[1M Return vs Nifty],"&gt;=5")/Table3[[#This Row],[Count]]</f>
        <v>0.1</v>
      </c>
      <c r="F102" s="2">
        <f>COUNTIFS(Table2[Sub-Sector],Table3[[#This Row],[Sub-Sector]],Table2[6M Return vs Nifty],"&gt;=10")/Table3[[#This Row],[Count]]</f>
        <v>0.05</v>
      </c>
      <c r="G102" s="2">
        <f>COUNTIFS(Table2[Sub-Sector],Table3[[#This Row],[Sub-Sector]],Table2[1Y Return vs Nifty],"&gt;=10")/Table3[[#This Row],[Count]]</f>
        <v>0.25</v>
      </c>
      <c r="H102" s="2">
        <f>COUNTIFS(Table2[Sub-Sector],Table3[[#This Row],[Sub-Sector]],Table2[RSI Exponential â€“ 14D],"&gt;=50")/Table3[[#This Row],[Count]]</f>
        <v>0.45</v>
      </c>
      <c r="I102" s="2">
        <f>COUNTIFS(Table2[Sub-Sector],Table3[[#This Row],[Sub-Sector]],Table2[Relative Volume],"&gt;=1")/Table3[[#This Row],[Count]]</f>
        <v>0.6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0.15</v>
      </c>
      <c r="M102" s="2">
        <f>COUNTIFS(Table2[Sub-Sector],Table3[[#This Row],[Sub-Sector]],Table2[% Away From Current Week High],"&lt;=0.05")/Table3[[#This Row],[Count]]</f>
        <v>0.85</v>
      </c>
      <c r="N102" s="2">
        <f>COUNTIFS(Table2[Sub-Sector],Table3[[#This Row],[Sub-Sector]],Table2[% Away From Current Month Low],"&gt;=0.05")/Table3[[#This Row],[Count]]</f>
        <v>0.35</v>
      </c>
      <c r="O102" s="2">
        <f>COUNTIFS(Table2[Sub-Sector],Table3[[#This Row],[Sub-Sector]],Table2[% Away From Current Month High],"&lt;=0.05")/Table3[[#This Row],[Count]]</f>
        <v>0.5</v>
      </c>
      <c r="P102" s="2">
        <f>COUNTIFS(Table2[Sub-Sector],Table3[[#This Row],[Sub-Sector]],Table2[% Away From 52W High],"&lt;=10")/Table3[[#This Row],[Count]]</f>
        <v>0.25</v>
      </c>
      <c r="Q102" s="2">
        <f>COUNTIFS(Table2[Sub-Sector],Table3[[#This Row],[Sub-Sector]],Table2[% Away From 52W Low],"&gt;=10")/Table3[[#This Row],[Count]]</f>
        <v>0.8</v>
      </c>
      <c r="R102" s="2">
        <f>COUNTIFS(Table2[Sub-Sector],Table3[[#This Row],[Sub-Sector]],Table2[% Price above 20 EMA],"&gt;=0")/Table3[[#This Row],[Count]]</f>
        <v>0.4</v>
      </c>
      <c r="S102" s="2">
        <f>COUNTIFS(Table2[Sub-Sector],Table3[[#This Row],[Sub-Sector]],Table2[% Price above 50 EMA],"&gt;=0")/Table3[[#This Row],[Count]]</f>
        <v>0.45</v>
      </c>
      <c r="T102" s="2">
        <f>COUNTIFS(Table2[Sub-Sector],Table3[[#This Row],[Sub-Sector]],Table2[% Price above 200 EMA],"&gt;=0")/Table3[[#This Row],[Count]]</f>
        <v>0.55000000000000004</v>
      </c>
      <c r="U102" s="2">
        <f>COUNTIFS(Table2[Sub-Sector],Table3[[#This Row],[Sub-Sector]],Table2[Rate of Change - Zone],"Positive")/Table3[[#This Row],[Count]]</f>
        <v>0.45</v>
      </c>
      <c r="V102" s="2">
        <f>COUNTIFS(Table2[Sub-Sector],Table3[[#This Row],[Sub-Sector]],Table2[Sharpe Ratio],"&gt;=0.10")/Table3[[#This Row],[Count]]</f>
        <v>0.15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02">
        <f>_xlfn.RANK.AVG(Table3[[#This Row],[Score]],Table3[Score],1)</f>
        <v>103.5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2">
        <f>_xlfn.RANK.AVG(Table3[[#This Row],[Score 2 ]],Table3[[Score 2 ]],1)</f>
        <v>101</v>
      </c>
    </row>
    <row r="103" spans="1:26" x14ac:dyDescent="0.3">
      <c r="A103" t="s">
        <v>77</v>
      </c>
      <c r="B103">
        <f>COUNTIFS(Table2[Sub-Sector],Table3[[#This Row],[Sub-Sector]])</f>
        <v>19</v>
      </c>
      <c r="C103" s="2">
        <f>COUNTIFS(Table2[Sub-Sector],Table3[[#This Row],[Sub-Sector]],Table2[Uptrend],"Uptrend")/Table3[[#This Row],[Count]]</f>
        <v>0.73684210526315785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0.10526315789473684</v>
      </c>
      <c r="F103" s="2">
        <f>COUNTIFS(Table2[Sub-Sector],Table3[[#This Row],[Sub-Sector]],Table2[6M Return vs Nifty],"&gt;=10")/Table3[[#This Row],[Count]]</f>
        <v>0.10526315789473684</v>
      </c>
      <c r="G103" s="2">
        <f>COUNTIFS(Table2[Sub-Sector],Table3[[#This Row],[Sub-Sector]],Table2[1Y Return vs Nifty],"&gt;=10")/Table3[[#This Row],[Count]]</f>
        <v>0.36842105263157893</v>
      </c>
      <c r="H103" s="2">
        <f>COUNTIFS(Table2[Sub-Sector],Table3[[#This Row],[Sub-Sector]],Table2[RSI Exponential â€“ 14D],"&gt;=50")/Table3[[#This Row],[Count]]</f>
        <v>0.68421052631578949</v>
      </c>
      <c r="I103" s="2">
        <f>COUNTIFS(Table2[Sub-Sector],Table3[[#This Row],[Sub-Sector]],Table2[Relative Volume],"&gt;=1")/Table3[[#This Row],[Count]]</f>
        <v>0.36842105263157893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0.84210526315789469</v>
      </c>
      <c r="N103" s="2">
        <f>COUNTIFS(Table2[Sub-Sector],Table3[[#This Row],[Sub-Sector]],Table2[% Away From Current Month Low],"&gt;=0.05")/Table3[[#This Row],[Count]]</f>
        <v>0.63157894736842102</v>
      </c>
      <c r="O103" s="2">
        <f>COUNTIFS(Table2[Sub-Sector],Table3[[#This Row],[Sub-Sector]],Table2[% Away From Current Month High],"&lt;=0.05")/Table3[[#This Row],[Count]]</f>
        <v>0.47368421052631576</v>
      </c>
      <c r="P103" s="2">
        <f>COUNTIFS(Table2[Sub-Sector],Table3[[#This Row],[Sub-Sector]],Table2[% Away From 52W High],"&lt;=10")/Table3[[#This Row],[Count]]</f>
        <v>0.42105263157894735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0.73684210526315785</v>
      </c>
      <c r="S103" s="2">
        <f>COUNTIFS(Table2[Sub-Sector],Table3[[#This Row],[Sub-Sector]],Table2[% Price above 50 EMA],"&gt;=0")/Table3[[#This Row],[Count]]</f>
        <v>0.73684210526315785</v>
      </c>
      <c r="T103" s="2">
        <f>COUNTIFS(Table2[Sub-Sector],Table3[[#This Row],[Sub-Sector]],Table2[% Price above 200 EMA],"&gt;=0")/Table3[[#This Row],[Count]]</f>
        <v>0.78947368421052633</v>
      </c>
      <c r="U103" s="2">
        <f>COUNTIFS(Table2[Sub-Sector],Table3[[#This Row],[Sub-Sector]],Table2[Rate of Change - Zone],"Positive")/Table3[[#This Row],[Count]]</f>
        <v>0.63157894736842102</v>
      </c>
      <c r="V103" s="2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103">
        <f>_xlfn.RANK.AVG(Table3[[#This Row],[Score]],Table3[Score],1)</f>
        <v>106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3">
        <f>_xlfn.RANK.AVG(Table3[[#This Row],[Score 2 ]],Table3[[Score 2 ]],1)</f>
        <v>102</v>
      </c>
    </row>
    <row r="104" spans="1:26" x14ac:dyDescent="0.3">
      <c r="A104" t="s">
        <v>416</v>
      </c>
      <c r="B104">
        <f>COUNTIFS(Table2[Sub-Sector],Table3[[#This Row],[Sub-Sector]])</f>
        <v>9</v>
      </c>
      <c r="C104" s="2">
        <f>COUNTIFS(Table2[Sub-Sector],Table3[[#This Row],[Sub-Sector]],Table2[Uptrend],"Uptrend")/Table3[[#This Row],[Count]]</f>
        <v>0.77777777777777779</v>
      </c>
      <c r="D104" s="2">
        <f>COUNTIFS(Table2[Sub-Sector],Table3[[#This Row],[Sub-Sector]],Table2[1W Return vs Nifty],"&gt;=5")/Table3[[#This Row],[Count]]</f>
        <v>0.22222222222222221</v>
      </c>
      <c r="E104" s="2">
        <f>COUNTIFS(Table2[Sub-Sector],Table3[[#This Row],[Sub-Sector]],Table2[1M Return vs Nifty],"&gt;=5")/Table3[[#This Row],[Count]]</f>
        <v>0.22222222222222221</v>
      </c>
      <c r="F104" s="2">
        <f>COUNTIFS(Table2[Sub-Sector],Table3[[#This Row],[Sub-Sector]],Table2[6M Return vs Nifty],"&gt;=10")/Table3[[#This Row],[Count]]</f>
        <v>0.1111111111111111</v>
      </c>
      <c r="G104" s="2">
        <f>COUNTIFS(Table2[Sub-Sector],Table3[[#This Row],[Sub-Sector]],Table2[1Y Return vs Nifty],"&gt;=10")/Table3[[#This Row],[Count]]</f>
        <v>0.33333333333333331</v>
      </c>
      <c r="H104" s="2">
        <f>COUNTIFS(Table2[Sub-Sector],Table3[[#This Row],[Sub-Sector]],Table2[RSI Exponential â€“ 14D],"&gt;=50")/Table3[[#This Row],[Count]]</f>
        <v>0.55555555555555558</v>
      </c>
      <c r="I104" s="2">
        <f>COUNTIFS(Table2[Sub-Sector],Table3[[#This Row],[Sub-Sector]],Table2[Relative Volume],"&gt;=1")/Table3[[#This Row],[Count]]</f>
        <v>0.33333333333333331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0.1111111111111111</v>
      </c>
      <c r="M104" s="2">
        <f>COUNTIFS(Table2[Sub-Sector],Table3[[#This Row],[Sub-Sector]],Table2[% Away From Current Week High],"&lt;=0.05")/Table3[[#This Row],[Count]]</f>
        <v>0.88888888888888884</v>
      </c>
      <c r="N104" s="2">
        <f>COUNTIFS(Table2[Sub-Sector],Table3[[#This Row],[Sub-Sector]],Table2[% Away From Current Month Low],"&gt;=0.05")/Table3[[#This Row],[Count]]</f>
        <v>0.66666666666666663</v>
      </c>
      <c r="O104" s="2">
        <f>COUNTIFS(Table2[Sub-Sector],Table3[[#This Row],[Sub-Sector]],Table2[% Away From Current Month High],"&lt;=0.05")/Table3[[#This Row],[Count]]</f>
        <v>0.55555555555555558</v>
      </c>
      <c r="P104" s="2">
        <f>COUNTIFS(Table2[Sub-Sector],Table3[[#This Row],[Sub-Sector]],Table2[% Away From 52W High],"&lt;=10")/Table3[[#This Row],[Count]]</f>
        <v>0.33333333333333331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0.44444444444444442</v>
      </c>
      <c r="S104" s="2">
        <f>COUNTIFS(Table2[Sub-Sector],Table3[[#This Row],[Sub-Sector]],Table2[% Price above 50 EMA],"&gt;=0")/Table3[[#This Row],[Count]]</f>
        <v>0.66666666666666663</v>
      </c>
      <c r="T104" s="2">
        <f>COUNTIFS(Table2[Sub-Sector],Table3[[#This Row],[Sub-Sector]],Table2[% Price above 200 EMA],"&gt;=0")/Table3[[#This Row],[Count]]</f>
        <v>0.77777777777777779</v>
      </c>
      <c r="U104" s="2">
        <f>COUNTIFS(Table2[Sub-Sector],Table3[[#This Row],[Sub-Sector]],Table2[Rate of Change - Zone],"Positive")/Table3[[#This Row],[Count]]</f>
        <v>0.66666666666666663</v>
      </c>
      <c r="V104" s="2">
        <f>COUNTIFS(Table2[Sub-Sector],Table3[[#This Row],[Sub-Sector]],Table2[Sharpe Ratio],"&gt;=0.10")/Table3[[#This Row],[Count]]</f>
        <v>0.33333333333333331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04">
        <f>_xlfn.RANK.AVG(Table3[[#This Row],[Score]],Table3[Score],1)</f>
        <v>99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4">
        <f>_xlfn.RANK.AVG(Table3[[#This Row],[Score 2 ]],Table3[[Score 2 ]],1)</f>
        <v>103</v>
      </c>
    </row>
    <row r="105" spans="1:26" x14ac:dyDescent="0.3">
      <c r="A105" t="s">
        <v>130</v>
      </c>
      <c r="B105">
        <f>COUNTIFS(Table2[Sub-Sector],Table3[[#This Row],[Sub-Sector]])</f>
        <v>20</v>
      </c>
      <c r="C105" s="2">
        <f>COUNTIFS(Table2[Sub-Sector],Table3[[#This Row],[Sub-Sector]],Table2[Uptrend],"Uptrend")/Table3[[#This Row],[Count]]</f>
        <v>0.65</v>
      </c>
      <c r="D105" s="2">
        <f>COUNTIFS(Table2[Sub-Sector],Table3[[#This Row],[Sub-Sector]],Table2[1W Return vs Nifty],"&gt;=5")/Table3[[#This Row],[Count]]</f>
        <v>0.15</v>
      </c>
      <c r="E105" s="2">
        <f>COUNTIFS(Table2[Sub-Sector],Table3[[#This Row],[Sub-Sector]],Table2[1M Return vs Nifty],"&gt;=5")/Table3[[#This Row],[Count]]</f>
        <v>0.25</v>
      </c>
      <c r="F105" s="2">
        <f>COUNTIFS(Table2[Sub-Sector],Table3[[#This Row],[Sub-Sector]],Table2[6M Return vs Nifty],"&gt;=10")/Table3[[#This Row],[Count]]</f>
        <v>0.3</v>
      </c>
      <c r="G105" s="2">
        <f>COUNTIFS(Table2[Sub-Sector],Table3[[#This Row],[Sub-Sector]],Table2[1Y Return vs Nifty],"&gt;=10")/Table3[[#This Row],[Count]]</f>
        <v>0.55000000000000004</v>
      </c>
      <c r="H105" s="2">
        <f>COUNTIFS(Table2[Sub-Sector],Table3[[#This Row],[Sub-Sector]],Table2[RSI Exponential â€“ 14D],"&gt;=50")/Table3[[#This Row],[Count]]</f>
        <v>0.75</v>
      </c>
      <c r="I105" s="2">
        <f>COUNTIFS(Table2[Sub-Sector],Table3[[#This Row],[Sub-Sector]],Table2[Relative Volume],"&gt;=1")/Table3[[#This Row],[Count]]</f>
        <v>0.3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0.95</v>
      </c>
      <c r="L105" s="2">
        <f>COUNTIFS(Table2[Sub-Sector],Table3[[#This Row],[Sub-Sector]],Table2[% Away From Current Week Low],"&gt;=0.05")/Table3[[#This Row],[Count]]</f>
        <v>0.2</v>
      </c>
      <c r="M105" s="2">
        <f>COUNTIFS(Table2[Sub-Sector],Table3[[#This Row],[Sub-Sector]],Table2[% Away From Current Week High],"&lt;=0.05")/Table3[[#This Row],[Count]]</f>
        <v>0.95</v>
      </c>
      <c r="N105" s="2">
        <f>COUNTIFS(Table2[Sub-Sector],Table3[[#This Row],[Sub-Sector]],Table2[% Away From Current Month Low],"&gt;=0.05")/Table3[[#This Row],[Count]]</f>
        <v>0.85</v>
      </c>
      <c r="O105" s="2">
        <f>COUNTIFS(Table2[Sub-Sector],Table3[[#This Row],[Sub-Sector]],Table2[% Away From Current Month High],"&lt;=0.05")/Table3[[#This Row],[Count]]</f>
        <v>0.35</v>
      </c>
      <c r="P105" s="2">
        <f>COUNTIFS(Table2[Sub-Sector],Table3[[#This Row],[Sub-Sector]],Table2[% Away From 52W High],"&lt;=10")/Table3[[#This Row],[Count]]</f>
        <v>0.35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0.7</v>
      </c>
      <c r="S105" s="2">
        <f>COUNTIFS(Table2[Sub-Sector],Table3[[#This Row],[Sub-Sector]],Table2[% Price above 50 EMA],"&gt;=0")/Table3[[#This Row],[Count]]</f>
        <v>0.65</v>
      </c>
      <c r="T105" s="2">
        <f>COUNTIFS(Table2[Sub-Sector],Table3[[#This Row],[Sub-Sector]],Table2[% Price above 200 EMA],"&gt;=0")/Table3[[#This Row],[Count]]</f>
        <v>0.9</v>
      </c>
      <c r="U105" s="2">
        <f>COUNTIFS(Table2[Sub-Sector],Table3[[#This Row],[Sub-Sector]],Table2[Rate of Change - Zone],"Positive")/Table3[[#This Row],[Count]]</f>
        <v>0.3</v>
      </c>
      <c r="V105" s="2">
        <f>COUNTIFS(Table2[Sub-Sector],Table3[[#This Row],[Sub-Sector]],Table2[Sharpe Ratio],"&gt;=0.10")/Table3[[#This Row],[Count]]</f>
        <v>0.4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105">
        <f>_xlfn.RANK.AVG(Table3[[#This Row],[Score]],Table3[Score],1)</f>
        <v>100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5">
        <f>_xlfn.RANK.AVG(Table3[[#This Row],[Score 2 ]],Table3[[Score 2 ]],1)</f>
        <v>104</v>
      </c>
    </row>
    <row r="106" spans="1:26" x14ac:dyDescent="0.3">
      <c r="A106" t="s">
        <v>528</v>
      </c>
      <c r="B106">
        <f>COUNTIFS(Table2[Sub-Sector],Table3[[#This Row],[Sub-Sector]])</f>
        <v>6</v>
      </c>
      <c r="C106" s="2">
        <f>COUNTIFS(Table2[Sub-Sector],Table3[[#This Row],[Sub-Sector]],Table2[Uptrend],"Uptrend")/Table3[[#This Row],[Count]]</f>
        <v>0.5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0.33333333333333331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0.66666666666666663</v>
      </c>
      <c r="I106" s="2">
        <f>COUNTIFS(Table2[Sub-Sector],Table3[[#This Row],[Sub-Sector]],Table2[Relative Volume],"&gt;=1")/Table3[[#This Row],[Count]]</f>
        <v>0.5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0.66666666666666663</v>
      </c>
      <c r="L106" s="2">
        <f>COUNTIFS(Table2[Sub-Sector],Table3[[#This Row],[Sub-Sector]],Table2[% Away From Current Week Low],"&gt;=0.05")/Table3[[#This Row],[Count]]</f>
        <v>0.33333333333333331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0.83333333333333337</v>
      </c>
      <c r="O106" s="2">
        <f>COUNTIFS(Table2[Sub-Sector],Table3[[#This Row],[Sub-Sector]],Table2[% Away From Current Month High],"&lt;=0.05")/Table3[[#This Row],[Count]]</f>
        <v>0.66666666666666663</v>
      </c>
      <c r="P106" s="2">
        <f>COUNTIFS(Table2[Sub-Sector],Table3[[#This Row],[Sub-Sector]],Table2[% Away From 52W High],"&lt;=10")/Table3[[#This Row],[Count]]</f>
        <v>0.33333333333333331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0.66666666666666663</v>
      </c>
      <c r="S106" s="2">
        <f>COUNTIFS(Table2[Sub-Sector],Table3[[#This Row],[Sub-Sector]],Table2[% Price above 50 EMA],"&gt;=0")/Table3[[#This Row],[Count]]</f>
        <v>0.83333333333333337</v>
      </c>
      <c r="T106" s="2">
        <f>COUNTIFS(Table2[Sub-Sector],Table3[[#This Row],[Sub-Sector]],Table2[% Price above 200 EMA],"&gt;=0")/Table3[[#This Row],[Count]]</f>
        <v>0.66666666666666663</v>
      </c>
      <c r="U106" s="2">
        <f>COUNTIFS(Table2[Sub-Sector],Table3[[#This Row],[Sub-Sector]],Table2[Rate of Change - Zone],"Positive")/Table3[[#This Row],[Count]]</f>
        <v>0.66666666666666663</v>
      </c>
      <c r="V106" s="2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590.5</v>
      </c>
      <c r="X106">
        <f>_xlfn.RANK.AVG(Table3[[#This Row],[Score]],Table3[Score],1)</f>
        <v>109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6">
        <f>_xlfn.RANK.AVG(Table3[[#This Row],[Score 2 ]],Table3[[Score 2 ]],1)</f>
        <v>105</v>
      </c>
    </row>
    <row r="107" spans="1:26" x14ac:dyDescent="0.3">
      <c r="A107" t="s">
        <v>54</v>
      </c>
      <c r="B107">
        <f>COUNTIFS(Table2[Sub-Sector],Table3[[#This Row],[Sub-Sector]])</f>
        <v>17</v>
      </c>
      <c r="C107" s="2">
        <f>COUNTIFS(Table2[Sub-Sector],Table3[[#This Row],[Sub-Sector]],Table2[Uptrend],"Uptrend")/Table3[[#This Row],[Count]]</f>
        <v>0.47058823529411764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0.11764705882352941</v>
      </c>
      <c r="G107" s="2">
        <f>COUNTIFS(Table2[Sub-Sector],Table3[[#This Row],[Sub-Sector]],Table2[1Y Return vs Nifty],"&gt;=10")/Table3[[#This Row],[Count]]</f>
        <v>0.29411764705882354</v>
      </c>
      <c r="H107" s="2">
        <f>COUNTIFS(Table2[Sub-Sector],Table3[[#This Row],[Sub-Sector]],Table2[RSI Exponential â€“ 14D],"&gt;=50")/Table3[[#This Row],[Count]]</f>
        <v>0.41176470588235292</v>
      </c>
      <c r="I107" s="2">
        <f>COUNTIFS(Table2[Sub-Sector],Table3[[#This Row],[Sub-Sector]],Table2[Relative Volume],"&gt;=1")/Table3[[#This Row],[Count]]</f>
        <v>0.52941176470588236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0.47058823529411764</v>
      </c>
      <c r="O107" s="2">
        <f>COUNTIFS(Table2[Sub-Sector],Table3[[#This Row],[Sub-Sector]],Table2[% Away From Current Month High],"&lt;=0.05")/Table3[[#This Row],[Count]]</f>
        <v>0.23529411764705882</v>
      </c>
      <c r="P107" s="2">
        <f>COUNTIFS(Table2[Sub-Sector],Table3[[#This Row],[Sub-Sector]],Table2[% Away From 52W High],"&lt;=10")/Table3[[#This Row],[Count]]</f>
        <v>0.35294117647058826</v>
      </c>
      <c r="Q107" s="2">
        <f>COUNTIFS(Table2[Sub-Sector],Table3[[#This Row],[Sub-Sector]],Table2[% Away From 52W Low],"&gt;=10")/Table3[[#This Row],[Count]]</f>
        <v>0.82352941176470584</v>
      </c>
      <c r="R107" s="2">
        <f>COUNTIFS(Table2[Sub-Sector],Table3[[#This Row],[Sub-Sector]],Table2[% Price above 20 EMA],"&gt;=0")/Table3[[#This Row],[Count]]</f>
        <v>0.41176470588235292</v>
      </c>
      <c r="S107" s="2">
        <f>COUNTIFS(Table2[Sub-Sector],Table3[[#This Row],[Sub-Sector]],Table2[% Price above 50 EMA],"&gt;=0")/Table3[[#This Row],[Count]]</f>
        <v>0.35294117647058826</v>
      </c>
      <c r="T107" s="2">
        <f>COUNTIFS(Table2[Sub-Sector],Table3[[#This Row],[Sub-Sector]],Table2[% Price above 200 EMA],"&gt;=0")/Table3[[#This Row],[Count]]</f>
        <v>0.58823529411764708</v>
      </c>
      <c r="U107" s="2">
        <f>COUNTIFS(Table2[Sub-Sector],Table3[[#This Row],[Sub-Sector]],Table2[Rate of Change - Zone],"Positive")/Table3[[#This Row],[Count]]</f>
        <v>0.29411764705882354</v>
      </c>
      <c r="V107" s="2">
        <f>COUNTIFS(Table2[Sub-Sector],Table3[[#This Row],[Sub-Sector]],Table2[Sharpe Ratio],"&gt;=0.10")/Table3[[#This Row],[Count]]</f>
        <v>5.8823529411764705E-2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646.5</v>
      </c>
      <c r="X107">
        <f>_xlfn.RANK.AVG(Table3[[#This Row],[Score]],Table3[Score],1)</f>
        <v>114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07">
        <f>_xlfn.RANK.AVG(Table3[[#This Row],[Score 2 ]],Table3[[Score 2 ]],1)</f>
        <v>106</v>
      </c>
    </row>
    <row r="108" spans="1:26" x14ac:dyDescent="0.3">
      <c r="A108" t="s">
        <v>1574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Volume],"&gt;=1")/Table3[[#This Row],[Count]]</f>
        <v>1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0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0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0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664.5</v>
      </c>
      <c r="X108">
        <f>_xlfn.RANK.AVG(Table3[[#This Row],[Score]],Table3[Score],1)</f>
        <v>116.5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08">
        <f>_xlfn.RANK.AVG(Table3[[#This Row],[Score 2 ]],Table3[[Score 2 ]],1)</f>
        <v>107.5</v>
      </c>
    </row>
    <row r="109" spans="1:26" x14ac:dyDescent="0.3">
      <c r="A109" t="s">
        <v>363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0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Volume],"&gt;=1")/Table3[[#This Row],[Count]]</f>
        <v>1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0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664.5</v>
      </c>
      <c r="X109">
        <f>_xlfn.RANK.AVG(Table3[[#This Row],[Score]],Table3[Score],1)</f>
        <v>116.5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09">
        <f>_xlfn.RANK.AVG(Table3[[#This Row],[Score 2 ]],Table3[[Score 2 ]],1)</f>
        <v>107.5</v>
      </c>
    </row>
    <row r="110" spans="1:26" x14ac:dyDescent="0.3">
      <c r="A110" t="s">
        <v>354</v>
      </c>
      <c r="B110">
        <f>COUNTIFS(Table2[Sub-Sector],Table3[[#This Row],[Sub-Sector]])</f>
        <v>2</v>
      </c>
      <c r="C110" s="2">
        <f>COUNTIFS(Table2[Sub-Sector],Table3[[#This Row],[Sub-Sector]],Table2[Uptrend],"Uptrend")/Table3[[#This Row],[Count]]</f>
        <v>0.5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0.5</v>
      </c>
      <c r="G110" s="2">
        <f>COUNTIFS(Table2[Sub-Sector],Table3[[#This Row],[Sub-Sector]],Table2[1Y Return vs Nifty],"&gt;=10")/Table3[[#This Row],[Count]]</f>
        <v>0.5</v>
      </c>
      <c r="H110" s="2">
        <f>COUNTIFS(Table2[Sub-Sector],Table3[[#This Row],[Sub-Sector]],Table2[RSI Exponential â€“ 14D],"&gt;=50")/Table3[[#This Row],[Count]]</f>
        <v>0.5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0.5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1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0.5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0.5</v>
      </c>
      <c r="S110" s="2">
        <f>COUNTIFS(Table2[Sub-Sector],Table3[[#This Row],[Sub-Sector]],Table2[% Price above 50 EMA],"&gt;=0")/Table3[[#This Row],[Count]]</f>
        <v>0.5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650.5</v>
      </c>
      <c r="X110">
        <f>_xlfn.RANK.AVG(Table3[[#This Row],[Score]],Table3[Score],1)</f>
        <v>115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0">
        <f>_xlfn.RANK.AVG(Table3[[#This Row],[Score 2 ]],Table3[[Score 2 ]],1)</f>
        <v>109</v>
      </c>
    </row>
    <row r="111" spans="1:26" x14ac:dyDescent="0.3">
      <c r="A111" t="s">
        <v>1685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0</v>
      </c>
      <c r="N111" s="2">
        <f>COUNTIFS(Table2[Sub-Sector],Table3[[#This Row],[Sub-Sector]],Table2[% Away From Current Month Low],"&gt;=0.05")/Table3[[#This Row],[Count]]</f>
        <v>1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11">
        <f>_xlfn.RANK.AVG(Table3[[#This Row],[Score]],Table3[Score],1)</f>
        <v>103.5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1">
        <f>_xlfn.RANK.AVG(Table3[[#This Row],[Score 2 ]],Table3[[Score 2 ]],1)</f>
        <v>110.5</v>
      </c>
    </row>
    <row r="112" spans="1:26" x14ac:dyDescent="0.3">
      <c r="A112" t="s">
        <v>613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0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668.5</v>
      </c>
      <c r="X112">
        <f>_xlfn.RANK.AVG(Table3[[#This Row],[Score]],Table3[Score],1)</f>
        <v>118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2">
        <f>_xlfn.RANK.AVG(Table3[[#This Row],[Score 2 ]],Table3[[Score 2 ]],1)</f>
        <v>110.5</v>
      </c>
    </row>
    <row r="113" spans="1:26" x14ac:dyDescent="0.3">
      <c r="A113" t="s">
        <v>553</v>
      </c>
      <c r="B113">
        <f>COUNTIFS(Table2[Sub-Sector],Table3[[#This Row],[Sub-Sector]])</f>
        <v>2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0.5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0.5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113">
        <f>_xlfn.RANK.AVG(Table3[[#This Row],[Score]],Table3[Score],1)</f>
        <v>95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3">
        <f>_xlfn.RANK.AVG(Table3[[#This Row],[Score 2 ]],Table3[[Score 2 ]],1)</f>
        <v>112.5</v>
      </c>
    </row>
    <row r="114" spans="1:26" x14ac:dyDescent="0.3">
      <c r="A114" t="s">
        <v>490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1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1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1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1</v>
      </c>
      <c r="S114" s="2">
        <f>COUNTIFS(Table2[Sub-Sector],Table3[[#This Row],[Sub-Sector]],Table2[% Price above 50 EMA],"&gt;=0")/Table3[[#This Row],[Count]]</f>
        <v>1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1</v>
      </c>
      <c r="V114" s="2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114">
        <f>_xlfn.RANK.AVG(Table3[[#This Row],[Score]],Table3[Score],1)</f>
        <v>105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4">
        <f>_xlfn.RANK.AVG(Table3[[#This Row],[Score 2 ]],Table3[[Score 2 ]],1)</f>
        <v>112.5</v>
      </c>
    </row>
    <row r="115" spans="1:26" x14ac:dyDescent="0.3">
      <c r="A115" t="s">
        <v>118</v>
      </c>
      <c r="B115">
        <f>COUNTIFS(Table2[Sub-Sector],Table3[[#This Row],[Sub-Sector]])</f>
        <v>4</v>
      </c>
      <c r="C115" s="2">
        <f>COUNTIFS(Table2[Sub-Sector],Table3[[#This Row],[Sub-Sector]],Table2[Uptrend],"Uptrend")/Table3[[#This Row],[Count]]</f>
        <v>0.5</v>
      </c>
      <c r="D115" s="2">
        <f>COUNTIFS(Table2[Sub-Sector],Table3[[#This Row],[Sub-Sector]],Table2[1W Return vs Nifty],"&gt;=5")/Table3[[#This Row],[Count]]</f>
        <v>0.25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0.25</v>
      </c>
      <c r="G115" s="2">
        <f>COUNTIFS(Table2[Sub-Sector],Table3[[#This Row],[Sub-Sector]],Table2[1Y Return vs Nifty],"&gt;=10")/Table3[[#This Row],[Count]]</f>
        <v>0.5</v>
      </c>
      <c r="H115" s="2">
        <f>COUNTIFS(Table2[Sub-Sector],Table3[[#This Row],[Sub-Sector]],Table2[RSI Exponential â€“ 14D],"&gt;=50")/Table3[[#This Row],[Count]]</f>
        <v>0.5</v>
      </c>
      <c r="I115" s="2">
        <f>COUNTIFS(Table2[Sub-Sector],Table3[[#This Row],[Sub-Sector]],Table2[Relative Volume],"&gt;=1")/Table3[[#This Row],[Count]]</f>
        <v>0.25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0.25</v>
      </c>
      <c r="M115" s="2">
        <f>COUNTIFS(Table2[Sub-Sector],Table3[[#This Row],[Sub-Sector]],Table2[% Away From Current Week High],"&lt;=0.05")/Table3[[#This Row],[Count]]</f>
        <v>0.5</v>
      </c>
      <c r="N115" s="2">
        <f>COUNTIFS(Table2[Sub-Sector],Table3[[#This Row],[Sub-Sector]],Table2[% Away From Current Month Low],"&gt;=0.05")/Table3[[#This Row],[Count]]</f>
        <v>1</v>
      </c>
      <c r="O115" s="2">
        <f>COUNTIFS(Table2[Sub-Sector],Table3[[#This Row],[Sub-Sector]],Table2[% Away From Current Month High],"&lt;=0.05")/Table3[[#This Row],[Count]]</f>
        <v>0</v>
      </c>
      <c r="P115" s="2">
        <f>COUNTIFS(Table2[Sub-Sector],Table3[[#This Row],[Sub-Sector]],Table2[% Away From 52W High],"&lt;=10")/Table3[[#This Row],[Count]]</f>
        <v>0.25</v>
      </c>
      <c r="Q115" s="2">
        <f>COUNTIFS(Table2[Sub-Sector],Table3[[#This Row],[Sub-Sector]],Table2[% Away From 52W Low],"&gt;=10")/Table3[[#This Row],[Count]]</f>
        <v>0.75</v>
      </c>
      <c r="R115" s="2">
        <f>COUNTIFS(Table2[Sub-Sector],Table3[[#This Row],[Sub-Sector]],Table2[% Price above 20 EMA],"&gt;=0")/Table3[[#This Row],[Count]]</f>
        <v>0.5</v>
      </c>
      <c r="S115" s="2">
        <f>COUNTIFS(Table2[Sub-Sector],Table3[[#This Row],[Sub-Sector]],Table2[% Price above 50 EMA],"&gt;=0")/Table3[[#This Row],[Count]]</f>
        <v>0.5</v>
      </c>
      <c r="T115" s="2">
        <f>COUNTIFS(Table2[Sub-Sector],Table3[[#This Row],[Sub-Sector]],Table2[% Price above 200 EMA],"&gt;=0")/Table3[[#This Row],[Count]]</f>
        <v>0.5</v>
      </c>
      <c r="U115" s="2">
        <f>COUNTIFS(Table2[Sub-Sector],Table3[[#This Row],[Sub-Sector]],Table2[Rate of Change - Zone],"Positive")/Table3[[#This Row],[Count]]</f>
        <v>0.25</v>
      </c>
      <c r="V115" s="2">
        <f>COUNTIFS(Table2[Sub-Sector],Table3[[#This Row],[Sub-Sector]],Table2[Sharpe Ratio],"&gt;=0.10")/Table3[[#This Row],[Count]]</f>
        <v>0.25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</v>
      </c>
      <c r="X115">
        <f>_xlfn.RANK.AVG(Table3[[#This Row],[Score]],Table3[Score],1)</f>
        <v>112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354.5</v>
      </c>
      <c r="Z115">
        <f>_xlfn.RANK.AVG(Table3[[#This Row],[Score 2 ]],Table3[[Score 2 ]],1)</f>
        <v>114</v>
      </c>
    </row>
    <row r="116" spans="1:26" x14ac:dyDescent="0.3">
      <c r="A116" t="s">
        <v>502</v>
      </c>
      <c r="B116">
        <f>COUNTIFS(Table2[Sub-Sector],Table3[[#This Row],[Sub-Sector]])</f>
        <v>7</v>
      </c>
      <c r="C116" s="2">
        <f>COUNTIFS(Table2[Sub-Sector],Table3[[#This Row],[Sub-Sector]],Table2[Uptrend],"Uptrend")/Table3[[#This Row],[Count]]</f>
        <v>0.8571428571428571</v>
      </c>
      <c r="D116" s="2">
        <f>COUNTIFS(Table2[Sub-Sector],Table3[[#This Row],[Sub-Sector]],Table2[1W Return vs Nifty],"&gt;=5")/Table3[[#This Row],[Count]]</f>
        <v>0.14285714285714285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0.14285714285714285</v>
      </c>
      <c r="H116" s="2">
        <f>COUNTIFS(Table2[Sub-Sector],Table3[[#This Row],[Sub-Sector]],Table2[RSI Exponential â€“ 14D],"&gt;=50")/Table3[[#This Row],[Count]]</f>
        <v>0.2857142857142857</v>
      </c>
      <c r="I116" s="2">
        <f>COUNTIFS(Table2[Sub-Sector],Table3[[#This Row],[Sub-Sector]],Table2[Relative Volume],"&gt;=1")/Table3[[#This Row],[Count]]</f>
        <v>0.5714285714285714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0.5714285714285714</v>
      </c>
      <c r="N116" s="2">
        <f>COUNTIFS(Table2[Sub-Sector],Table3[[#This Row],[Sub-Sector]],Table2[% Away From Current Month Low],"&gt;=0.05")/Table3[[#This Row],[Count]]</f>
        <v>0.42857142857142855</v>
      </c>
      <c r="O116" s="2">
        <f>COUNTIFS(Table2[Sub-Sector],Table3[[#This Row],[Sub-Sector]],Table2[% Away From Current Month High],"&lt;=0.05")/Table3[[#This Row],[Count]]</f>
        <v>0.2857142857142857</v>
      </c>
      <c r="P116" s="2">
        <f>COUNTIFS(Table2[Sub-Sector],Table3[[#This Row],[Sub-Sector]],Table2[% Away From 52W High],"&lt;=10")/Table3[[#This Row],[Count]]</f>
        <v>0.14285714285714285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0.2857142857142857</v>
      </c>
      <c r="S116" s="2">
        <f>COUNTIFS(Table2[Sub-Sector],Table3[[#This Row],[Sub-Sector]],Table2[% Price above 50 EMA],"&gt;=0")/Table3[[#This Row],[Count]]</f>
        <v>0.7142857142857143</v>
      </c>
      <c r="T116" s="2">
        <f>COUNTIFS(Table2[Sub-Sector],Table3[[#This Row],[Sub-Sector]],Table2[% Price above 200 EMA],"&gt;=0")/Table3[[#This Row],[Count]]</f>
        <v>0.8571428571428571</v>
      </c>
      <c r="U116" s="2">
        <f>COUNTIFS(Table2[Sub-Sector],Table3[[#This Row],[Sub-Sector]],Table2[Rate of Change - Zone],"Positive")/Table3[[#This Row],[Count]]</f>
        <v>0.14285714285714285</v>
      </c>
      <c r="V116" s="2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116">
        <f>_xlfn.RANK.AVG(Table3[[#This Row],[Score]],Table3[Score],1)</f>
        <v>108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359.5</v>
      </c>
      <c r="Z116">
        <f>_xlfn.RANK.AVG(Table3[[#This Row],[Score 2 ]],Table3[[Score 2 ]],1)</f>
        <v>115</v>
      </c>
    </row>
    <row r="117" spans="1:26" x14ac:dyDescent="0.3">
      <c r="A117" t="s">
        <v>1435</v>
      </c>
      <c r="B117">
        <f>COUNTIFS(Table2[Sub-Sector],Table3[[#This Row],[Sub-Sector]])</f>
        <v>2</v>
      </c>
      <c r="C117" s="2">
        <f>COUNTIFS(Table2[Sub-Sector],Table3[[#This Row],[Sub-Sector]],Table2[Uptrend],"Uptrend")/Table3[[#This Row],[Count]]</f>
        <v>0.5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0.5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0.5</v>
      </c>
      <c r="I117" s="2">
        <f>COUNTIFS(Table2[Sub-Sector],Table3[[#This Row],[Sub-Sector]],Table2[Relative Volume],"&gt;=1")/Table3[[#This Row],[Count]]</f>
        <v>0.5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0.5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1</v>
      </c>
      <c r="O117" s="2">
        <f>COUNTIFS(Table2[Sub-Sector],Table3[[#This Row],[Sub-Sector]],Table2[% Away From Current Month High],"&lt;=0.05")/Table3[[#This Row],[Count]]</f>
        <v>0.5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0.5</v>
      </c>
      <c r="S117" s="2">
        <f>COUNTIFS(Table2[Sub-Sector],Table3[[#This Row],[Sub-Sector]],Table2[% Price above 50 EMA],"&gt;=0")/Table3[[#This Row],[Count]]</f>
        <v>0.5</v>
      </c>
      <c r="T117" s="2">
        <f>COUNTIFS(Table2[Sub-Sector],Table3[[#This Row],[Sub-Sector]],Table2[% Price above 200 EMA],"&gt;=0")/Table3[[#This Row],[Count]]</f>
        <v>0.5</v>
      </c>
      <c r="U117" s="2">
        <f>COUNTIFS(Table2[Sub-Sector],Table3[[#This Row],[Sub-Sector]],Table2[Rate of Change - Zone],"Positive")/Table3[[#This Row],[Count]]</f>
        <v>0.5</v>
      </c>
      <c r="V117" s="2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117">
        <f>_xlfn.RANK.AVG(Table3[[#This Row],[Score]],Table3[Score],1)</f>
        <v>110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</v>
      </c>
      <c r="Z117">
        <f>_xlfn.RANK.AVG(Table3[[#This Row],[Score 2 ]],Table3[[Score 2 ]],1)</f>
        <v>116</v>
      </c>
    </row>
    <row r="118" spans="1:26" x14ac:dyDescent="0.3">
      <c r="A118" t="s">
        <v>1448</v>
      </c>
      <c r="B118">
        <f>COUNTIFS(Table2[Sub-Sector],Table3[[#This Row],[Sub-Sector]])</f>
        <v>3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0.33333333333333331</v>
      </c>
      <c r="E118" s="2">
        <f>COUNTIFS(Table2[Sub-Sector],Table3[[#This Row],[Sub-Sector]],Table2[1M Return vs Nifty],"&gt;=5")/Table3[[#This Row],[Count]]</f>
        <v>1</v>
      </c>
      <c r="F118" s="2">
        <f>COUNTIFS(Table2[Sub-Sector],Table3[[#This Row],[Sub-Sector]],Table2[6M Return vs Nifty],"&gt;=10")/Table3[[#This Row],[Count]]</f>
        <v>0.33333333333333331</v>
      </c>
      <c r="G118" s="2">
        <f>COUNTIFS(Table2[Sub-Sector],Table3[[#This Row],[Sub-Sector]],Table2[1Y Return vs Nifty],"&gt;=10")/Table3[[#This Row],[Count]]</f>
        <v>0.33333333333333331</v>
      </c>
      <c r="H118" s="2">
        <f>COUNTIFS(Table2[Sub-Sector],Table3[[#This Row],[Sub-Sector]],Table2[RSI Exponential â€“ 14D],"&gt;=50")/Table3[[#This Row],[Count]]</f>
        <v>0.66666666666666663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0.33333333333333331</v>
      </c>
      <c r="M118" s="2">
        <f>COUNTIFS(Table2[Sub-Sector],Table3[[#This Row],[Sub-Sector]],Table2[% Away From Current Week High],"&lt;=0.05")/Table3[[#This Row],[Count]]</f>
        <v>0.66666666666666663</v>
      </c>
      <c r="N118" s="2">
        <f>COUNTIFS(Table2[Sub-Sector],Table3[[#This Row],[Sub-Sector]],Table2[% Away From Current Month Low],"&gt;=0.05")/Table3[[#This Row],[Count]]</f>
        <v>1</v>
      </c>
      <c r="O118" s="2">
        <f>COUNTIFS(Table2[Sub-Sector],Table3[[#This Row],[Sub-Sector]],Table2[% Away From Current Month High],"&lt;=0.05")/Table3[[#This Row],[Count]]</f>
        <v>0.33333333333333331</v>
      </c>
      <c r="P118" s="2">
        <f>COUNTIFS(Table2[Sub-Sector],Table3[[#This Row],[Sub-Sector]],Table2[% Away From 52W High],"&lt;=10")/Table3[[#This Row],[Count]]</f>
        <v>0.66666666666666663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0.33333333333333331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118">
        <f>_xlfn.RANK.AVG(Table3[[#This Row],[Score]],Table3[Score],1)</f>
        <v>70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370</v>
      </c>
      <c r="Z118">
        <f>_xlfn.RANK.AVG(Table3[[#This Row],[Score 2 ]],Table3[[Score 2 ]],1)</f>
        <v>117</v>
      </c>
    </row>
    <row r="119" spans="1:26" x14ac:dyDescent="0.3">
      <c r="A119" t="s">
        <v>1473</v>
      </c>
      <c r="B119">
        <f>COUNTIFS(Table2[Sub-Sector],Table3[[#This Row],[Sub-Sector]])</f>
        <v>3</v>
      </c>
      <c r="C119" s="2">
        <f>COUNTIFS(Table2[Sub-Sector],Table3[[#This Row],[Sub-Sector]],Table2[Uptrend],"Uptrend")/Table3[[#This Row],[Count]]</f>
        <v>0.33333333333333331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0.33333333333333331</v>
      </c>
      <c r="I119" s="2">
        <f>COUNTIFS(Table2[Sub-Sector],Table3[[#This Row],[Sub-Sector]],Table2[Relative Volume],"&gt;=1")/Table3[[#This Row],[Count]]</f>
        <v>0.33333333333333331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0.66666666666666663</v>
      </c>
      <c r="N119" s="2">
        <f>COUNTIFS(Table2[Sub-Sector],Table3[[#This Row],[Sub-Sector]],Table2[% Away From Current Month Low],"&gt;=0.05")/Table3[[#This Row],[Count]]</f>
        <v>0.66666666666666663</v>
      </c>
      <c r="O119" s="2">
        <f>COUNTIFS(Table2[Sub-Sector],Table3[[#This Row],[Sub-Sector]],Table2[% Away From Current Month High],"&lt;=0.05")/Table3[[#This Row],[Count]]</f>
        <v>0</v>
      </c>
      <c r="P119" s="2">
        <f>COUNTIFS(Table2[Sub-Sector],Table3[[#This Row],[Sub-Sector]],Table2[% Away From 52W High],"&lt;=10")/Table3[[#This Row],[Count]]</f>
        <v>0.33333333333333331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0.66666666666666663</v>
      </c>
      <c r="S119" s="2">
        <f>COUNTIFS(Table2[Sub-Sector],Table3[[#This Row],[Sub-Sector]],Table2[% Price above 50 EMA],"&gt;=0")/Table3[[#This Row],[Count]]</f>
        <v>0.66666666666666663</v>
      </c>
      <c r="T119" s="2">
        <f>COUNTIFS(Table2[Sub-Sector],Table3[[#This Row],[Sub-Sector]],Table2[% Price above 200 EMA],"&gt;=0")/Table3[[#This Row],[Count]]</f>
        <v>0.33333333333333331</v>
      </c>
      <c r="U119" s="2">
        <f>COUNTIFS(Table2[Sub-Sector],Table3[[#This Row],[Sub-Sector]],Table2[Rate of Change - Zone],"Positive")/Table3[[#This Row],[Count]]</f>
        <v>0.33333333333333331</v>
      </c>
      <c r="V119" s="2">
        <f>COUNTIFS(Table2[Sub-Sector],Table3[[#This Row],[Sub-Sector]],Table2[Sharpe Ratio],"&gt;=0.10")/Table3[[#This Row],[Count]]</f>
        <v>0.33333333333333331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708.5</v>
      </c>
      <c r="X119">
        <f>_xlfn.RANK.AVG(Table3[[#This Row],[Score]],Table3[Score],1)</f>
        <v>121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396</v>
      </c>
      <c r="Z119">
        <f>_xlfn.RANK.AVG(Table3[[#This Row],[Score 2 ]],Table3[[Score 2 ]],1)</f>
        <v>118</v>
      </c>
    </row>
    <row r="120" spans="1:26" x14ac:dyDescent="0.3">
      <c r="A120" t="s">
        <v>717</v>
      </c>
      <c r="B120">
        <f>COUNTIFS(Table2[Sub-Sector],Table3[[#This Row],[Sub-Sector]])</f>
        <v>2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1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0.5</v>
      </c>
      <c r="O120" s="2">
        <f>COUNTIFS(Table2[Sub-Sector],Table3[[#This Row],[Sub-Sector]],Table2[% Away From Current Month High],"&lt;=0.05")/Table3[[#This Row],[Count]]</f>
        <v>0.5</v>
      </c>
      <c r="P120" s="2">
        <f>COUNTIFS(Table2[Sub-Sector],Table3[[#This Row],[Sub-Sector]],Table2[% Away From 52W High],"&lt;=10")/Table3[[#This Row],[Count]]</f>
        <v>1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1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0.5</v>
      </c>
      <c r="V120" s="2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641</v>
      </c>
      <c r="X120">
        <f>_xlfn.RANK.AVG(Table3[[#This Row],[Score]],Table3[Score],1)</f>
        <v>113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415.5</v>
      </c>
      <c r="Z120">
        <f>_xlfn.RANK.AVG(Table3[[#This Row],[Score 2 ]],Table3[[Score 2 ]],1)</f>
        <v>119</v>
      </c>
    </row>
    <row r="121" spans="1:26" x14ac:dyDescent="0.3">
      <c r="A121" t="s">
        <v>332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1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1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1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671.5</v>
      </c>
      <c r="X121">
        <f>_xlfn.RANK.AVG(Table3[[#This Row],[Score]],Table3[Score],1)</f>
        <v>119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446</v>
      </c>
      <c r="Z121">
        <f>_xlfn.RANK.AVG(Table3[[#This Row],[Score 2 ]],Table3[[Score 2 ]],1)</f>
        <v>120.5</v>
      </c>
    </row>
    <row r="122" spans="1:26" x14ac:dyDescent="0.3">
      <c r="A122" t="s">
        <v>1124</v>
      </c>
      <c r="B122">
        <f>COUNTIFS(Table2[Sub-Sector],Table3[[#This Row],[Sub-Sector]])</f>
        <v>2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0.5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1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1</v>
      </c>
      <c r="O122" s="2">
        <f>COUNTIFS(Table2[Sub-Sector],Table3[[#This Row],[Sub-Sector]],Table2[% Away From Current Month High],"&lt;=0.05")/Table3[[#This Row],[Count]]</f>
        <v>0.5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1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0.5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22">
        <f>_xlfn.RANK.AVG(Table3[[#This Row],[Score]],Table3[Score],1)</f>
        <v>120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446</v>
      </c>
      <c r="Z122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6E57-B765-4E8B-9B73-23657F96F0AA}">
  <dimension ref="A1:AV735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10170</v>
      </c>
      <c r="D1" t="s">
        <v>2</v>
      </c>
      <c r="E1" t="s">
        <v>3</v>
      </c>
      <c r="F1" t="s">
        <v>4</v>
      </c>
      <c r="G1" t="s">
        <v>5</v>
      </c>
      <c r="H1" t="s">
        <v>10192</v>
      </c>
      <c r="I1" t="s">
        <v>6</v>
      </c>
      <c r="J1" t="s">
        <v>10193</v>
      </c>
      <c r="K1" t="s">
        <v>7</v>
      </c>
      <c r="L1" t="s">
        <v>10194</v>
      </c>
      <c r="M1" t="s">
        <v>8</v>
      </c>
      <c r="N1" t="s">
        <v>10195</v>
      </c>
      <c r="O1" t="s">
        <v>10196</v>
      </c>
      <c r="P1" t="s">
        <v>9</v>
      </c>
      <c r="Q1" t="s">
        <v>10</v>
      </c>
      <c r="R1" t="s">
        <v>11</v>
      </c>
      <c r="S1" s="2" t="s">
        <v>10197</v>
      </c>
      <c r="T1" s="2" t="s">
        <v>10198</v>
      </c>
      <c r="U1" s="2" t="s">
        <v>10199</v>
      </c>
      <c r="V1" t="s">
        <v>12</v>
      </c>
      <c r="W1" t="s">
        <v>10200</v>
      </c>
      <c r="X1" t="s">
        <v>10201</v>
      </c>
      <c r="Y1" t="s">
        <v>10202</v>
      </c>
      <c r="Z1" t="s">
        <v>10203</v>
      </c>
      <c r="AA1" t="s">
        <v>10204</v>
      </c>
      <c r="AB1" t="s">
        <v>10205</v>
      </c>
      <c r="AC1" s="2" t="s">
        <v>10206</v>
      </c>
      <c r="AD1" s="2" t="s">
        <v>10207</v>
      </c>
      <c r="AE1" s="2" t="s">
        <v>10208</v>
      </c>
      <c r="AF1" s="2" t="s">
        <v>10209</v>
      </c>
      <c r="AG1" s="2" t="s">
        <v>10210</v>
      </c>
      <c r="AH1" s="2" t="s">
        <v>10211</v>
      </c>
      <c r="AI1" t="s">
        <v>13</v>
      </c>
      <c r="AJ1" t="s">
        <v>14</v>
      </c>
      <c r="AK1" t="s">
        <v>10212</v>
      </c>
      <c r="AL1" t="s">
        <v>10213</v>
      </c>
      <c r="AM1" t="s">
        <v>10214</v>
      </c>
      <c r="AN1" t="s">
        <v>10215</v>
      </c>
      <c r="AO1" t="s">
        <v>10216</v>
      </c>
      <c r="AP1" t="s">
        <v>15</v>
      </c>
      <c r="AQ1" t="s">
        <v>10220</v>
      </c>
      <c r="AR1" t="s">
        <v>10221</v>
      </c>
      <c r="AS1" t="s">
        <v>10222</v>
      </c>
      <c r="AT1" t="s">
        <v>10223</v>
      </c>
      <c r="AU1" t="s">
        <v>10224</v>
      </c>
      <c r="AV1" t="s">
        <v>10225</v>
      </c>
    </row>
    <row r="2" spans="1:48" x14ac:dyDescent="0.3">
      <c r="A2" t="s">
        <v>364</v>
      </c>
      <c r="B2" t="s">
        <v>365</v>
      </c>
      <c r="C2" t="s">
        <v>10183</v>
      </c>
      <c r="D2" t="s">
        <v>263</v>
      </c>
      <c r="E2">
        <v>68931.110571700003</v>
      </c>
      <c r="F2">
        <v>2620.15</v>
      </c>
      <c r="G2">
        <v>656.93426558099304</v>
      </c>
      <c r="H2">
        <f>(Table2[[#This Row],[1Y Return vs Nifty]]-AVERAGE(Table2[1Y Return vs Nifty]))/_xlfn.STDEV.P(Table2[1Y Return vs Nifty])</f>
        <v>8.4642763819706541</v>
      </c>
      <c r="I2">
        <v>13.5217609102897</v>
      </c>
      <c r="J2">
        <f>(Table2[[#This Row],[1M Return vs Nifty]]-AVERAGE(Table2[1M Return vs Nifty]))/_xlfn.STDEV.P(Table2[1M Return vs Nifty])</f>
        <v>1.1534281804731521</v>
      </c>
      <c r="K2">
        <v>172.387917167306</v>
      </c>
      <c r="L2">
        <f>(Table2[[#This Row],[6M Return vs Nifty]]-AVERAGE(Table2[6M Return vs Nifty]))/_xlfn.STDEV.P(Table2[6M Return vs Nifty])</f>
        <v>5.6391347888664667</v>
      </c>
      <c r="M2">
        <v>0.88664940946474302</v>
      </c>
      <c r="N2">
        <f>(Table2[[#This Row],[1W Return vs Nifty]]-AVERAGE(Table2[1W Return vs Nifty]))/_xlfn.STDEV.P(Table2[1W Return vs Nifty])</f>
        <v>-0.21754295594390077</v>
      </c>
      <c r="O2">
        <v>2557.5700000000002</v>
      </c>
      <c r="P2">
        <v>2262.7382874336699</v>
      </c>
      <c r="Q2">
        <v>1393.5507251648601</v>
      </c>
      <c r="R2">
        <v>52.839765537675603</v>
      </c>
      <c r="S2" s="2">
        <f>(Table2[[#This Row],[Close Price]]-Table2[[#This Row],[20D EMA]])/Table2[[#This Row],[20D EMA]]</f>
        <v>2.4468538495525018E-2</v>
      </c>
      <c r="T2" s="2">
        <f>(Table2[[#This Row],[Close Price]]-Table2[[#This Row],[50D EMA]])/Table2[[#This Row],[50D EMA]]</f>
        <v>0.15795539172658621</v>
      </c>
      <c r="U2" s="2">
        <f>(Table2[[#This Row],[Close Price]]-Table2[[#This Row],[200D EMA]])/Table2[[#This Row],[200D EMA]]</f>
        <v>0.88019707692379168</v>
      </c>
      <c r="V2">
        <v>0.387522564915594</v>
      </c>
      <c r="W2">
        <v>2619</v>
      </c>
      <c r="X2">
        <v>2689.8</v>
      </c>
      <c r="Y2">
        <v>2470.0500000000002</v>
      </c>
      <c r="Z2">
        <v>2715.8</v>
      </c>
      <c r="AA2">
        <v>2210.0500000000002</v>
      </c>
      <c r="AB2">
        <v>2979.45</v>
      </c>
      <c r="AC2" s="2">
        <f>(Table2[[#This Row],[Close Price]]/Table2[[#This Row],[Day Low]])-1</f>
        <v>4.3909889270721258E-4</v>
      </c>
      <c r="AD2" s="2">
        <f>(Table2[[#This Row],[Day High]]/Table2[[#This Row],[Close Price]])-1</f>
        <v>2.6582447569795553E-2</v>
      </c>
      <c r="AE2" s="2">
        <f>(Table2[[#This Row],[Close Price]]/Table2[[#This Row],[Current Week Low]])-1</f>
        <v>6.0768000647760223E-2</v>
      </c>
      <c r="AF2" s="2">
        <f>(Table2[[#This Row],[Current Week High]]/Table2[[#This Row],[Close Price]])-1</f>
        <v>3.6505543575749533E-2</v>
      </c>
      <c r="AG2" s="2">
        <f>(Table2[[#This Row],[Close Price]]/Table2[[#This Row],[Current Month Low]])-1</f>
        <v>0.18556141263772297</v>
      </c>
      <c r="AH2" s="2">
        <f>(Table2[[#This Row],[Current Month High]]/Table2[[#This Row],[Close Price]])-1</f>
        <v>0.13712955365150847</v>
      </c>
      <c r="AI2">
        <v>13.712955365150799</v>
      </c>
      <c r="AJ2">
        <v>728.89908256880699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0.92</v>
      </c>
      <c r="AM2" t="s">
        <v>10218</v>
      </c>
      <c r="AN2">
        <v>-7.37</v>
      </c>
      <c r="AO2" t="s">
        <v>10217</v>
      </c>
      <c r="AP2">
        <v>0.236084400987742</v>
      </c>
      <c r="AQ2">
        <f>(Table2[[#This Row],[Sharpe Ratio]]-AVERAGE(Table2[Sharpe Ratio]))/_xlfn.STDEV.P(Table2[Sharpe Ratio])</f>
        <v>2.0697239272330497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17.10902032259942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12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658</v>
      </c>
      <c r="B3" t="s">
        <v>659</v>
      </c>
      <c r="C3" t="s">
        <v>10183</v>
      </c>
      <c r="D3" t="s">
        <v>263</v>
      </c>
      <c r="E3">
        <v>27556.056359999999</v>
      </c>
      <c r="F3">
        <v>2405.5500000000002</v>
      </c>
      <c r="G3">
        <v>261.11890386440598</v>
      </c>
      <c r="H3">
        <f>(Table2[[#This Row],[1Y Return vs Nifty]]-AVERAGE(Table2[1Y Return vs Nifty]))/_xlfn.STDEV.P(Table2[1Y Return vs Nifty])</f>
        <v>3.0370539754985235</v>
      </c>
      <c r="I3">
        <v>9.9430829968373704</v>
      </c>
      <c r="J3">
        <f>(Table2[[#This Row],[1M Return vs Nifty]]-AVERAGE(Table2[1M Return vs Nifty]))/_xlfn.STDEV.P(Table2[1M Return vs Nifty])</f>
        <v>0.79324806410345661</v>
      </c>
      <c r="K3">
        <v>143.551094046255</v>
      </c>
      <c r="L3">
        <f>(Table2[[#This Row],[6M Return vs Nifty]]-AVERAGE(Table2[6M Return vs Nifty]))/_xlfn.STDEV.P(Table2[6M Return vs Nifty])</f>
        <v>4.660283248561603</v>
      </c>
      <c r="M3">
        <v>-2.2698562345501001</v>
      </c>
      <c r="N3">
        <f>(Table2[[#This Row],[1W Return vs Nifty]]-AVERAGE(Table2[1W Return vs Nifty]))/_xlfn.STDEV.P(Table2[1W Return vs Nifty])</f>
        <v>-0.86676058067368089</v>
      </c>
      <c r="O3">
        <v>2350.33</v>
      </c>
      <c r="P3">
        <v>2013.9509769076301</v>
      </c>
      <c r="Q3">
        <v>1281.2761661510799</v>
      </c>
      <c r="R3">
        <v>51.446874280566398</v>
      </c>
      <c r="S3" s="2">
        <f>(Table2[[#This Row],[Close Price]]-Table2[[#This Row],[20D EMA]])/Table2[[#This Row],[20D EMA]]</f>
        <v>2.349457310250061E-2</v>
      </c>
      <c r="T3" s="2">
        <f>(Table2[[#This Row],[Close Price]]-Table2[[#This Row],[50D EMA]])/Table2[[#This Row],[50D EMA]]</f>
        <v>0.19444317542111195</v>
      </c>
      <c r="U3" s="2">
        <f>(Table2[[#This Row],[Close Price]]-Table2[[#This Row],[200D EMA]])/Table2[[#This Row],[200D EMA]]</f>
        <v>0.87746409677330495</v>
      </c>
      <c r="V3">
        <v>0.47983418756005097</v>
      </c>
      <c r="W3">
        <v>2427.15</v>
      </c>
      <c r="X3">
        <v>2474</v>
      </c>
      <c r="Y3">
        <v>2210.6</v>
      </c>
      <c r="Z3">
        <v>2510.5</v>
      </c>
      <c r="AA3">
        <v>2127.6999999999998</v>
      </c>
      <c r="AB3">
        <v>2833.8</v>
      </c>
      <c r="AC3" s="2">
        <f>(Table2[[#This Row],[Close Price]]/Table2[[#This Row],[Day Low]])-1</f>
        <v>-8.8993263704344461E-3</v>
      </c>
      <c r="AD3" s="2">
        <f>(Table2[[#This Row],[Day High]]/Table2[[#This Row],[Close Price]])-1</f>
        <v>2.8455031073974624E-2</v>
      </c>
      <c r="AE3" s="2">
        <f>(Table2[[#This Row],[Close Price]]/Table2[[#This Row],[Current Week Low]])-1</f>
        <v>8.8188727042431969E-2</v>
      </c>
      <c r="AF3" s="2">
        <f>(Table2[[#This Row],[Current Week High]]/Table2[[#This Row],[Close Price]])-1</f>
        <v>4.3628276277774214E-2</v>
      </c>
      <c r="AG3" s="2">
        <f>(Table2[[#This Row],[Close Price]]/Table2[[#This Row],[Current Month Low]])-1</f>
        <v>0.13058701884664203</v>
      </c>
      <c r="AH3" s="2">
        <f>(Table2[[#This Row],[Current Month High]]/Table2[[#This Row],[Close Price]])-1</f>
        <v>0.17802581530211392</v>
      </c>
      <c r="AI3">
        <v>17.802581530211299</v>
      </c>
      <c r="AJ3">
        <v>316.870288536521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1.32</v>
      </c>
      <c r="AM3" t="s">
        <v>10218</v>
      </c>
      <c r="AN3">
        <v>-7.06</v>
      </c>
      <c r="AO3" t="s">
        <v>10217</v>
      </c>
      <c r="AP3">
        <v>0.209873776193439</v>
      </c>
      <c r="AQ3">
        <f>(Table2[[#This Row],[Sharpe Ratio]]-AVERAGE(Table2[Sharpe Ratio]))/_xlfn.STDEV.P(Table2[Sharpe Ratio])</f>
        <v>1.7663168931232558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9.3901416006131591</v>
      </c>
      <c r="AS3">
        <f>_xlfn.RANK.AVG(Table2[[#This Row],[1Y Return vs Nifty Z-Score]],Table2[1Y Return vs Nifty Z-Score])</f>
        <v>9</v>
      </c>
      <c r="AT3">
        <f>_xlfn.RANK.AVG(Table2[[#This Row],[6M Return vs Nifty Z-Score]],Table2[6M Return vs Nifty Z-Score])</f>
        <v>3</v>
      </c>
      <c r="AU3">
        <f>_xlfn.RANK.AVG(Table2[[#This Row],[Sharpe Ratio Z-Score]],Table2[Sharpe Ratio Z-Score])</f>
        <v>28</v>
      </c>
      <c r="AV3">
        <f>(Table2[[#This Row],[Rank 1Y]]+Table2[[#This Row],[Rank 6M]]+Table2[[#This Row],[Rank Sharpe]])/3</f>
        <v>13.333333333333334</v>
      </c>
    </row>
    <row r="4" spans="1:48" x14ac:dyDescent="0.3">
      <c r="A4" t="s">
        <v>215</v>
      </c>
      <c r="B4" t="s">
        <v>216</v>
      </c>
      <c r="C4" t="s">
        <v>10176</v>
      </c>
      <c r="D4" t="s">
        <v>121</v>
      </c>
      <c r="E4">
        <v>125413.959015</v>
      </c>
      <c r="F4">
        <v>601.5</v>
      </c>
      <c r="G4">
        <v>358.37913241413497</v>
      </c>
      <c r="H4">
        <f>(Table2[[#This Row],[1Y Return vs Nifty]]-AVERAGE(Table2[1Y Return vs Nifty]))/_xlfn.STDEV.P(Table2[1Y Return vs Nifty])</f>
        <v>4.370637617514026</v>
      </c>
      <c r="I4">
        <v>44.200961789947499</v>
      </c>
      <c r="J4">
        <f>(Table2[[#This Row],[1M Return vs Nifty]]-AVERAGE(Table2[1M Return vs Nifty]))/_xlfn.STDEV.P(Table2[1M Return vs Nifty])</f>
        <v>4.2411713108138489</v>
      </c>
      <c r="K4">
        <v>80.287577943025397</v>
      </c>
      <c r="L4">
        <f>(Table2[[#This Row],[6M Return vs Nifty]]-AVERAGE(Table2[6M Return vs Nifty]))/_xlfn.STDEV.P(Table2[6M Return vs Nifty])</f>
        <v>2.5128348308632629</v>
      </c>
      <c r="M4">
        <v>1.5023762100221401</v>
      </c>
      <c r="N4">
        <f>(Table2[[#This Row],[1W Return vs Nifty]]-AVERAGE(Table2[1W Return vs Nifty]))/_xlfn.STDEV.P(Table2[1W Return vs Nifty])</f>
        <v>-9.0902697372431993E-2</v>
      </c>
      <c r="O4">
        <v>563.51</v>
      </c>
      <c r="P4">
        <v>479.929661704056</v>
      </c>
      <c r="Q4">
        <v>315.67152928662802</v>
      </c>
      <c r="R4">
        <v>57.032185178140203</v>
      </c>
      <c r="S4" s="2">
        <f>(Table2[[#This Row],[Close Price]]-Table2[[#This Row],[20D EMA]])/Table2[[#This Row],[20D EMA]]</f>
        <v>6.7416727298539522E-2</v>
      </c>
      <c r="T4" s="2">
        <f>(Table2[[#This Row],[Close Price]]-Table2[[#This Row],[50D EMA]])/Table2[[#This Row],[50D EMA]]</f>
        <v>0.25330865749012443</v>
      </c>
      <c r="U4" s="2">
        <f>(Table2[[#This Row],[Close Price]]-Table2[[#This Row],[200D EMA]])/Table2[[#This Row],[200D EMA]]</f>
        <v>0.90546167200856842</v>
      </c>
      <c r="V4">
        <v>0.82545516177737099</v>
      </c>
      <c r="W4">
        <v>596.25</v>
      </c>
      <c r="X4">
        <v>607</v>
      </c>
      <c r="Y4">
        <v>555.54999999999995</v>
      </c>
      <c r="Z4">
        <v>626.79999999999995</v>
      </c>
      <c r="AA4">
        <v>404.3</v>
      </c>
      <c r="AB4">
        <v>647</v>
      </c>
      <c r="AC4" s="2">
        <f>(Table2[[#This Row],[Close Price]]/Table2[[#This Row],[Day Low]])-1</f>
        <v>8.8050314465408785E-3</v>
      </c>
      <c r="AD4" s="2">
        <f>(Table2[[#This Row],[Day High]]/Table2[[#This Row],[Close Price]])-1</f>
        <v>9.1438071487945916E-3</v>
      </c>
      <c r="AE4" s="2">
        <f>(Table2[[#This Row],[Close Price]]/Table2[[#This Row],[Current Week Low]])-1</f>
        <v>8.2710827108271268E-2</v>
      </c>
      <c r="AF4" s="2">
        <f>(Table2[[#This Row],[Current Week High]]/Table2[[#This Row],[Close Price]])-1</f>
        <v>4.2061512884455476E-2</v>
      </c>
      <c r="AG4" s="2">
        <f>(Table2[[#This Row],[Close Price]]/Table2[[#This Row],[Current Month Low]])-1</f>
        <v>0.48775661637397971</v>
      </c>
      <c r="AH4" s="2">
        <f>(Table2[[#This Row],[Current Month High]]/Table2[[#This Row],[Close Price]])-1</f>
        <v>7.5644222776392267E-2</v>
      </c>
      <c r="AI4">
        <v>7.5644222776392196</v>
      </c>
      <c r="AJ4">
        <v>394.04517453798701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1.06</v>
      </c>
      <c r="AM4" t="s">
        <v>10218</v>
      </c>
      <c r="AN4">
        <v>-4.03</v>
      </c>
      <c r="AO4" t="s">
        <v>10217</v>
      </c>
      <c r="AP4">
        <v>0.22443795060302499</v>
      </c>
      <c r="AQ4">
        <f>(Table2[[#This Row],[Sharpe Ratio]]-AVERAGE(Table2[Sharpe Ratio]))/_xlfn.STDEV.P(Table2[Sharpe Ratio])</f>
        <v>1.9349077983973149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12.968648860216021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17</v>
      </c>
      <c r="AU4">
        <f>_xlfn.RANK.AVG(Table2[[#This Row],[Sharpe Ratio Z-Score]],Table2[Sharpe Ratio Z-Score])</f>
        <v>20</v>
      </c>
      <c r="AV4">
        <f>(Table2[[#This Row],[Rank 1Y]]+Table2[[#This Row],[Rank 6M]]+Table2[[#This Row],[Rank Sharpe]])/3</f>
        <v>14.333333333333334</v>
      </c>
    </row>
    <row r="5" spans="1:48" x14ac:dyDescent="0.3">
      <c r="A5" t="s">
        <v>136</v>
      </c>
      <c r="B5" t="s">
        <v>137</v>
      </c>
      <c r="C5" t="s">
        <v>10184</v>
      </c>
      <c r="D5" t="s">
        <v>138</v>
      </c>
      <c r="E5">
        <v>207569.1284779</v>
      </c>
      <c r="F5">
        <v>5839</v>
      </c>
      <c r="G5">
        <v>193.56302155166</v>
      </c>
      <c r="H5">
        <f>(Table2[[#This Row],[1Y Return vs Nifty]]-AVERAGE(Table2[1Y Return vs Nifty]))/_xlfn.STDEV.P(Table2[1Y Return vs Nifty])</f>
        <v>2.1107614824869647</v>
      </c>
      <c r="I5">
        <v>-1.24054945370678</v>
      </c>
      <c r="J5">
        <f>(Table2[[#This Row],[1M Return vs Nifty]]-AVERAGE(Table2[1M Return vs Nifty]))/_xlfn.STDEV.P(Table2[1M Return vs Nifty])</f>
        <v>-0.33234136721448748</v>
      </c>
      <c r="K5">
        <v>74.304861832047493</v>
      </c>
      <c r="L5">
        <f>(Table2[[#This Row],[6M Return vs Nifty]]-AVERAGE(Table2[6M Return vs Nifty]))/_xlfn.STDEV.P(Table2[6M Return vs Nifty])</f>
        <v>2.309754524275593</v>
      </c>
      <c r="M5">
        <v>3.8649173470729101</v>
      </c>
      <c r="N5">
        <f>(Table2[[#This Row],[1W Return vs Nifty]]-AVERAGE(Table2[1W Return vs Nifty]))/_xlfn.STDEV.P(Table2[1W Return vs Nifty])</f>
        <v>0.39501544068976058</v>
      </c>
      <c r="O5">
        <v>5452.71</v>
      </c>
      <c r="P5">
        <v>5187.9568432454198</v>
      </c>
      <c r="Q5">
        <v>4005.0249012927302</v>
      </c>
      <c r="R5">
        <v>77.943493923587198</v>
      </c>
      <c r="S5" s="2">
        <f>(Table2[[#This Row],[Close Price]]-Table2[[#This Row],[20D EMA]])/Table2[[#This Row],[20D EMA]]</f>
        <v>7.0843672229038396E-2</v>
      </c>
      <c r="T5" s="2">
        <f>(Table2[[#This Row],[Close Price]]-Table2[[#This Row],[50D EMA]])/Table2[[#This Row],[50D EMA]]</f>
        <v>0.12549124374506332</v>
      </c>
      <c r="U5" s="2">
        <f>(Table2[[#This Row],[Close Price]]-Table2[[#This Row],[200D EMA]])/Table2[[#This Row],[200D EMA]]</f>
        <v>0.457918525828717</v>
      </c>
      <c r="V5">
        <v>0.98807680783524499</v>
      </c>
      <c r="W5">
        <v>5740.05</v>
      </c>
      <c r="X5">
        <v>5894</v>
      </c>
      <c r="Y5">
        <v>5365</v>
      </c>
      <c r="Z5">
        <v>5919.3</v>
      </c>
      <c r="AA5">
        <v>4955.6499999999996</v>
      </c>
      <c r="AB5">
        <v>5919.3</v>
      </c>
      <c r="AC5" s="2">
        <f>(Table2[[#This Row],[Close Price]]/Table2[[#This Row],[Day Low]])-1</f>
        <v>1.7238525796813509E-2</v>
      </c>
      <c r="AD5" s="2">
        <f>(Table2[[#This Row],[Day High]]/Table2[[#This Row],[Close Price]])-1</f>
        <v>9.4194211337557121E-3</v>
      </c>
      <c r="AE5" s="2">
        <f>(Table2[[#This Row],[Close Price]]/Table2[[#This Row],[Current Week Low]])-1</f>
        <v>8.8350419384902068E-2</v>
      </c>
      <c r="AF5" s="2">
        <f>(Table2[[#This Row],[Current Week High]]/Table2[[#This Row],[Close Price]])-1</f>
        <v>1.3752354855283366E-2</v>
      </c>
      <c r="AG5" s="2">
        <f>(Table2[[#This Row],[Close Price]]/Table2[[#This Row],[Current Month Low]])-1</f>
        <v>0.17825108714295812</v>
      </c>
      <c r="AH5" s="2">
        <f>(Table2[[#This Row],[Current Month High]]/Table2[[#This Row],[Close Price]])-1</f>
        <v>1.3752354855283366E-2</v>
      </c>
      <c r="AI5">
        <v>1.37523548552833</v>
      </c>
      <c r="AJ5">
        <v>249.55699233716399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0.15</v>
      </c>
      <c r="AM5" t="s">
        <v>10218</v>
      </c>
      <c r="AN5">
        <v>3.32</v>
      </c>
      <c r="AO5" t="s">
        <v>10218</v>
      </c>
      <c r="AP5">
        <v>0.25264156825237299</v>
      </c>
      <c r="AQ5">
        <f>(Table2[[#This Row],[Sharpe Ratio]]-AVERAGE(Table2[Sharpe Ratio]))/_xlfn.STDEV.P(Table2[Sharpe Ratio])</f>
        <v>2.261385173481302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6.7445752537191339</v>
      </c>
      <c r="AS5">
        <f>_xlfn.RANK.AVG(Table2[[#This Row],[1Y Return vs Nifty Z-Score]],Table2[1Y Return vs Nifty Z-Score])</f>
        <v>25</v>
      </c>
      <c r="AT5">
        <f>_xlfn.RANK.AVG(Table2[[#This Row],[6M Return vs Nifty Z-Score]],Table2[6M Return vs Nifty Z-Score])</f>
        <v>21</v>
      </c>
      <c r="AU5">
        <f>_xlfn.RANK.AVG(Table2[[#This Row],[Sharpe Ratio Z-Score]],Table2[Sharpe Ratio Z-Score])</f>
        <v>8</v>
      </c>
      <c r="AV5">
        <f>(Table2[[#This Row],[Rank 1Y]]+Table2[[#This Row],[Rank 6M]]+Table2[[#This Row],[Rank Sharpe]])/3</f>
        <v>18</v>
      </c>
    </row>
    <row r="6" spans="1:48" x14ac:dyDescent="0.3">
      <c r="A6" t="s">
        <v>1087</v>
      </c>
      <c r="B6" t="s">
        <v>1088</v>
      </c>
      <c r="C6" t="s">
        <v>10185</v>
      </c>
      <c r="D6" t="s">
        <v>127</v>
      </c>
      <c r="E6">
        <v>11600.3134135</v>
      </c>
      <c r="F6">
        <v>444.5</v>
      </c>
      <c r="G6">
        <v>169.42137767310999</v>
      </c>
      <c r="H6">
        <f>(Table2[[#This Row],[1Y Return vs Nifty]]-AVERAGE(Table2[1Y Return vs Nifty]))/_xlfn.STDEV.P(Table2[1Y Return vs Nifty])</f>
        <v>1.7797433279148029</v>
      </c>
      <c r="I6">
        <v>18.243381574442601</v>
      </c>
      <c r="J6">
        <f>(Table2[[#This Row],[1M Return vs Nifty]]-AVERAGE(Table2[1M Return vs Nifty]))/_xlfn.STDEV.P(Table2[1M Return vs Nifty])</f>
        <v>1.6286410723278313</v>
      </c>
      <c r="K6">
        <v>115.37517453965999</v>
      </c>
      <c r="L6">
        <f>(Table2[[#This Row],[6M Return vs Nifty]]-AVERAGE(Table2[6M Return vs Nifty]))/_xlfn.STDEV.P(Table2[6M Return vs Nifty])</f>
        <v>3.7038657509488768</v>
      </c>
      <c r="M6">
        <v>12.4621600505521</v>
      </c>
      <c r="N6">
        <f>(Table2[[#This Row],[1W Return vs Nifty]]-AVERAGE(Table2[1W Return vs Nifty]))/_xlfn.STDEV.P(Table2[1W Return vs Nifty])</f>
        <v>2.1632623936966171</v>
      </c>
      <c r="O6">
        <v>396.2</v>
      </c>
      <c r="P6">
        <v>342.74972026554798</v>
      </c>
      <c r="Q6">
        <v>248.705404022588</v>
      </c>
      <c r="R6">
        <v>68.573480341604494</v>
      </c>
      <c r="S6" s="2">
        <f>(Table2[[#This Row],[Close Price]]-Table2[[#This Row],[20D EMA]])/Table2[[#This Row],[20D EMA]]</f>
        <v>0.1219081272084806</v>
      </c>
      <c r="T6" s="2">
        <f>(Table2[[#This Row],[Close Price]]-Table2[[#This Row],[50D EMA]])/Table2[[#This Row],[50D EMA]]</f>
        <v>0.2968646616417957</v>
      </c>
      <c r="U6" s="2">
        <f>(Table2[[#This Row],[Close Price]]-Table2[[#This Row],[200D EMA]])/Table2[[#This Row],[200D EMA]]</f>
        <v>0.78725509301611107</v>
      </c>
      <c r="V6">
        <v>0.97995801208660005</v>
      </c>
      <c r="W6">
        <v>441.1</v>
      </c>
      <c r="X6">
        <v>451</v>
      </c>
      <c r="Y6">
        <v>430</v>
      </c>
      <c r="Z6">
        <v>467</v>
      </c>
      <c r="AA6">
        <v>337</v>
      </c>
      <c r="AB6">
        <v>468.9</v>
      </c>
      <c r="AC6" s="2">
        <f>(Table2[[#This Row],[Close Price]]/Table2[[#This Row],[Day Low]])-1</f>
        <v>7.7080027204714519E-3</v>
      </c>
      <c r="AD6" s="2">
        <f>(Table2[[#This Row],[Day High]]/Table2[[#This Row],[Close Price]])-1</f>
        <v>1.462317210348707E-2</v>
      </c>
      <c r="AE6" s="2">
        <f>(Table2[[#This Row],[Close Price]]/Table2[[#This Row],[Current Week Low]])-1</f>
        <v>3.3720930232558066E-2</v>
      </c>
      <c r="AF6" s="2">
        <f>(Table2[[#This Row],[Current Week High]]/Table2[[#This Row],[Close Price]])-1</f>
        <v>5.0618672665916797E-2</v>
      </c>
      <c r="AG6" s="2">
        <f>(Table2[[#This Row],[Close Price]]/Table2[[#This Row],[Current Month Low]])-1</f>
        <v>0.31899109792284874</v>
      </c>
      <c r="AH6" s="2">
        <f>(Table2[[#This Row],[Current Month High]]/Table2[[#This Row],[Close Price]])-1</f>
        <v>5.4893138357705151E-2</v>
      </c>
      <c r="AI6">
        <v>5.4893138357705098</v>
      </c>
      <c r="AJ6">
        <v>202.988991513581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0.86</v>
      </c>
      <c r="AM6" t="s">
        <v>10218</v>
      </c>
      <c r="AN6">
        <v>18.03</v>
      </c>
      <c r="AO6" t="s">
        <v>10218</v>
      </c>
      <c r="AP6">
        <v>0.24591372189632901</v>
      </c>
      <c r="AQ6">
        <f>(Table2[[#This Row],[Sharpe Ratio]]-AVERAGE(Table2[Sharpe Ratio]))/_xlfn.STDEV.P(Table2[Sharpe Ratio])</f>
        <v>2.1835054615380227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11.459018006426152</v>
      </c>
      <c r="AS6">
        <f>_xlfn.RANK.AVG(Table2[[#This Row],[1Y Return vs Nifty Z-Score]],Table2[1Y Return vs Nifty Z-Score])</f>
        <v>41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9</v>
      </c>
      <c r="AV6">
        <f>(Table2[[#This Row],[Rank 1Y]]+Table2[[#This Row],[Rank 6M]]+Table2[[#This Row],[Rank Sharpe]])/3</f>
        <v>18</v>
      </c>
    </row>
    <row r="7" spans="1:48" x14ac:dyDescent="0.3">
      <c r="A7" t="s">
        <v>261</v>
      </c>
      <c r="B7" t="s">
        <v>262</v>
      </c>
      <c r="C7" t="s">
        <v>10183</v>
      </c>
      <c r="D7" t="s">
        <v>263</v>
      </c>
      <c r="E7">
        <v>105756.15150000001</v>
      </c>
      <c r="F7">
        <v>5243.5</v>
      </c>
      <c r="G7">
        <v>150.09948734071901</v>
      </c>
      <c r="H7">
        <f>(Table2[[#This Row],[1Y Return vs Nifty]]-AVERAGE(Table2[1Y Return vs Nifty]))/_xlfn.STDEV.P(Table2[1Y Return vs Nifty])</f>
        <v>1.5148112249954757</v>
      </c>
      <c r="I7">
        <v>21.924838681961401</v>
      </c>
      <c r="J7">
        <f>(Table2[[#This Row],[1M Return vs Nifty]]-AVERAGE(Table2[1M Return vs Nifty]))/_xlfn.STDEV.P(Table2[1M Return vs Nifty])</f>
        <v>1.999165517797413</v>
      </c>
      <c r="K7">
        <v>114.032607377313</v>
      </c>
      <c r="L7">
        <f>(Table2[[#This Row],[6M Return vs Nifty]]-AVERAGE(Table2[6M Return vs Nifty]))/_xlfn.STDEV.P(Table2[6M Return vs Nifty])</f>
        <v>3.6582929800056467</v>
      </c>
      <c r="M7">
        <v>2.4167917577067199</v>
      </c>
      <c r="N7">
        <f>(Table2[[#This Row],[1W Return vs Nifty]]-AVERAGE(Table2[1W Return vs Nifty]))/_xlfn.STDEV.P(Table2[1W Return vs Nifty])</f>
        <v>9.7170684029376203E-2</v>
      </c>
      <c r="O7">
        <v>5045.75</v>
      </c>
      <c r="P7">
        <v>4361.2381103367597</v>
      </c>
      <c r="Q7">
        <v>2916.3912828415901</v>
      </c>
      <c r="R7">
        <v>54.457417543486301</v>
      </c>
      <c r="S7" s="2">
        <f>(Table2[[#This Row],[Close Price]]-Table2[[#This Row],[20D EMA]])/Table2[[#This Row],[20D EMA]]</f>
        <v>3.9191398701877815E-2</v>
      </c>
      <c r="T7" s="2">
        <f>(Table2[[#This Row],[Close Price]]-Table2[[#This Row],[50D EMA]])/Table2[[#This Row],[50D EMA]]</f>
        <v>0.20229619831399553</v>
      </c>
      <c r="U7" s="2">
        <f>(Table2[[#This Row],[Close Price]]-Table2[[#This Row],[200D EMA]])/Table2[[#This Row],[200D EMA]]</f>
        <v>0.79794118534430269</v>
      </c>
      <c r="V7">
        <v>0.62191325586652202</v>
      </c>
      <c r="W7">
        <v>5222.3500000000004</v>
      </c>
      <c r="X7">
        <v>5359.6</v>
      </c>
      <c r="Y7">
        <v>4856</v>
      </c>
      <c r="Z7">
        <v>5545.45</v>
      </c>
      <c r="AA7">
        <v>4182.1499999999996</v>
      </c>
      <c r="AB7">
        <v>5860</v>
      </c>
      <c r="AC7" s="2">
        <f>(Table2[[#This Row],[Close Price]]/Table2[[#This Row],[Day Low]])-1</f>
        <v>4.049900906679893E-3</v>
      </c>
      <c r="AD7" s="2">
        <f>(Table2[[#This Row],[Day High]]/Table2[[#This Row],[Close Price]])-1</f>
        <v>2.2141699246686519E-2</v>
      </c>
      <c r="AE7" s="2">
        <f>(Table2[[#This Row],[Close Price]]/Table2[[#This Row],[Current Week Low]])-1</f>
        <v>7.9798187808896248E-2</v>
      </c>
      <c r="AF7" s="2">
        <f>(Table2[[#This Row],[Current Week High]]/Table2[[#This Row],[Close Price]])-1</f>
        <v>5.758558214932763E-2</v>
      </c>
      <c r="AG7" s="2">
        <f>(Table2[[#This Row],[Close Price]]/Table2[[#This Row],[Current Month Low]])-1</f>
        <v>0.2537809499898378</v>
      </c>
      <c r="AH7" s="2">
        <f>(Table2[[#This Row],[Current Month High]]/Table2[[#This Row],[Close Price]])-1</f>
        <v>0.11757413941069905</v>
      </c>
      <c r="AI7">
        <v>11.757413941069901</v>
      </c>
      <c r="AJ7">
        <v>205.912896356582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1.1499999999999999</v>
      </c>
      <c r="AM7" t="s">
        <v>10218</v>
      </c>
      <c r="AN7">
        <v>-5.58</v>
      </c>
      <c r="AO7" t="s">
        <v>10217</v>
      </c>
      <c r="AP7">
        <v>0.27013901611687302</v>
      </c>
      <c r="AQ7">
        <f>(Table2[[#This Row],[Sharpe Ratio]]-AVERAGE(Table2[Sharpe Ratio]))/_xlfn.STDEV.P(Table2[Sharpe Ratio])</f>
        <v>2.463930851149108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9.7333712579770193</v>
      </c>
      <c r="AS7">
        <f>_xlfn.RANK.AVG(Table2[[#This Row],[1Y Return vs Nifty Z-Score]],Table2[1Y Return vs Nifty Z-Score])</f>
        <v>52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4</v>
      </c>
      <c r="AV7">
        <f>(Table2[[#This Row],[Rank 1Y]]+Table2[[#This Row],[Rank 6M]]+Table2[[#This Row],[Rank Sharpe]])/3</f>
        <v>20.333333333333332</v>
      </c>
    </row>
    <row r="8" spans="1:48" x14ac:dyDescent="0.3">
      <c r="A8" t="s">
        <v>988</v>
      </c>
      <c r="B8" t="s">
        <v>989</v>
      </c>
      <c r="C8" t="s">
        <v>10183</v>
      </c>
      <c r="D8" t="s">
        <v>127</v>
      </c>
      <c r="E8">
        <v>14255.5484935</v>
      </c>
      <c r="F8">
        <v>1705.15</v>
      </c>
      <c r="G8">
        <v>147.226158778589</v>
      </c>
      <c r="H8">
        <f>(Table2[[#This Row],[1Y Return vs Nifty]]-AVERAGE(Table2[1Y Return vs Nifty]))/_xlfn.STDEV.P(Table2[1Y Return vs Nifty])</f>
        <v>1.475413579876502</v>
      </c>
      <c r="I8">
        <v>39.213677957079902</v>
      </c>
      <c r="J8">
        <f>(Table2[[#This Row],[1M Return vs Nifty]]-AVERAGE(Table2[1M Return vs Nifty]))/_xlfn.STDEV.P(Table2[1M Return vs Nifty])</f>
        <v>3.7392204466305863</v>
      </c>
      <c r="K8">
        <v>88.051187787022798</v>
      </c>
      <c r="L8">
        <f>(Table2[[#This Row],[6M Return vs Nifty]]-AVERAGE(Table2[6M Return vs Nifty]))/_xlfn.STDEV.P(Table2[6M Return vs Nifty])</f>
        <v>2.7763666846400143</v>
      </c>
      <c r="M8">
        <v>15.3731550205683</v>
      </c>
      <c r="N8">
        <f>(Table2[[#This Row],[1W Return vs Nifty]]-AVERAGE(Table2[1W Return vs Nifty]))/_xlfn.STDEV.P(Table2[1W Return vs Nifty])</f>
        <v>2.7619843518270262</v>
      </c>
      <c r="O8">
        <v>1442.21</v>
      </c>
      <c r="P8">
        <v>1271.0692483565399</v>
      </c>
      <c r="Q8">
        <v>962.63301005804794</v>
      </c>
      <c r="R8">
        <v>89.243079124130603</v>
      </c>
      <c r="S8" s="2">
        <f>(Table2[[#This Row],[Close Price]]-Table2[[#This Row],[20D EMA]])/Table2[[#This Row],[20D EMA]]</f>
        <v>0.18231741563295223</v>
      </c>
      <c r="T8" s="2">
        <f>(Table2[[#This Row],[Close Price]]-Table2[[#This Row],[50D EMA]])/Table2[[#This Row],[50D EMA]]</f>
        <v>0.34150834205509695</v>
      </c>
      <c r="U8" s="2">
        <f>(Table2[[#This Row],[Close Price]]-Table2[[#This Row],[200D EMA]])/Table2[[#This Row],[200D EMA]]</f>
        <v>0.77133963014334761</v>
      </c>
      <c r="V8">
        <v>1.1964495407215701</v>
      </c>
      <c r="W8">
        <v>1680.55</v>
      </c>
      <c r="X8">
        <v>1723.7</v>
      </c>
      <c r="Y8">
        <v>1580</v>
      </c>
      <c r="Z8">
        <v>1743</v>
      </c>
      <c r="AA8">
        <v>1180</v>
      </c>
      <c r="AB8">
        <v>1743</v>
      </c>
      <c r="AC8" s="2">
        <f>(Table2[[#This Row],[Close Price]]/Table2[[#This Row],[Day Low]])-1</f>
        <v>1.4638064919223037E-2</v>
      </c>
      <c r="AD8" s="2">
        <f>(Table2[[#This Row],[Day High]]/Table2[[#This Row],[Close Price]])-1</f>
        <v>1.0878808315983868E-2</v>
      </c>
      <c r="AE8" s="2">
        <f>(Table2[[#This Row],[Close Price]]/Table2[[#This Row],[Current Week Low]])-1</f>
        <v>7.9208860759493627E-2</v>
      </c>
      <c r="AF8" s="2">
        <f>(Table2[[#This Row],[Current Week High]]/Table2[[#This Row],[Close Price]])-1</f>
        <v>2.2197460633961663E-2</v>
      </c>
      <c r="AG8" s="2">
        <f>(Table2[[#This Row],[Close Price]]/Table2[[#This Row],[Current Month Low]])-1</f>
        <v>0.44504237288135595</v>
      </c>
      <c r="AH8" s="2">
        <f>(Table2[[#This Row],[Current Month High]]/Table2[[#This Row],[Close Price]])-1</f>
        <v>2.2197460633961663E-2</v>
      </c>
      <c r="AI8">
        <v>2.2197460633961601</v>
      </c>
      <c r="AJ8">
        <v>194.067431232215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0.48</v>
      </c>
      <c r="AM8" t="s">
        <v>10218</v>
      </c>
      <c r="AN8">
        <v>31.55</v>
      </c>
      <c r="AO8" t="s">
        <v>10218</v>
      </c>
      <c r="AP8">
        <v>0.23298473394436001</v>
      </c>
      <c r="AQ8">
        <f>(Table2[[#This Row],[Sharpe Ratio]]-AVERAGE(Table2[Sharpe Ratio]))/_xlfn.STDEV.P(Table2[Sharpe Ratio])</f>
        <v>2.0338430281037461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12.786828091077874</v>
      </c>
      <c r="AS8">
        <f>_xlfn.RANK.AVG(Table2[[#This Row],[1Y Return vs Nifty Z-Score]],Table2[1Y Return vs Nifty Z-Score])</f>
        <v>58</v>
      </c>
      <c r="AT8">
        <f>_xlfn.RANK.AVG(Table2[[#This Row],[6M Return vs Nifty Z-Score]],Table2[6M Return vs Nifty Z-Score])</f>
        <v>11</v>
      </c>
      <c r="AU8">
        <f>_xlfn.RANK.AVG(Table2[[#This Row],[Sharpe Ratio Z-Score]],Table2[Sharpe Ratio Z-Score])</f>
        <v>14</v>
      </c>
      <c r="AV8">
        <f>(Table2[[#This Row],[Rank 1Y]]+Table2[[#This Row],[Rank 6M]]+Table2[[#This Row],[Rank Sharpe]])/3</f>
        <v>27.666666666666668</v>
      </c>
    </row>
    <row r="9" spans="1:48" x14ac:dyDescent="0.3">
      <c r="A9" t="s">
        <v>396</v>
      </c>
      <c r="B9" t="s">
        <v>397</v>
      </c>
      <c r="C9" t="s">
        <v>10173</v>
      </c>
      <c r="D9" t="s">
        <v>121</v>
      </c>
      <c r="E9">
        <v>62509.327499999999</v>
      </c>
      <c r="F9">
        <v>312.25</v>
      </c>
      <c r="G9">
        <v>360.060082607553</v>
      </c>
      <c r="H9">
        <f>(Table2[[#This Row],[1Y Return vs Nifty]]-AVERAGE(Table2[1Y Return vs Nifty]))/_xlfn.STDEV.P(Table2[1Y Return vs Nifty])</f>
        <v>4.3936859664065935</v>
      </c>
      <c r="I9">
        <v>8.6344331246523591</v>
      </c>
      <c r="J9">
        <f>(Table2[[#This Row],[1M Return vs Nifty]]-AVERAGE(Table2[1M Return vs Nifty]))/_xlfn.STDEV.P(Table2[1M Return vs Nifty])</f>
        <v>0.66153750655957411</v>
      </c>
      <c r="K9">
        <v>66.325791644138604</v>
      </c>
      <c r="L9">
        <f>(Table2[[#This Row],[6M Return vs Nifty]]-AVERAGE(Table2[6M Return vs Nifty]))/_xlfn.STDEV.P(Table2[6M Return vs Nifty])</f>
        <v>2.0389089768708351</v>
      </c>
      <c r="M9">
        <v>0.101433756631418</v>
      </c>
      <c r="N9">
        <f>(Table2[[#This Row],[1W Return vs Nifty]]-AVERAGE(Table2[1W Return vs Nifty]))/_xlfn.STDEV.P(Table2[1W Return vs Nifty])</f>
        <v>-0.37904301281840624</v>
      </c>
      <c r="O9">
        <v>313.52</v>
      </c>
      <c r="P9">
        <v>290.63632682519199</v>
      </c>
      <c r="Q9">
        <v>205.34681986736001</v>
      </c>
      <c r="R9">
        <v>43.942007186366098</v>
      </c>
      <c r="S9" s="2">
        <f>(Table2[[#This Row],[Close Price]]-Table2[[#This Row],[20D EMA]])/Table2[[#This Row],[20D EMA]]</f>
        <v>-4.0507782597600855E-3</v>
      </c>
      <c r="T9" s="2">
        <f>(Table2[[#This Row],[Close Price]]-Table2[[#This Row],[50D EMA]])/Table2[[#This Row],[50D EMA]]</f>
        <v>7.4366729757797664E-2</v>
      </c>
      <c r="U9" s="2">
        <f>(Table2[[#This Row],[Close Price]]-Table2[[#This Row],[200D EMA]])/Table2[[#This Row],[200D EMA]]</f>
        <v>0.52059817727731128</v>
      </c>
      <c r="V9">
        <v>1.0474007907618299</v>
      </c>
      <c r="W9">
        <v>312.45</v>
      </c>
      <c r="X9">
        <v>316.10000000000002</v>
      </c>
      <c r="Y9">
        <v>311.35000000000002</v>
      </c>
      <c r="Z9">
        <v>321.35000000000002</v>
      </c>
      <c r="AA9">
        <v>271.14999999999998</v>
      </c>
      <c r="AB9">
        <v>353.7</v>
      </c>
      <c r="AC9" s="2">
        <f>(Table2[[#This Row],[Close Price]]/Table2[[#This Row],[Day Low]])-1</f>
        <v>-6.4010241638656762E-4</v>
      </c>
      <c r="AD9" s="2">
        <f>(Table2[[#This Row],[Day High]]/Table2[[#This Row],[Close Price]])-1</f>
        <v>1.2329863891112902E-2</v>
      </c>
      <c r="AE9" s="2">
        <f>(Table2[[#This Row],[Close Price]]/Table2[[#This Row],[Current Week Low]])-1</f>
        <v>2.8906375461699163E-3</v>
      </c>
      <c r="AF9" s="2">
        <f>(Table2[[#This Row],[Current Week High]]/Table2[[#This Row],[Close Price]])-1</f>
        <v>2.9143314651721486E-2</v>
      </c>
      <c r="AG9" s="2">
        <f>(Table2[[#This Row],[Close Price]]/Table2[[#This Row],[Current Month Low]])-1</f>
        <v>0.15157661810805845</v>
      </c>
      <c r="AH9" s="2">
        <f>(Table2[[#This Row],[Current Month High]]/Table2[[#This Row],[Close Price]])-1</f>
        <v>0.13274619695756606</v>
      </c>
      <c r="AI9">
        <v>13.2746196957566</v>
      </c>
      <c r="AJ9">
        <v>413.99176954732502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0.31</v>
      </c>
      <c r="AM9" t="s">
        <v>10218</v>
      </c>
      <c r="AN9">
        <v>-6.51</v>
      </c>
      <c r="AO9" t="s">
        <v>10217</v>
      </c>
      <c r="AP9">
        <v>0.18226121699787601</v>
      </c>
      <c r="AQ9">
        <f>(Table2[[#This Row],[Sharpe Ratio]]-AVERAGE(Table2[Sharpe Ratio]))/_xlfn.STDEV.P(Table2[Sharpe Ratio])</f>
        <v>1.4466814492734836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8.1617708862920786</v>
      </c>
      <c r="AS9">
        <f>_xlfn.RANK.AVG(Table2[[#This Row],[1Y Return vs Nifty Z-Score]],Table2[1Y Return vs Nifty Z-Score])</f>
        <v>5</v>
      </c>
      <c r="AT9">
        <f>_xlfn.RANK.AVG(Table2[[#This Row],[6M Return vs Nifty Z-Score]],Table2[6M Return vs Nifty Z-Score])</f>
        <v>26</v>
      </c>
      <c r="AU9">
        <f>_xlfn.RANK.AVG(Table2[[#This Row],[Sharpe Ratio Z-Score]],Table2[Sharpe Ratio Z-Score])</f>
        <v>55</v>
      </c>
      <c r="AV9">
        <f>(Table2[[#This Row],[Rank 1Y]]+Table2[[#This Row],[Rank 6M]]+Table2[[#This Row],[Rank Sharpe]])/3</f>
        <v>28.666666666666668</v>
      </c>
    </row>
    <row r="10" spans="1:48" x14ac:dyDescent="0.3">
      <c r="A10" t="s">
        <v>805</v>
      </c>
      <c r="B10" t="s">
        <v>806</v>
      </c>
      <c r="C10" t="s">
        <v>10176</v>
      </c>
      <c r="D10" t="s">
        <v>46</v>
      </c>
      <c r="E10">
        <v>19850.011290319999</v>
      </c>
      <c r="F10">
        <v>1706.8</v>
      </c>
      <c r="G10">
        <v>221.271078753202</v>
      </c>
      <c r="H10">
        <f>(Table2[[#This Row],[1Y Return vs Nifty]]-AVERAGE(Table2[1Y Return vs Nifty]))/_xlfn.STDEV.P(Table2[1Y Return vs Nifty])</f>
        <v>2.4906805140067525</v>
      </c>
      <c r="I10">
        <v>0.61191623614241397</v>
      </c>
      <c r="J10">
        <f>(Table2[[#This Row],[1M Return vs Nifty]]-AVERAGE(Table2[1M Return vs Nifty]))/_xlfn.STDEV.P(Table2[1M Return vs Nifty])</f>
        <v>-0.14589784704390965</v>
      </c>
      <c r="K10">
        <v>93.872804154939999</v>
      </c>
      <c r="L10">
        <f>(Table2[[#This Row],[6M Return vs Nifty]]-AVERAGE(Table2[6M Return vs Nifty]))/_xlfn.STDEV.P(Table2[6M Return vs Nifty])</f>
        <v>2.9739785410112467</v>
      </c>
      <c r="M10">
        <v>6.9544413671152796</v>
      </c>
      <c r="N10">
        <f>(Table2[[#This Row],[1W Return vs Nifty]]-AVERAGE(Table2[1W Return vs Nifty]))/_xlfn.STDEV.P(Table2[1W Return vs Nifty])</f>
        <v>1.0304565493222522</v>
      </c>
      <c r="O10">
        <v>1567.98</v>
      </c>
      <c r="P10">
        <v>1425.59077805738</v>
      </c>
      <c r="Q10">
        <v>1008.93203259081</v>
      </c>
      <c r="R10">
        <v>73.067439188013793</v>
      </c>
      <c r="S10" s="2">
        <f>(Table2[[#This Row],[Close Price]]-Table2[[#This Row],[20D EMA]])/Table2[[#This Row],[20D EMA]]</f>
        <v>8.8534292529241401E-2</v>
      </c>
      <c r="T10" s="2">
        <f>(Table2[[#This Row],[Close Price]]-Table2[[#This Row],[50D EMA]])/Table2[[#This Row],[50D EMA]]</f>
        <v>0.19725802542425064</v>
      </c>
      <c r="U10" s="2">
        <f>(Table2[[#This Row],[Close Price]]-Table2[[#This Row],[200D EMA]])/Table2[[#This Row],[200D EMA]]</f>
        <v>0.6916897718245234</v>
      </c>
      <c r="V10">
        <v>0.55339701342505498</v>
      </c>
      <c r="W10">
        <v>1640.55</v>
      </c>
      <c r="X10">
        <v>1720</v>
      </c>
      <c r="Y10">
        <v>1620</v>
      </c>
      <c r="Z10">
        <v>1720</v>
      </c>
      <c r="AA10">
        <v>1375</v>
      </c>
      <c r="AB10">
        <v>1722</v>
      </c>
      <c r="AC10" s="2">
        <f>(Table2[[#This Row],[Close Price]]/Table2[[#This Row],[Day Low]])-1</f>
        <v>4.0382798451738644E-2</v>
      </c>
      <c r="AD10" s="2">
        <f>(Table2[[#This Row],[Day High]]/Table2[[#This Row],[Close Price]])-1</f>
        <v>7.7337707991562699E-3</v>
      </c>
      <c r="AE10" s="2">
        <f>(Table2[[#This Row],[Close Price]]/Table2[[#This Row],[Current Week Low]])-1</f>
        <v>5.358024691358021E-2</v>
      </c>
      <c r="AF10" s="2">
        <f>(Table2[[#This Row],[Current Week High]]/Table2[[#This Row],[Close Price]])-1</f>
        <v>7.7337707991562699E-3</v>
      </c>
      <c r="AG10" s="2">
        <f>(Table2[[#This Row],[Close Price]]/Table2[[#This Row],[Current Month Low]])-1</f>
        <v>0.24130909090909092</v>
      </c>
      <c r="AH10" s="2">
        <f>(Table2[[#This Row],[Current Month High]]/Table2[[#This Row],[Close Price]])-1</f>
        <v>8.9055542535738663E-3</v>
      </c>
      <c r="AI10">
        <v>0.89055542535738597</v>
      </c>
      <c r="AJ10">
        <v>295.09259259259198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0.44</v>
      </c>
      <c r="AM10" t="s">
        <v>10218</v>
      </c>
      <c r="AN10">
        <v>17.96</v>
      </c>
      <c r="AO10" t="s">
        <v>10218</v>
      </c>
      <c r="AP10">
        <v>0.178779104454728</v>
      </c>
      <c r="AQ10">
        <f>(Table2[[#This Row],[Sharpe Ratio]]-AVERAGE(Table2[Sharpe Ratio]))/_xlfn.STDEV.P(Table2[Sharpe Ratio])</f>
        <v>1.4063734654904079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7.7555912227867498</v>
      </c>
      <c r="AS10">
        <f>_xlfn.RANK.AVG(Table2[[#This Row],[1Y Return vs Nifty Z-Score]],Table2[1Y Return vs Nifty Z-Score])</f>
        <v>14</v>
      </c>
      <c r="AT10">
        <f>_xlfn.RANK.AVG(Table2[[#This Row],[6M Return vs Nifty Z-Score]],Table2[6M Return vs Nifty Z-Score])</f>
        <v>7</v>
      </c>
      <c r="AU10">
        <f>_xlfn.RANK.AVG(Table2[[#This Row],[Sharpe Ratio Z-Score]],Table2[Sharpe Ratio Z-Score])</f>
        <v>65</v>
      </c>
      <c r="AV10">
        <f>(Table2[[#This Row],[Rank 1Y]]+Table2[[#This Row],[Rank 6M]]+Table2[[#This Row],[Rank Sharpe]])/3</f>
        <v>28.666666666666668</v>
      </c>
    </row>
    <row r="11" spans="1:48" x14ac:dyDescent="0.3">
      <c r="A11" t="s">
        <v>409</v>
      </c>
      <c r="B11" t="s">
        <v>410</v>
      </c>
      <c r="C11" t="s">
        <v>10185</v>
      </c>
      <c r="D11" t="s">
        <v>95</v>
      </c>
      <c r="E11">
        <v>59713.740280119899</v>
      </c>
      <c r="F11">
        <v>579.4</v>
      </c>
      <c r="G11">
        <v>205.34363054999801</v>
      </c>
      <c r="H11">
        <f>(Table2[[#This Row],[1Y Return vs Nifty]]-AVERAGE(Table2[1Y Return vs Nifty]))/_xlfn.STDEV.P(Table2[1Y Return vs Nifty])</f>
        <v>2.2722913049789146</v>
      </c>
      <c r="I11">
        <v>10.1620596374841</v>
      </c>
      <c r="J11">
        <f>(Table2[[#This Row],[1M Return vs Nifty]]-AVERAGE(Table2[1M Return vs Nifty]))/_xlfn.STDEV.P(Table2[1M Return vs Nifty])</f>
        <v>0.81528721761707856</v>
      </c>
      <c r="K11">
        <v>50.602073240116702</v>
      </c>
      <c r="L11">
        <f>(Table2[[#This Row],[6M Return vs Nifty]]-AVERAGE(Table2[6M Return vs Nifty]))/_xlfn.STDEV.P(Table2[6M Return vs Nifty])</f>
        <v>1.5051752186656484</v>
      </c>
      <c r="M11">
        <v>0.63435963539463902</v>
      </c>
      <c r="N11">
        <f>(Table2[[#This Row],[1W Return vs Nifty]]-AVERAGE(Table2[1W Return vs Nifty]))/_xlfn.STDEV.P(Table2[1W Return vs Nifty])</f>
        <v>-0.26943292109443845</v>
      </c>
      <c r="O11">
        <v>533.91</v>
      </c>
      <c r="P11">
        <v>485.806990381145</v>
      </c>
      <c r="Q11">
        <v>385.61098431229698</v>
      </c>
      <c r="R11">
        <v>77.037701607997306</v>
      </c>
      <c r="S11" s="2">
        <f>(Table2[[#This Row],[Close Price]]-Table2[[#This Row],[20D EMA]])/Table2[[#This Row],[20D EMA]]</f>
        <v>8.5201625742166304E-2</v>
      </c>
      <c r="T11" s="2">
        <f>(Table2[[#This Row],[Close Price]]-Table2[[#This Row],[50D EMA]])/Table2[[#This Row],[50D EMA]]</f>
        <v>0.1926547198207782</v>
      </c>
      <c r="U11" s="2">
        <f>(Table2[[#This Row],[Close Price]]-Table2[[#This Row],[200D EMA]])/Table2[[#This Row],[200D EMA]]</f>
        <v>0.50255055890928146</v>
      </c>
      <c r="V11">
        <v>1.4284368897902699</v>
      </c>
      <c r="W11">
        <v>566.9</v>
      </c>
      <c r="X11">
        <v>593</v>
      </c>
      <c r="Y11">
        <v>555.35</v>
      </c>
      <c r="Z11">
        <v>582.95000000000005</v>
      </c>
      <c r="AA11">
        <v>483</v>
      </c>
      <c r="AB11">
        <v>633.6</v>
      </c>
      <c r="AC11" s="2">
        <f>(Table2[[#This Row],[Close Price]]/Table2[[#This Row],[Day Low]])-1</f>
        <v>2.2049744222967016E-2</v>
      </c>
      <c r="AD11" s="2">
        <f>(Table2[[#This Row],[Day High]]/Table2[[#This Row],[Close Price]])-1</f>
        <v>2.3472557818432938E-2</v>
      </c>
      <c r="AE11" s="2">
        <f>(Table2[[#This Row],[Close Price]]/Table2[[#This Row],[Current Week Low]])-1</f>
        <v>4.3306023228594448E-2</v>
      </c>
      <c r="AF11" s="2">
        <f>(Table2[[#This Row],[Current Week High]]/Table2[[#This Row],[Close Price]])-1</f>
        <v>6.1270279599587862E-3</v>
      </c>
      <c r="AG11" s="2">
        <f>(Table2[[#This Row],[Close Price]]/Table2[[#This Row],[Current Month Low]])-1</f>
        <v>0.19958592132505171</v>
      </c>
      <c r="AH11" s="2">
        <f>(Table2[[#This Row],[Current Month High]]/Table2[[#This Row],[Close Price]])-1</f>
        <v>9.3545046599931014E-2</v>
      </c>
      <c r="AI11">
        <v>9.3545046599931005</v>
      </c>
      <c r="AJ11">
        <v>256.22502305564001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0.27</v>
      </c>
      <c r="AM11" t="s">
        <v>10218</v>
      </c>
      <c r="AN11">
        <v>14.68</v>
      </c>
      <c r="AO11" t="s">
        <v>10218</v>
      </c>
      <c r="AP11">
        <v>0.222470381595258</v>
      </c>
      <c r="AQ11">
        <f>(Table2[[#This Row],[Sharpe Ratio]]-AVERAGE(Table2[Sharpe Ratio]))/_xlfn.STDEV.P(Table2[Sharpe Ratio])</f>
        <v>1.9121317569355836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6.2354525771027873</v>
      </c>
      <c r="AS11">
        <f>_xlfn.RANK.AVG(Table2[[#This Row],[1Y Return vs Nifty Z-Score]],Table2[1Y Return vs Nifty Z-Score])</f>
        <v>17</v>
      </c>
      <c r="AT11">
        <f>_xlfn.RANK.AVG(Table2[[#This Row],[6M Return vs Nifty Z-Score]],Table2[6M Return vs Nifty Z-Score])</f>
        <v>58</v>
      </c>
      <c r="AU11">
        <f>_xlfn.RANK.AVG(Table2[[#This Row],[Sharpe Ratio Z-Score]],Table2[Sharpe Ratio Z-Score])</f>
        <v>21</v>
      </c>
      <c r="AV11">
        <f>(Table2[[#This Row],[Rank 1Y]]+Table2[[#This Row],[Rank 6M]]+Table2[[#This Row],[Rank Sharpe]])/3</f>
        <v>32</v>
      </c>
    </row>
    <row r="12" spans="1:48" x14ac:dyDescent="0.3">
      <c r="A12" t="s">
        <v>616</v>
      </c>
      <c r="B12" t="s">
        <v>617</v>
      </c>
      <c r="C12" t="s">
        <v>10173</v>
      </c>
      <c r="D12" t="s">
        <v>198</v>
      </c>
      <c r="E12">
        <v>30470.760136859899</v>
      </c>
      <c r="F12">
        <v>13790.4</v>
      </c>
      <c r="G12">
        <v>200.560641221922</v>
      </c>
      <c r="H12">
        <f>(Table2[[#This Row],[1Y Return vs Nifty]]-AVERAGE(Table2[1Y Return vs Nifty]))/_xlfn.STDEV.P(Table2[1Y Return vs Nifty])</f>
        <v>2.2067093459092262</v>
      </c>
      <c r="I12">
        <v>-0.36460986232714898</v>
      </c>
      <c r="J12">
        <f>(Table2[[#This Row],[1M Return vs Nifty]]-AVERAGE(Table2[1M Return vs Nifty]))/_xlfn.STDEV.P(Table2[1M Return vs Nifty])</f>
        <v>-0.24418142893952219</v>
      </c>
      <c r="K12">
        <v>57.493904332845801</v>
      </c>
      <c r="L12">
        <f>(Table2[[#This Row],[6M Return vs Nifty]]-AVERAGE(Table2[6M Return vs Nifty]))/_xlfn.STDEV.P(Table2[6M Return vs Nifty])</f>
        <v>1.739114978684295</v>
      </c>
      <c r="M12">
        <v>5.5587099366718196</v>
      </c>
      <c r="N12">
        <f>(Table2[[#This Row],[1W Return vs Nifty]]-AVERAGE(Table2[1W Return vs Nifty]))/_xlfn.STDEV.P(Table2[1W Return vs Nifty])</f>
        <v>0.74338801651244968</v>
      </c>
      <c r="O12">
        <v>13270.66</v>
      </c>
      <c r="P12">
        <v>12426.9832497036</v>
      </c>
      <c r="Q12">
        <v>9421.7251884238394</v>
      </c>
      <c r="R12">
        <v>65.455313105760496</v>
      </c>
      <c r="S12" s="2">
        <f>(Table2[[#This Row],[Close Price]]-Table2[[#This Row],[20D EMA]])/Table2[[#This Row],[20D EMA]]</f>
        <v>3.9164593170196493E-2</v>
      </c>
      <c r="T12" s="2">
        <f>(Table2[[#This Row],[Close Price]]-Table2[[#This Row],[50D EMA]])/Table2[[#This Row],[50D EMA]]</f>
        <v>0.109714218076935</v>
      </c>
      <c r="U12" s="2">
        <f>(Table2[[#This Row],[Close Price]]-Table2[[#This Row],[200D EMA]])/Table2[[#This Row],[200D EMA]]</f>
        <v>0.46368098455512219</v>
      </c>
      <c r="V12">
        <v>0.65528792742242503</v>
      </c>
      <c r="W12">
        <v>13800</v>
      </c>
      <c r="X12">
        <v>13985</v>
      </c>
      <c r="Y12">
        <v>13580</v>
      </c>
      <c r="Z12">
        <v>14349.95</v>
      </c>
      <c r="AA12">
        <v>12282.8</v>
      </c>
      <c r="AB12">
        <v>14605.8</v>
      </c>
      <c r="AC12" s="2">
        <f>(Table2[[#This Row],[Close Price]]/Table2[[#This Row],[Day Low]])-1</f>
        <v>-6.9565217391309719E-4</v>
      </c>
      <c r="AD12" s="2">
        <f>(Table2[[#This Row],[Day High]]/Table2[[#This Row],[Close Price]])-1</f>
        <v>1.4111265808098405E-2</v>
      </c>
      <c r="AE12" s="2">
        <f>(Table2[[#This Row],[Close Price]]/Table2[[#This Row],[Current Week Low]])-1</f>
        <v>1.5493372606774747E-2</v>
      </c>
      <c r="AF12" s="2">
        <f>(Table2[[#This Row],[Current Week High]]/Table2[[#This Row],[Close Price]])-1</f>
        <v>4.0575327764241775E-2</v>
      </c>
      <c r="AG12" s="2">
        <f>(Table2[[#This Row],[Close Price]]/Table2[[#This Row],[Current Month Low]])-1</f>
        <v>0.12274074315302697</v>
      </c>
      <c r="AH12" s="2">
        <f>(Table2[[#This Row],[Current Month High]]/Table2[[#This Row],[Close Price]])-1</f>
        <v>5.9128089105464632E-2</v>
      </c>
      <c r="AI12">
        <v>5.9128089105464596</v>
      </c>
      <c r="AJ12">
        <v>229.347963555582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0.11</v>
      </c>
      <c r="AM12" t="s">
        <v>10218</v>
      </c>
      <c r="AN12">
        <v>1.6</v>
      </c>
      <c r="AO12" t="s">
        <v>10218</v>
      </c>
      <c r="AP12">
        <v>0.187431242988091</v>
      </c>
      <c r="AQ12">
        <f>(Table2[[#This Row],[Sharpe Ratio]]-AVERAGE(Table2[Sharpe Ratio]))/_xlfn.STDEV.P(Table2[Sharpe Ratio])</f>
        <v>1.5065282581256949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5.9515591702921435</v>
      </c>
      <c r="AS12">
        <f>_xlfn.RANK.AVG(Table2[[#This Row],[1Y Return vs Nifty Z-Score]],Table2[1Y Return vs Nifty Z-Score])</f>
        <v>19</v>
      </c>
      <c r="AT12">
        <f>_xlfn.RANK.AVG(Table2[[#This Row],[6M Return vs Nifty Z-Score]],Table2[6M Return vs Nifty Z-Score])</f>
        <v>41</v>
      </c>
      <c r="AU12">
        <f>_xlfn.RANK.AVG(Table2[[#This Row],[Sharpe Ratio Z-Score]],Table2[Sharpe Ratio Z-Score])</f>
        <v>48</v>
      </c>
      <c r="AV12">
        <f>(Table2[[#This Row],[Rank 1Y]]+Table2[[#This Row],[Rank 6M]]+Table2[[#This Row],[Rank Sharpe]])/3</f>
        <v>36</v>
      </c>
    </row>
    <row r="13" spans="1:48" x14ac:dyDescent="0.3">
      <c r="A13" t="s">
        <v>821</v>
      </c>
      <c r="B13" t="s">
        <v>822</v>
      </c>
      <c r="C13" t="s">
        <v>10183</v>
      </c>
      <c r="D13" t="s">
        <v>258</v>
      </c>
      <c r="E13">
        <v>19351.955266199999</v>
      </c>
      <c r="F13">
        <v>2437</v>
      </c>
      <c r="G13">
        <v>193.149286133354</v>
      </c>
      <c r="H13">
        <f>(Table2[[#This Row],[1Y Return vs Nifty]]-AVERAGE(Table2[1Y Return vs Nifty]))/_xlfn.STDEV.P(Table2[1Y Return vs Nifty])</f>
        <v>2.1050885492212035</v>
      </c>
      <c r="I13">
        <v>3.8767372058993699</v>
      </c>
      <c r="J13">
        <f>(Table2[[#This Row],[1M Return vs Nifty]]-AVERAGE(Table2[1M Return vs Nifty]))/_xlfn.STDEV.P(Table2[1M Return vs Nifty])</f>
        <v>0.1826937795992592</v>
      </c>
      <c r="K13">
        <v>152.03214598927801</v>
      </c>
      <c r="L13">
        <f>(Table2[[#This Row],[6M Return vs Nifty]]-AVERAGE(Table2[6M Return vs Nifty]))/_xlfn.STDEV.P(Table2[6M Return vs Nifty])</f>
        <v>4.9481683156157938</v>
      </c>
      <c r="M13">
        <v>0.69952057409687796</v>
      </c>
      <c r="N13">
        <f>(Table2[[#This Row],[1W Return vs Nifty]]-AVERAGE(Table2[1W Return vs Nifty]))/_xlfn.STDEV.P(Table2[1W Return vs Nifty])</f>
        <v>-0.25603087635878474</v>
      </c>
      <c r="O13">
        <v>2266.4899999999998</v>
      </c>
      <c r="P13">
        <v>2069.0500813271401</v>
      </c>
      <c r="Q13">
        <v>1429.03127100507</v>
      </c>
      <c r="R13">
        <v>67.5745930292032</v>
      </c>
      <c r="S13" s="2">
        <f>(Table2[[#This Row],[Close Price]]-Table2[[#This Row],[20D EMA]])/Table2[[#This Row],[20D EMA]]</f>
        <v>7.5230863582014584E-2</v>
      </c>
      <c r="T13" s="2">
        <f>(Table2[[#This Row],[Close Price]]-Table2[[#This Row],[50D EMA]])/Table2[[#This Row],[50D EMA]]</f>
        <v>0.1778351920978383</v>
      </c>
      <c r="U13" s="2">
        <f>(Table2[[#This Row],[Close Price]]-Table2[[#This Row],[200D EMA]])/Table2[[#This Row],[200D EMA]]</f>
        <v>0.70535106505122369</v>
      </c>
      <c r="V13">
        <v>0.558167932720816</v>
      </c>
      <c r="W13">
        <v>2427.5500000000002</v>
      </c>
      <c r="X13">
        <v>2472</v>
      </c>
      <c r="Y13">
        <v>2262.6999999999998</v>
      </c>
      <c r="Z13">
        <v>2486.1999999999998</v>
      </c>
      <c r="AA13">
        <v>2120.0500000000002</v>
      </c>
      <c r="AB13">
        <v>2684</v>
      </c>
      <c r="AC13" s="2">
        <f>(Table2[[#This Row],[Close Price]]/Table2[[#This Row],[Day Low]])-1</f>
        <v>3.8928137422502562E-3</v>
      </c>
      <c r="AD13" s="2">
        <f>(Table2[[#This Row],[Day High]]/Table2[[#This Row],[Close Price]])-1</f>
        <v>1.4361920393926919E-2</v>
      </c>
      <c r="AE13" s="2">
        <f>(Table2[[#This Row],[Close Price]]/Table2[[#This Row],[Current Week Low]])-1</f>
        <v>7.7031864586555976E-2</v>
      </c>
      <c r="AF13" s="2">
        <f>(Table2[[#This Row],[Current Week High]]/Table2[[#This Row],[Close Price]])-1</f>
        <v>2.0188756668034324E-2</v>
      </c>
      <c r="AG13" s="2">
        <f>(Table2[[#This Row],[Close Price]]/Table2[[#This Row],[Current Month Low]])-1</f>
        <v>0.14950119100964598</v>
      </c>
      <c r="AH13" s="2">
        <f>(Table2[[#This Row],[Current Month High]]/Table2[[#This Row],[Close Price]])-1</f>
        <v>0.10135412392285592</v>
      </c>
      <c r="AI13">
        <v>10.135412392285501</v>
      </c>
      <c r="AJ13">
        <v>231.54207196789301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0.5</v>
      </c>
      <c r="AM13" t="s">
        <v>10218</v>
      </c>
      <c r="AN13">
        <v>7.31</v>
      </c>
      <c r="AO13" t="s">
        <v>10218</v>
      </c>
      <c r="AP13">
        <v>0.16307920666548401</v>
      </c>
      <c r="AQ13">
        <f>(Table2[[#This Row],[Sharpe Ratio]]-AVERAGE(Table2[Sharpe Ratio]))/_xlfn.STDEV.P(Table2[Sharpe Ratio])</f>
        <v>1.2246357365562701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8.2045555046337419</v>
      </c>
      <c r="AS13">
        <f>_xlfn.RANK.AVG(Table2[[#This Row],[1Y Return vs Nifty Z-Score]],Table2[1Y Return vs Nifty Z-Score])</f>
        <v>26</v>
      </c>
      <c r="AT13">
        <f>_xlfn.RANK.AVG(Table2[[#This Row],[6M Return vs Nifty Z-Score]],Table2[6M Return vs Nifty Z-Score])</f>
        <v>2</v>
      </c>
      <c r="AU13">
        <f>_xlfn.RANK.AVG(Table2[[#This Row],[Sharpe Ratio Z-Score]],Table2[Sharpe Ratio Z-Score])</f>
        <v>84</v>
      </c>
      <c r="AV13">
        <f>(Table2[[#This Row],[Rank 1Y]]+Table2[[#This Row],[Rank 6M]]+Table2[[#This Row],[Rank Sharpe]])/3</f>
        <v>37.333333333333336</v>
      </c>
    </row>
    <row r="14" spans="1:48" x14ac:dyDescent="0.3">
      <c r="A14" t="s">
        <v>1113</v>
      </c>
      <c r="B14" t="s">
        <v>1114</v>
      </c>
      <c r="C14" t="s">
        <v>10179</v>
      </c>
      <c r="D14" t="s">
        <v>101</v>
      </c>
      <c r="E14">
        <v>11197.494436000001</v>
      </c>
      <c r="F14">
        <v>928.75</v>
      </c>
      <c r="G14">
        <v>209.48327992611601</v>
      </c>
      <c r="H14">
        <f>(Table2[[#This Row],[1Y Return vs Nifty]]-AVERAGE(Table2[1Y Return vs Nifty]))/_xlfn.STDEV.P(Table2[1Y Return vs Nifty])</f>
        <v>2.3290521081765752</v>
      </c>
      <c r="I14">
        <v>0.20009107115268299</v>
      </c>
      <c r="J14">
        <f>(Table2[[#This Row],[1M Return vs Nifty]]-AVERAGE(Table2[1M Return vs Nifty]))/_xlfn.STDEV.P(Table2[1M Return vs Nifty])</f>
        <v>-0.18734646003374872</v>
      </c>
      <c r="K14">
        <v>38.151945900094198</v>
      </c>
      <c r="L14">
        <f>(Table2[[#This Row],[6M Return vs Nifty]]-AVERAGE(Table2[6M Return vs Nifty]))/_xlfn.STDEV.P(Table2[6M Return vs Nifty])</f>
        <v>1.0825618720908554</v>
      </c>
      <c r="M14">
        <v>-1.37603912739565</v>
      </c>
      <c r="N14">
        <f>(Table2[[#This Row],[1W Return vs Nifty]]-AVERAGE(Table2[1W Return vs Nifty]))/_xlfn.STDEV.P(Table2[1W Return vs Nifty])</f>
        <v>-0.6829238052350094</v>
      </c>
      <c r="O14">
        <v>943.1</v>
      </c>
      <c r="P14">
        <v>923.014833691582</v>
      </c>
      <c r="Q14">
        <v>727.88285787421205</v>
      </c>
      <c r="R14">
        <v>44.360197003593399</v>
      </c>
      <c r="S14" s="2">
        <f>(Table2[[#This Row],[Close Price]]-Table2[[#This Row],[20D EMA]])/Table2[[#This Row],[20D EMA]]</f>
        <v>-1.5215777754214847E-2</v>
      </c>
      <c r="T14" s="2">
        <f>(Table2[[#This Row],[Close Price]]-Table2[[#This Row],[50D EMA]])/Table2[[#This Row],[50D EMA]]</f>
        <v>6.2135147768755811E-3</v>
      </c>
      <c r="U14" s="2">
        <f>(Table2[[#This Row],[Close Price]]-Table2[[#This Row],[200D EMA]])/Table2[[#This Row],[200D EMA]]</f>
        <v>0.27596080873840345</v>
      </c>
      <c r="V14">
        <v>1.0267020336565</v>
      </c>
      <c r="W14">
        <v>928</v>
      </c>
      <c r="X14">
        <v>948.9</v>
      </c>
      <c r="Y14">
        <v>923</v>
      </c>
      <c r="Z14">
        <v>969.7</v>
      </c>
      <c r="AA14">
        <v>875.55</v>
      </c>
      <c r="AB14">
        <v>1080</v>
      </c>
      <c r="AC14" s="2">
        <f>(Table2[[#This Row],[Close Price]]/Table2[[#This Row],[Day Low]])-1</f>
        <v>8.0818965517237551E-4</v>
      </c>
      <c r="AD14" s="2">
        <f>(Table2[[#This Row],[Day High]]/Table2[[#This Row],[Close Price]])-1</f>
        <v>2.1695827725437322E-2</v>
      </c>
      <c r="AE14" s="2">
        <f>(Table2[[#This Row],[Close Price]]/Table2[[#This Row],[Current Week Low]])-1</f>
        <v>6.2296858071506644E-3</v>
      </c>
      <c r="AF14" s="2">
        <f>(Table2[[#This Row],[Current Week High]]/Table2[[#This Row],[Close Price]])-1</f>
        <v>4.4091520861372802E-2</v>
      </c>
      <c r="AG14" s="2">
        <f>(Table2[[#This Row],[Close Price]]/Table2[[#This Row],[Current Month Low]])-1</f>
        <v>6.0761806864256807E-2</v>
      </c>
      <c r="AH14" s="2">
        <f>(Table2[[#This Row],[Current Month High]]/Table2[[#This Row],[Close Price]])-1</f>
        <v>0.16285329744279942</v>
      </c>
      <c r="AI14">
        <v>16.285329744279899</v>
      </c>
      <c r="AJ14">
        <v>273.491957104557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-0.08</v>
      </c>
      <c r="AM14" t="s">
        <v>10217</v>
      </c>
      <c r="AN14">
        <v>0.34</v>
      </c>
      <c r="AO14" t="s">
        <v>10218</v>
      </c>
      <c r="AP14">
        <v>0.28314799625265902</v>
      </c>
      <c r="AQ14">
        <f>(Table2[[#This Row],[Sharpe Ratio]]-AVERAGE(Table2[Sharpe Ratio]))/_xlfn.STDEV.P(Table2[Sharpe Ratio])</f>
        <v>2.6145192522562026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5.1558629672548753</v>
      </c>
      <c r="AS14">
        <f>_xlfn.RANK.AVG(Table2[[#This Row],[1Y Return vs Nifty Z-Score]],Table2[1Y Return vs Nifty Z-Score])</f>
        <v>16</v>
      </c>
      <c r="AT14">
        <f>_xlfn.RANK.AVG(Table2[[#This Row],[6M Return vs Nifty Z-Score]],Table2[6M Return vs Nifty Z-Score])</f>
        <v>94</v>
      </c>
      <c r="AU14">
        <f>_xlfn.RANK.AVG(Table2[[#This Row],[Sharpe Ratio Z-Score]],Table2[Sharpe Ratio Z-Score])</f>
        <v>2</v>
      </c>
      <c r="AV14">
        <f>(Table2[[#This Row],[Rank 1Y]]+Table2[[#This Row],[Rank 6M]]+Table2[[#This Row],[Rank Sharpe]])/3</f>
        <v>37.333333333333336</v>
      </c>
    </row>
    <row r="15" spans="1:48" x14ac:dyDescent="0.3">
      <c r="A15" t="s">
        <v>835</v>
      </c>
      <c r="B15" t="s">
        <v>836</v>
      </c>
      <c r="C15" t="s">
        <v>10186</v>
      </c>
      <c r="D15" t="s">
        <v>133</v>
      </c>
      <c r="E15">
        <v>18978.355699029999</v>
      </c>
      <c r="F15">
        <v>555.1</v>
      </c>
      <c r="G15">
        <v>148.968314770093</v>
      </c>
      <c r="H15">
        <f>(Table2[[#This Row],[1Y Return vs Nifty]]-AVERAGE(Table2[1Y Return vs Nifty]))/_xlfn.STDEV.P(Table2[1Y Return vs Nifty])</f>
        <v>1.4993011520810144</v>
      </c>
      <c r="I15">
        <v>25.392497231300698</v>
      </c>
      <c r="J15">
        <f>(Table2[[#This Row],[1M Return vs Nifty]]-AVERAGE(Table2[1M Return vs Nifty]))/_xlfn.STDEV.P(Table2[1M Return vs Nifty])</f>
        <v>2.348171963763519</v>
      </c>
      <c r="K15">
        <v>59.658630673233901</v>
      </c>
      <c r="L15">
        <f>(Table2[[#This Row],[6M Return vs Nifty]]-AVERAGE(Table2[6M Return vs Nifty]))/_xlfn.STDEV.P(Table2[6M Return vs Nifty])</f>
        <v>1.8125955317858802</v>
      </c>
      <c r="M15">
        <v>5.99318720620691</v>
      </c>
      <c r="N15">
        <f>(Table2[[#This Row],[1W Return vs Nifty]]-AVERAGE(Table2[1W Return vs Nifty]))/_xlfn.STDEV.P(Table2[1W Return vs Nifty])</f>
        <v>0.83274958678605115</v>
      </c>
      <c r="O15">
        <v>509.8</v>
      </c>
      <c r="P15">
        <v>463.164552098326</v>
      </c>
      <c r="Q15">
        <v>355.34599555979901</v>
      </c>
      <c r="R15">
        <v>75.993699921776994</v>
      </c>
      <c r="S15" s="2">
        <f>(Table2[[#This Row],[Close Price]]-Table2[[#This Row],[20D EMA]])/Table2[[#This Row],[20D EMA]]</f>
        <v>8.8858375833660283E-2</v>
      </c>
      <c r="T15" s="2">
        <f>(Table2[[#This Row],[Close Price]]-Table2[[#This Row],[50D EMA]])/Table2[[#This Row],[50D EMA]]</f>
        <v>0.19849413666302532</v>
      </c>
      <c r="U15" s="2">
        <f>(Table2[[#This Row],[Close Price]]-Table2[[#This Row],[200D EMA]])/Table2[[#This Row],[200D EMA]]</f>
        <v>0.56213945544965527</v>
      </c>
      <c r="V15">
        <v>1.20027364424598</v>
      </c>
      <c r="W15">
        <v>550</v>
      </c>
      <c r="X15">
        <v>559.5</v>
      </c>
      <c r="Y15">
        <v>540.70000000000005</v>
      </c>
      <c r="Z15">
        <v>565</v>
      </c>
      <c r="AA15">
        <v>430.6</v>
      </c>
      <c r="AB15">
        <v>565</v>
      </c>
      <c r="AC15" s="2">
        <f>(Table2[[#This Row],[Close Price]]/Table2[[#This Row],[Day Low]])-1</f>
        <v>9.2727272727273213E-3</v>
      </c>
      <c r="AD15" s="2">
        <f>(Table2[[#This Row],[Day High]]/Table2[[#This Row],[Close Price]])-1</f>
        <v>7.9264997297783246E-3</v>
      </c>
      <c r="AE15" s="2">
        <f>(Table2[[#This Row],[Close Price]]/Table2[[#This Row],[Current Week Low]])-1</f>
        <v>2.6632143517662188E-2</v>
      </c>
      <c r="AF15" s="2">
        <f>(Table2[[#This Row],[Current Week High]]/Table2[[#This Row],[Close Price]])-1</f>
        <v>1.7834624392001341E-2</v>
      </c>
      <c r="AG15" s="2">
        <f>(Table2[[#This Row],[Close Price]]/Table2[[#This Row],[Current Month Low]])-1</f>
        <v>0.28913144449605199</v>
      </c>
      <c r="AH15" s="2">
        <f>(Table2[[#This Row],[Current Month High]]/Table2[[#This Row],[Close Price]])-1</f>
        <v>1.7834624392001341E-2</v>
      </c>
      <c r="AI15">
        <v>1.7834624392001299</v>
      </c>
      <c r="AJ15">
        <v>206.17760617760601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0.28999999999999998</v>
      </c>
      <c r="AM15" t="s">
        <v>10218</v>
      </c>
      <c r="AN15">
        <v>11.83</v>
      </c>
      <c r="AO15" t="s">
        <v>10218</v>
      </c>
      <c r="AP15">
        <v>0.209656738209377</v>
      </c>
      <c r="AQ15">
        <f>(Table2[[#This Row],[Sharpe Ratio]]-AVERAGE(Table2[Sharpe Ratio]))/_xlfn.STDEV.P(Table2[Sharpe Ratio])</f>
        <v>1.7638045206960355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8.2566227551125007</v>
      </c>
      <c r="AS15">
        <f>_xlfn.RANK.AVG(Table2[[#This Row],[1Y Return vs Nifty Z-Score]],Table2[1Y Return vs Nifty Z-Score])</f>
        <v>54</v>
      </c>
      <c r="AT15">
        <f>_xlfn.RANK.AVG(Table2[[#This Row],[6M Return vs Nifty Z-Score]],Table2[6M Return vs Nifty Z-Score])</f>
        <v>36</v>
      </c>
      <c r="AU15">
        <f>_xlfn.RANK.AVG(Table2[[#This Row],[Sharpe Ratio Z-Score]],Table2[Sharpe Ratio Z-Score])</f>
        <v>29</v>
      </c>
      <c r="AV15">
        <f>(Table2[[#This Row],[Rank 1Y]]+Table2[[#This Row],[Rank 6M]]+Table2[[#This Row],[Rank Sharpe]])/3</f>
        <v>39.666666666666664</v>
      </c>
    </row>
    <row r="16" spans="1:48" x14ac:dyDescent="0.3">
      <c r="A16" t="s">
        <v>998</v>
      </c>
      <c r="B16" t="s">
        <v>999</v>
      </c>
      <c r="C16" t="s">
        <v>10183</v>
      </c>
      <c r="D16" t="s">
        <v>167</v>
      </c>
      <c r="E16">
        <v>13664.8904704</v>
      </c>
      <c r="F16">
        <v>13506.7</v>
      </c>
      <c r="G16">
        <v>165.36665030853899</v>
      </c>
      <c r="H16">
        <f>(Table2[[#This Row],[1Y Return vs Nifty]]-AVERAGE(Table2[1Y Return vs Nifty]))/_xlfn.STDEV.P(Table2[1Y Return vs Nifty])</f>
        <v>1.7241469328944092</v>
      </c>
      <c r="I16">
        <v>17.295558151197099</v>
      </c>
      <c r="J16">
        <f>(Table2[[#This Row],[1M Return vs Nifty]]-AVERAGE(Table2[1M Return vs Nifty]))/_xlfn.STDEV.P(Table2[1M Return vs Nifty])</f>
        <v>1.5332463038857744</v>
      </c>
      <c r="K16">
        <v>52.849274672218101</v>
      </c>
      <c r="L16">
        <f>(Table2[[#This Row],[6M Return vs Nifty]]-AVERAGE(Table2[6M Return vs Nifty]))/_xlfn.STDEV.P(Table2[6M Return vs Nifty])</f>
        <v>1.5814553475118103</v>
      </c>
      <c r="M16">
        <v>12.944410492323501</v>
      </c>
      <c r="N16">
        <f>(Table2[[#This Row],[1W Return vs Nifty]]-AVERAGE(Table2[1W Return vs Nifty]))/_xlfn.STDEV.P(Table2[1W Return vs Nifty])</f>
        <v>2.2624497615143708</v>
      </c>
      <c r="O16">
        <v>12389.08</v>
      </c>
      <c r="P16">
        <v>11677.156821259299</v>
      </c>
      <c r="Q16">
        <v>8983.6334812319001</v>
      </c>
      <c r="R16">
        <v>65.073729268486403</v>
      </c>
      <c r="S16" s="2">
        <f>(Table2[[#This Row],[Close Price]]-Table2[[#This Row],[20D EMA]])/Table2[[#This Row],[20D EMA]]</f>
        <v>9.0210088238997635E-2</v>
      </c>
      <c r="T16" s="2">
        <f>(Table2[[#This Row],[Close Price]]-Table2[[#This Row],[50D EMA]])/Table2[[#This Row],[50D EMA]]</f>
        <v>0.15667710956915951</v>
      </c>
      <c r="U16" s="2">
        <f>(Table2[[#This Row],[Close Price]]-Table2[[#This Row],[200D EMA]])/Table2[[#This Row],[200D EMA]]</f>
        <v>0.50347852327428944</v>
      </c>
      <c r="V16">
        <v>1.29482344067796</v>
      </c>
      <c r="W16">
        <v>13550.05</v>
      </c>
      <c r="X16">
        <v>13815</v>
      </c>
      <c r="Y16">
        <v>12219.55</v>
      </c>
      <c r="Z16">
        <v>14567</v>
      </c>
      <c r="AA16">
        <v>11022</v>
      </c>
      <c r="AB16">
        <v>14567</v>
      </c>
      <c r="AC16" s="2">
        <f>(Table2[[#This Row],[Close Price]]/Table2[[#This Row],[Day Low]])-1</f>
        <v>-3.1992501872685208E-3</v>
      </c>
      <c r="AD16" s="2">
        <f>(Table2[[#This Row],[Day High]]/Table2[[#This Row],[Close Price]])-1</f>
        <v>2.2825708722337801E-2</v>
      </c>
      <c r="AE16" s="2">
        <f>(Table2[[#This Row],[Close Price]]/Table2[[#This Row],[Current Week Low]])-1</f>
        <v>0.1053353028548516</v>
      </c>
      <c r="AF16" s="2">
        <f>(Table2[[#This Row],[Current Week High]]/Table2[[#This Row],[Close Price]])-1</f>
        <v>7.8501780597777238E-2</v>
      </c>
      <c r="AG16" s="2">
        <f>(Table2[[#This Row],[Close Price]]/Table2[[#This Row],[Current Month Low]])-1</f>
        <v>0.22543095626927978</v>
      </c>
      <c r="AH16" s="2">
        <f>(Table2[[#This Row],[Current Month High]]/Table2[[#This Row],[Close Price]])-1</f>
        <v>7.8501780597777238E-2</v>
      </c>
      <c r="AI16">
        <v>7.8501780597777202</v>
      </c>
      <c r="AJ16">
        <v>220.668083237378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0.17</v>
      </c>
      <c r="AM16" t="s">
        <v>10218</v>
      </c>
      <c r="AN16">
        <v>11.69</v>
      </c>
      <c r="AO16" t="s">
        <v>10218</v>
      </c>
      <c r="AP16">
        <v>0.210103117601698</v>
      </c>
      <c r="AQ16">
        <f>(Table2[[#This Row],[Sharpe Ratio]]-AVERAGE(Table2[Sharpe Ratio]))/_xlfn.STDEV.P(Table2[Sharpe Ratio])</f>
        <v>1.7689716866287335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8.8702700324350978</v>
      </c>
      <c r="AS16">
        <f>_xlfn.RANK.AVG(Table2[[#This Row],[1Y Return vs Nifty Z-Score]],Table2[1Y Return vs Nifty Z-Score])</f>
        <v>46</v>
      </c>
      <c r="AT16">
        <f>_xlfn.RANK.AVG(Table2[[#This Row],[6M Return vs Nifty Z-Score]],Table2[6M Return vs Nifty Z-Score])</f>
        <v>51</v>
      </c>
      <c r="AU16">
        <f>_xlfn.RANK.AVG(Table2[[#This Row],[Sharpe Ratio Z-Score]],Table2[Sharpe Ratio Z-Score])</f>
        <v>27</v>
      </c>
      <c r="AV16">
        <f>(Table2[[#This Row],[Rank 1Y]]+Table2[[#This Row],[Rank 6M]]+Table2[[#This Row],[Rank Sharpe]])/3</f>
        <v>41.333333333333336</v>
      </c>
    </row>
    <row r="17" spans="1:48" x14ac:dyDescent="0.3">
      <c r="A17" t="s">
        <v>453</v>
      </c>
      <c r="B17" t="s">
        <v>454</v>
      </c>
      <c r="C17" t="s">
        <v>10183</v>
      </c>
      <c r="D17" t="s">
        <v>167</v>
      </c>
      <c r="E17">
        <v>49192.833989250001</v>
      </c>
      <c r="F17">
        <v>11607.1</v>
      </c>
      <c r="G17">
        <v>168.102738491987</v>
      </c>
      <c r="H17">
        <f>(Table2[[#This Row],[1Y Return vs Nifty]]-AVERAGE(Table2[1Y Return vs Nifty]))/_xlfn.STDEV.P(Table2[1Y Return vs Nifty])</f>
        <v>1.7616628065353244</v>
      </c>
      <c r="I17">
        <v>-11.7354145816608</v>
      </c>
      <c r="J17">
        <f>(Table2[[#This Row],[1M Return vs Nifty]]-AVERAGE(Table2[1M Return vs Nifty]))/_xlfn.STDEV.P(Table2[1M Return vs Nifty])</f>
        <v>-1.3886090265256195</v>
      </c>
      <c r="K17">
        <v>80.893953780788095</v>
      </c>
      <c r="L17">
        <f>(Table2[[#This Row],[6M Return vs Nifty]]-AVERAGE(Table2[6M Return vs Nifty]))/_xlfn.STDEV.P(Table2[6M Return vs Nifty])</f>
        <v>2.5334179554434586</v>
      </c>
      <c r="M17">
        <v>0.51862870681180695</v>
      </c>
      <c r="N17">
        <f>(Table2[[#This Row],[1W Return vs Nifty]]-AVERAGE(Table2[1W Return vs Nifty]))/_xlfn.STDEV.P(Table2[1W Return vs Nifty])</f>
        <v>-0.29323600179058207</v>
      </c>
      <c r="O17">
        <v>11953.78</v>
      </c>
      <c r="P17">
        <v>11420.5409586189</v>
      </c>
      <c r="Q17">
        <v>8332.9976220679091</v>
      </c>
      <c r="R17">
        <v>41.469201282034199</v>
      </c>
      <c r="S17" s="2">
        <f>(Table2[[#This Row],[Close Price]]-Table2[[#This Row],[20D EMA]])/Table2[[#This Row],[20D EMA]]</f>
        <v>-2.9001704900040011E-2</v>
      </c>
      <c r="T17" s="2">
        <f>(Table2[[#This Row],[Close Price]]-Table2[[#This Row],[50D EMA]])/Table2[[#This Row],[50D EMA]]</f>
        <v>1.6335394449096336E-2</v>
      </c>
      <c r="U17" s="2">
        <f>(Table2[[#This Row],[Close Price]]-Table2[[#This Row],[200D EMA]])/Table2[[#This Row],[200D EMA]]</f>
        <v>0.39290811379346019</v>
      </c>
      <c r="V17">
        <v>0.51782245512566605</v>
      </c>
      <c r="W17">
        <v>11707.6</v>
      </c>
      <c r="X17">
        <v>11900</v>
      </c>
      <c r="Y17">
        <v>11510.2</v>
      </c>
      <c r="Z17">
        <v>12049.9</v>
      </c>
      <c r="AA17">
        <v>10915.85</v>
      </c>
      <c r="AB17">
        <v>14382</v>
      </c>
      <c r="AC17" s="2">
        <f>(Table2[[#This Row],[Close Price]]/Table2[[#This Row],[Day Low]])-1</f>
        <v>-8.5841675492842606E-3</v>
      </c>
      <c r="AD17" s="2">
        <f>(Table2[[#This Row],[Day High]]/Table2[[#This Row],[Close Price]])-1</f>
        <v>2.5234554712201929E-2</v>
      </c>
      <c r="AE17" s="2">
        <f>(Table2[[#This Row],[Close Price]]/Table2[[#This Row],[Current Week Low]])-1</f>
        <v>8.4186200066027617E-3</v>
      </c>
      <c r="AF17" s="2">
        <f>(Table2[[#This Row],[Current Week High]]/Table2[[#This Row],[Close Price]])-1</f>
        <v>3.8149063935005278E-2</v>
      </c>
      <c r="AG17" s="2">
        <f>(Table2[[#This Row],[Close Price]]/Table2[[#This Row],[Current Month Low]])-1</f>
        <v>6.3325348003133053E-2</v>
      </c>
      <c r="AH17" s="2">
        <f>(Table2[[#This Row],[Current Month High]]/Table2[[#This Row],[Close Price]])-1</f>
        <v>0.23906919040931829</v>
      </c>
      <c r="AI17">
        <v>23.9069190409318</v>
      </c>
      <c r="AJ17">
        <v>197.93115839728901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7.0000000000000007E-2</v>
      </c>
      <c r="AM17" t="s">
        <v>10218</v>
      </c>
      <c r="AN17">
        <v>-6.11</v>
      </c>
      <c r="AO17" t="s">
        <v>10217</v>
      </c>
      <c r="AP17">
        <v>0.16645669151459699</v>
      </c>
      <c r="AQ17">
        <f>(Table2[[#This Row],[Sharpe Ratio]]-AVERAGE(Table2[Sharpe Ratio]))/_xlfn.STDEV.P(Table2[Sharpe Ratio])</f>
        <v>1.2637325787285663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3.8769683123911474</v>
      </c>
      <c r="AS17">
        <f>_xlfn.RANK.AVG(Table2[[#This Row],[1Y Return vs Nifty Z-Score]],Table2[1Y Return vs Nifty Z-Score])</f>
        <v>42</v>
      </c>
      <c r="AT17">
        <f>_xlfn.RANK.AVG(Table2[[#This Row],[6M Return vs Nifty Z-Score]],Table2[6M Return vs Nifty Z-Score])</f>
        <v>15</v>
      </c>
      <c r="AU17">
        <f>_xlfn.RANK.AVG(Table2[[#This Row],[Sharpe Ratio Z-Score]],Table2[Sharpe Ratio Z-Score])</f>
        <v>79</v>
      </c>
      <c r="AV17">
        <f>(Table2[[#This Row],[Rank 1Y]]+Table2[[#This Row],[Rank 6M]]+Table2[[#This Row],[Rank Sharpe]])/3</f>
        <v>45.333333333333336</v>
      </c>
    </row>
    <row r="18" spans="1:48" x14ac:dyDescent="0.3">
      <c r="A18" t="s">
        <v>297</v>
      </c>
      <c r="B18" t="s">
        <v>298</v>
      </c>
      <c r="C18" t="s">
        <v>10171</v>
      </c>
      <c r="D18" t="s">
        <v>57</v>
      </c>
      <c r="E18">
        <v>93944.732969204997</v>
      </c>
      <c r="F18">
        <v>577.54999999999995</v>
      </c>
      <c r="G18">
        <v>187.91678720655099</v>
      </c>
      <c r="H18">
        <f>(Table2[[#This Row],[1Y Return vs Nifty]]-AVERAGE(Table2[1Y Return vs Nifty]))/_xlfn.STDEV.P(Table2[1Y Return vs Nifty])</f>
        <v>2.0333431392041961</v>
      </c>
      <c r="I18">
        <v>16.9330129341323</v>
      </c>
      <c r="J18">
        <f>(Table2[[#This Row],[1M Return vs Nifty]]-AVERAGE(Table2[1M Return vs Nifty]))/_xlfn.STDEV.P(Table2[1M Return vs Nifty])</f>
        <v>1.4967575274075067</v>
      </c>
      <c r="K18">
        <v>88.278025283598097</v>
      </c>
      <c r="L18">
        <f>(Table2[[#This Row],[6M Return vs Nifty]]-AVERAGE(Table2[6M Return vs Nifty]))/_xlfn.STDEV.P(Table2[6M Return vs Nifty])</f>
        <v>2.7840665700257778</v>
      </c>
      <c r="M18">
        <v>3.8453885520628899</v>
      </c>
      <c r="N18">
        <f>(Table2[[#This Row],[1W Return vs Nifty]]-AVERAGE(Table2[1W Return vs Nifty]))/_xlfn.STDEV.P(Table2[1W Return vs Nifty])</f>
        <v>0.39099883519618883</v>
      </c>
      <c r="O18">
        <v>550.80999999999995</v>
      </c>
      <c r="P18">
        <v>503.62453296987002</v>
      </c>
      <c r="Q18">
        <v>379.86520219161503</v>
      </c>
      <c r="R18">
        <v>58.980054603480298</v>
      </c>
      <c r="S18" s="2">
        <f>(Table2[[#This Row],[Close Price]]-Table2[[#This Row],[20D EMA]])/Table2[[#This Row],[20D EMA]]</f>
        <v>4.8546685790018355E-2</v>
      </c>
      <c r="T18" s="2">
        <f>(Table2[[#This Row],[Close Price]]-Table2[[#This Row],[50D EMA]])/Table2[[#This Row],[50D EMA]]</f>
        <v>0.14678686638673463</v>
      </c>
      <c r="U18" s="2">
        <f>(Table2[[#This Row],[Close Price]]-Table2[[#This Row],[200D EMA]])/Table2[[#This Row],[200D EMA]]</f>
        <v>0.52040775693022545</v>
      </c>
      <c r="V18">
        <v>1.45763093717867</v>
      </c>
      <c r="W18">
        <v>582</v>
      </c>
      <c r="X18">
        <v>614.9</v>
      </c>
      <c r="Y18">
        <v>556.70000000000005</v>
      </c>
      <c r="Z18">
        <v>605.5</v>
      </c>
      <c r="AA18">
        <v>470.03</v>
      </c>
      <c r="AB18">
        <v>653</v>
      </c>
      <c r="AC18" s="2">
        <f>(Table2[[#This Row],[Close Price]]/Table2[[#This Row],[Day Low]])-1</f>
        <v>-7.6460481099657196E-3</v>
      </c>
      <c r="AD18" s="2">
        <f>(Table2[[#This Row],[Day High]]/Table2[[#This Row],[Close Price]])-1</f>
        <v>6.466972556488626E-2</v>
      </c>
      <c r="AE18" s="2">
        <f>(Table2[[#This Row],[Close Price]]/Table2[[#This Row],[Current Week Low]])-1</f>
        <v>3.7452847134902045E-2</v>
      </c>
      <c r="AF18" s="2">
        <f>(Table2[[#This Row],[Current Week High]]/Table2[[#This Row],[Close Price]])-1</f>
        <v>4.8394078434767618E-2</v>
      </c>
      <c r="AG18" s="2">
        <f>(Table2[[#This Row],[Close Price]]/Table2[[#This Row],[Current Month Low]])-1</f>
        <v>0.22875135629640653</v>
      </c>
      <c r="AH18" s="2">
        <f>(Table2[[#This Row],[Current Month High]]/Table2[[#This Row],[Close Price]])-1</f>
        <v>0.13063803999653723</v>
      </c>
      <c r="AI18">
        <v>13.0638039996537</v>
      </c>
      <c r="AJ18">
        <v>231.22729879564099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0.26</v>
      </c>
      <c r="AM18" t="s">
        <v>10218</v>
      </c>
      <c r="AN18">
        <v>-6.01</v>
      </c>
      <c r="AO18" t="s">
        <v>10217</v>
      </c>
      <c r="AP18">
        <v>0.155437336736682</v>
      </c>
      <c r="AQ18">
        <f>(Table2[[#This Row],[Sharpe Ratio]]-AVERAGE(Table2[Sharpe Ratio]))/_xlfn.STDEV.P(Table2[Sharpe Ratio])</f>
        <v>1.1361755373680922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7.8413416092017609</v>
      </c>
      <c r="AS18">
        <f>_xlfn.RANK.AVG(Table2[[#This Row],[1Y Return vs Nifty Z-Score]],Table2[1Y Return vs Nifty Z-Score])</f>
        <v>29</v>
      </c>
      <c r="AT18">
        <f>_xlfn.RANK.AVG(Table2[[#This Row],[6M Return vs Nifty Z-Score]],Table2[6M Return vs Nifty Z-Score])</f>
        <v>10</v>
      </c>
      <c r="AU18">
        <f>_xlfn.RANK.AVG(Table2[[#This Row],[Sharpe Ratio Z-Score]],Table2[Sharpe Ratio Z-Score])</f>
        <v>98</v>
      </c>
      <c r="AV18">
        <f>(Table2[[#This Row],[Rank 1Y]]+Table2[[#This Row],[Rank 6M]]+Table2[[#This Row],[Rank Sharpe]])/3</f>
        <v>45.666666666666664</v>
      </c>
    </row>
    <row r="19" spans="1:48" x14ac:dyDescent="0.3">
      <c r="A19" t="s">
        <v>1119</v>
      </c>
      <c r="B19" t="s">
        <v>1120</v>
      </c>
      <c r="C19" t="s">
        <v>10180</v>
      </c>
      <c r="D19" t="s">
        <v>1121</v>
      </c>
      <c r="E19">
        <v>11159.238464710001</v>
      </c>
      <c r="F19">
        <v>1640.15</v>
      </c>
      <c r="G19">
        <v>117.66854051093</v>
      </c>
      <c r="H19">
        <f>(Table2[[#This Row],[1Y Return vs Nifty]]-AVERAGE(Table2[1Y Return vs Nifty]))/_xlfn.STDEV.P(Table2[1Y Return vs Nifty])</f>
        <v>1.0701342914514855</v>
      </c>
      <c r="I19">
        <v>8.1378603725583396</v>
      </c>
      <c r="J19">
        <f>(Table2[[#This Row],[1M Return vs Nifty]]-AVERAGE(Table2[1M Return vs Nifty]))/_xlfn.STDEV.P(Table2[1M Return vs Nifty])</f>
        <v>0.61155937609890265</v>
      </c>
      <c r="K19">
        <v>61.182735721764999</v>
      </c>
      <c r="L19">
        <f>(Table2[[#This Row],[6M Return vs Nifty]]-AVERAGE(Table2[6M Return vs Nifty]))/_xlfn.STDEV.P(Table2[6M Return vs Nifty])</f>
        <v>1.8643305154932917</v>
      </c>
      <c r="M19">
        <v>-6.22324416116785</v>
      </c>
      <c r="N19">
        <f>(Table2[[#This Row],[1W Return vs Nifty]]-AVERAGE(Table2[1W Return vs Nifty]))/_xlfn.STDEV.P(Table2[1W Return vs Nifty])</f>
        <v>-1.6798778086503832</v>
      </c>
      <c r="O19">
        <v>1531.02</v>
      </c>
      <c r="P19">
        <v>1374.3423696352199</v>
      </c>
      <c r="Q19">
        <v>1080.81958624399</v>
      </c>
      <c r="R19">
        <v>61.4349227141794</v>
      </c>
      <c r="S19" s="2">
        <f>(Table2[[#This Row],[Close Price]]-Table2[[#This Row],[20D EMA]])/Table2[[#This Row],[20D EMA]]</f>
        <v>7.1279277867042953E-2</v>
      </c>
      <c r="T19" s="2">
        <f>(Table2[[#This Row],[Close Price]]-Table2[[#This Row],[50D EMA]])/Table2[[#This Row],[50D EMA]]</f>
        <v>0.19340714238136397</v>
      </c>
      <c r="U19" s="2">
        <f>(Table2[[#This Row],[Close Price]]-Table2[[#This Row],[200D EMA]])/Table2[[#This Row],[200D EMA]]</f>
        <v>0.51750580843910043</v>
      </c>
      <c r="V19">
        <v>1.03888717123312</v>
      </c>
      <c r="W19">
        <v>1637.2</v>
      </c>
      <c r="X19">
        <v>1698</v>
      </c>
      <c r="Y19">
        <v>1626</v>
      </c>
      <c r="Z19">
        <v>1724.8</v>
      </c>
      <c r="AA19">
        <v>1310.0999999999999</v>
      </c>
      <c r="AB19">
        <v>1763.95</v>
      </c>
      <c r="AC19" s="2">
        <f>(Table2[[#This Row],[Close Price]]/Table2[[#This Row],[Day Low]])-1</f>
        <v>1.801856828731907E-3</v>
      </c>
      <c r="AD19" s="2">
        <f>(Table2[[#This Row],[Day High]]/Table2[[#This Row],[Close Price]])-1</f>
        <v>3.5271164222784535E-2</v>
      </c>
      <c r="AE19" s="2">
        <f>(Table2[[#This Row],[Close Price]]/Table2[[#This Row],[Current Week Low]])-1</f>
        <v>8.7023370233703101E-3</v>
      </c>
      <c r="AF19" s="2">
        <f>(Table2[[#This Row],[Current Week High]]/Table2[[#This Row],[Close Price]])-1</f>
        <v>5.1611133128067532E-2</v>
      </c>
      <c r="AG19" s="2">
        <f>(Table2[[#This Row],[Close Price]]/Table2[[#This Row],[Current Month Low]])-1</f>
        <v>0.25192733379131371</v>
      </c>
      <c r="AH19" s="2">
        <f>(Table2[[#This Row],[Current Month High]]/Table2[[#This Row],[Close Price]])-1</f>
        <v>7.5480901137091161E-2</v>
      </c>
      <c r="AI19">
        <v>7.5480901137091099</v>
      </c>
      <c r="AJ19">
        <v>148.11285076771799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0.72</v>
      </c>
      <c r="AM19" t="s">
        <v>10218</v>
      </c>
      <c r="AN19">
        <v>18.71</v>
      </c>
      <c r="AO19" t="s">
        <v>10218</v>
      </c>
      <c r="AP19">
        <v>0.214314832267362</v>
      </c>
      <c r="AQ19">
        <f>(Table2[[#This Row],[Sharpe Ratio]]-AVERAGE(Table2[Sharpe Ratio]))/_xlfn.STDEV.P(Table2[Sharpe Ratio])</f>
        <v>1.8177253453169302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3.6838717197102264</v>
      </c>
      <c r="AS19">
        <f>_xlfn.RANK.AVG(Table2[[#This Row],[1Y Return vs Nifty Z-Score]],Table2[1Y Return vs Nifty Z-Score])</f>
        <v>89</v>
      </c>
      <c r="AT19">
        <f>_xlfn.RANK.AVG(Table2[[#This Row],[6M Return vs Nifty Z-Score]],Table2[6M Return vs Nifty Z-Score])</f>
        <v>34</v>
      </c>
      <c r="AU19">
        <f>_xlfn.RANK.AVG(Table2[[#This Row],[Sharpe Ratio Z-Score]],Table2[Sharpe Ratio Z-Score])</f>
        <v>24</v>
      </c>
      <c r="AV19">
        <f>(Table2[[#This Row],[Rank 1Y]]+Table2[[#This Row],[Rank 6M]]+Table2[[#This Row],[Rank Sharpe]])/3</f>
        <v>49</v>
      </c>
    </row>
    <row r="20" spans="1:48" x14ac:dyDescent="0.3">
      <c r="A20" t="s">
        <v>294</v>
      </c>
      <c r="B20" t="s">
        <v>295</v>
      </c>
      <c r="C20" t="s">
        <v>10183</v>
      </c>
      <c r="D20" t="s">
        <v>296</v>
      </c>
      <c r="E20">
        <v>94600.108957891993</v>
      </c>
      <c r="F20">
        <v>69.38</v>
      </c>
      <c r="G20">
        <v>233.689366096649</v>
      </c>
      <c r="H20">
        <f>(Table2[[#This Row],[1Y Return vs Nifty]]-AVERAGE(Table2[1Y Return vs Nifty]))/_xlfn.STDEV.P(Table2[1Y Return vs Nifty])</f>
        <v>2.6609538632473573</v>
      </c>
      <c r="I20">
        <v>25.5766895944985</v>
      </c>
      <c r="J20">
        <f>(Table2[[#This Row],[1M Return vs Nifty]]-AVERAGE(Table2[1M Return vs Nifty]))/_xlfn.STDEV.P(Table2[1M Return vs Nifty])</f>
        <v>2.3667102140379042</v>
      </c>
      <c r="K20">
        <v>36.1439647381507</v>
      </c>
      <c r="L20">
        <f>(Table2[[#This Row],[6M Return vs Nifty]]-AVERAGE(Table2[6M Return vs Nifty]))/_xlfn.STDEV.P(Table2[6M Return vs Nifty])</f>
        <v>1.0144019556874182</v>
      </c>
      <c r="M20">
        <v>11.592563883997901</v>
      </c>
      <c r="N20">
        <f>(Table2[[#This Row],[1W Return vs Nifty]]-AVERAGE(Table2[1W Return vs Nifty]))/_xlfn.STDEV.P(Table2[1W Return vs Nifty])</f>
        <v>1.9844072857404773</v>
      </c>
      <c r="O20">
        <v>59.08</v>
      </c>
      <c r="P20">
        <v>53.752953069738702</v>
      </c>
      <c r="Q20">
        <v>42.462981515791697</v>
      </c>
      <c r="R20">
        <v>93.929208980108697</v>
      </c>
      <c r="S20" s="2">
        <f>(Table2[[#This Row],[Close Price]]-Table2[[#This Row],[20D EMA]])/Table2[[#This Row],[20D EMA]]</f>
        <v>0.17433987813134727</v>
      </c>
      <c r="T20" s="2">
        <f>(Table2[[#This Row],[Close Price]]-Table2[[#This Row],[50D EMA]])/Table2[[#This Row],[50D EMA]]</f>
        <v>0.29071978445513258</v>
      </c>
      <c r="U20" s="2">
        <f>(Table2[[#This Row],[Close Price]]-Table2[[#This Row],[200D EMA]])/Table2[[#This Row],[200D EMA]]</f>
        <v>0.6338937475268438</v>
      </c>
      <c r="V20">
        <v>1.7961366229353299</v>
      </c>
      <c r="W20">
        <v>69.400000000000006</v>
      </c>
      <c r="X20">
        <v>70.599999999999994</v>
      </c>
      <c r="Y20">
        <v>62.38</v>
      </c>
      <c r="Z20">
        <v>70.89</v>
      </c>
      <c r="AA20">
        <v>52.43</v>
      </c>
      <c r="AB20">
        <v>70.89</v>
      </c>
      <c r="AC20" s="2">
        <f>(Table2[[#This Row],[Close Price]]/Table2[[#This Row],[Day Low]])-1</f>
        <v>-2.881844380404619E-4</v>
      </c>
      <c r="AD20" s="2">
        <f>(Table2[[#This Row],[Day High]]/Table2[[#This Row],[Close Price]])-1</f>
        <v>1.7584318247333419E-2</v>
      </c>
      <c r="AE20" s="2">
        <f>(Table2[[#This Row],[Close Price]]/Table2[[#This Row],[Current Week Low]])-1</f>
        <v>0.11221545367104824</v>
      </c>
      <c r="AF20" s="2">
        <f>(Table2[[#This Row],[Current Week High]]/Table2[[#This Row],[Close Price]])-1</f>
        <v>2.1764197174978461E-2</v>
      </c>
      <c r="AG20" s="2">
        <f>(Table2[[#This Row],[Close Price]]/Table2[[#This Row],[Current Month Low]])-1</f>
        <v>0.32328819378218565</v>
      </c>
      <c r="AH20" s="2">
        <f>(Table2[[#This Row],[Current Month High]]/Table2[[#This Row],[Close Price]])-1</f>
        <v>2.1764197174978461E-2</v>
      </c>
      <c r="AI20">
        <v>2.1764197174978399</v>
      </c>
      <c r="AJ20">
        <v>291.97740112994302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0.56000000000000005</v>
      </c>
      <c r="AM20" t="s">
        <v>10218</v>
      </c>
      <c r="AN20">
        <v>27</v>
      </c>
      <c r="AO20" t="s">
        <v>10218</v>
      </c>
      <c r="AP20">
        <v>0.202184088925357</v>
      </c>
      <c r="AQ20">
        <f>(Table2[[#This Row],[Sharpe Ratio]]-AVERAGE(Table2[Sharpe Ratio]))/_xlfn.STDEV.P(Table2[Sharpe Ratio])</f>
        <v>1.6773031734751949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9.7037764921883518</v>
      </c>
      <c r="AS20">
        <f>_xlfn.RANK.AVG(Table2[[#This Row],[1Y Return vs Nifty Z-Score]],Table2[1Y Return vs Nifty Z-Score])</f>
        <v>12</v>
      </c>
      <c r="AT20">
        <f>_xlfn.RANK.AVG(Table2[[#This Row],[6M Return vs Nifty Z-Score]],Table2[6M Return vs Nifty Z-Score])</f>
        <v>102</v>
      </c>
      <c r="AU20">
        <f>_xlfn.RANK.AVG(Table2[[#This Row],[Sharpe Ratio Z-Score]],Table2[Sharpe Ratio Z-Score])</f>
        <v>34</v>
      </c>
      <c r="AV20">
        <f>(Table2[[#This Row],[Rank 1Y]]+Table2[[#This Row],[Rank 6M]]+Table2[[#This Row],[Rank Sharpe]])/3</f>
        <v>49.333333333333336</v>
      </c>
    </row>
    <row r="21" spans="1:48" x14ac:dyDescent="0.3">
      <c r="A21" t="s">
        <v>81</v>
      </c>
      <c r="B21" t="s">
        <v>82</v>
      </c>
      <c r="C21" t="s">
        <v>10183</v>
      </c>
      <c r="D21" t="s">
        <v>83</v>
      </c>
      <c r="E21">
        <v>329227.90087499999</v>
      </c>
      <c r="F21">
        <v>4922.8500000000004</v>
      </c>
      <c r="G21">
        <v>122.224012064086</v>
      </c>
      <c r="H21">
        <f>(Table2[[#This Row],[1Y Return vs Nifty]]-AVERAGE(Table2[1Y Return vs Nifty]))/_xlfn.STDEV.P(Table2[1Y Return vs Nifty])</f>
        <v>1.1325966405076531</v>
      </c>
      <c r="I21">
        <v>-9.5945978493567097</v>
      </c>
      <c r="J21">
        <f>(Table2[[#This Row],[1M Return vs Nifty]]-AVERAGE(Table2[1M Return vs Nifty]))/_xlfn.STDEV.P(Table2[1M Return vs Nifty])</f>
        <v>-1.1731440871218879</v>
      </c>
      <c r="K21">
        <v>49.2815835568002</v>
      </c>
      <c r="L21">
        <f>(Table2[[#This Row],[6M Return vs Nifty]]-AVERAGE(Table2[6M Return vs Nifty]))/_xlfn.STDEV.P(Table2[6M Return vs Nifty])</f>
        <v>1.4603518567077405</v>
      </c>
      <c r="M21">
        <v>0.127904148262557</v>
      </c>
      <c r="N21">
        <f>(Table2[[#This Row],[1W Return vs Nifty]]-AVERAGE(Table2[1W Return vs Nifty]))/_xlfn.STDEV.P(Table2[1W Return vs Nifty])</f>
        <v>-0.3735986871245745</v>
      </c>
      <c r="O21">
        <v>5083.01</v>
      </c>
      <c r="P21">
        <v>4945.9598466511898</v>
      </c>
      <c r="Q21">
        <v>3754.6897711649499</v>
      </c>
      <c r="R21">
        <v>39.9810806334864</v>
      </c>
      <c r="S21" s="2">
        <f>(Table2[[#This Row],[Close Price]]-Table2[[#This Row],[20D EMA]])/Table2[[#This Row],[20D EMA]]</f>
        <v>-3.1508889417884253E-2</v>
      </c>
      <c r="T21" s="2">
        <f>(Table2[[#This Row],[Close Price]]-Table2[[#This Row],[50D EMA]])/Table2[[#This Row],[50D EMA]]</f>
        <v>-4.6724695241585137E-3</v>
      </c>
      <c r="U21" s="2">
        <f>(Table2[[#This Row],[Close Price]]-Table2[[#This Row],[200D EMA]])/Table2[[#This Row],[200D EMA]]</f>
        <v>0.31112030554593884</v>
      </c>
      <c r="V21">
        <v>0.97680798787854695</v>
      </c>
      <c r="W21">
        <v>4885.25</v>
      </c>
      <c r="X21">
        <v>4946.8999999999996</v>
      </c>
      <c r="Y21">
        <v>4911</v>
      </c>
      <c r="Z21">
        <v>5082</v>
      </c>
      <c r="AA21">
        <v>4510</v>
      </c>
      <c r="AB21">
        <v>5674.75</v>
      </c>
      <c r="AC21" s="2">
        <f>(Table2[[#This Row],[Close Price]]/Table2[[#This Row],[Day Low]])-1</f>
        <v>7.6966378383911405E-3</v>
      </c>
      <c r="AD21" s="2">
        <f>(Table2[[#This Row],[Day High]]/Table2[[#This Row],[Close Price]])-1</f>
        <v>4.8853814355505065E-3</v>
      </c>
      <c r="AE21" s="2">
        <f>(Table2[[#This Row],[Close Price]]/Table2[[#This Row],[Current Week Low]])-1</f>
        <v>2.4129505192425071E-3</v>
      </c>
      <c r="AF21" s="2">
        <f>(Table2[[#This Row],[Current Week High]]/Table2[[#This Row],[Close Price]])-1</f>
        <v>3.2328833907187882E-2</v>
      </c>
      <c r="AG21" s="2">
        <f>(Table2[[#This Row],[Close Price]]/Table2[[#This Row],[Current Month Low]])-1</f>
        <v>9.1541019955654113E-2</v>
      </c>
      <c r="AH21" s="2">
        <f>(Table2[[#This Row],[Current Month High]]/Table2[[#This Row],[Close Price]])-1</f>
        <v>0.15273672770854274</v>
      </c>
      <c r="AI21">
        <v>15.273672770854199</v>
      </c>
      <c r="AJ21">
        <v>178.47324357958999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</v>
      </c>
      <c r="AM21">
        <v>0</v>
      </c>
      <c r="AN21">
        <v>-10.32</v>
      </c>
      <c r="AO21" t="s">
        <v>10217</v>
      </c>
      <c r="AP21">
        <v>0.26926754748075599</v>
      </c>
      <c r="AQ21">
        <f>(Table2[[#This Row],[Sharpe Ratio]]-AVERAGE(Table2[Sharpe Ratio]))/_xlfn.STDEV.P(Table2[Sharpe Ratio])</f>
        <v>2.4538429682283831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3.5000486911973141</v>
      </c>
      <c r="AS21">
        <f>_xlfn.RANK.AVG(Table2[[#This Row],[1Y Return vs Nifty Z-Score]],Table2[1Y Return vs Nifty Z-Score])</f>
        <v>80</v>
      </c>
      <c r="AT21">
        <f>_xlfn.RANK.AVG(Table2[[#This Row],[6M Return vs Nifty Z-Score]],Table2[6M Return vs Nifty Z-Score])</f>
        <v>64</v>
      </c>
      <c r="AU21">
        <f>_xlfn.RANK.AVG(Table2[[#This Row],[Sharpe Ratio Z-Score]],Table2[Sharpe Ratio Z-Score])</f>
        <v>6</v>
      </c>
      <c r="AV21">
        <f>(Table2[[#This Row],[Rank 1Y]]+Table2[[#This Row],[Rank 6M]]+Table2[[#This Row],[Rank Sharpe]])/3</f>
        <v>50</v>
      </c>
    </row>
    <row r="22" spans="1:48" x14ac:dyDescent="0.3">
      <c r="A22" t="s">
        <v>285</v>
      </c>
      <c r="B22" t="s">
        <v>286</v>
      </c>
      <c r="C22" t="s">
        <v>10187</v>
      </c>
      <c r="D22" t="s">
        <v>287</v>
      </c>
      <c r="E22">
        <v>97579.045908700005</v>
      </c>
      <c r="F22">
        <v>10783.4</v>
      </c>
      <c r="G22">
        <v>159.59009099172999</v>
      </c>
      <c r="H22">
        <f>(Table2[[#This Row],[1Y Return vs Nifty]]-AVERAGE(Table2[1Y Return vs Nifty]))/_xlfn.STDEV.P(Table2[1Y Return vs Nifty])</f>
        <v>1.6449416387377136</v>
      </c>
      <c r="I22">
        <v>4.1940133855977697</v>
      </c>
      <c r="J22">
        <f>(Table2[[#This Row],[1M Return vs Nifty]]-AVERAGE(Table2[1M Return vs Nifty]))/_xlfn.STDEV.P(Table2[1M Return vs Nifty])</f>
        <v>0.21462640222940255</v>
      </c>
      <c r="K22">
        <v>52.147958398975</v>
      </c>
      <c r="L22">
        <f>(Table2[[#This Row],[6M Return vs Nifty]]-AVERAGE(Table2[6M Return vs Nifty]))/_xlfn.STDEV.P(Table2[6M Return vs Nifty])</f>
        <v>1.5576495173264546</v>
      </c>
      <c r="M22">
        <v>-1.12317529665686</v>
      </c>
      <c r="N22">
        <f>(Table2[[#This Row],[1W Return vs Nifty]]-AVERAGE(Table2[1W Return vs Nifty]))/_xlfn.STDEV.P(Table2[1W Return vs Nifty])</f>
        <v>-0.63091577037418589</v>
      </c>
      <c r="O22">
        <v>10957.59</v>
      </c>
      <c r="P22">
        <v>10430.9911228173</v>
      </c>
      <c r="Q22">
        <v>8251.8822612068107</v>
      </c>
      <c r="R22">
        <v>43.615809810122002</v>
      </c>
      <c r="S22" s="2">
        <f>(Table2[[#This Row],[Close Price]]-Table2[[#This Row],[20D EMA]])/Table2[[#This Row],[20D EMA]]</f>
        <v>-1.5896743718281165E-2</v>
      </c>
      <c r="T22" s="2">
        <f>(Table2[[#This Row],[Close Price]]-Table2[[#This Row],[50D EMA]])/Table2[[#This Row],[50D EMA]]</f>
        <v>3.378479312592083E-2</v>
      </c>
      <c r="U22" s="2">
        <f>(Table2[[#This Row],[Close Price]]-Table2[[#This Row],[200D EMA]])/Table2[[#This Row],[200D EMA]]</f>
        <v>0.30678064212018491</v>
      </c>
      <c r="V22">
        <v>0.482331033016906</v>
      </c>
      <c r="W22">
        <v>10710</v>
      </c>
      <c r="X22">
        <v>10850</v>
      </c>
      <c r="Y22">
        <v>10649.6</v>
      </c>
      <c r="Z22">
        <v>11298.3</v>
      </c>
      <c r="AA22">
        <v>9925</v>
      </c>
      <c r="AB22">
        <v>13298</v>
      </c>
      <c r="AC22" s="2">
        <f>(Table2[[#This Row],[Close Price]]/Table2[[#This Row],[Day Low]])-1</f>
        <v>6.8534080298785494E-3</v>
      </c>
      <c r="AD22" s="2">
        <f>(Table2[[#This Row],[Day High]]/Table2[[#This Row],[Close Price]])-1</f>
        <v>6.1761596527996065E-3</v>
      </c>
      <c r="AE22" s="2">
        <f>(Table2[[#This Row],[Close Price]]/Table2[[#This Row],[Current Week Low]])-1</f>
        <v>1.2563852163461453E-2</v>
      </c>
      <c r="AF22" s="2">
        <f>(Table2[[#This Row],[Current Week High]]/Table2[[#This Row],[Close Price]])-1</f>
        <v>4.7749318396794971E-2</v>
      </c>
      <c r="AG22" s="2">
        <f>(Table2[[#This Row],[Close Price]]/Table2[[#This Row],[Current Month Low]])-1</f>
        <v>8.6488664987405484E-2</v>
      </c>
      <c r="AH22" s="2">
        <f>(Table2[[#This Row],[Current Month High]]/Table2[[#This Row],[Close Price]])-1</f>
        <v>0.23319175770165268</v>
      </c>
      <c r="AI22">
        <v>23.319175770165199</v>
      </c>
      <c r="AJ22">
        <v>186.94136586793601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</v>
      </c>
      <c r="AM22" t="s">
        <v>10218</v>
      </c>
      <c r="AN22">
        <v>-10.11</v>
      </c>
      <c r="AO22" t="s">
        <v>10217</v>
      </c>
      <c r="AP22">
        <v>0.18470999444012101</v>
      </c>
      <c r="AQ22">
        <f>(Table2[[#This Row],[Sharpe Ratio]]-AVERAGE(Table2[Sharpe Ratio]))/_xlfn.STDEV.P(Table2[Sharpe Ratio])</f>
        <v>1.4750278281475961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4.2613296160669814</v>
      </c>
      <c r="AS22">
        <f>_xlfn.RANK.AVG(Table2[[#This Row],[1Y Return vs Nifty Z-Score]],Table2[1Y Return vs Nifty Z-Score])</f>
        <v>47</v>
      </c>
      <c r="AT22">
        <f>_xlfn.RANK.AVG(Table2[[#This Row],[6M Return vs Nifty Z-Score]],Table2[6M Return vs Nifty Z-Score])</f>
        <v>54</v>
      </c>
      <c r="AU22">
        <f>_xlfn.RANK.AVG(Table2[[#This Row],[Sharpe Ratio Z-Score]],Table2[Sharpe Ratio Z-Score])</f>
        <v>50</v>
      </c>
      <c r="AV22">
        <f>(Table2[[#This Row],[Rank 1Y]]+Table2[[#This Row],[Rank 6M]]+Table2[[#This Row],[Rank Sharpe]])/3</f>
        <v>50.333333333333336</v>
      </c>
    </row>
    <row r="23" spans="1:48" x14ac:dyDescent="0.3">
      <c r="A23" t="s">
        <v>125</v>
      </c>
      <c r="B23" t="s">
        <v>126</v>
      </c>
      <c r="C23" t="s">
        <v>10183</v>
      </c>
      <c r="D23" t="s">
        <v>127</v>
      </c>
      <c r="E23">
        <v>231025.559890545</v>
      </c>
      <c r="F23">
        <v>316.05</v>
      </c>
      <c r="G23">
        <v>115.502679027024</v>
      </c>
      <c r="H23">
        <f>(Table2[[#This Row],[1Y Return vs Nifty]]-AVERAGE(Table2[1Y Return vs Nifty]))/_xlfn.STDEV.P(Table2[1Y Return vs Nifty])</f>
        <v>1.040437081308373</v>
      </c>
      <c r="I23">
        <v>-1.3627581693798301</v>
      </c>
      <c r="J23">
        <f>(Table2[[#This Row],[1M Return vs Nifty]]-AVERAGE(Table2[1M Return vs Nifty]))/_xlfn.STDEV.P(Table2[1M Return vs Nifty])</f>
        <v>-0.3446412026556846</v>
      </c>
      <c r="K23">
        <v>55.1645164639841</v>
      </c>
      <c r="L23">
        <f>(Table2[[#This Row],[6M Return vs Nifty]]-AVERAGE(Table2[6M Return vs Nifty]))/_xlfn.STDEV.P(Table2[6M Return vs Nifty])</f>
        <v>1.6600450723415869</v>
      </c>
      <c r="M23">
        <v>3.05915114042004</v>
      </c>
      <c r="N23">
        <f>(Table2[[#This Row],[1W Return vs Nifty]]-AVERAGE(Table2[1W Return vs Nifty]))/_xlfn.STDEV.P(Table2[1W Return vs Nifty])</f>
        <v>0.22928862700178176</v>
      </c>
      <c r="O23">
        <v>313.73</v>
      </c>
      <c r="P23">
        <v>298.85267843375101</v>
      </c>
      <c r="Q23">
        <v>230.01414239671001</v>
      </c>
      <c r="R23">
        <v>52.3786215823012</v>
      </c>
      <c r="S23" s="2">
        <f>(Table2[[#This Row],[Close Price]]-Table2[[#This Row],[20D EMA]])/Table2[[#This Row],[20D EMA]]</f>
        <v>7.3948936984030633E-3</v>
      </c>
      <c r="T23" s="2">
        <f>(Table2[[#This Row],[Close Price]]-Table2[[#This Row],[50D EMA]])/Table2[[#This Row],[50D EMA]]</f>
        <v>5.7544478625314602E-2</v>
      </c>
      <c r="U23" s="2">
        <f>(Table2[[#This Row],[Close Price]]-Table2[[#This Row],[200D EMA]])/Table2[[#This Row],[200D EMA]]</f>
        <v>0.3740459465092465</v>
      </c>
      <c r="V23">
        <v>0.79427048400300504</v>
      </c>
      <c r="W23">
        <v>314.55</v>
      </c>
      <c r="X23">
        <v>317.7</v>
      </c>
      <c r="Y23">
        <v>310.85000000000002</v>
      </c>
      <c r="Z23">
        <v>326.55</v>
      </c>
      <c r="AA23">
        <v>281.10000000000002</v>
      </c>
      <c r="AB23">
        <v>340.5</v>
      </c>
      <c r="AC23" s="2">
        <f>(Table2[[#This Row],[Close Price]]/Table2[[#This Row],[Day Low]])-1</f>
        <v>4.7687172150692181E-3</v>
      </c>
      <c r="AD23" s="2">
        <f>(Table2[[#This Row],[Day High]]/Table2[[#This Row],[Close Price]])-1</f>
        <v>5.2206929283340475E-3</v>
      </c>
      <c r="AE23" s="2">
        <f>(Table2[[#This Row],[Close Price]]/Table2[[#This Row],[Current Week Low]])-1</f>
        <v>1.6728325558951207E-2</v>
      </c>
      <c r="AF23" s="2">
        <f>(Table2[[#This Row],[Current Week High]]/Table2[[#This Row],[Close Price]])-1</f>
        <v>3.3222591362126241E-2</v>
      </c>
      <c r="AG23" s="2">
        <f>(Table2[[#This Row],[Close Price]]/Table2[[#This Row],[Current Month Low]])-1</f>
        <v>0.12433297758804684</v>
      </c>
      <c r="AH23" s="2">
        <f>(Table2[[#This Row],[Current Month High]]/Table2[[#This Row],[Close Price]])-1</f>
        <v>7.7361177028951067E-2</v>
      </c>
      <c r="AI23">
        <v>7.7361177028950996</v>
      </c>
      <c r="AJ23">
        <v>155.910931174089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0.23</v>
      </c>
      <c r="AM23" t="s">
        <v>10218</v>
      </c>
      <c r="AN23">
        <v>-5.12</v>
      </c>
      <c r="AO23" t="s">
        <v>10217</v>
      </c>
      <c r="AP23">
        <v>0.23061341657963699</v>
      </c>
      <c r="AQ23">
        <f>(Table2[[#This Row],[Sharpe Ratio]]-AVERAGE(Table2[Sharpe Ratio]))/_xlfn.STDEV.P(Table2[Sharpe Ratio])</f>
        <v>2.0063933059315362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4.5915228839275937</v>
      </c>
      <c r="AS23">
        <f>_xlfn.RANK.AVG(Table2[[#This Row],[1Y Return vs Nifty Z-Score]],Table2[1Y Return vs Nifty Z-Score])</f>
        <v>92</v>
      </c>
      <c r="AT23">
        <f>_xlfn.RANK.AVG(Table2[[#This Row],[6M Return vs Nifty Z-Score]],Table2[6M Return vs Nifty Z-Score])</f>
        <v>47</v>
      </c>
      <c r="AU23">
        <f>_xlfn.RANK.AVG(Table2[[#This Row],[Sharpe Ratio Z-Score]],Table2[Sharpe Ratio Z-Score])</f>
        <v>15</v>
      </c>
      <c r="AV23">
        <f>(Table2[[#This Row],[Rank 1Y]]+Table2[[#This Row],[Rank 6M]]+Table2[[#This Row],[Rank Sharpe]])/3</f>
        <v>51.333333333333336</v>
      </c>
    </row>
    <row r="24" spans="1:48" x14ac:dyDescent="0.3">
      <c r="A24" t="s">
        <v>679</v>
      </c>
      <c r="B24" t="s">
        <v>680</v>
      </c>
      <c r="C24" t="s">
        <v>10183</v>
      </c>
      <c r="D24" t="s">
        <v>681</v>
      </c>
      <c r="E24">
        <v>25864.666125569998</v>
      </c>
      <c r="F24">
        <v>609.29999999999995</v>
      </c>
      <c r="G24">
        <v>170.33006716772999</v>
      </c>
      <c r="H24">
        <f>(Table2[[#This Row],[1Y Return vs Nifty]]-AVERAGE(Table2[1Y Return vs Nifty]))/_xlfn.STDEV.P(Table2[1Y Return vs Nifty])</f>
        <v>1.7922028240908476</v>
      </c>
      <c r="I24">
        <v>-14.7079235463111</v>
      </c>
      <c r="J24">
        <f>(Table2[[#This Row],[1M Return vs Nifty]]-AVERAGE(Table2[1M Return vs Nifty]))/_xlfn.STDEV.P(Table2[1M Return vs Nifty])</f>
        <v>-1.6877805783361788</v>
      </c>
      <c r="K24">
        <v>35.970589674855503</v>
      </c>
      <c r="L24">
        <f>(Table2[[#This Row],[6M Return vs Nifty]]-AVERAGE(Table2[6M Return vs Nifty]))/_xlfn.STDEV.P(Table2[6M Return vs Nifty])</f>
        <v>1.0085168258641863</v>
      </c>
      <c r="M24">
        <v>-3.4000143363303201</v>
      </c>
      <c r="N24">
        <f>(Table2[[#This Row],[1W Return vs Nifty]]-AVERAGE(Table2[1W Return vs Nifty]))/_xlfn.STDEV.P(Table2[1W Return vs Nifty])</f>
        <v>-1.0992070392434918</v>
      </c>
      <c r="O24">
        <v>644.89</v>
      </c>
      <c r="P24">
        <v>618.66407593967801</v>
      </c>
      <c r="Q24">
        <v>457.12901229531701</v>
      </c>
      <c r="R24">
        <v>34.022138824670797</v>
      </c>
      <c r="S24" s="2">
        <f>(Table2[[#This Row],[Close Price]]-Table2[[#This Row],[20D EMA]])/Table2[[#This Row],[20D EMA]]</f>
        <v>-5.5187706430554095E-2</v>
      </c>
      <c r="T24" s="2">
        <f>(Table2[[#This Row],[Close Price]]-Table2[[#This Row],[50D EMA]])/Table2[[#This Row],[50D EMA]]</f>
        <v>-1.5135961992710065E-2</v>
      </c>
      <c r="U24" s="2">
        <f>(Table2[[#This Row],[Close Price]]-Table2[[#This Row],[200D EMA]])/Table2[[#This Row],[200D EMA]]</f>
        <v>0.33288411720054339</v>
      </c>
      <c r="V24">
        <v>0.53195979225484402</v>
      </c>
      <c r="W24">
        <v>604.29999999999995</v>
      </c>
      <c r="X24">
        <v>613.20000000000005</v>
      </c>
      <c r="Y24">
        <v>608</v>
      </c>
      <c r="Z24">
        <v>631.95000000000005</v>
      </c>
      <c r="AA24">
        <v>581.04999999999995</v>
      </c>
      <c r="AB24">
        <v>748.1</v>
      </c>
      <c r="AC24" s="2">
        <f>(Table2[[#This Row],[Close Price]]/Table2[[#This Row],[Day Low]])-1</f>
        <v>8.2740360747972641E-3</v>
      </c>
      <c r="AD24" s="2">
        <f>(Table2[[#This Row],[Day High]]/Table2[[#This Row],[Close Price]])-1</f>
        <v>6.4007877892664489E-3</v>
      </c>
      <c r="AE24" s="2">
        <f>(Table2[[#This Row],[Close Price]]/Table2[[#This Row],[Current Week Low]])-1</f>
        <v>2.1381578947368141E-3</v>
      </c>
      <c r="AF24" s="2">
        <f>(Table2[[#This Row],[Current Week High]]/Table2[[#This Row],[Close Price]])-1</f>
        <v>3.7173806006893351E-2</v>
      </c>
      <c r="AG24" s="2">
        <f>(Table2[[#This Row],[Close Price]]/Table2[[#This Row],[Current Month Low]])-1</f>
        <v>4.8618879614491073E-2</v>
      </c>
      <c r="AH24" s="2">
        <f>(Table2[[#This Row],[Current Month High]]/Table2[[#This Row],[Close Price]])-1</f>
        <v>0.2278023961923521</v>
      </c>
      <c r="AI24">
        <v>22.7802396192352</v>
      </c>
      <c r="AJ24">
        <v>212.38144065624101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0.06</v>
      </c>
      <c r="AM24" t="s">
        <v>10218</v>
      </c>
      <c r="AN24">
        <v>-12.46</v>
      </c>
      <c r="AO24" t="s">
        <v>10217</v>
      </c>
      <c r="AP24">
        <v>0.24261896825049101</v>
      </c>
      <c r="AQ24">
        <f>(Table2[[#This Row],[Sharpe Ratio]]-AVERAGE(Table2[Sharpe Ratio]))/_xlfn.STDEV.P(Table2[Sharpe Ratio])</f>
        <v>2.1453662931797237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2.1590983255550871</v>
      </c>
      <c r="AS24">
        <f>_xlfn.RANK.AVG(Table2[[#This Row],[1Y Return vs Nifty Z-Score]],Table2[1Y Return vs Nifty Z-Score])</f>
        <v>40</v>
      </c>
      <c r="AT24">
        <f>_xlfn.RANK.AVG(Table2[[#This Row],[6M Return vs Nifty Z-Score]],Table2[6M Return vs Nifty Z-Score])</f>
        <v>104</v>
      </c>
      <c r="AU24">
        <f>_xlfn.RANK.AVG(Table2[[#This Row],[Sharpe Ratio Z-Score]],Table2[Sharpe Ratio Z-Score])</f>
        <v>10</v>
      </c>
      <c r="AV24">
        <f>(Table2[[#This Row],[Rank 1Y]]+Table2[[#This Row],[Rank 6M]]+Table2[[#This Row],[Rank Sharpe]])/3</f>
        <v>51.333333333333336</v>
      </c>
    </row>
    <row r="25" spans="1:48" x14ac:dyDescent="0.3">
      <c r="A25" t="s">
        <v>1018</v>
      </c>
      <c r="B25" t="s">
        <v>1019</v>
      </c>
      <c r="C25" t="s">
        <v>10179</v>
      </c>
      <c r="D25" t="s">
        <v>130</v>
      </c>
      <c r="E25">
        <v>13275.25737062</v>
      </c>
      <c r="F25">
        <v>914.9</v>
      </c>
      <c r="G25">
        <v>119.39904784769</v>
      </c>
      <c r="H25">
        <f>(Table2[[#This Row],[1Y Return vs Nifty]]-AVERAGE(Table2[1Y Return vs Nifty]))/_xlfn.STDEV.P(Table2[1Y Return vs Nifty])</f>
        <v>1.0938621431242892</v>
      </c>
      <c r="I25">
        <v>15.820945772007301</v>
      </c>
      <c r="J25">
        <f>(Table2[[#This Row],[1M Return vs Nifty]]-AVERAGE(Table2[1M Return vs Nifty]))/_xlfn.STDEV.P(Table2[1M Return vs Nifty])</f>
        <v>1.3848322607162953</v>
      </c>
      <c r="K25">
        <v>78.068887142978696</v>
      </c>
      <c r="L25">
        <f>(Table2[[#This Row],[6M Return vs Nifty]]-AVERAGE(Table2[6M Return vs Nifty]))/_xlfn.STDEV.P(Table2[6M Return vs Nifty])</f>
        <v>2.4375224811647778</v>
      </c>
      <c r="M25">
        <v>6.6055207478890203</v>
      </c>
      <c r="N25">
        <f>(Table2[[#This Row],[1W Return vs Nifty]]-AVERAGE(Table2[1W Return vs Nifty]))/_xlfn.STDEV.P(Table2[1W Return vs Nifty])</f>
        <v>0.95869193326245239</v>
      </c>
      <c r="O25">
        <v>814.24</v>
      </c>
      <c r="P25">
        <v>720.76593536194696</v>
      </c>
      <c r="Q25">
        <v>546.72712792502296</v>
      </c>
      <c r="R25">
        <v>78.691032181244594</v>
      </c>
      <c r="S25" s="2">
        <f>(Table2[[#This Row],[Close Price]]-Table2[[#This Row],[20D EMA]])/Table2[[#This Row],[20D EMA]]</f>
        <v>0.12362448418156805</v>
      </c>
      <c r="T25" s="2">
        <f>(Table2[[#This Row],[Close Price]]-Table2[[#This Row],[50D EMA]])/Table2[[#This Row],[50D EMA]]</f>
        <v>0.26934411729733693</v>
      </c>
      <c r="U25" s="2">
        <f>(Table2[[#This Row],[Close Price]]-Table2[[#This Row],[200D EMA]])/Table2[[#This Row],[200D EMA]]</f>
        <v>0.67341248178463808</v>
      </c>
      <c r="V25">
        <v>1.02030931014204</v>
      </c>
      <c r="W25">
        <v>909.9</v>
      </c>
      <c r="X25">
        <v>931.7</v>
      </c>
      <c r="Y25">
        <v>878</v>
      </c>
      <c r="Z25">
        <v>930</v>
      </c>
      <c r="AA25">
        <v>703.5</v>
      </c>
      <c r="AB25">
        <v>930</v>
      </c>
      <c r="AC25" s="2">
        <f>(Table2[[#This Row],[Close Price]]/Table2[[#This Row],[Day Low]])-1</f>
        <v>5.495109352676053E-3</v>
      </c>
      <c r="AD25" s="2">
        <f>(Table2[[#This Row],[Day High]]/Table2[[#This Row],[Close Price]])-1</f>
        <v>1.8362662586075107E-2</v>
      </c>
      <c r="AE25" s="2">
        <f>(Table2[[#This Row],[Close Price]]/Table2[[#This Row],[Current Week Low]])-1</f>
        <v>4.2027334851936216E-2</v>
      </c>
      <c r="AF25" s="2">
        <f>(Table2[[#This Row],[Current Week High]]/Table2[[#This Row],[Close Price]])-1</f>
        <v>1.6504536014865012E-2</v>
      </c>
      <c r="AG25" s="2">
        <f>(Table2[[#This Row],[Close Price]]/Table2[[#This Row],[Current Month Low]])-1</f>
        <v>0.30049751243781087</v>
      </c>
      <c r="AH25" s="2">
        <f>(Table2[[#This Row],[Current Month High]]/Table2[[#This Row],[Close Price]])-1</f>
        <v>1.6504536014865012E-2</v>
      </c>
      <c r="AI25">
        <v>1.6504536014865001</v>
      </c>
      <c r="AJ25">
        <v>161.39999999999901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0.63</v>
      </c>
      <c r="AM25" t="s">
        <v>10218</v>
      </c>
      <c r="AN25">
        <v>19</v>
      </c>
      <c r="AO25" t="s">
        <v>10218</v>
      </c>
      <c r="AP25">
        <v>0.18461556963144801</v>
      </c>
      <c r="AQ25">
        <f>(Table2[[#This Row],[Sharpe Ratio]]-AVERAGE(Table2[Sharpe Ratio]))/_xlfn.STDEV.P(Table2[Sharpe Ratio])</f>
        <v>1.4739347923512085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7.3488436106190225</v>
      </c>
      <c r="AS25">
        <f>_xlfn.RANK.AVG(Table2[[#This Row],[1Y Return vs Nifty Z-Score]],Table2[1Y Return vs Nifty Z-Score])</f>
        <v>85</v>
      </c>
      <c r="AT25">
        <f>_xlfn.RANK.AVG(Table2[[#This Row],[6M Return vs Nifty Z-Score]],Table2[6M Return vs Nifty Z-Score])</f>
        <v>19</v>
      </c>
      <c r="AU25">
        <f>_xlfn.RANK.AVG(Table2[[#This Row],[Sharpe Ratio Z-Score]],Table2[Sharpe Ratio Z-Score])</f>
        <v>51</v>
      </c>
      <c r="AV25">
        <f>(Table2[[#This Row],[Rank 1Y]]+Table2[[#This Row],[Rank 6M]]+Table2[[#This Row],[Rank Sharpe]])/3</f>
        <v>51.666666666666664</v>
      </c>
    </row>
    <row r="26" spans="1:48" x14ac:dyDescent="0.3">
      <c r="A26" t="s">
        <v>1278</v>
      </c>
      <c r="B26" t="s">
        <v>1279</v>
      </c>
      <c r="C26" t="s">
        <v>10176</v>
      </c>
      <c r="D26" t="s">
        <v>46</v>
      </c>
      <c r="E26">
        <v>8808.4083695999998</v>
      </c>
      <c r="F26">
        <v>512.75</v>
      </c>
      <c r="G26">
        <v>150.55221706857199</v>
      </c>
      <c r="H26">
        <f>(Table2[[#This Row],[1Y Return vs Nifty]]-AVERAGE(Table2[1Y Return vs Nifty]))/_xlfn.STDEV.P(Table2[1Y Return vs Nifty])</f>
        <v>1.5210188287439099</v>
      </c>
      <c r="I26">
        <v>-4.8237573084350798</v>
      </c>
      <c r="J26">
        <f>(Table2[[#This Row],[1M Return vs Nifty]]-AVERAGE(Table2[1M Return vs Nifty]))/_xlfn.STDEV.P(Table2[1M Return vs Nifty])</f>
        <v>-0.69297740468560243</v>
      </c>
      <c r="K26">
        <v>43.1904354458404</v>
      </c>
      <c r="L26">
        <f>(Table2[[#This Row],[6M Return vs Nifty]]-AVERAGE(Table2[6M Return vs Nifty]))/_xlfn.STDEV.P(Table2[6M Return vs Nifty])</f>
        <v>1.2535908801046853</v>
      </c>
      <c r="M26">
        <v>2.4783735823660602</v>
      </c>
      <c r="N26">
        <f>(Table2[[#This Row],[1W Return vs Nifty]]-AVERAGE(Table2[1W Return vs Nifty]))/_xlfn.STDEV.P(Table2[1W Return vs Nifty])</f>
        <v>0.10983659071250541</v>
      </c>
      <c r="O26">
        <v>503.36</v>
      </c>
      <c r="P26">
        <v>472.58875904214898</v>
      </c>
      <c r="Q26">
        <v>362.27303134994003</v>
      </c>
      <c r="R26">
        <v>53.722935356864198</v>
      </c>
      <c r="S26" s="2">
        <f>(Table2[[#This Row],[Close Price]]-Table2[[#This Row],[20D EMA]])/Table2[[#This Row],[20D EMA]]</f>
        <v>1.8654640813731697E-2</v>
      </c>
      <c r="T26" s="2">
        <f>(Table2[[#This Row],[Close Price]]-Table2[[#This Row],[50D EMA]])/Table2[[#This Row],[50D EMA]]</f>
        <v>8.4981371624772692E-2</v>
      </c>
      <c r="U26" s="2">
        <f>(Table2[[#This Row],[Close Price]]-Table2[[#This Row],[200D EMA]])/Table2[[#This Row],[200D EMA]]</f>
        <v>0.41536895001357621</v>
      </c>
      <c r="V26">
        <v>0.87031605834763603</v>
      </c>
      <c r="W26">
        <v>514.95000000000005</v>
      </c>
      <c r="X26">
        <v>533.20000000000005</v>
      </c>
      <c r="Y26">
        <v>502</v>
      </c>
      <c r="Z26">
        <v>539.9</v>
      </c>
      <c r="AA26">
        <v>445.55</v>
      </c>
      <c r="AB26">
        <v>589.95000000000005</v>
      </c>
      <c r="AC26" s="2">
        <f>(Table2[[#This Row],[Close Price]]/Table2[[#This Row],[Day Low]])-1</f>
        <v>-4.2722594426644056E-3</v>
      </c>
      <c r="AD26" s="2">
        <f>(Table2[[#This Row],[Day High]]/Table2[[#This Row],[Close Price]])-1</f>
        <v>3.9882983910287662E-2</v>
      </c>
      <c r="AE26" s="2">
        <f>(Table2[[#This Row],[Close Price]]/Table2[[#This Row],[Current Week Low]])-1</f>
        <v>2.1414342629482164E-2</v>
      </c>
      <c r="AF26" s="2">
        <f>(Table2[[#This Row],[Current Week High]]/Table2[[#This Row],[Close Price]])-1</f>
        <v>5.2949780594831797E-2</v>
      </c>
      <c r="AG26" s="2">
        <f>(Table2[[#This Row],[Close Price]]/Table2[[#This Row],[Current Month Low]])-1</f>
        <v>0.15082482325216029</v>
      </c>
      <c r="AH26" s="2">
        <f>(Table2[[#This Row],[Current Month High]]/Table2[[#This Row],[Close Price]])-1</f>
        <v>0.15056070209653827</v>
      </c>
      <c r="AI26">
        <v>15.0560702096538</v>
      </c>
      <c r="AJ26">
        <v>192.74907222380801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0.23</v>
      </c>
      <c r="AM26" t="s">
        <v>10218</v>
      </c>
      <c r="AN26">
        <v>9.5299999999999994</v>
      </c>
      <c r="AO26" t="s">
        <v>10218</v>
      </c>
      <c r="AP26">
        <v>0.20481650346596</v>
      </c>
      <c r="AQ26">
        <f>(Table2[[#This Row],[Sharpe Ratio]]-AVERAGE(Table2[Sharpe Ratio]))/_xlfn.STDEV.P(Table2[Sharpe Ratio])</f>
        <v>1.7077752852458936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3.8992441801213924</v>
      </c>
      <c r="AS26">
        <f>_xlfn.RANK.AVG(Table2[[#This Row],[1Y Return vs Nifty Z-Score]],Table2[1Y Return vs Nifty Z-Score])</f>
        <v>51</v>
      </c>
      <c r="AT26">
        <f>_xlfn.RANK.AVG(Table2[[#This Row],[6M Return vs Nifty Z-Score]],Table2[6M Return vs Nifty Z-Score])</f>
        <v>75</v>
      </c>
      <c r="AU26">
        <f>_xlfn.RANK.AVG(Table2[[#This Row],[Sharpe Ratio Z-Score]],Table2[Sharpe Ratio Z-Score])</f>
        <v>33</v>
      </c>
      <c r="AV26">
        <f>(Table2[[#This Row],[Rank 1Y]]+Table2[[#This Row],[Rank 6M]]+Table2[[#This Row],[Rank Sharpe]])/3</f>
        <v>53</v>
      </c>
    </row>
    <row r="27" spans="1:48" x14ac:dyDescent="0.3">
      <c r="A27" t="s">
        <v>827</v>
      </c>
      <c r="B27" t="s">
        <v>828</v>
      </c>
      <c r="C27" t="s">
        <v>10183</v>
      </c>
      <c r="D27" t="s">
        <v>167</v>
      </c>
      <c r="E27">
        <v>19203.640571025</v>
      </c>
      <c r="F27">
        <v>803.15</v>
      </c>
      <c r="G27">
        <v>157.03739925946499</v>
      </c>
      <c r="H27">
        <f>(Table2[[#This Row],[1Y Return vs Nifty]]-AVERAGE(Table2[1Y Return vs Nifty]))/_xlfn.STDEV.P(Table2[1Y Return vs Nifty])</f>
        <v>1.609940405571618</v>
      </c>
      <c r="I27">
        <v>-12.782652352624799</v>
      </c>
      <c r="J27">
        <f>(Table2[[#This Row],[1M Return vs Nifty]]-AVERAGE(Table2[1M Return vs Nifty]))/_xlfn.STDEV.P(Table2[1M Return vs Nifty])</f>
        <v>-1.4940094652727536</v>
      </c>
      <c r="K27">
        <v>55.312656296771998</v>
      </c>
      <c r="L27">
        <f>(Table2[[#This Row],[6M Return vs Nifty]]-AVERAGE(Table2[6M Return vs Nifty]))/_xlfn.STDEV.P(Table2[6M Return vs Nifty])</f>
        <v>1.6650736048847257</v>
      </c>
      <c r="M27">
        <v>0.74005250078374496</v>
      </c>
      <c r="N27">
        <f>(Table2[[#This Row],[1W Return vs Nifty]]-AVERAGE(Table2[1W Return vs Nifty]))/_xlfn.STDEV.P(Table2[1W Return vs Nifty])</f>
        <v>-0.24769442962400245</v>
      </c>
      <c r="O27">
        <v>810.26</v>
      </c>
      <c r="P27">
        <v>812.33372368475</v>
      </c>
      <c r="Q27">
        <v>642.64771225306299</v>
      </c>
      <c r="R27">
        <v>50.7012059864146</v>
      </c>
      <c r="S27" s="2">
        <f>(Table2[[#This Row],[Close Price]]-Table2[[#This Row],[20D EMA]])/Table2[[#This Row],[20D EMA]]</f>
        <v>-8.7749611235899763E-3</v>
      </c>
      <c r="T27" s="2">
        <f>(Table2[[#This Row],[Close Price]]-Table2[[#This Row],[50D EMA]])/Table2[[#This Row],[50D EMA]]</f>
        <v>-1.130535815144126E-2</v>
      </c>
      <c r="U27" s="2">
        <f>(Table2[[#This Row],[Close Price]]-Table2[[#This Row],[200D EMA]])/Table2[[#This Row],[200D EMA]]</f>
        <v>0.24975158969170047</v>
      </c>
      <c r="V27">
        <v>0.99582055062008501</v>
      </c>
      <c r="W27">
        <v>760.1</v>
      </c>
      <c r="X27">
        <v>808.15</v>
      </c>
      <c r="Y27">
        <v>787</v>
      </c>
      <c r="Z27">
        <v>825</v>
      </c>
      <c r="AA27">
        <v>730</v>
      </c>
      <c r="AB27">
        <v>980</v>
      </c>
      <c r="AC27" s="2">
        <f>(Table2[[#This Row],[Close Price]]/Table2[[#This Row],[Day Low]])-1</f>
        <v>5.6637284567820023E-2</v>
      </c>
      <c r="AD27" s="2">
        <f>(Table2[[#This Row],[Day High]]/Table2[[#This Row],[Close Price]])-1</f>
        <v>6.2254871443689908E-3</v>
      </c>
      <c r="AE27" s="2">
        <f>(Table2[[#This Row],[Close Price]]/Table2[[#This Row],[Current Week Low]])-1</f>
        <v>2.0520965692503168E-2</v>
      </c>
      <c r="AF27" s="2">
        <f>(Table2[[#This Row],[Current Week High]]/Table2[[#This Row],[Close Price]])-1</f>
        <v>2.72053788208928E-2</v>
      </c>
      <c r="AG27" s="2">
        <f>(Table2[[#This Row],[Close Price]]/Table2[[#This Row],[Current Month Low]])-1</f>
        <v>0.10020547945205482</v>
      </c>
      <c r="AH27" s="2">
        <f>(Table2[[#This Row],[Current Month High]]/Table2[[#This Row],[Close Price]])-1</f>
        <v>0.22019548029633329</v>
      </c>
      <c r="AI27">
        <v>22.019548029633299</v>
      </c>
      <c r="AJ27">
        <v>195.167217934582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-0.11</v>
      </c>
      <c r="AM27" t="s">
        <v>10217</v>
      </c>
      <c r="AN27">
        <v>-3.13</v>
      </c>
      <c r="AO27" t="s">
        <v>10217</v>
      </c>
      <c r="AP27">
        <v>0.16901630247291199</v>
      </c>
      <c r="AQ27">
        <f>(Table2[[#This Row],[Sharpe Ratio]]-AVERAGE(Table2[Sharpe Ratio]))/_xlfn.STDEV.P(Table2[Sharpe Ratio])</f>
        <v>1.2933619361144335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50</v>
      </c>
      <c r="AT27">
        <f>_xlfn.RANK.AVG(Table2[[#This Row],[6M Return vs Nifty Z-Score]],Table2[6M Return vs Nifty Z-Score])</f>
        <v>46</v>
      </c>
      <c r="AU27">
        <f>_xlfn.RANK.AVG(Table2[[#This Row],[Sharpe Ratio Z-Score]],Table2[Sharpe Ratio Z-Score])</f>
        <v>75</v>
      </c>
      <c r="AV27">
        <f>(Table2[[#This Row],[Rank 1Y]]+Table2[[#This Row],[Rank 6M]]+Table2[[#This Row],[Rank Sharpe]])/3</f>
        <v>57</v>
      </c>
    </row>
    <row r="28" spans="1:48" x14ac:dyDescent="0.3">
      <c r="A28" t="s">
        <v>867</v>
      </c>
      <c r="B28" t="s">
        <v>868</v>
      </c>
      <c r="C28" t="s">
        <v>10183</v>
      </c>
      <c r="D28" t="s">
        <v>258</v>
      </c>
      <c r="E28">
        <v>17906.043025859999</v>
      </c>
      <c r="F28">
        <v>1234.2</v>
      </c>
      <c r="G28">
        <v>147.46931285796299</v>
      </c>
      <c r="H28">
        <f>(Table2[[#This Row],[1Y Return vs Nifty]]-AVERAGE(Table2[1Y Return vs Nifty]))/_xlfn.STDEV.P(Table2[1Y Return vs Nifty])</f>
        <v>1.4787475870814788</v>
      </c>
      <c r="I28">
        <v>-17.150074396572801</v>
      </c>
      <c r="J28">
        <f>(Table2[[#This Row],[1M Return vs Nifty]]-AVERAGE(Table2[1M Return vs Nifty]))/_xlfn.STDEV.P(Table2[1M Return vs Nifty])</f>
        <v>-1.9335736334007658</v>
      </c>
      <c r="K28">
        <v>58.764673732297702</v>
      </c>
      <c r="L28">
        <f>(Table2[[#This Row],[6M Return vs Nifty]]-AVERAGE(Table2[6M Return vs Nifty]))/_xlfn.STDEV.P(Table2[6M Return vs Nifty])</f>
        <v>1.7822506104702296</v>
      </c>
      <c r="M28">
        <v>-2.0673840807594099</v>
      </c>
      <c r="N28">
        <f>(Table2[[#This Row],[1W Return vs Nifty]]-AVERAGE(Table2[1W Return vs Nifty]))/_xlfn.STDEV.P(Table2[1W Return vs Nifty])</f>
        <v>-0.8251169070730463</v>
      </c>
      <c r="O28">
        <v>1272.1199999999999</v>
      </c>
      <c r="P28">
        <v>1253.19023705063</v>
      </c>
      <c r="Q28">
        <v>958.13652060725599</v>
      </c>
      <c r="R28">
        <v>32.357577782453902</v>
      </c>
      <c r="S28" s="2">
        <f>(Table2[[#This Row],[Close Price]]-Table2[[#This Row],[20D EMA]])/Table2[[#This Row],[20D EMA]]</f>
        <v>-2.9808508631261083E-2</v>
      </c>
      <c r="T28" s="2">
        <f>(Table2[[#This Row],[Close Price]]-Table2[[#This Row],[50D EMA]])/Table2[[#This Row],[50D EMA]]</f>
        <v>-1.5153514996512645E-2</v>
      </c>
      <c r="U28" s="2">
        <f>(Table2[[#This Row],[Close Price]]-Table2[[#This Row],[200D EMA]])/Table2[[#This Row],[200D EMA]]</f>
        <v>0.28812541162482586</v>
      </c>
      <c r="V28">
        <v>0.48336777551303101</v>
      </c>
      <c r="W28">
        <v>1247.8499999999999</v>
      </c>
      <c r="X28">
        <v>1274</v>
      </c>
      <c r="Y28">
        <v>1210.75</v>
      </c>
      <c r="Z28">
        <v>1250</v>
      </c>
      <c r="AA28">
        <v>1192.05</v>
      </c>
      <c r="AB28">
        <v>1450</v>
      </c>
      <c r="AC28" s="2">
        <f>(Table2[[#This Row],[Close Price]]/Table2[[#This Row],[Day Low]])-1</f>
        <v>-1.093881476138947E-2</v>
      </c>
      <c r="AD28" s="2">
        <f>(Table2[[#This Row],[Day High]]/Table2[[#This Row],[Close Price]])-1</f>
        <v>3.224760978771668E-2</v>
      </c>
      <c r="AE28" s="2">
        <f>(Table2[[#This Row],[Close Price]]/Table2[[#This Row],[Current Week Low]])-1</f>
        <v>1.9368160231261644E-2</v>
      </c>
      <c r="AF28" s="2">
        <f>(Table2[[#This Row],[Current Week High]]/Table2[[#This Row],[Close Price]])-1</f>
        <v>1.2801814940852418E-2</v>
      </c>
      <c r="AG28" s="2">
        <f>(Table2[[#This Row],[Close Price]]/Table2[[#This Row],[Current Month Low]])-1</f>
        <v>3.5359255064804307E-2</v>
      </c>
      <c r="AH28" s="2">
        <f>(Table2[[#This Row],[Current Month High]]/Table2[[#This Row],[Close Price]])-1</f>
        <v>0.17485010533138867</v>
      </c>
      <c r="AI28">
        <v>17.485010533138801</v>
      </c>
      <c r="AJ28">
        <v>187.658781027852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-0.02</v>
      </c>
      <c r="AM28" t="s">
        <v>10217</v>
      </c>
      <c r="AN28">
        <v>-6.63</v>
      </c>
      <c r="AO28" t="s">
        <v>10217</v>
      </c>
      <c r="AP28">
        <v>0.16450325108953101</v>
      </c>
      <c r="AQ28">
        <f>(Table2[[#This Row],[Sharpe Ratio]]-AVERAGE(Table2[Sharpe Ratio]))/_xlfn.STDEV.P(Table2[Sharpe Ratio])</f>
        <v>1.2411200858814568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1.7434277429593532</v>
      </c>
      <c r="AS28">
        <f>_xlfn.RANK.AVG(Table2[[#This Row],[1Y Return vs Nifty Z-Score]],Table2[1Y Return vs Nifty Z-Score])</f>
        <v>57</v>
      </c>
      <c r="AT28">
        <f>_xlfn.RANK.AVG(Table2[[#This Row],[6M Return vs Nifty Z-Score]],Table2[6M Return vs Nifty Z-Score])</f>
        <v>38</v>
      </c>
      <c r="AU28">
        <f>_xlfn.RANK.AVG(Table2[[#This Row],[Sharpe Ratio Z-Score]],Table2[Sharpe Ratio Z-Score])</f>
        <v>81</v>
      </c>
      <c r="AV28">
        <f>(Table2[[#This Row],[Rank 1Y]]+Table2[[#This Row],[Rank 6M]]+Table2[[#This Row],[Rank Sharpe]])/3</f>
        <v>58.666666666666664</v>
      </c>
    </row>
    <row r="29" spans="1:48" x14ac:dyDescent="0.3">
      <c r="A29" t="s">
        <v>443</v>
      </c>
      <c r="B29" t="s">
        <v>444</v>
      </c>
      <c r="C29" t="s">
        <v>10183</v>
      </c>
      <c r="D29" t="s">
        <v>83</v>
      </c>
      <c r="E29">
        <v>53521.790625000001</v>
      </c>
      <c r="F29">
        <v>1460.1</v>
      </c>
      <c r="G29">
        <v>111.57784314442701</v>
      </c>
      <c r="H29">
        <f>(Table2[[#This Row],[1Y Return vs Nifty]]-AVERAGE(Table2[1Y Return vs Nifty]))/_xlfn.STDEV.P(Table2[1Y Return vs Nifty])</f>
        <v>0.98662169336744665</v>
      </c>
      <c r="I29">
        <v>-11.0934637973108</v>
      </c>
      <c r="J29">
        <f>(Table2[[#This Row],[1M Return vs Nifty]]-AVERAGE(Table2[1M Return vs Nifty]))/_xlfn.STDEV.P(Table2[1M Return vs Nifty])</f>
        <v>-1.323999158355688</v>
      </c>
      <c r="K29">
        <v>56.220803479517102</v>
      </c>
      <c r="L29">
        <f>(Table2[[#This Row],[6M Return vs Nifty]]-AVERAGE(Table2[6M Return vs Nifty]))/_xlfn.STDEV.P(Table2[6M Return vs Nifty])</f>
        <v>1.6959002068624116</v>
      </c>
      <c r="M29">
        <v>-1.6273765461145999</v>
      </c>
      <c r="N29">
        <f>(Table2[[#This Row],[1W Return vs Nifty]]-AVERAGE(Table2[1W Return vs Nifty]))/_xlfn.STDEV.P(Table2[1W Return vs Nifty])</f>
        <v>-0.7346178936950849</v>
      </c>
      <c r="O29">
        <v>1513.2</v>
      </c>
      <c r="P29">
        <v>1453.4751335701601</v>
      </c>
      <c r="Q29">
        <v>1070.38313033498</v>
      </c>
      <c r="R29">
        <v>39.744481877778199</v>
      </c>
      <c r="S29" s="2">
        <f>(Table2[[#This Row],[Close Price]]-Table2[[#This Row],[20D EMA]])/Table2[[#This Row],[20D EMA]]</f>
        <v>-3.5091197462331573E-2</v>
      </c>
      <c r="T29" s="2">
        <f>(Table2[[#This Row],[Close Price]]-Table2[[#This Row],[50D EMA]])/Table2[[#This Row],[50D EMA]]</f>
        <v>4.557949618007707E-3</v>
      </c>
      <c r="U29" s="2">
        <f>(Table2[[#This Row],[Close Price]]-Table2[[#This Row],[200D EMA]])/Table2[[#This Row],[200D EMA]]</f>
        <v>0.36409100500589603</v>
      </c>
      <c r="V29">
        <v>0.59119699061590603</v>
      </c>
      <c r="W29">
        <v>1449.05</v>
      </c>
      <c r="X29">
        <v>1467.45</v>
      </c>
      <c r="Y29">
        <v>1415.3</v>
      </c>
      <c r="Z29">
        <v>1498</v>
      </c>
      <c r="AA29">
        <v>1350</v>
      </c>
      <c r="AB29">
        <v>1794.7</v>
      </c>
      <c r="AC29" s="2">
        <f>(Table2[[#This Row],[Close Price]]/Table2[[#This Row],[Day Low]])-1</f>
        <v>7.6256857941410239E-3</v>
      </c>
      <c r="AD29" s="2">
        <f>(Table2[[#This Row],[Day High]]/Table2[[#This Row],[Close Price]])-1</f>
        <v>5.0339017875489223E-3</v>
      </c>
      <c r="AE29" s="2">
        <f>(Table2[[#This Row],[Close Price]]/Table2[[#This Row],[Current Week Low]])-1</f>
        <v>3.165406627570122E-2</v>
      </c>
      <c r="AF29" s="2">
        <f>(Table2[[#This Row],[Current Week High]]/Table2[[#This Row],[Close Price]])-1</f>
        <v>2.5957126224231297E-2</v>
      </c>
      <c r="AG29" s="2">
        <f>(Table2[[#This Row],[Close Price]]/Table2[[#This Row],[Current Month Low]])-1</f>
        <v>8.1555555555555381E-2</v>
      </c>
      <c r="AH29" s="2">
        <f>(Table2[[#This Row],[Current Month High]]/Table2[[#This Row],[Close Price]])-1</f>
        <v>0.22916238613793594</v>
      </c>
      <c r="AI29">
        <v>22.916238613793499</v>
      </c>
      <c r="AJ29">
        <v>224.46666666666599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</v>
      </c>
      <c r="AM29">
        <v>0</v>
      </c>
      <c r="AN29">
        <v>-12.34</v>
      </c>
      <c r="AO29" t="s">
        <v>10217</v>
      </c>
      <c r="AP29">
        <v>0.191964477949535</v>
      </c>
      <c r="AQ29">
        <f>(Table2[[#This Row],[Sharpe Ratio]]-AVERAGE(Table2[Sharpe Ratio]))/_xlfn.STDEV.P(Table2[Sharpe Ratio])</f>
        <v>1.5590037479458956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2.1829085961249808</v>
      </c>
      <c r="AS29">
        <f>_xlfn.RANK.AVG(Table2[[#This Row],[1Y Return vs Nifty Z-Score]],Table2[1Y Return vs Nifty Z-Score])</f>
        <v>96</v>
      </c>
      <c r="AT29">
        <f>_xlfn.RANK.AVG(Table2[[#This Row],[6M Return vs Nifty Z-Score]],Table2[6M Return vs Nifty Z-Score])</f>
        <v>45</v>
      </c>
      <c r="AU29">
        <f>_xlfn.RANK.AVG(Table2[[#This Row],[Sharpe Ratio Z-Score]],Table2[Sharpe Ratio Z-Score])</f>
        <v>44</v>
      </c>
      <c r="AV29">
        <f>(Table2[[#This Row],[Rank 1Y]]+Table2[[#This Row],[Rank 6M]]+Table2[[#This Row],[Rank Sharpe]])/3</f>
        <v>61.666666666666664</v>
      </c>
    </row>
    <row r="30" spans="1:48" x14ac:dyDescent="0.3">
      <c r="A30" t="s">
        <v>1141</v>
      </c>
      <c r="B30" t="s">
        <v>1142</v>
      </c>
      <c r="C30" t="s">
        <v>10186</v>
      </c>
      <c r="D30" t="s">
        <v>133</v>
      </c>
      <c r="E30">
        <v>10808.096939450001</v>
      </c>
      <c r="F30">
        <v>455.75</v>
      </c>
      <c r="G30">
        <v>305.270805490589</v>
      </c>
      <c r="H30">
        <f>(Table2[[#This Row],[1Y Return vs Nifty]]-AVERAGE(Table2[1Y Return vs Nifty]))/_xlfn.STDEV.P(Table2[1Y Return vs Nifty])</f>
        <v>3.6424427829333115</v>
      </c>
      <c r="I30">
        <v>-9.3719780741984309</v>
      </c>
      <c r="J30">
        <f>(Table2[[#This Row],[1M Return vs Nifty]]-AVERAGE(Table2[1M Return vs Nifty]))/_xlfn.STDEV.P(Table2[1M Return vs Nifty])</f>
        <v>-1.150738266184135</v>
      </c>
      <c r="K30">
        <v>60.915424015597701</v>
      </c>
      <c r="L30">
        <f>(Table2[[#This Row],[6M Return vs Nifty]]-AVERAGE(Table2[6M Return vs Nifty]))/_xlfn.STDEV.P(Table2[6M Return vs Nifty])</f>
        <v>1.8552567533030189</v>
      </c>
      <c r="M30">
        <v>10.9684665671282</v>
      </c>
      <c r="N30">
        <f>(Table2[[#This Row],[1W Return vs Nifty]]-AVERAGE(Table2[1W Return vs Nifty]))/_xlfn.STDEV.P(Table2[1W Return vs Nifty])</f>
        <v>1.8560454124054362</v>
      </c>
      <c r="O30">
        <v>450.73</v>
      </c>
      <c r="P30">
        <v>434.88162058191199</v>
      </c>
      <c r="Q30">
        <v>311.807658988897</v>
      </c>
      <c r="R30">
        <v>54.829062224275397</v>
      </c>
      <c r="S30" s="2">
        <f>(Table2[[#This Row],[Close Price]]-Table2[[#This Row],[20D EMA]])/Table2[[#This Row],[20D EMA]]</f>
        <v>1.1137488074900675E-2</v>
      </c>
      <c r="T30" s="2">
        <f>(Table2[[#This Row],[Close Price]]-Table2[[#This Row],[50D EMA]])/Table2[[#This Row],[50D EMA]]</f>
        <v>4.7986344859008254E-2</v>
      </c>
      <c r="U30" s="2">
        <f>(Table2[[#This Row],[Close Price]]-Table2[[#This Row],[200D EMA]])/Table2[[#This Row],[200D EMA]]</f>
        <v>0.46163824672513437</v>
      </c>
      <c r="V30">
        <v>0.75985260213535799</v>
      </c>
      <c r="W30">
        <v>455.75</v>
      </c>
      <c r="X30">
        <v>474</v>
      </c>
      <c r="Y30">
        <v>446</v>
      </c>
      <c r="Z30">
        <v>474</v>
      </c>
      <c r="AA30">
        <v>390</v>
      </c>
      <c r="AB30">
        <v>569.6</v>
      </c>
      <c r="AC30" s="2">
        <f>(Table2[[#This Row],[Close Price]]/Table2[[#This Row],[Day Low]])-1</f>
        <v>0</v>
      </c>
      <c r="AD30" s="2">
        <f>(Table2[[#This Row],[Day High]]/Table2[[#This Row],[Close Price]])-1</f>
        <v>4.0043883708173356E-2</v>
      </c>
      <c r="AE30" s="2">
        <f>(Table2[[#This Row],[Close Price]]/Table2[[#This Row],[Current Week Low]])-1</f>
        <v>2.1860986547085126E-2</v>
      </c>
      <c r="AF30" s="2">
        <f>(Table2[[#This Row],[Current Week High]]/Table2[[#This Row],[Close Price]])-1</f>
        <v>4.0043883708173356E-2</v>
      </c>
      <c r="AG30" s="2">
        <f>(Table2[[#This Row],[Close Price]]/Table2[[#This Row],[Current Month Low]])-1</f>
        <v>0.16858974358974366</v>
      </c>
      <c r="AH30" s="2">
        <f>(Table2[[#This Row],[Current Month High]]/Table2[[#This Row],[Close Price]])-1</f>
        <v>0.24980800877674159</v>
      </c>
      <c r="AI30">
        <v>24.980800877674099</v>
      </c>
      <c r="AJ30">
        <v>383.55437665782398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</v>
      </c>
      <c r="AM30" t="s">
        <v>10218</v>
      </c>
      <c r="AN30">
        <v>-0.52</v>
      </c>
      <c r="AO30" t="s">
        <v>10217</v>
      </c>
      <c r="AP30">
        <v>0.13079552508474801</v>
      </c>
      <c r="AQ30">
        <f>(Table2[[#This Row],[Sharpe Ratio]]-AVERAGE(Table2[Sharpe Ratio]))/_xlfn.STDEV.P(Table2[Sharpe Ratio])</f>
        <v>0.85092865572830367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7.0539353381859353</v>
      </c>
      <c r="AS30">
        <f>_xlfn.RANK.AVG(Table2[[#This Row],[1Y Return vs Nifty Z-Score]],Table2[1Y Return vs Nifty Z-Score])</f>
        <v>7</v>
      </c>
      <c r="AT30">
        <f>_xlfn.RANK.AVG(Table2[[#This Row],[6M Return vs Nifty Z-Score]],Table2[6M Return vs Nifty Z-Score])</f>
        <v>35</v>
      </c>
      <c r="AU30">
        <f>_xlfn.RANK.AVG(Table2[[#This Row],[Sharpe Ratio Z-Score]],Table2[Sharpe Ratio Z-Score])</f>
        <v>150</v>
      </c>
      <c r="AV30">
        <f>(Table2[[#This Row],[Rank 1Y]]+Table2[[#This Row],[Rank 6M]]+Table2[[#This Row],[Rank Sharpe]])/3</f>
        <v>64</v>
      </c>
    </row>
    <row r="31" spans="1:48" x14ac:dyDescent="0.3">
      <c r="A31" t="s">
        <v>751</v>
      </c>
      <c r="B31" t="s">
        <v>752</v>
      </c>
      <c r="C31" t="s">
        <v>10183</v>
      </c>
      <c r="D31" t="s">
        <v>681</v>
      </c>
      <c r="E31">
        <v>21949.804077479999</v>
      </c>
      <c r="F31">
        <v>1629.85</v>
      </c>
      <c r="G31">
        <v>123.551392771492</v>
      </c>
      <c r="H31">
        <f>(Table2[[#This Row],[1Y Return vs Nifty]]-AVERAGE(Table2[1Y Return vs Nifty]))/_xlfn.STDEV.P(Table2[1Y Return vs Nifty])</f>
        <v>1.1507970213264018</v>
      </c>
      <c r="I31">
        <v>-11.672618636588901</v>
      </c>
      <c r="J31">
        <f>(Table2[[#This Row],[1M Return vs Nifty]]-AVERAGE(Table2[1M Return vs Nifty]))/_xlfn.STDEV.P(Table2[1M Return vs Nifty])</f>
        <v>-1.3822888570802161</v>
      </c>
      <c r="K31">
        <v>34.2913340542759</v>
      </c>
      <c r="L31">
        <f>(Table2[[#This Row],[6M Return vs Nifty]]-AVERAGE(Table2[6M Return vs Nifty]))/_xlfn.STDEV.P(Table2[6M Return vs Nifty])</f>
        <v>0.9515153335753217</v>
      </c>
      <c r="M31">
        <v>3.0289848598111599</v>
      </c>
      <c r="N31">
        <f>(Table2[[#This Row],[1W Return vs Nifty]]-AVERAGE(Table2[1W Return vs Nifty]))/_xlfn.STDEV.P(Table2[1W Return vs Nifty])</f>
        <v>0.22308414544764169</v>
      </c>
      <c r="O31">
        <v>1652.91</v>
      </c>
      <c r="P31">
        <v>1538.0863673127701</v>
      </c>
      <c r="Q31">
        <v>1146.8967035850101</v>
      </c>
      <c r="R31">
        <v>44.855962325283201</v>
      </c>
      <c r="S31" s="2">
        <f>(Table2[[#This Row],[Close Price]]-Table2[[#This Row],[20D EMA]])/Table2[[#This Row],[20D EMA]]</f>
        <v>-1.3951152815337903E-2</v>
      </c>
      <c r="T31" s="2">
        <f>(Table2[[#This Row],[Close Price]]-Table2[[#This Row],[50D EMA]])/Table2[[#This Row],[50D EMA]]</f>
        <v>5.9660910230647436E-2</v>
      </c>
      <c r="U31" s="2">
        <f>(Table2[[#This Row],[Close Price]]-Table2[[#This Row],[200D EMA]])/Table2[[#This Row],[200D EMA]]</f>
        <v>0.42109572283655311</v>
      </c>
      <c r="V31">
        <v>0.51932662050906597</v>
      </c>
      <c r="W31">
        <v>1602.05</v>
      </c>
      <c r="X31">
        <v>1636.75</v>
      </c>
      <c r="Y31">
        <v>1532.4</v>
      </c>
      <c r="Z31">
        <v>1707.7</v>
      </c>
      <c r="AA31">
        <v>1459.4</v>
      </c>
      <c r="AB31">
        <v>1866</v>
      </c>
      <c r="AC31" s="2">
        <f>(Table2[[#This Row],[Close Price]]/Table2[[#This Row],[Day Low]])-1</f>
        <v>1.735276676757902E-2</v>
      </c>
      <c r="AD31" s="2">
        <f>(Table2[[#This Row],[Day High]]/Table2[[#This Row],[Close Price]])-1</f>
        <v>4.2335184219406408E-3</v>
      </c>
      <c r="AE31" s="2">
        <f>(Table2[[#This Row],[Close Price]]/Table2[[#This Row],[Current Week Low]])-1</f>
        <v>6.359305664317394E-2</v>
      </c>
      <c r="AF31" s="2">
        <f>(Table2[[#This Row],[Current Week High]]/Table2[[#This Row],[Close Price]])-1</f>
        <v>4.7765131760591606E-2</v>
      </c>
      <c r="AG31" s="2">
        <f>(Table2[[#This Row],[Close Price]]/Table2[[#This Row],[Current Month Low]])-1</f>
        <v>0.11679457311223773</v>
      </c>
      <c r="AH31" s="2">
        <f>(Table2[[#This Row],[Current Month High]]/Table2[[#This Row],[Close Price]])-1</f>
        <v>0.14489063410743319</v>
      </c>
      <c r="AI31">
        <v>16.388011166671699</v>
      </c>
      <c r="AJ31">
        <v>167.14473037207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0.28000000000000003</v>
      </c>
      <c r="AM31" t="s">
        <v>10218</v>
      </c>
      <c r="AN31">
        <v>-3.47</v>
      </c>
      <c r="AO31" t="s">
        <v>10217</v>
      </c>
      <c r="AP31">
        <v>0.25581713885395402</v>
      </c>
      <c r="AQ31">
        <f>(Table2[[#This Row],[Sharpe Ratio]]-AVERAGE(Table2[Sharpe Ratio]))/_xlfn.STDEV.P(Table2[Sharpe Ratio])</f>
        <v>2.2981447114699338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3.2412523547390828</v>
      </c>
      <c r="AS31">
        <f>_xlfn.RANK.AVG(Table2[[#This Row],[1Y Return vs Nifty Z-Score]],Table2[1Y Return vs Nifty Z-Score])</f>
        <v>78</v>
      </c>
      <c r="AT31">
        <f>_xlfn.RANK.AVG(Table2[[#This Row],[6M Return vs Nifty Z-Score]],Table2[6M Return vs Nifty Z-Score])</f>
        <v>109</v>
      </c>
      <c r="AU31">
        <f>_xlfn.RANK.AVG(Table2[[#This Row],[Sharpe Ratio Z-Score]],Table2[Sharpe Ratio Z-Score])</f>
        <v>7</v>
      </c>
      <c r="AV31">
        <f>(Table2[[#This Row],[Rank 1Y]]+Table2[[#This Row],[Rank 6M]]+Table2[[#This Row],[Rank Sharpe]])/3</f>
        <v>64.666666666666671</v>
      </c>
    </row>
    <row r="32" spans="1:48" x14ac:dyDescent="0.3">
      <c r="A32" t="s">
        <v>709</v>
      </c>
      <c r="B32" t="s">
        <v>710</v>
      </c>
      <c r="C32" t="s">
        <v>10183</v>
      </c>
      <c r="D32" t="s">
        <v>167</v>
      </c>
      <c r="E32">
        <v>23940.265134207999</v>
      </c>
      <c r="F32">
        <v>183.62</v>
      </c>
      <c r="G32">
        <v>220.87915574448701</v>
      </c>
      <c r="H32">
        <f>(Table2[[#This Row],[1Y Return vs Nifty]]-AVERAGE(Table2[1Y Return vs Nifty]))/_xlfn.STDEV.P(Table2[1Y Return vs Nifty])</f>
        <v>2.4853066615991923</v>
      </c>
      <c r="I32">
        <v>18.7697659642037</v>
      </c>
      <c r="J32">
        <f>(Table2[[#This Row],[1M Return vs Nifty]]-AVERAGE(Table2[1M Return vs Nifty]))/_xlfn.STDEV.P(Table2[1M Return vs Nifty])</f>
        <v>1.6816196290307575</v>
      </c>
      <c r="K32">
        <v>38.810661757377602</v>
      </c>
      <c r="L32">
        <f>(Table2[[#This Row],[6M Return vs Nifty]]-AVERAGE(Table2[6M Return vs Nifty]))/_xlfn.STDEV.P(Table2[6M Return vs Nifty])</f>
        <v>1.1049216524598104</v>
      </c>
      <c r="M32">
        <v>15.526285254671199</v>
      </c>
      <c r="N32">
        <f>(Table2[[#This Row],[1W Return vs Nifty]]-AVERAGE(Table2[1W Return vs Nifty]))/_xlfn.STDEV.P(Table2[1W Return vs Nifty])</f>
        <v>2.7934795740982437</v>
      </c>
      <c r="O32">
        <v>162.69</v>
      </c>
      <c r="P32">
        <v>154.61145132413299</v>
      </c>
      <c r="Q32">
        <v>124.02263720686</v>
      </c>
      <c r="R32">
        <v>79.249062470434296</v>
      </c>
      <c r="S32" s="2">
        <f>(Table2[[#This Row],[Close Price]]-Table2[[#This Row],[20D EMA]])/Table2[[#This Row],[20D EMA]]</f>
        <v>0.12864957895383863</v>
      </c>
      <c r="T32" s="2">
        <f>(Table2[[#This Row],[Close Price]]-Table2[[#This Row],[50D EMA]])/Table2[[#This Row],[50D EMA]]</f>
        <v>0.18762225195760215</v>
      </c>
      <c r="U32" s="2">
        <f>(Table2[[#This Row],[Close Price]]-Table2[[#This Row],[200D EMA]])/Table2[[#This Row],[200D EMA]]</f>
        <v>0.48053616771377228</v>
      </c>
      <c r="V32">
        <v>1.3783284299299401</v>
      </c>
      <c r="W32">
        <v>180.12</v>
      </c>
      <c r="X32">
        <v>184.95</v>
      </c>
      <c r="Y32">
        <v>171.5</v>
      </c>
      <c r="Z32">
        <v>190</v>
      </c>
      <c r="AA32">
        <v>140.1</v>
      </c>
      <c r="AB32">
        <v>190</v>
      </c>
      <c r="AC32" s="2">
        <f>(Table2[[#This Row],[Close Price]]/Table2[[#This Row],[Day Low]])-1</f>
        <v>1.943149011769929E-2</v>
      </c>
      <c r="AD32" s="2">
        <f>(Table2[[#This Row],[Day High]]/Table2[[#This Row],[Close Price]])-1</f>
        <v>7.2432196928438053E-3</v>
      </c>
      <c r="AE32" s="2">
        <f>(Table2[[#This Row],[Close Price]]/Table2[[#This Row],[Current Week Low]])-1</f>
        <v>7.0670553935860081E-2</v>
      </c>
      <c r="AF32" s="2">
        <f>(Table2[[#This Row],[Current Week High]]/Table2[[#This Row],[Close Price]])-1</f>
        <v>3.4745670406273854E-2</v>
      </c>
      <c r="AG32" s="2">
        <f>(Table2[[#This Row],[Close Price]]/Table2[[#This Row],[Current Month Low]])-1</f>
        <v>0.31063526052819412</v>
      </c>
      <c r="AH32" s="2">
        <f>(Table2[[#This Row],[Current Month High]]/Table2[[#This Row],[Close Price]])-1</f>
        <v>3.4745670406273854E-2</v>
      </c>
      <c r="AI32">
        <v>3.4745670406273801</v>
      </c>
      <c r="AJ32">
        <v>294.88172043010701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0.16</v>
      </c>
      <c r="AM32" t="s">
        <v>10218</v>
      </c>
      <c r="AN32">
        <v>6.91</v>
      </c>
      <c r="AO32" t="s">
        <v>10218</v>
      </c>
      <c r="AP32">
        <v>0.153521105185668</v>
      </c>
      <c r="AQ32">
        <f>(Table2[[#This Row],[Sharpe Ratio]]-AVERAGE(Table2[Sharpe Ratio]))/_xlfn.STDEV.P(Table2[Sharpe Ratio])</f>
        <v>1.1139937642847149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9.1793212814727188</v>
      </c>
      <c r="AS32">
        <f>_xlfn.RANK.AVG(Table2[[#This Row],[1Y Return vs Nifty Z-Score]],Table2[1Y Return vs Nifty Z-Score])</f>
        <v>15</v>
      </c>
      <c r="AT32">
        <f>_xlfn.RANK.AVG(Table2[[#This Row],[6M Return vs Nifty Z-Score]],Table2[6M Return vs Nifty Z-Score])</f>
        <v>90</v>
      </c>
      <c r="AU32">
        <f>_xlfn.RANK.AVG(Table2[[#This Row],[Sharpe Ratio Z-Score]],Table2[Sharpe Ratio Z-Score])</f>
        <v>102</v>
      </c>
      <c r="AV32">
        <f>(Table2[[#This Row],[Rank 1Y]]+Table2[[#This Row],[Rank 6M]]+Table2[[#This Row],[Rank Sharpe]])/3</f>
        <v>69</v>
      </c>
    </row>
    <row r="33" spans="1:48" x14ac:dyDescent="0.3">
      <c r="A33" t="s">
        <v>549</v>
      </c>
      <c r="B33" t="s">
        <v>550</v>
      </c>
      <c r="C33" t="s">
        <v>10183</v>
      </c>
      <c r="D33" t="s">
        <v>231</v>
      </c>
      <c r="E33">
        <v>37072.944646099997</v>
      </c>
      <c r="F33">
        <v>9229.4</v>
      </c>
      <c r="G33">
        <v>117.70491219294</v>
      </c>
      <c r="H33">
        <f>(Table2[[#This Row],[1Y Return vs Nifty]]-AVERAGE(Table2[1Y Return vs Nifty]))/_xlfn.STDEV.P(Table2[1Y Return vs Nifty])</f>
        <v>1.0706330017761927</v>
      </c>
      <c r="I33">
        <v>3.74412524169054</v>
      </c>
      <c r="J33">
        <f>(Table2[[#This Row],[1M Return vs Nifty]]-AVERAGE(Table2[1M Return vs Nifty]))/_xlfn.STDEV.P(Table2[1M Return vs Nifty])</f>
        <v>0.16934689735506403</v>
      </c>
      <c r="K33">
        <v>31.158535489986601</v>
      </c>
      <c r="L33">
        <f>(Table2[[#This Row],[6M Return vs Nifty]]-AVERAGE(Table2[6M Return vs Nifty]))/_xlfn.STDEV.P(Table2[6M Return vs Nifty])</f>
        <v>0.84517405294094916</v>
      </c>
      <c r="M33">
        <v>8.9963921683250501</v>
      </c>
      <c r="N33">
        <f>(Table2[[#This Row],[1W Return vs Nifty]]-AVERAGE(Table2[1W Return vs Nifty]))/_xlfn.STDEV.P(Table2[1W Return vs Nifty])</f>
        <v>1.4504369322150015</v>
      </c>
      <c r="O33">
        <v>8540.44</v>
      </c>
      <c r="P33">
        <v>8287.9115277757992</v>
      </c>
      <c r="Q33">
        <v>6804.6459361919296</v>
      </c>
      <c r="R33">
        <v>72.292026275100696</v>
      </c>
      <c r="S33" s="2">
        <f>(Table2[[#This Row],[Close Price]]-Table2[[#This Row],[20D EMA]])/Table2[[#This Row],[20D EMA]]</f>
        <v>8.0670316751830007E-2</v>
      </c>
      <c r="T33" s="2">
        <f>(Table2[[#This Row],[Close Price]]-Table2[[#This Row],[50D EMA]])/Table2[[#This Row],[50D EMA]]</f>
        <v>0.11359779470001953</v>
      </c>
      <c r="U33" s="2">
        <f>(Table2[[#This Row],[Close Price]]-Table2[[#This Row],[200D EMA]])/Table2[[#This Row],[200D EMA]]</f>
        <v>0.35633802060317488</v>
      </c>
      <c r="V33">
        <v>1.7350287015936701</v>
      </c>
      <c r="W33">
        <v>9170</v>
      </c>
      <c r="X33">
        <v>9329.9500000000007</v>
      </c>
      <c r="Y33">
        <v>8201</v>
      </c>
      <c r="Z33">
        <v>9659.9</v>
      </c>
      <c r="AA33">
        <v>7595</v>
      </c>
      <c r="AB33">
        <v>9659.9</v>
      </c>
      <c r="AC33" s="2">
        <f>(Table2[[#This Row],[Close Price]]/Table2[[#This Row],[Day Low]])-1</f>
        <v>6.4776444929115495E-3</v>
      </c>
      <c r="AD33" s="2">
        <f>(Table2[[#This Row],[Day High]]/Table2[[#This Row],[Close Price]])-1</f>
        <v>1.0894532689015746E-2</v>
      </c>
      <c r="AE33" s="2">
        <f>(Table2[[#This Row],[Close Price]]/Table2[[#This Row],[Current Week Low]])-1</f>
        <v>0.12539934154371424</v>
      </c>
      <c r="AF33" s="2">
        <f>(Table2[[#This Row],[Current Week High]]/Table2[[#This Row],[Close Price]])-1</f>
        <v>4.6644418922140218E-2</v>
      </c>
      <c r="AG33" s="2">
        <f>(Table2[[#This Row],[Close Price]]/Table2[[#This Row],[Current Month Low]])-1</f>
        <v>0.21519420671494394</v>
      </c>
      <c r="AH33" s="2">
        <f>(Table2[[#This Row],[Current Month High]]/Table2[[#This Row],[Close Price]])-1</f>
        <v>4.6644418922140218E-2</v>
      </c>
      <c r="AI33">
        <v>4.6644418922140201</v>
      </c>
      <c r="AJ33">
        <v>160.33877268944801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0.04</v>
      </c>
      <c r="AM33" t="s">
        <v>10218</v>
      </c>
      <c r="AN33">
        <v>6.46</v>
      </c>
      <c r="AO33" t="s">
        <v>10218</v>
      </c>
      <c r="AP33">
        <v>0.26998142882642301</v>
      </c>
      <c r="AQ33">
        <f>(Table2[[#This Row],[Sharpe Ratio]]-AVERAGE(Table2[Sharpe Ratio]))/_xlfn.STDEV.P(Table2[Sharpe Ratio])</f>
        <v>2.4621066637142772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5.9976975480014847</v>
      </c>
      <c r="AS33">
        <f>_xlfn.RANK.AVG(Table2[[#This Row],[1Y Return vs Nifty Z-Score]],Table2[1Y Return vs Nifty Z-Score])</f>
        <v>88</v>
      </c>
      <c r="AT33">
        <f>_xlfn.RANK.AVG(Table2[[#This Row],[6M Return vs Nifty Z-Score]],Table2[6M Return vs Nifty Z-Score])</f>
        <v>126</v>
      </c>
      <c r="AU33">
        <f>_xlfn.RANK.AVG(Table2[[#This Row],[Sharpe Ratio Z-Score]],Table2[Sharpe Ratio Z-Score])</f>
        <v>5</v>
      </c>
      <c r="AV33">
        <f>(Table2[[#This Row],[Rank 1Y]]+Table2[[#This Row],[Rank 6M]]+Table2[[#This Row],[Rank Sharpe]])/3</f>
        <v>73</v>
      </c>
    </row>
    <row r="34" spans="1:48" x14ac:dyDescent="0.3">
      <c r="A34" t="s">
        <v>306</v>
      </c>
      <c r="B34" t="s">
        <v>307</v>
      </c>
      <c r="C34" t="s">
        <v>10179</v>
      </c>
      <c r="D34" t="s">
        <v>86</v>
      </c>
      <c r="E34">
        <v>89704.719649680002</v>
      </c>
      <c r="F34">
        <v>1866.45</v>
      </c>
      <c r="G34">
        <v>110.30554637001499</v>
      </c>
      <c r="H34">
        <f>(Table2[[#This Row],[1Y Return vs Nifty]]-AVERAGE(Table2[1Y Return vs Nifty]))/_xlfn.STDEV.P(Table2[1Y Return vs Nifty])</f>
        <v>0.96917659590628424</v>
      </c>
      <c r="I34">
        <v>3.3959169160860601</v>
      </c>
      <c r="J34">
        <f>(Table2[[#This Row],[1M Return vs Nifty]]-AVERAGE(Table2[1M Return vs Nifty]))/_xlfn.STDEV.P(Table2[1M Return vs Nifty])</f>
        <v>0.13430107365417426</v>
      </c>
      <c r="K34">
        <v>64.620104145533404</v>
      </c>
      <c r="L34">
        <f>(Table2[[#This Row],[6M Return vs Nifty]]-AVERAGE(Table2[6M Return vs Nifty]))/_xlfn.STDEV.P(Table2[6M Return vs Nifty])</f>
        <v>1.9810102677002808</v>
      </c>
      <c r="M34">
        <v>3.7778013049938801</v>
      </c>
      <c r="N34">
        <f>(Table2[[#This Row],[1W Return vs Nifty]]-AVERAGE(Table2[1W Return vs Nifty]))/_xlfn.STDEV.P(Table2[1W Return vs Nifty])</f>
        <v>0.3770977569303009</v>
      </c>
      <c r="O34">
        <v>1566.42</v>
      </c>
      <c r="P34">
        <v>1513.0888248828501</v>
      </c>
      <c r="Q34">
        <v>1237.2247733674001</v>
      </c>
      <c r="R34">
        <v>91.029595003741306</v>
      </c>
      <c r="S34" s="2">
        <f>(Table2[[#This Row],[Close Price]]-Table2[[#This Row],[20D EMA]])/Table2[[#This Row],[20D EMA]]</f>
        <v>0.19153866779024781</v>
      </c>
      <c r="T34" s="2">
        <f>(Table2[[#This Row],[Close Price]]-Table2[[#This Row],[50D EMA]])/Table2[[#This Row],[50D EMA]]</f>
        <v>0.2335363062009983</v>
      </c>
      <c r="U34" s="2">
        <f>(Table2[[#This Row],[Close Price]]-Table2[[#This Row],[200D EMA]])/Table2[[#This Row],[200D EMA]]</f>
        <v>0.50857794006178403</v>
      </c>
      <c r="V34">
        <v>1.6816844851286801</v>
      </c>
      <c r="W34">
        <v>1807.7</v>
      </c>
      <c r="X34">
        <v>1896</v>
      </c>
      <c r="Y34">
        <v>1550.05</v>
      </c>
      <c r="Z34">
        <v>1908</v>
      </c>
      <c r="AA34">
        <v>1450</v>
      </c>
      <c r="AB34">
        <v>1908</v>
      </c>
      <c r="AC34" s="2">
        <f>(Table2[[#This Row],[Close Price]]/Table2[[#This Row],[Day Low]])-1</f>
        <v>3.2499861702716126E-2</v>
      </c>
      <c r="AD34" s="2">
        <f>(Table2[[#This Row],[Day High]]/Table2[[#This Row],[Close Price]])-1</f>
        <v>1.5832194808325983E-2</v>
      </c>
      <c r="AE34" s="2">
        <f>(Table2[[#This Row],[Close Price]]/Table2[[#This Row],[Current Week Low]])-1</f>
        <v>0.2041224476629786</v>
      </c>
      <c r="AF34" s="2">
        <f>(Table2[[#This Row],[Current Week High]]/Table2[[#This Row],[Close Price]])-1</f>
        <v>2.2261512496986269E-2</v>
      </c>
      <c r="AG34" s="2">
        <f>(Table2[[#This Row],[Close Price]]/Table2[[#This Row],[Current Month Low]])-1</f>
        <v>0.28720689655172427</v>
      </c>
      <c r="AH34" s="2">
        <f>(Table2[[#This Row],[Current Month High]]/Table2[[#This Row],[Close Price]])-1</f>
        <v>2.2261512496986269E-2</v>
      </c>
      <c r="AI34">
        <v>2.2261512496986202</v>
      </c>
      <c r="AJ34">
        <v>200.31375703942001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0.25</v>
      </c>
      <c r="AM34" t="s">
        <v>10218</v>
      </c>
      <c r="AN34">
        <v>23.6</v>
      </c>
      <c r="AO34" t="s">
        <v>10218</v>
      </c>
      <c r="AP34">
        <v>0.15635846891483601</v>
      </c>
      <c r="AQ34">
        <f>(Table2[[#This Row],[Sharpe Ratio]]-AVERAGE(Table2[Sharpe Ratio]))/_xlfn.STDEV.P(Table2[Sharpe Ratio])</f>
        <v>1.1468383118875896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4.6084240060786295</v>
      </c>
      <c r="AS34">
        <f>_xlfn.RANK.AVG(Table2[[#This Row],[1Y Return vs Nifty Z-Score]],Table2[1Y Return vs Nifty Z-Score])</f>
        <v>98</v>
      </c>
      <c r="AT34">
        <f>_xlfn.RANK.AVG(Table2[[#This Row],[6M Return vs Nifty Z-Score]],Table2[6M Return vs Nifty Z-Score])</f>
        <v>28</v>
      </c>
      <c r="AU34">
        <f>_xlfn.RANK.AVG(Table2[[#This Row],[Sharpe Ratio Z-Score]],Table2[Sharpe Ratio Z-Score])</f>
        <v>96</v>
      </c>
      <c r="AV34">
        <f>(Table2[[#This Row],[Rank 1Y]]+Table2[[#This Row],[Rank 6M]]+Table2[[#This Row],[Rank Sharpe]])/3</f>
        <v>74</v>
      </c>
    </row>
    <row r="35" spans="1:48" x14ac:dyDescent="0.3">
      <c r="A35" t="s">
        <v>1340</v>
      </c>
      <c r="B35" t="s">
        <v>1341</v>
      </c>
      <c r="C35" t="s">
        <v>10191</v>
      </c>
      <c r="D35" t="s">
        <v>1342</v>
      </c>
      <c r="E35">
        <v>8349.9978154199998</v>
      </c>
      <c r="F35">
        <v>1342.65</v>
      </c>
      <c r="G35">
        <v>120.953846867697</v>
      </c>
      <c r="H35">
        <f>(Table2[[#This Row],[1Y Return vs Nifty]]-AVERAGE(Table2[1Y Return vs Nifty]))/_xlfn.STDEV.P(Table2[1Y Return vs Nifty])</f>
        <v>1.1151807701789533</v>
      </c>
      <c r="I35">
        <v>-3.0102523245464501</v>
      </c>
      <c r="J35">
        <f>(Table2[[#This Row],[1M Return vs Nifty]]-AVERAGE(Table2[1M Return vs Nifty]))/_xlfn.STDEV.P(Table2[1M Return vs Nifty])</f>
        <v>-0.51045512916069991</v>
      </c>
      <c r="K35">
        <v>84.227076992354398</v>
      </c>
      <c r="L35">
        <f>(Table2[[#This Row],[6M Return vs Nifty]]-AVERAGE(Table2[6M Return vs Nifty]))/_xlfn.STDEV.P(Table2[6M Return vs Nifty])</f>
        <v>2.646559156052545</v>
      </c>
      <c r="M35">
        <v>-1.7570018206739999</v>
      </c>
      <c r="N35">
        <f>(Table2[[#This Row],[1W Return vs Nifty]]-AVERAGE(Table2[1W Return vs Nifty]))/_xlfn.STDEV.P(Table2[1W Return vs Nifty])</f>
        <v>-0.76127870864213509</v>
      </c>
      <c r="O35">
        <v>1286.69</v>
      </c>
      <c r="P35">
        <v>1185.4945145568699</v>
      </c>
      <c r="Q35">
        <v>873.11678250714999</v>
      </c>
      <c r="R35">
        <v>63.465956356906801</v>
      </c>
      <c r="S35" s="2">
        <f>(Table2[[#This Row],[Close Price]]-Table2[[#This Row],[20D EMA]])/Table2[[#This Row],[20D EMA]]</f>
        <v>4.3491439274417329E-2</v>
      </c>
      <c r="T35" s="2">
        <f>(Table2[[#This Row],[Close Price]]-Table2[[#This Row],[50D EMA]])/Table2[[#This Row],[50D EMA]]</f>
        <v>0.13256534173156748</v>
      </c>
      <c r="U35" s="2">
        <f>(Table2[[#This Row],[Close Price]]-Table2[[#This Row],[200D EMA]])/Table2[[#This Row],[200D EMA]]</f>
        <v>0.53776679924143489</v>
      </c>
      <c r="V35">
        <v>0.91296802370423402</v>
      </c>
      <c r="W35">
        <v>1342.65</v>
      </c>
      <c r="X35">
        <v>1356.6</v>
      </c>
      <c r="Y35">
        <v>1301</v>
      </c>
      <c r="Z35">
        <v>1388.7</v>
      </c>
      <c r="AA35">
        <v>1184.95</v>
      </c>
      <c r="AB35">
        <v>1405</v>
      </c>
      <c r="AC35" s="2">
        <f>(Table2[[#This Row],[Close Price]]/Table2[[#This Row],[Day Low]])-1</f>
        <v>0</v>
      </c>
      <c r="AD35" s="2">
        <f>(Table2[[#This Row],[Day High]]/Table2[[#This Row],[Close Price]])-1</f>
        <v>1.0389900569768518E-2</v>
      </c>
      <c r="AE35" s="2">
        <f>(Table2[[#This Row],[Close Price]]/Table2[[#This Row],[Current Week Low]])-1</f>
        <v>3.201383551114545E-2</v>
      </c>
      <c r="AF35" s="2">
        <f>(Table2[[#This Row],[Current Week High]]/Table2[[#This Row],[Close Price]])-1</f>
        <v>3.4297843816333273E-2</v>
      </c>
      <c r="AG35" s="2">
        <f>(Table2[[#This Row],[Close Price]]/Table2[[#This Row],[Current Month Low]])-1</f>
        <v>0.13308578421030437</v>
      </c>
      <c r="AH35" s="2">
        <f>(Table2[[#This Row],[Current Month High]]/Table2[[#This Row],[Close Price]])-1</f>
        <v>4.6438014374557746E-2</v>
      </c>
      <c r="AI35">
        <v>4.6438014374557701</v>
      </c>
      <c r="AJ35">
        <v>208.33620392697199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</v>
      </c>
      <c r="AM35">
        <v>0</v>
      </c>
      <c r="AN35">
        <v>4.78</v>
      </c>
      <c r="AO35" t="s">
        <v>10218</v>
      </c>
      <c r="AP35">
        <v>0.140545702714197</v>
      </c>
      <c r="AQ35">
        <f>(Table2[[#This Row],[Sharpe Ratio]]-AVERAGE(Table2[Sharpe Ratio]))/_xlfn.STDEV.P(Table2[Sharpe Ratio])</f>
        <v>0.96379404904917454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3.4538001374778373</v>
      </c>
      <c r="AS35">
        <f>_xlfn.RANK.AVG(Table2[[#This Row],[1Y Return vs Nifty Z-Score]],Table2[1Y Return vs Nifty Z-Score])</f>
        <v>81</v>
      </c>
      <c r="AT35">
        <f>_xlfn.RANK.AVG(Table2[[#This Row],[6M Return vs Nifty Z-Score]],Table2[6M Return vs Nifty Z-Score])</f>
        <v>14</v>
      </c>
      <c r="AU35">
        <f>_xlfn.RANK.AVG(Table2[[#This Row],[Sharpe Ratio Z-Score]],Table2[Sharpe Ratio Z-Score])</f>
        <v>128</v>
      </c>
      <c r="AV35">
        <f>(Table2[[#This Row],[Rank 1Y]]+Table2[[#This Row],[Rank 6M]]+Table2[[#This Row],[Rank Sharpe]])/3</f>
        <v>74.333333333333329</v>
      </c>
    </row>
    <row r="36" spans="1:48" x14ac:dyDescent="0.3">
      <c r="A36" t="s">
        <v>1465</v>
      </c>
      <c r="B36" t="s">
        <v>1466</v>
      </c>
      <c r="C36" t="s">
        <v>10177</v>
      </c>
      <c r="D36" t="s">
        <v>198</v>
      </c>
      <c r="E36">
        <v>7004.7447668550003</v>
      </c>
      <c r="F36">
        <v>2440.35</v>
      </c>
      <c r="G36">
        <v>159.361007887694</v>
      </c>
      <c r="H36">
        <f>(Table2[[#This Row],[1Y Return vs Nifty]]-AVERAGE(Table2[1Y Return vs Nifty]))/_xlfn.STDEV.P(Table2[1Y Return vs Nifty])</f>
        <v>1.6418005657137249</v>
      </c>
      <c r="I36">
        <v>6.6080284052513996</v>
      </c>
      <c r="J36">
        <f>(Table2[[#This Row],[1M Return vs Nifty]]-AVERAGE(Table2[1M Return vs Nifty]))/_xlfn.STDEV.P(Table2[1M Return vs Nifty])</f>
        <v>0.45758769456270854</v>
      </c>
      <c r="K36">
        <v>63.028316102405498</v>
      </c>
      <c r="L36">
        <f>(Table2[[#This Row],[6M Return vs Nifty]]-AVERAGE(Table2[6M Return vs Nifty]))/_xlfn.STDEV.P(Table2[6M Return vs Nifty])</f>
        <v>1.9269778185877717</v>
      </c>
      <c r="M36">
        <v>-0.90003483563836095</v>
      </c>
      <c r="N36">
        <f>(Table2[[#This Row],[1W Return vs Nifty]]-AVERAGE(Table2[1W Return vs Nifty]))/_xlfn.STDEV.P(Table2[1W Return vs Nifty])</f>
        <v>-0.58502112090374225</v>
      </c>
      <c r="O36">
        <v>2428</v>
      </c>
      <c r="P36">
        <v>2171.66979173855</v>
      </c>
      <c r="Q36">
        <v>1595.893788799</v>
      </c>
      <c r="R36">
        <v>46.424041135399698</v>
      </c>
      <c r="S36" s="2">
        <f>(Table2[[#This Row],[Close Price]]-Table2[[#This Row],[20D EMA]])/Table2[[#This Row],[20D EMA]]</f>
        <v>5.0864909390444437E-3</v>
      </c>
      <c r="T36" s="2">
        <f>(Table2[[#This Row],[Close Price]]-Table2[[#This Row],[50D EMA]])/Table2[[#This Row],[50D EMA]]</f>
        <v>0.12372056252914747</v>
      </c>
      <c r="U36" s="2">
        <f>(Table2[[#This Row],[Close Price]]-Table2[[#This Row],[200D EMA]])/Table2[[#This Row],[200D EMA]]</f>
        <v>0.52914311536765912</v>
      </c>
      <c r="V36">
        <v>0.47607510704990902</v>
      </c>
      <c r="W36">
        <v>2456.85</v>
      </c>
      <c r="X36">
        <v>2510</v>
      </c>
      <c r="Y36">
        <v>2403.4499999999998</v>
      </c>
      <c r="Z36">
        <v>2504</v>
      </c>
      <c r="AA36">
        <v>2145.6999999999998</v>
      </c>
      <c r="AB36">
        <v>2952.1</v>
      </c>
      <c r="AC36" s="2">
        <f>(Table2[[#This Row],[Close Price]]/Table2[[#This Row],[Day Low]])-1</f>
        <v>-6.7159167226326089E-3</v>
      </c>
      <c r="AD36" s="2">
        <f>(Table2[[#This Row],[Day High]]/Table2[[#This Row],[Close Price]])-1</f>
        <v>2.8540987973036724E-2</v>
      </c>
      <c r="AE36" s="2">
        <f>(Table2[[#This Row],[Close Price]]/Table2[[#This Row],[Current Week Low]])-1</f>
        <v>1.5352930162890965E-2</v>
      </c>
      <c r="AF36" s="2">
        <f>(Table2[[#This Row],[Current Week High]]/Table2[[#This Row],[Close Price]])-1</f>
        <v>2.6082324256766487E-2</v>
      </c>
      <c r="AG36" s="2">
        <f>(Table2[[#This Row],[Close Price]]/Table2[[#This Row],[Current Month Low]])-1</f>
        <v>0.13732115393577859</v>
      </c>
      <c r="AH36" s="2">
        <f>(Table2[[#This Row],[Current Month High]]/Table2[[#This Row],[Close Price]])-1</f>
        <v>0.20970352613354648</v>
      </c>
      <c r="AI36">
        <v>20.970352613354599</v>
      </c>
      <c r="AJ36">
        <v>203.14906832298101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</v>
      </c>
      <c r="AM36" t="s">
        <v>10218</v>
      </c>
      <c r="AN36">
        <v>-8.7899999999999991</v>
      </c>
      <c r="AO36" t="s">
        <v>10217</v>
      </c>
      <c r="AP36">
        <v>0.13125478183568801</v>
      </c>
      <c r="AQ36">
        <f>(Table2[[#This Row],[Sharpe Ratio]]-AVERAGE(Table2[Sharpe Ratio]))/_xlfn.STDEV.P(Table2[Sharpe Ratio])</f>
        <v>0.85624488644737795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4.2975898444078409</v>
      </c>
      <c r="AS36">
        <f>_xlfn.RANK.AVG(Table2[[#This Row],[1Y Return vs Nifty Z-Score]],Table2[1Y Return vs Nifty Z-Score])</f>
        <v>48</v>
      </c>
      <c r="AT36">
        <f>_xlfn.RANK.AVG(Table2[[#This Row],[6M Return vs Nifty Z-Score]],Table2[6M Return vs Nifty Z-Score])</f>
        <v>31</v>
      </c>
      <c r="AU36">
        <f>_xlfn.RANK.AVG(Table2[[#This Row],[Sharpe Ratio Z-Score]],Table2[Sharpe Ratio Z-Score])</f>
        <v>149</v>
      </c>
      <c r="AV36">
        <f>(Table2[[#This Row],[Rank 1Y]]+Table2[[#This Row],[Rank 6M]]+Table2[[#This Row],[Rank Sharpe]])/3</f>
        <v>76</v>
      </c>
    </row>
    <row r="37" spans="1:48" x14ac:dyDescent="0.3">
      <c r="A37" t="s">
        <v>1198</v>
      </c>
      <c r="B37" t="s">
        <v>1199</v>
      </c>
      <c r="C37" t="s">
        <v>10183</v>
      </c>
      <c r="D37" t="s">
        <v>258</v>
      </c>
      <c r="E37">
        <v>9858.0824030799995</v>
      </c>
      <c r="F37">
        <v>86.15</v>
      </c>
      <c r="G37">
        <v>68.176405468507298</v>
      </c>
      <c r="H37">
        <f>(Table2[[#This Row],[1Y Return vs Nifty]]-AVERAGE(Table2[1Y Return vs Nifty]))/_xlfn.STDEV.P(Table2[1Y Return vs Nifty])</f>
        <v>0.39152287252755746</v>
      </c>
      <c r="I37">
        <v>26.491211759556801</v>
      </c>
      <c r="J37">
        <f>(Table2[[#This Row],[1M Return vs Nifty]]-AVERAGE(Table2[1M Return vs Nifty]))/_xlfn.STDEV.P(Table2[1M Return vs Nifty])</f>
        <v>2.4587533394041658</v>
      </c>
      <c r="K37">
        <v>65.383883514699804</v>
      </c>
      <c r="L37">
        <f>(Table2[[#This Row],[6M Return vs Nifty]]-AVERAGE(Table2[6M Return vs Nifty]))/_xlfn.STDEV.P(Table2[6M Return vs Nifty])</f>
        <v>2.0069363764405961</v>
      </c>
      <c r="M37">
        <v>12.028360559525</v>
      </c>
      <c r="N37">
        <f>(Table2[[#This Row],[1W Return vs Nifty]]-AVERAGE(Table2[1W Return vs Nifty]))/_xlfn.STDEV.P(Table2[1W Return vs Nifty])</f>
        <v>2.0740402262319049</v>
      </c>
      <c r="O37">
        <v>82.98</v>
      </c>
      <c r="P37">
        <v>75.3483932720697</v>
      </c>
      <c r="Q37">
        <v>58.046037985862498</v>
      </c>
      <c r="R37">
        <v>53.718715531817097</v>
      </c>
      <c r="S37" s="2">
        <f>(Table2[[#This Row],[Close Price]]-Table2[[#This Row],[20D EMA]])/Table2[[#This Row],[20D EMA]]</f>
        <v>3.8201976379850587E-2</v>
      </c>
      <c r="T37" s="2">
        <f>(Table2[[#This Row],[Close Price]]-Table2[[#This Row],[50D EMA]])/Table2[[#This Row],[50D EMA]]</f>
        <v>0.14335550180781714</v>
      </c>
      <c r="U37" s="2">
        <f>(Table2[[#This Row],[Close Price]]-Table2[[#This Row],[200D EMA]])/Table2[[#This Row],[200D EMA]]</f>
        <v>0.4841667577894363</v>
      </c>
      <c r="V37">
        <v>1.04308665755416</v>
      </c>
      <c r="W37">
        <v>83.8</v>
      </c>
      <c r="X37">
        <v>87.17</v>
      </c>
      <c r="Y37">
        <v>85.25</v>
      </c>
      <c r="Z37">
        <v>93.4</v>
      </c>
      <c r="AA37">
        <v>70</v>
      </c>
      <c r="AB37">
        <v>93.4</v>
      </c>
      <c r="AC37" s="2">
        <f>(Table2[[#This Row],[Close Price]]/Table2[[#This Row],[Day Low]])-1</f>
        <v>2.8042959427207803E-2</v>
      </c>
      <c r="AD37" s="2">
        <f>(Table2[[#This Row],[Day High]]/Table2[[#This Row],[Close Price]])-1</f>
        <v>1.1839814277422978E-2</v>
      </c>
      <c r="AE37" s="2">
        <f>(Table2[[#This Row],[Close Price]]/Table2[[#This Row],[Current Week Low]])-1</f>
        <v>1.0557184750733306E-2</v>
      </c>
      <c r="AF37" s="2">
        <f>(Table2[[#This Row],[Current Week High]]/Table2[[#This Row],[Close Price]])-1</f>
        <v>8.4155542658154392E-2</v>
      </c>
      <c r="AG37" s="2">
        <f>(Table2[[#This Row],[Close Price]]/Table2[[#This Row],[Current Month Low]])-1</f>
        <v>0.23071428571428587</v>
      </c>
      <c r="AH37" s="2">
        <f>(Table2[[#This Row],[Current Month High]]/Table2[[#This Row],[Close Price]])-1</f>
        <v>8.4155542658154392E-2</v>
      </c>
      <c r="AI37">
        <v>8.4155542658154392</v>
      </c>
      <c r="AJ37">
        <v>131.42450033783001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0.26</v>
      </c>
      <c r="AM37" t="s">
        <v>10218</v>
      </c>
      <c r="AN37">
        <v>4.59</v>
      </c>
      <c r="AO37" t="s">
        <v>10218</v>
      </c>
      <c r="AP37">
        <v>0.22599854955603799</v>
      </c>
      <c r="AQ37">
        <f>(Table2[[#This Row],[Sharpe Ratio]]-AVERAGE(Table2[Sharpe Ratio]))/_xlfn.STDEV.P(Table2[Sharpe Ratio])</f>
        <v>1.9529728656547516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8.8842256802589752</v>
      </c>
      <c r="AS37">
        <f>_xlfn.RANK.AVG(Table2[[#This Row],[1Y Return vs Nifty Z-Score]],Table2[1Y Return vs Nifty Z-Score])</f>
        <v>188</v>
      </c>
      <c r="AT37">
        <f>_xlfn.RANK.AVG(Table2[[#This Row],[6M Return vs Nifty Z-Score]],Table2[6M Return vs Nifty Z-Score])</f>
        <v>27</v>
      </c>
      <c r="AU37">
        <f>_xlfn.RANK.AVG(Table2[[#This Row],[Sharpe Ratio Z-Score]],Table2[Sharpe Ratio Z-Score])</f>
        <v>17</v>
      </c>
      <c r="AV37">
        <f>(Table2[[#This Row],[Rank 1Y]]+Table2[[#This Row],[Rank 6M]]+Table2[[#This Row],[Rank Sharpe]])/3</f>
        <v>77.333333333333329</v>
      </c>
    </row>
    <row r="38" spans="1:48" x14ac:dyDescent="0.3">
      <c r="A38" t="s">
        <v>345</v>
      </c>
      <c r="B38" t="s">
        <v>346</v>
      </c>
      <c r="C38" t="s">
        <v>10186</v>
      </c>
      <c r="D38" t="s">
        <v>133</v>
      </c>
      <c r="E38">
        <v>72792.467749859905</v>
      </c>
      <c r="F38">
        <v>1815.9</v>
      </c>
      <c r="G38">
        <v>182.20108882855499</v>
      </c>
      <c r="H38">
        <f>(Table2[[#This Row],[1Y Return vs Nifty]]-AVERAGE(Table2[1Y Return vs Nifty]))/_xlfn.STDEV.P(Table2[1Y Return vs Nifty])</f>
        <v>1.9549723398214582</v>
      </c>
      <c r="I38">
        <v>-4.6747729412554104</v>
      </c>
      <c r="J38">
        <f>(Table2[[#This Row],[1M Return vs Nifty]]-AVERAGE(Table2[1M Return vs Nifty]))/_xlfn.STDEV.P(Table2[1M Return vs Nifty])</f>
        <v>-0.67798270328866339</v>
      </c>
      <c r="K38">
        <v>28.657788337822801</v>
      </c>
      <c r="L38">
        <f>(Table2[[#This Row],[6M Return vs Nifty]]-AVERAGE(Table2[6M Return vs Nifty]))/_xlfn.STDEV.P(Table2[6M Return vs Nifty])</f>
        <v>0.76028744141883631</v>
      </c>
      <c r="M38">
        <v>2.6513601860337999</v>
      </c>
      <c r="N38">
        <f>(Table2[[#This Row],[1W Return vs Nifty]]-AVERAGE(Table2[1W Return vs Nifty]))/_xlfn.STDEV.P(Table2[1W Return vs Nifty])</f>
        <v>0.14541579271906255</v>
      </c>
      <c r="O38">
        <v>1819.31</v>
      </c>
      <c r="P38">
        <v>1747.8791808431199</v>
      </c>
      <c r="Q38">
        <v>1350.26403652468</v>
      </c>
      <c r="R38">
        <v>48.325443299623103</v>
      </c>
      <c r="S38" s="2">
        <f>(Table2[[#This Row],[Close Price]]-Table2[[#This Row],[20D EMA]])/Table2[[#This Row],[20D EMA]]</f>
        <v>-1.8743369739076103E-3</v>
      </c>
      <c r="T38" s="2">
        <f>(Table2[[#This Row],[Close Price]]-Table2[[#This Row],[50D EMA]])/Table2[[#This Row],[50D EMA]]</f>
        <v>3.8916201933402027E-2</v>
      </c>
      <c r="U38" s="2">
        <f>(Table2[[#This Row],[Close Price]]-Table2[[#This Row],[200D EMA]])/Table2[[#This Row],[200D EMA]]</f>
        <v>0.34484808221196317</v>
      </c>
      <c r="V38">
        <v>0.92401397781578598</v>
      </c>
      <c r="W38">
        <v>1773.8</v>
      </c>
      <c r="X38">
        <v>1820</v>
      </c>
      <c r="Y38">
        <v>1805.55</v>
      </c>
      <c r="Z38">
        <v>1904.95</v>
      </c>
      <c r="AA38">
        <v>1669.2</v>
      </c>
      <c r="AB38">
        <v>1917</v>
      </c>
      <c r="AC38" s="2">
        <f>(Table2[[#This Row],[Close Price]]/Table2[[#This Row],[Day Low]])-1</f>
        <v>2.3734355620701475E-2</v>
      </c>
      <c r="AD38" s="2">
        <f>(Table2[[#This Row],[Day High]]/Table2[[#This Row],[Close Price]])-1</f>
        <v>2.2578335811442862E-3</v>
      </c>
      <c r="AE38" s="2">
        <f>(Table2[[#This Row],[Close Price]]/Table2[[#This Row],[Current Week Low]])-1</f>
        <v>5.7323253302319355E-3</v>
      </c>
      <c r="AF38" s="2">
        <f>(Table2[[#This Row],[Current Week High]]/Table2[[#This Row],[Close Price]])-1</f>
        <v>4.9039044000220189E-2</v>
      </c>
      <c r="AG38" s="2">
        <f>(Table2[[#This Row],[Close Price]]/Table2[[#This Row],[Current Month Low]])-1</f>
        <v>8.7886412652767865E-2</v>
      </c>
      <c r="AH38" s="2">
        <f>(Table2[[#This Row],[Current Month High]]/Table2[[#This Row],[Close Price]])-1</f>
        <v>5.5674871964315198E-2</v>
      </c>
      <c r="AI38">
        <v>14.2573930282504</v>
      </c>
      <c r="AJ38">
        <v>234.419889502762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0.06</v>
      </c>
      <c r="AM38" t="s">
        <v>10218</v>
      </c>
      <c r="AN38">
        <v>2.88</v>
      </c>
      <c r="AO38" t="s">
        <v>10218</v>
      </c>
      <c r="AP38">
        <v>0.17615262071891999</v>
      </c>
      <c r="AQ38">
        <f>(Table2[[#This Row],[Sharpe Ratio]]-AVERAGE(Table2[Sharpe Ratio]))/_xlfn.STDEV.P(Table2[Sharpe Ratio])</f>
        <v>1.3759700070962253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3.5586628777669187</v>
      </c>
      <c r="AS38">
        <f>_xlfn.RANK.AVG(Table2[[#This Row],[1Y Return vs Nifty Z-Score]],Table2[1Y Return vs Nifty Z-Score])</f>
        <v>32</v>
      </c>
      <c r="AT38">
        <f>_xlfn.RANK.AVG(Table2[[#This Row],[6M Return vs Nifty Z-Score]],Table2[6M Return vs Nifty Z-Score])</f>
        <v>134</v>
      </c>
      <c r="AU38">
        <f>_xlfn.RANK.AVG(Table2[[#This Row],[Sharpe Ratio Z-Score]],Table2[Sharpe Ratio Z-Score])</f>
        <v>68</v>
      </c>
      <c r="AV38">
        <f>(Table2[[#This Row],[Rank 1Y]]+Table2[[#This Row],[Rank 6M]]+Table2[[#This Row],[Rank Sharpe]])/3</f>
        <v>78</v>
      </c>
    </row>
    <row r="39" spans="1:48" x14ac:dyDescent="0.3">
      <c r="A39" t="s">
        <v>1373</v>
      </c>
      <c r="B39" t="s">
        <v>1374</v>
      </c>
      <c r="C39" t="s">
        <v>10173</v>
      </c>
      <c r="D39" t="s">
        <v>513</v>
      </c>
      <c r="E39">
        <v>7960.2065750000002</v>
      </c>
      <c r="F39">
        <v>399.25</v>
      </c>
      <c r="G39">
        <v>98.809185662480004</v>
      </c>
      <c r="H39">
        <f>(Table2[[#This Row],[1Y Return vs Nifty]]-AVERAGE(Table2[1Y Return vs Nifty]))/_xlfn.STDEV.P(Table2[1Y Return vs Nifty])</f>
        <v>0.81154424390703384</v>
      </c>
      <c r="I39">
        <v>0.90146017529955902</v>
      </c>
      <c r="J39">
        <f>(Table2[[#This Row],[1M Return vs Nifty]]-AVERAGE(Table2[1M Return vs Nifty]))/_xlfn.STDEV.P(Table2[1M Return vs Nifty])</f>
        <v>-0.1167563673628968</v>
      </c>
      <c r="K39">
        <v>32.437719994822899</v>
      </c>
      <c r="L39">
        <f>(Table2[[#This Row],[6M Return vs Nifty]]-AVERAGE(Table2[6M Return vs Nifty]))/_xlfn.STDEV.P(Table2[6M Return vs Nifty])</f>
        <v>0.88859533127098345</v>
      </c>
      <c r="M39">
        <v>5.9710681931444904</v>
      </c>
      <c r="N39">
        <f>(Table2[[#This Row],[1W Return vs Nifty]]-AVERAGE(Table2[1W Return vs Nifty]))/_xlfn.STDEV.P(Table2[1W Return vs Nifty])</f>
        <v>0.82820023546492161</v>
      </c>
      <c r="O39">
        <v>387.39</v>
      </c>
      <c r="P39">
        <v>371.38095491590298</v>
      </c>
      <c r="Q39">
        <v>300.227883578594</v>
      </c>
      <c r="R39">
        <v>62.345571047070798</v>
      </c>
      <c r="S39" s="2">
        <f>(Table2[[#This Row],[Close Price]]-Table2[[#This Row],[20D EMA]])/Table2[[#This Row],[20D EMA]]</f>
        <v>3.0615142362993401E-2</v>
      </c>
      <c r="T39" s="2">
        <f>(Table2[[#This Row],[Close Price]]-Table2[[#This Row],[50D EMA]])/Table2[[#This Row],[50D EMA]]</f>
        <v>7.5041664671274821E-2</v>
      </c>
      <c r="U39" s="2">
        <f>(Table2[[#This Row],[Close Price]]-Table2[[#This Row],[200D EMA]])/Table2[[#This Row],[200D EMA]]</f>
        <v>0.32982318377994319</v>
      </c>
      <c r="V39">
        <v>0.94375146004161603</v>
      </c>
      <c r="W39">
        <v>395.15</v>
      </c>
      <c r="X39">
        <v>403.55</v>
      </c>
      <c r="Y39">
        <v>390</v>
      </c>
      <c r="Z39">
        <v>413.9</v>
      </c>
      <c r="AA39">
        <v>358.1</v>
      </c>
      <c r="AB39">
        <v>413.9</v>
      </c>
      <c r="AC39" s="2">
        <f>(Table2[[#This Row],[Close Price]]/Table2[[#This Row],[Day Low]])-1</f>
        <v>1.0375806655700481E-2</v>
      </c>
      <c r="AD39" s="2">
        <f>(Table2[[#This Row],[Day High]]/Table2[[#This Row],[Close Price]])-1</f>
        <v>1.0770194113963738E-2</v>
      </c>
      <c r="AE39" s="2">
        <f>(Table2[[#This Row],[Close Price]]/Table2[[#This Row],[Current Week Low]])-1</f>
        <v>2.3717948717948634E-2</v>
      </c>
      <c r="AF39" s="2">
        <f>(Table2[[#This Row],[Current Week High]]/Table2[[#This Row],[Close Price]])-1</f>
        <v>3.6693800876643756E-2</v>
      </c>
      <c r="AG39" s="2">
        <f>(Table2[[#This Row],[Close Price]]/Table2[[#This Row],[Current Month Low]])-1</f>
        <v>0.1149120357442055</v>
      </c>
      <c r="AH39" s="2">
        <f>(Table2[[#This Row],[Current Month High]]/Table2[[#This Row],[Close Price]])-1</f>
        <v>3.6693800876643756E-2</v>
      </c>
      <c r="AI39">
        <v>13.011897307451401</v>
      </c>
      <c r="AJ39">
        <v>130.04897723998801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0.15</v>
      </c>
      <c r="AM39" t="s">
        <v>10218</v>
      </c>
      <c r="AN39">
        <v>3.05</v>
      </c>
      <c r="AO39" t="s">
        <v>10218</v>
      </c>
      <c r="AP39">
        <v>0.32744280955060501</v>
      </c>
      <c r="AQ39">
        <f>(Table2[[#This Row],[Sharpe Ratio]]-AVERAGE(Table2[Sharpe Ratio]))/_xlfn.STDEV.P(Table2[Sharpe Ratio])</f>
        <v>3.1272639134249798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5.5388473567050216</v>
      </c>
      <c r="AS39">
        <f>_xlfn.RANK.AVG(Table2[[#This Row],[1Y Return vs Nifty Z-Score]],Table2[1Y Return vs Nifty Z-Score])</f>
        <v>114</v>
      </c>
      <c r="AT39">
        <f>_xlfn.RANK.AVG(Table2[[#This Row],[6M Return vs Nifty Z-Score]],Table2[6M Return vs Nifty Z-Score])</f>
        <v>119</v>
      </c>
      <c r="AU39">
        <f>_xlfn.RANK.AVG(Table2[[#This Row],[Sharpe Ratio Z-Score]],Table2[Sharpe Ratio Z-Score])</f>
        <v>1</v>
      </c>
      <c r="AV39">
        <f>(Table2[[#This Row],[Rank 1Y]]+Table2[[#This Row],[Rank 6M]]+Table2[[#This Row],[Rank Sharpe]])/3</f>
        <v>78</v>
      </c>
    </row>
    <row r="40" spans="1:48" x14ac:dyDescent="0.3">
      <c r="A40" t="s">
        <v>737</v>
      </c>
      <c r="B40" t="s">
        <v>738</v>
      </c>
      <c r="C40" t="s">
        <v>10173</v>
      </c>
      <c r="D40" t="s">
        <v>121</v>
      </c>
      <c r="E40">
        <v>22824.490648382998</v>
      </c>
      <c r="F40">
        <v>87.33</v>
      </c>
      <c r="G40">
        <v>532.78370571929099</v>
      </c>
      <c r="H40">
        <f>(Table2[[#This Row],[1Y Return vs Nifty]]-AVERAGE(Table2[1Y Return vs Nifty]))/_xlfn.STDEV.P(Table2[1Y Return vs Nifty])</f>
        <v>6.7619859571236764</v>
      </c>
      <c r="I40">
        <v>34.134435701269197</v>
      </c>
      <c r="J40">
        <f>(Table2[[#This Row],[1M Return vs Nifty]]-AVERAGE(Table2[1M Return vs Nifty]))/_xlfn.STDEV.P(Table2[1M Return vs Nifty])</f>
        <v>3.2280143221870143</v>
      </c>
      <c r="K40">
        <v>28.2004410383703</v>
      </c>
      <c r="L40">
        <f>(Table2[[#This Row],[6M Return vs Nifty]]-AVERAGE(Table2[6M Return vs Nifty]))/_xlfn.STDEV.P(Table2[6M Return vs Nifty])</f>
        <v>0.74476301604631512</v>
      </c>
      <c r="M40">
        <v>19.669147029730699</v>
      </c>
      <c r="N40">
        <f>(Table2[[#This Row],[1W Return vs Nifty]]-AVERAGE(Table2[1W Return vs Nifty]))/_xlfn.STDEV.P(Table2[1W Return vs Nifty])</f>
        <v>3.6455670355250289</v>
      </c>
      <c r="O40">
        <v>74.7</v>
      </c>
      <c r="P40">
        <v>66.403474894045999</v>
      </c>
      <c r="Q40">
        <v>47.751262422995602</v>
      </c>
      <c r="R40">
        <v>77.710791517771796</v>
      </c>
      <c r="S40" s="2">
        <f>(Table2[[#This Row],[Close Price]]-Table2[[#This Row],[20D EMA]])/Table2[[#This Row],[20D EMA]]</f>
        <v>0.16907630522088346</v>
      </c>
      <c r="T40" s="2">
        <f>(Table2[[#This Row],[Close Price]]-Table2[[#This Row],[50D EMA]])/Table2[[#This Row],[50D EMA]]</f>
        <v>0.31514201838600397</v>
      </c>
      <c r="U40" s="2">
        <f>(Table2[[#This Row],[Close Price]]-Table2[[#This Row],[200D EMA]])/Table2[[#This Row],[200D EMA]]</f>
        <v>0.82885217204109862</v>
      </c>
      <c r="V40">
        <v>1.87912872430603</v>
      </c>
      <c r="W40">
        <v>85.7</v>
      </c>
      <c r="X40">
        <v>88.8</v>
      </c>
      <c r="Y40">
        <v>81.319999999999993</v>
      </c>
      <c r="Z40">
        <v>90.74</v>
      </c>
      <c r="AA40">
        <v>59.35</v>
      </c>
      <c r="AB40">
        <v>91.4</v>
      </c>
      <c r="AC40" s="2">
        <f>(Table2[[#This Row],[Close Price]]/Table2[[#This Row],[Day Low]])-1</f>
        <v>1.9019836639439847E-2</v>
      </c>
      <c r="AD40" s="2">
        <f>(Table2[[#This Row],[Day High]]/Table2[[#This Row],[Close Price]])-1</f>
        <v>1.6832703538302907E-2</v>
      </c>
      <c r="AE40" s="2">
        <f>(Table2[[#This Row],[Close Price]]/Table2[[#This Row],[Current Week Low]])-1</f>
        <v>7.3905558288243967E-2</v>
      </c>
      <c r="AF40" s="2">
        <f>(Table2[[#This Row],[Current Week High]]/Table2[[#This Row],[Close Price]])-1</f>
        <v>3.9047291881369572E-2</v>
      </c>
      <c r="AG40" s="2">
        <f>(Table2[[#This Row],[Close Price]]/Table2[[#This Row],[Current Month Low]])-1</f>
        <v>0.4714406065711878</v>
      </c>
      <c r="AH40" s="2">
        <f>(Table2[[#This Row],[Current Month High]]/Table2[[#This Row],[Close Price]])-1</f>
        <v>4.6604832245505712E-2</v>
      </c>
      <c r="AI40">
        <v>4.6604832245505703</v>
      </c>
      <c r="AJ40">
        <v>569.19540229885001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0.56000000000000005</v>
      </c>
      <c r="AM40" t="s">
        <v>10218</v>
      </c>
      <c r="AN40">
        <v>25.53</v>
      </c>
      <c r="AO40" t="s">
        <v>10218</v>
      </c>
      <c r="AP40">
        <v>0.152473476403889</v>
      </c>
      <c r="AQ40">
        <f>(Table2[[#This Row],[Sharpe Ratio]]-AVERAGE(Table2[Sharpe Ratio]))/_xlfn.STDEV.P(Table2[Sharpe Ratio])</f>
        <v>1.1018666996297468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15.482197030511781</v>
      </c>
      <c r="AS40">
        <f>_xlfn.RANK.AVG(Table2[[#This Row],[1Y Return vs Nifty Z-Score]],Table2[1Y Return vs Nifty Z-Score])</f>
        <v>2</v>
      </c>
      <c r="AT40">
        <f>_xlfn.RANK.AVG(Table2[[#This Row],[6M Return vs Nifty Z-Score]],Table2[6M Return vs Nifty Z-Score])</f>
        <v>136</v>
      </c>
      <c r="AU40">
        <f>_xlfn.RANK.AVG(Table2[[#This Row],[Sharpe Ratio Z-Score]],Table2[Sharpe Ratio Z-Score])</f>
        <v>104</v>
      </c>
      <c r="AV40">
        <f>(Table2[[#This Row],[Rank 1Y]]+Table2[[#This Row],[Rank 6M]]+Table2[[#This Row],[Rank Sharpe]])/3</f>
        <v>80.666666666666671</v>
      </c>
    </row>
    <row r="41" spans="1:48" x14ac:dyDescent="0.3">
      <c r="A41" t="s">
        <v>1402</v>
      </c>
      <c r="B41" t="s">
        <v>1403</v>
      </c>
      <c r="C41" t="s">
        <v>10176</v>
      </c>
      <c r="D41" t="s">
        <v>46</v>
      </c>
      <c r="E41">
        <v>7595.6283884000004</v>
      </c>
      <c r="F41">
        <v>556.4</v>
      </c>
      <c r="G41">
        <v>104.09347129228701</v>
      </c>
      <c r="H41">
        <f>(Table2[[#This Row],[1Y Return vs Nifty]]-AVERAGE(Table2[1Y Return vs Nifty]))/_xlfn.STDEV.P(Table2[1Y Return vs Nifty])</f>
        <v>0.88399972731200094</v>
      </c>
      <c r="I41">
        <v>16.5943444502579</v>
      </c>
      <c r="J41">
        <f>(Table2[[#This Row],[1M Return vs Nifty]]-AVERAGE(Table2[1M Return vs Nifty]))/_xlfn.STDEV.P(Table2[1M Return vs Nifty])</f>
        <v>1.4626718519478352</v>
      </c>
      <c r="K41">
        <v>41.665712984654903</v>
      </c>
      <c r="L41">
        <f>(Table2[[#This Row],[6M Return vs Nifty]]-AVERAGE(Table2[6M Return vs Nifty]))/_xlfn.STDEV.P(Table2[6M Return vs Nifty])</f>
        <v>1.2018349386334719</v>
      </c>
      <c r="M41">
        <v>8.2188845677730296</v>
      </c>
      <c r="N41">
        <f>(Table2[[#This Row],[1W Return vs Nifty]]-AVERAGE(Table2[1W Return vs Nifty]))/_xlfn.STDEV.P(Table2[1W Return vs Nifty])</f>
        <v>1.2905222371163731</v>
      </c>
      <c r="O41">
        <v>505.38</v>
      </c>
      <c r="P41">
        <v>467.24365890857098</v>
      </c>
      <c r="Q41">
        <v>369.44667729910901</v>
      </c>
      <c r="R41">
        <v>78.058576476992499</v>
      </c>
      <c r="S41" s="2">
        <f>(Table2[[#This Row],[Close Price]]-Table2[[#This Row],[20D EMA]])/Table2[[#This Row],[20D EMA]]</f>
        <v>0.10095373778147133</v>
      </c>
      <c r="T41" s="2">
        <f>(Table2[[#This Row],[Close Price]]-Table2[[#This Row],[50D EMA]])/Table2[[#This Row],[50D EMA]]</f>
        <v>0.19081337839808946</v>
      </c>
      <c r="U41" s="2">
        <f>(Table2[[#This Row],[Close Price]]-Table2[[#This Row],[200D EMA]])/Table2[[#This Row],[200D EMA]]</f>
        <v>0.50603601057570491</v>
      </c>
      <c r="V41">
        <v>0.61567110440834905</v>
      </c>
      <c r="W41">
        <v>550.85</v>
      </c>
      <c r="X41">
        <v>567</v>
      </c>
      <c r="Y41">
        <v>525.04999999999995</v>
      </c>
      <c r="Z41">
        <v>574.95000000000005</v>
      </c>
      <c r="AA41">
        <v>446</v>
      </c>
      <c r="AB41">
        <v>574.95000000000005</v>
      </c>
      <c r="AC41" s="2">
        <f>(Table2[[#This Row],[Close Price]]/Table2[[#This Row],[Day Low]])-1</f>
        <v>1.0075338113824106E-2</v>
      </c>
      <c r="AD41" s="2">
        <f>(Table2[[#This Row],[Day High]]/Table2[[#This Row],[Close Price]])-1</f>
        <v>1.9051042415528352E-2</v>
      </c>
      <c r="AE41" s="2">
        <f>(Table2[[#This Row],[Close Price]]/Table2[[#This Row],[Current Week Low]])-1</f>
        <v>5.9708599181030442E-2</v>
      </c>
      <c r="AF41" s="2">
        <f>(Table2[[#This Row],[Current Week High]]/Table2[[#This Row],[Close Price]])-1</f>
        <v>3.3339324227174894E-2</v>
      </c>
      <c r="AG41" s="2">
        <f>(Table2[[#This Row],[Close Price]]/Table2[[#This Row],[Current Month Low]])-1</f>
        <v>0.24753363228699543</v>
      </c>
      <c r="AH41" s="2">
        <f>(Table2[[#This Row],[Current Month High]]/Table2[[#This Row],[Close Price]])-1</f>
        <v>3.3339324227174894E-2</v>
      </c>
      <c r="AI41">
        <v>3.33393242271748</v>
      </c>
      <c r="AJ41">
        <v>140.50140479792501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0.31</v>
      </c>
      <c r="AM41" t="s">
        <v>10218</v>
      </c>
      <c r="AN41">
        <v>11.68</v>
      </c>
      <c r="AO41" t="s">
        <v>10218</v>
      </c>
      <c r="AP41">
        <v>0.181732748676455</v>
      </c>
      <c r="AQ41">
        <f>(Table2[[#This Row],[Sharpe Ratio]]-AVERAGE(Table2[Sharpe Ratio]))/_xlfn.STDEV.P(Table2[Sharpe Ratio])</f>
        <v>1.4405640443172241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6.2795927993269052</v>
      </c>
      <c r="AS41">
        <f>_xlfn.RANK.AVG(Table2[[#This Row],[1Y Return vs Nifty Z-Score]],Table2[1Y Return vs Nifty Z-Score])</f>
        <v>102</v>
      </c>
      <c r="AT41">
        <f>_xlfn.RANK.AVG(Table2[[#This Row],[6M Return vs Nifty Z-Score]],Table2[6M Return vs Nifty Z-Score])</f>
        <v>87</v>
      </c>
      <c r="AU41">
        <f>_xlfn.RANK.AVG(Table2[[#This Row],[Sharpe Ratio Z-Score]],Table2[Sharpe Ratio Z-Score])</f>
        <v>56</v>
      </c>
      <c r="AV41">
        <f>(Table2[[#This Row],[Rank 1Y]]+Table2[[#This Row],[Rank 6M]]+Table2[[#This Row],[Rank Sharpe]])/3</f>
        <v>81.666666666666671</v>
      </c>
    </row>
    <row r="42" spans="1:48" x14ac:dyDescent="0.3">
      <c r="A42" t="s">
        <v>73</v>
      </c>
      <c r="B42" t="s">
        <v>74</v>
      </c>
      <c r="C42" t="s">
        <v>10177</v>
      </c>
      <c r="D42" t="s">
        <v>51</v>
      </c>
      <c r="E42">
        <v>348420.84484704002</v>
      </c>
      <c r="F42">
        <v>2907.8</v>
      </c>
      <c r="G42">
        <v>70.801622061942496</v>
      </c>
      <c r="H42">
        <f>(Table2[[#This Row],[1Y Return vs Nifty]]-AVERAGE(Table2[1Y Return vs Nifty]))/_xlfn.STDEV.P(Table2[1Y Return vs Nifty])</f>
        <v>0.42751853034120135</v>
      </c>
      <c r="I42">
        <v>-1.0121706005296101</v>
      </c>
      <c r="J42">
        <f>(Table2[[#This Row],[1M Return vs Nifty]]-AVERAGE(Table2[1M Return vs Nifty]))/_xlfn.STDEV.P(Table2[1M Return vs Nifty])</f>
        <v>-0.30935591730726814</v>
      </c>
      <c r="K42">
        <v>61.2186667137968</v>
      </c>
      <c r="L42">
        <f>(Table2[[#This Row],[6M Return vs Nifty]]-AVERAGE(Table2[6M Return vs Nifty]))/_xlfn.STDEV.P(Table2[6M Return vs Nifty])</f>
        <v>1.8655501750496641</v>
      </c>
      <c r="M42">
        <v>1.6244830121704501</v>
      </c>
      <c r="N42">
        <f>(Table2[[#This Row],[1W Return vs Nifty]]-AVERAGE(Table2[1W Return vs Nifty]))/_xlfn.STDEV.P(Table2[1W Return vs Nifty])</f>
        <v>-6.5788252161668975E-2</v>
      </c>
      <c r="O42">
        <v>2836.5</v>
      </c>
      <c r="P42">
        <v>2716.9802269255201</v>
      </c>
      <c r="Q42">
        <v>2171.4711244680102</v>
      </c>
      <c r="R42">
        <v>62.773143755963602</v>
      </c>
      <c r="S42" s="2">
        <f>(Table2[[#This Row],[Close Price]]-Table2[[#This Row],[20D EMA]])/Table2[[#This Row],[20D EMA]]</f>
        <v>2.5136612021857987E-2</v>
      </c>
      <c r="T42" s="2">
        <f>(Table2[[#This Row],[Close Price]]-Table2[[#This Row],[50D EMA]])/Table2[[#This Row],[50D EMA]]</f>
        <v>7.0232300987485605E-2</v>
      </c>
      <c r="U42" s="2">
        <f>(Table2[[#This Row],[Close Price]]-Table2[[#This Row],[200D EMA]])/Table2[[#This Row],[200D EMA]]</f>
        <v>0.3390921791384095</v>
      </c>
      <c r="V42">
        <v>0.72515130175659004</v>
      </c>
      <c r="W42">
        <v>2841.2</v>
      </c>
      <c r="X42">
        <v>2926.5</v>
      </c>
      <c r="Y42">
        <v>2872.95</v>
      </c>
      <c r="Z42">
        <v>2979.6</v>
      </c>
      <c r="AA42">
        <v>2687.15</v>
      </c>
      <c r="AB42">
        <v>2979.6</v>
      </c>
      <c r="AC42" s="2">
        <f>(Table2[[#This Row],[Close Price]]/Table2[[#This Row],[Day Low]])-1</f>
        <v>2.3440799662114653E-2</v>
      </c>
      <c r="AD42" s="2">
        <f>(Table2[[#This Row],[Day High]]/Table2[[#This Row],[Close Price]])-1</f>
        <v>6.4309787468188606E-3</v>
      </c>
      <c r="AE42" s="2">
        <f>(Table2[[#This Row],[Close Price]]/Table2[[#This Row],[Current Week Low]])-1</f>
        <v>1.2130388624932653E-2</v>
      </c>
      <c r="AF42" s="2">
        <f>(Table2[[#This Row],[Current Week High]]/Table2[[#This Row],[Close Price]])-1</f>
        <v>2.4692207166930213E-2</v>
      </c>
      <c r="AG42" s="2">
        <f>(Table2[[#This Row],[Close Price]]/Table2[[#This Row],[Current Month Low]])-1</f>
        <v>8.2113019369964402E-2</v>
      </c>
      <c r="AH42" s="2">
        <f>(Table2[[#This Row],[Current Month High]]/Table2[[#This Row],[Close Price]])-1</f>
        <v>2.4692207166930213E-2</v>
      </c>
      <c r="AI42">
        <v>3.6350505536831799</v>
      </c>
      <c r="AJ42">
        <v>105.389369592089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0.12</v>
      </c>
      <c r="AM42" t="s">
        <v>10218</v>
      </c>
      <c r="AN42">
        <v>7.54</v>
      </c>
      <c r="AO42" t="s">
        <v>10218</v>
      </c>
      <c r="AP42">
        <v>0.19546641034683401</v>
      </c>
      <c r="AQ42">
        <f>(Table2[[#This Row],[Sharpe Ratio]]-AVERAGE(Table2[Sharpe Ratio]))/_xlfn.STDEV.P(Table2[Sharpe Ratio])</f>
        <v>1.5995411609475283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3.5174656968694569</v>
      </c>
      <c r="AS42">
        <f>_xlfn.RANK.AVG(Table2[[#This Row],[1Y Return vs Nifty Z-Score]],Table2[1Y Return vs Nifty Z-Score])</f>
        <v>173</v>
      </c>
      <c r="AT42">
        <f>_xlfn.RANK.AVG(Table2[[#This Row],[6M Return vs Nifty Z-Score]],Table2[6M Return vs Nifty Z-Score])</f>
        <v>33</v>
      </c>
      <c r="AU42">
        <f>_xlfn.RANK.AVG(Table2[[#This Row],[Sharpe Ratio Z-Score]],Table2[Sharpe Ratio Z-Score])</f>
        <v>41</v>
      </c>
      <c r="AV42">
        <f>(Table2[[#This Row],[Rank 1Y]]+Table2[[#This Row],[Rank 6M]]+Table2[[#This Row],[Rank Sharpe]])/3</f>
        <v>82.333333333333329</v>
      </c>
    </row>
    <row r="43" spans="1:48" x14ac:dyDescent="0.3">
      <c r="A43" t="s">
        <v>1059</v>
      </c>
      <c r="B43" t="s">
        <v>1060</v>
      </c>
      <c r="C43" t="s">
        <v>10184</v>
      </c>
      <c r="D43" t="s">
        <v>804</v>
      </c>
      <c r="E43">
        <v>12131.531939912</v>
      </c>
      <c r="F43">
        <v>260.68</v>
      </c>
      <c r="G43">
        <v>183.83808709605401</v>
      </c>
      <c r="H43">
        <f>(Table2[[#This Row],[1Y Return vs Nifty]]-AVERAGE(Table2[1Y Return vs Nifty]))/_xlfn.STDEV.P(Table2[1Y Return vs Nifty])</f>
        <v>1.9774180418735383</v>
      </c>
      <c r="I43">
        <v>5.1443759241512304</v>
      </c>
      <c r="J43">
        <f>(Table2[[#This Row],[1M Return vs Nifty]]-AVERAGE(Table2[1M Return vs Nifty]))/_xlfn.STDEV.P(Table2[1M Return vs Nifty])</f>
        <v>0.31027672282485624</v>
      </c>
      <c r="K43">
        <v>35.966601497617198</v>
      </c>
      <c r="L43">
        <f>(Table2[[#This Row],[6M Return vs Nifty]]-AVERAGE(Table2[6M Return vs Nifty]))/_xlfn.STDEV.P(Table2[6M Return vs Nifty])</f>
        <v>1.008381449182215</v>
      </c>
      <c r="M43">
        <v>0.296853509190311</v>
      </c>
      <c r="N43">
        <f>(Table2[[#This Row],[1W Return vs Nifty]]-AVERAGE(Table2[1W Return vs Nifty]))/_xlfn.STDEV.P(Table2[1W Return vs Nifty])</f>
        <v>-0.33884984927310158</v>
      </c>
      <c r="O43">
        <v>250.04</v>
      </c>
      <c r="P43">
        <v>235.604778509368</v>
      </c>
      <c r="Q43">
        <v>185.47028350524499</v>
      </c>
      <c r="R43">
        <v>67.339510139003394</v>
      </c>
      <c r="S43" s="2">
        <f>(Table2[[#This Row],[Close Price]]-Table2[[#This Row],[20D EMA]])/Table2[[#This Row],[20D EMA]]</f>
        <v>4.2553191489361764E-2</v>
      </c>
      <c r="T43" s="2">
        <f>(Table2[[#This Row],[Close Price]]-Table2[[#This Row],[50D EMA]])/Table2[[#This Row],[50D EMA]]</f>
        <v>0.10642917197723549</v>
      </c>
      <c r="U43" s="2">
        <f>(Table2[[#This Row],[Close Price]]-Table2[[#This Row],[200D EMA]])/Table2[[#This Row],[200D EMA]]</f>
        <v>0.40550817669197192</v>
      </c>
      <c r="V43">
        <v>0.69793743810718101</v>
      </c>
      <c r="W43">
        <v>235</v>
      </c>
      <c r="X43">
        <v>249.05</v>
      </c>
      <c r="Y43">
        <v>253.51</v>
      </c>
      <c r="Z43">
        <v>264</v>
      </c>
      <c r="AA43">
        <v>234.01</v>
      </c>
      <c r="AB43">
        <v>264</v>
      </c>
      <c r="AC43" s="2">
        <f>(Table2[[#This Row],[Close Price]]/Table2[[#This Row],[Day Low]])-1</f>
        <v>0.10927659574468085</v>
      </c>
      <c r="AD43" s="2">
        <f>(Table2[[#This Row],[Day High]]/Table2[[#This Row],[Close Price]])-1</f>
        <v>-4.4614086235998163E-2</v>
      </c>
      <c r="AE43" s="2">
        <f>(Table2[[#This Row],[Close Price]]/Table2[[#This Row],[Current Week Low]])-1</f>
        <v>2.8282907972072113E-2</v>
      </c>
      <c r="AF43" s="2">
        <f>(Table2[[#This Row],[Current Week High]]/Table2[[#This Row],[Close Price]])-1</f>
        <v>1.2735921436243691E-2</v>
      </c>
      <c r="AG43" s="2">
        <f>(Table2[[#This Row],[Close Price]]/Table2[[#This Row],[Current Month Low]])-1</f>
        <v>0.11396948848339816</v>
      </c>
      <c r="AH43" s="2">
        <f>(Table2[[#This Row],[Current Month High]]/Table2[[#This Row],[Close Price]])-1</f>
        <v>1.2735921436243691E-2</v>
      </c>
      <c r="AI43">
        <v>1.27359214362436</v>
      </c>
      <c r="AJ43">
        <v>222.62376237623701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0.08</v>
      </c>
      <c r="AM43" t="s">
        <v>10218</v>
      </c>
      <c r="AN43">
        <v>3.51</v>
      </c>
      <c r="AO43" t="s">
        <v>10218</v>
      </c>
      <c r="AP43">
        <v>0.14904575549323901</v>
      </c>
      <c r="AQ43">
        <f>(Table2[[#This Row],[Sharpe Ratio]]-AVERAGE(Table2[Sharpe Ratio]))/_xlfn.STDEV.P(Table2[Sharpe Ratio])</f>
        <v>1.0621883385293094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4.0194147031368175</v>
      </c>
      <c r="AS43">
        <f>_xlfn.RANK.AVG(Table2[[#This Row],[1Y Return vs Nifty Z-Score]],Table2[1Y Return vs Nifty Z-Score])</f>
        <v>31</v>
      </c>
      <c r="AT43">
        <f>_xlfn.RANK.AVG(Table2[[#This Row],[6M Return vs Nifty Z-Score]],Table2[6M Return vs Nifty Z-Score])</f>
        <v>105</v>
      </c>
      <c r="AU43">
        <f>_xlfn.RANK.AVG(Table2[[#This Row],[Sharpe Ratio Z-Score]],Table2[Sharpe Ratio Z-Score])</f>
        <v>112</v>
      </c>
      <c r="AV43">
        <f>(Table2[[#This Row],[Rank 1Y]]+Table2[[#This Row],[Rank 6M]]+Table2[[#This Row],[Rank Sharpe]])/3</f>
        <v>82.666666666666671</v>
      </c>
    </row>
    <row r="44" spans="1:48" x14ac:dyDescent="0.3">
      <c r="A44" t="s">
        <v>349</v>
      </c>
      <c r="B44" t="s">
        <v>350</v>
      </c>
      <c r="C44" t="s">
        <v>10185</v>
      </c>
      <c r="D44" t="s">
        <v>351</v>
      </c>
      <c r="E44">
        <v>72439.058586275001</v>
      </c>
      <c r="F44">
        <v>12106.45</v>
      </c>
      <c r="G44">
        <v>167.392665465888</v>
      </c>
      <c r="H44">
        <f>(Table2[[#This Row],[1Y Return vs Nifty]]-AVERAGE(Table2[1Y Return vs Nifty]))/_xlfn.STDEV.P(Table2[1Y Return vs Nifty])</f>
        <v>1.7519266401046862</v>
      </c>
      <c r="I44">
        <v>-4.4374334537380999</v>
      </c>
      <c r="J44">
        <f>(Table2[[#This Row],[1M Return vs Nifty]]-AVERAGE(Table2[1M Return vs Nifty]))/_xlfn.STDEV.P(Table2[1M Return vs Nifty])</f>
        <v>-0.65409540012797129</v>
      </c>
      <c r="K44">
        <v>87.227667624308907</v>
      </c>
      <c r="L44">
        <f>(Table2[[#This Row],[6M Return vs Nifty]]-AVERAGE(Table2[6M Return vs Nifty]))/_xlfn.STDEV.P(Table2[6M Return vs Nifty])</f>
        <v>2.7484127045375342</v>
      </c>
      <c r="M44">
        <v>7.8821546518177099</v>
      </c>
      <c r="N44">
        <f>(Table2[[#This Row],[1W Return vs Nifty]]-AVERAGE(Table2[1W Return vs Nifty]))/_xlfn.STDEV.P(Table2[1W Return vs Nifty])</f>
        <v>1.2212649567986624</v>
      </c>
      <c r="O44">
        <v>11692.69</v>
      </c>
      <c r="P44">
        <v>11000.807454571999</v>
      </c>
      <c r="Q44">
        <v>8258.6028416034005</v>
      </c>
      <c r="R44">
        <v>62.0925302555112</v>
      </c>
      <c r="S44" s="2">
        <f>(Table2[[#This Row],[Close Price]]-Table2[[#This Row],[20D EMA]])/Table2[[#This Row],[20D EMA]]</f>
        <v>3.5386211385061969E-2</v>
      </c>
      <c r="T44" s="2">
        <f>(Table2[[#This Row],[Close Price]]-Table2[[#This Row],[50D EMA]])/Table2[[#This Row],[50D EMA]]</f>
        <v>0.10050558106700523</v>
      </c>
      <c r="U44" s="2">
        <f>(Table2[[#This Row],[Close Price]]-Table2[[#This Row],[200D EMA]])/Table2[[#This Row],[200D EMA]]</f>
        <v>0.46591986952233</v>
      </c>
      <c r="V44">
        <v>1.3263726748790401</v>
      </c>
      <c r="W44">
        <v>11862.2</v>
      </c>
      <c r="X44">
        <v>12199.95</v>
      </c>
      <c r="Y44">
        <v>11225</v>
      </c>
      <c r="Z44">
        <v>12690</v>
      </c>
      <c r="AA44">
        <v>10620</v>
      </c>
      <c r="AB44">
        <v>12879</v>
      </c>
      <c r="AC44" s="2">
        <f>(Table2[[#This Row],[Close Price]]/Table2[[#This Row],[Day Low]])-1</f>
        <v>2.0590615568781612E-2</v>
      </c>
      <c r="AD44" s="2">
        <f>(Table2[[#This Row],[Day High]]/Table2[[#This Row],[Close Price]])-1</f>
        <v>7.723155838416762E-3</v>
      </c>
      <c r="AE44" s="2">
        <f>(Table2[[#This Row],[Close Price]]/Table2[[#This Row],[Current Week Low]])-1</f>
        <v>7.85256124721605E-2</v>
      </c>
      <c r="AF44" s="2">
        <f>(Table2[[#This Row],[Current Week High]]/Table2[[#This Row],[Close Price]])-1</f>
        <v>4.8201578497412578E-2</v>
      </c>
      <c r="AG44" s="2">
        <f>(Table2[[#This Row],[Close Price]]/Table2[[#This Row],[Current Month Low]])-1</f>
        <v>0.13996704331450105</v>
      </c>
      <c r="AH44" s="2">
        <f>(Table2[[#This Row],[Current Month High]]/Table2[[#This Row],[Close Price]])-1</f>
        <v>6.3813091368650543E-2</v>
      </c>
      <c r="AI44">
        <v>6.3813091368650499</v>
      </c>
      <c r="AJ44">
        <v>201.15547263681501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0.28999999999999998</v>
      </c>
      <c r="AM44" t="s">
        <v>10218</v>
      </c>
      <c r="AN44">
        <v>-2.4500000000000002</v>
      </c>
      <c r="AO44" t="s">
        <v>10217</v>
      </c>
      <c r="AP44">
        <v>0.10997981534960601</v>
      </c>
      <c r="AQ44">
        <f>(Table2[[#This Row],[Sharpe Ratio]]-AVERAGE(Table2[Sharpe Ratio]))/_xlfn.STDEV.P(Table2[Sharpe Ratio])</f>
        <v>0.60997168491231113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5.6774805862252222</v>
      </c>
      <c r="AS44">
        <f>_xlfn.RANK.AVG(Table2[[#This Row],[1Y Return vs Nifty Z-Score]],Table2[1Y Return vs Nifty Z-Score])</f>
        <v>43</v>
      </c>
      <c r="AT44">
        <f>_xlfn.RANK.AVG(Table2[[#This Row],[6M Return vs Nifty Z-Score]],Table2[6M Return vs Nifty Z-Score])</f>
        <v>12</v>
      </c>
      <c r="AU44">
        <f>_xlfn.RANK.AVG(Table2[[#This Row],[Sharpe Ratio Z-Score]],Table2[Sharpe Ratio Z-Score])</f>
        <v>195</v>
      </c>
      <c r="AV44">
        <f>(Table2[[#This Row],[Rank 1Y]]+Table2[[#This Row],[Rank 6M]]+Table2[[#This Row],[Rank Sharpe]])/3</f>
        <v>83.333333333333329</v>
      </c>
    </row>
    <row r="45" spans="1:48" x14ac:dyDescent="0.3">
      <c r="A45" t="s">
        <v>256</v>
      </c>
      <c r="B45" t="s">
        <v>257</v>
      </c>
      <c r="C45" t="s">
        <v>10183</v>
      </c>
      <c r="D45" t="s">
        <v>258</v>
      </c>
      <c r="E45">
        <v>106787.14200000001</v>
      </c>
      <c r="F45">
        <v>3852.35</v>
      </c>
      <c r="G45">
        <v>69.423939172888794</v>
      </c>
      <c r="H45">
        <f>(Table2[[#This Row],[1Y Return vs Nifty]]-AVERAGE(Table2[1Y Return vs Nifty]))/_xlfn.STDEV.P(Table2[1Y Return vs Nifty])</f>
        <v>0.40862843114934833</v>
      </c>
      <c r="I45">
        <v>-6.8713497859997403</v>
      </c>
      <c r="J45">
        <f>(Table2[[#This Row],[1M Return vs Nifty]]-AVERAGE(Table2[1M Return vs Nifty]))/_xlfn.STDEV.P(Table2[1M Return vs Nifty])</f>
        <v>-0.89905968274551562</v>
      </c>
      <c r="K45">
        <v>53.096300006204302</v>
      </c>
      <c r="L45">
        <f>(Table2[[#This Row],[6M Return vs Nifty]]-AVERAGE(Table2[6M Return vs Nifty]))/_xlfn.STDEV.P(Table2[6M Return vs Nifty])</f>
        <v>1.5898404989430788</v>
      </c>
      <c r="M45">
        <v>4.0620385159652201</v>
      </c>
      <c r="N45">
        <f>(Table2[[#This Row],[1W Return vs Nifty]]-AVERAGE(Table2[1W Return vs Nifty]))/_xlfn.STDEV.P(Table2[1W Return vs Nifty])</f>
        <v>0.43555854483243178</v>
      </c>
      <c r="O45">
        <v>3786.54</v>
      </c>
      <c r="P45">
        <v>3718.70999979112</v>
      </c>
      <c r="Q45">
        <v>2971.7343894225</v>
      </c>
      <c r="R45">
        <v>59.982251774675497</v>
      </c>
      <c r="S45" s="2">
        <f>(Table2[[#This Row],[Close Price]]-Table2[[#This Row],[20D EMA]])/Table2[[#This Row],[20D EMA]]</f>
        <v>1.7379982781114144E-2</v>
      </c>
      <c r="T45" s="2">
        <f>(Table2[[#This Row],[Close Price]]-Table2[[#This Row],[50D EMA]])/Table2[[#This Row],[50D EMA]]</f>
        <v>3.5937193332200267E-2</v>
      </c>
      <c r="U45" s="2">
        <f>(Table2[[#This Row],[Close Price]]-Table2[[#This Row],[200D EMA]])/Table2[[#This Row],[200D EMA]]</f>
        <v>0.29633052459598541</v>
      </c>
      <c r="V45">
        <v>0.86919640133864695</v>
      </c>
      <c r="W45">
        <v>3815.85</v>
      </c>
      <c r="X45">
        <v>3864.95</v>
      </c>
      <c r="Y45">
        <v>3696</v>
      </c>
      <c r="Z45">
        <v>3867.95</v>
      </c>
      <c r="AA45">
        <v>3407.05</v>
      </c>
      <c r="AB45">
        <v>4154</v>
      </c>
      <c r="AC45" s="2">
        <f>(Table2[[#This Row],[Close Price]]/Table2[[#This Row],[Day Low]])-1</f>
        <v>9.5653655148917327E-3</v>
      </c>
      <c r="AD45" s="2">
        <f>(Table2[[#This Row],[Day High]]/Table2[[#This Row],[Close Price]])-1</f>
        <v>3.2707308525965484E-3</v>
      </c>
      <c r="AE45" s="2">
        <f>(Table2[[#This Row],[Close Price]]/Table2[[#This Row],[Current Week Low]])-1</f>
        <v>4.2302489177489244E-2</v>
      </c>
      <c r="AF45" s="2">
        <f>(Table2[[#This Row],[Current Week High]]/Table2[[#This Row],[Close Price]])-1</f>
        <v>4.0494762936909012E-3</v>
      </c>
      <c r="AG45" s="2">
        <f>(Table2[[#This Row],[Close Price]]/Table2[[#This Row],[Current Month Low]])-1</f>
        <v>0.13069957881451688</v>
      </c>
      <c r="AH45" s="2">
        <f>(Table2[[#This Row],[Current Month High]]/Table2[[#This Row],[Close Price]])-1</f>
        <v>7.830285410204163E-2</v>
      </c>
      <c r="AI45">
        <v>8.2949368567237993</v>
      </c>
      <c r="AJ45">
        <v>133.00973809955801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-0.08</v>
      </c>
      <c r="AM45" t="s">
        <v>10217</v>
      </c>
      <c r="AN45">
        <v>-2.57</v>
      </c>
      <c r="AO45" t="s">
        <v>10217</v>
      </c>
      <c r="AP45">
        <v>0.21024749076419899</v>
      </c>
      <c r="AQ45">
        <f>(Table2[[#This Row],[Sharpe Ratio]]-AVERAGE(Table2[Sharpe Ratio]))/_xlfn.STDEV.P(Table2[Sharpe Ratio])</f>
        <v>1.7706429109274002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3.3056107031067441</v>
      </c>
      <c r="AS45">
        <f>_xlfn.RANK.AVG(Table2[[#This Row],[1Y Return vs Nifty Z-Score]],Table2[1Y Return vs Nifty Z-Score])</f>
        <v>182</v>
      </c>
      <c r="AT45">
        <f>_xlfn.RANK.AVG(Table2[[#This Row],[6M Return vs Nifty Z-Score]],Table2[6M Return vs Nifty Z-Score])</f>
        <v>50</v>
      </c>
      <c r="AU45">
        <f>_xlfn.RANK.AVG(Table2[[#This Row],[Sharpe Ratio Z-Score]],Table2[Sharpe Ratio Z-Score])</f>
        <v>26</v>
      </c>
      <c r="AV45">
        <f>(Table2[[#This Row],[Rank 1Y]]+Table2[[#This Row],[Rank 6M]]+Table2[[#This Row],[Rank Sharpe]])/3</f>
        <v>86</v>
      </c>
    </row>
    <row r="46" spans="1:48" x14ac:dyDescent="0.3">
      <c r="A46" t="s">
        <v>1393</v>
      </c>
      <c r="B46" t="s">
        <v>1394</v>
      </c>
      <c r="C46" t="s">
        <v>10183</v>
      </c>
      <c r="D46" t="s">
        <v>368</v>
      </c>
      <c r="E46">
        <v>7654.3173961800003</v>
      </c>
      <c r="F46">
        <v>337.3</v>
      </c>
      <c r="G46">
        <v>119.35578998594301</v>
      </c>
      <c r="H46">
        <f>(Table2[[#This Row],[1Y Return vs Nifty]]-AVERAGE(Table2[1Y Return vs Nifty]))/_xlfn.STDEV.P(Table2[1Y Return vs Nifty])</f>
        <v>1.0932690129448257</v>
      </c>
      <c r="I46">
        <v>3.25078075550574</v>
      </c>
      <c r="J46">
        <f>(Table2[[#This Row],[1M Return vs Nifty]]-AVERAGE(Table2[1M Return vs Nifty]))/_xlfn.STDEV.P(Table2[1M Return vs Nifty])</f>
        <v>0.11969367939531488</v>
      </c>
      <c r="K46">
        <v>78.393517372953298</v>
      </c>
      <c r="L46">
        <f>(Table2[[#This Row],[6M Return vs Nifty]]-AVERAGE(Table2[6M Return vs Nifty]))/_xlfn.STDEV.P(Table2[6M Return vs Nifty])</f>
        <v>2.4485418919821988</v>
      </c>
      <c r="M46">
        <v>0.56971697605557903</v>
      </c>
      <c r="N46">
        <f>(Table2[[#This Row],[1W Return vs Nifty]]-AVERAGE(Table2[1W Return vs Nifty]))/_xlfn.STDEV.P(Table2[1W Return vs Nifty])</f>
        <v>-0.28272836817589581</v>
      </c>
      <c r="O46">
        <v>332.01</v>
      </c>
      <c r="P46">
        <v>313.89635231593797</v>
      </c>
      <c r="Q46">
        <v>243.39118931489099</v>
      </c>
      <c r="R46">
        <v>53.081518524697003</v>
      </c>
      <c r="S46" s="2">
        <f>(Table2[[#This Row],[Close Price]]-Table2[[#This Row],[20D EMA]])/Table2[[#This Row],[20D EMA]]</f>
        <v>1.5933255022439145E-2</v>
      </c>
      <c r="T46" s="2">
        <f>(Table2[[#This Row],[Close Price]]-Table2[[#This Row],[50D EMA]])/Table2[[#This Row],[50D EMA]]</f>
        <v>7.4558520707198817E-2</v>
      </c>
      <c r="U46" s="2">
        <f>(Table2[[#This Row],[Close Price]]-Table2[[#This Row],[200D EMA]])/Table2[[#This Row],[200D EMA]]</f>
        <v>0.38583488149036116</v>
      </c>
      <c r="V46">
        <v>0.91094623461804602</v>
      </c>
      <c r="W46">
        <v>333.2</v>
      </c>
      <c r="X46">
        <v>341.6</v>
      </c>
      <c r="Y46">
        <v>335.3</v>
      </c>
      <c r="Z46">
        <v>351</v>
      </c>
      <c r="AA46">
        <v>307.35000000000002</v>
      </c>
      <c r="AB46">
        <v>362.5</v>
      </c>
      <c r="AC46" s="2">
        <f>(Table2[[#This Row],[Close Price]]/Table2[[#This Row],[Day Low]])-1</f>
        <v>1.230492196878763E-2</v>
      </c>
      <c r="AD46" s="2">
        <f>(Table2[[#This Row],[Day High]]/Table2[[#This Row],[Close Price]])-1</f>
        <v>1.2748295286095557E-2</v>
      </c>
      <c r="AE46" s="2">
        <f>(Table2[[#This Row],[Close Price]]/Table2[[#This Row],[Current Week Low]])-1</f>
        <v>5.9648076349536616E-3</v>
      </c>
      <c r="AF46" s="2">
        <f>(Table2[[#This Row],[Current Week High]]/Table2[[#This Row],[Close Price]])-1</f>
        <v>4.0616661725466852E-2</v>
      </c>
      <c r="AG46" s="2">
        <f>(Table2[[#This Row],[Close Price]]/Table2[[#This Row],[Current Month Low]])-1</f>
        <v>9.7445908573287721E-2</v>
      </c>
      <c r="AH46" s="2">
        <f>(Table2[[#This Row],[Current Month High]]/Table2[[#This Row],[Close Price]])-1</f>
        <v>7.4710939816187372E-2</v>
      </c>
      <c r="AI46">
        <v>7.4710939816187301</v>
      </c>
      <c r="AJ46">
        <v>160.46332046332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0.12</v>
      </c>
      <c r="AM46" t="s">
        <v>10218</v>
      </c>
      <c r="AN46">
        <v>-0.04</v>
      </c>
      <c r="AO46" t="s">
        <v>10217</v>
      </c>
      <c r="AP46">
        <v>0.126878197465362</v>
      </c>
      <c r="AQ46">
        <f>(Table2[[#This Row],[Sharpe Ratio]]-AVERAGE(Table2[Sharpe Ratio]))/_xlfn.STDEV.P(Table2[Sharpe Ratio])</f>
        <v>0.80558274108636707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4.1843589572328108</v>
      </c>
      <c r="AS46">
        <f>_xlfn.RANK.AVG(Table2[[#This Row],[1Y Return vs Nifty Z-Score]],Table2[1Y Return vs Nifty Z-Score])</f>
        <v>86</v>
      </c>
      <c r="AT46">
        <f>_xlfn.RANK.AVG(Table2[[#This Row],[6M Return vs Nifty Z-Score]],Table2[6M Return vs Nifty Z-Score])</f>
        <v>18</v>
      </c>
      <c r="AU46">
        <f>_xlfn.RANK.AVG(Table2[[#This Row],[Sharpe Ratio Z-Score]],Table2[Sharpe Ratio Z-Score])</f>
        <v>160</v>
      </c>
      <c r="AV46">
        <f>(Table2[[#This Row],[Rank 1Y]]+Table2[[#This Row],[Rank 6M]]+Table2[[#This Row],[Rank Sharpe]])/3</f>
        <v>88</v>
      </c>
    </row>
    <row r="47" spans="1:48" x14ac:dyDescent="0.3">
      <c r="A47" t="s">
        <v>739</v>
      </c>
      <c r="B47" t="s">
        <v>740</v>
      </c>
      <c r="C47" t="s">
        <v>10176</v>
      </c>
      <c r="D47" t="s">
        <v>46</v>
      </c>
      <c r="E47">
        <v>22473.768617459998</v>
      </c>
      <c r="F47">
        <v>357.95</v>
      </c>
      <c r="G47">
        <v>99.240720854053606</v>
      </c>
      <c r="H47">
        <f>(Table2[[#This Row],[1Y Return vs Nifty]]-AVERAGE(Table2[1Y Return vs Nifty]))/_xlfn.STDEV.P(Table2[1Y Return vs Nifty])</f>
        <v>0.81746123876729504</v>
      </c>
      <c r="I47">
        <v>3.4837659204362601</v>
      </c>
      <c r="J47">
        <f>(Table2[[#This Row],[1M Return vs Nifty]]-AVERAGE(Table2[1M Return vs Nifty]))/_xlfn.STDEV.P(Table2[1M Return vs Nifty])</f>
        <v>0.14314273679767092</v>
      </c>
      <c r="K47">
        <v>51.294393870081301</v>
      </c>
      <c r="L47">
        <f>(Table2[[#This Row],[6M Return vs Nifty]]-AVERAGE(Table2[6M Return vs Nifty]))/_xlfn.STDEV.P(Table2[6M Return vs Nifty])</f>
        <v>1.5286756962384005</v>
      </c>
      <c r="M47">
        <v>-1.50327644298478</v>
      </c>
      <c r="N47">
        <f>(Table2[[#This Row],[1W Return vs Nifty]]-AVERAGE(Table2[1W Return vs Nifty]))/_xlfn.STDEV.P(Table2[1W Return vs Nifty])</f>
        <v>-0.70909347420436419</v>
      </c>
      <c r="O47">
        <v>332.83</v>
      </c>
      <c r="P47">
        <v>315.74788135219302</v>
      </c>
      <c r="Q47">
        <v>247.22395610914401</v>
      </c>
      <c r="R47">
        <v>73.609524126363297</v>
      </c>
      <c r="S47" s="2">
        <f>(Table2[[#This Row],[Close Price]]-Table2[[#This Row],[20D EMA]])/Table2[[#This Row],[20D EMA]]</f>
        <v>7.5473965688189176E-2</v>
      </c>
      <c r="T47" s="2">
        <f>(Table2[[#This Row],[Close Price]]-Table2[[#This Row],[50D EMA]])/Table2[[#This Row],[50D EMA]]</f>
        <v>0.13365764630652796</v>
      </c>
      <c r="U47" s="2">
        <f>(Table2[[#This Row],[Close Price]]-Table2[[#This Row],[200D EMA]])/Table2[[#This Row],[200D EMA]]</f>
        <v>0.44787748579661441</v>
      </c>
      <c r="V47">
        <v>1.3643511667588299</v>
      </c>
      <c r="W47">
        <v>356.3</v>
      </c>
      <c r="X47">
        <v>362.6</v>
      </c>
      <c r="Y47">
        <v>335</v>
      </c>
      <c r="Z47">
        <v>364.5</v>
      </c>
      <c r="AA47">
        <v>295.5</v>
      </c>
      <c r="AB47">
        <v>364.5</v>
      </c>
      <c r="AC47" s="2">
        <f>(Table2[[#This Row],[Close Price]]/Table2[[#This Row],[Day Low]])-1</f>
        <v>4.6309289924220121E-3</v>
      </c>
      <c r="AD47" s="2">
        <f>(Table2[[#This Row],[Day High]]/Table2[[#This Row],[Close Price]])-1</f>
        <v>1.2990641150998794E-2</v>
      </c>
      <c r="AE47" s="2">
        <f>(Table2[[#This Row],[Close Price]]/Table2[[#This Row],[Current Week Low]])-1</f>
        <v>6.8507462686567155E-2</v>
      </c>
      <c r="AF47" s="2">
        <f>(Table2[[#This Row],[Current Week High]]/Table2[[#This Row],[Close Price]])-1</f>
        <v>1.8298645062159613E-2</v>
      </c>
      <c r="AG47" s="2">
        <f>(Table2[[#This Row],[Close Price]]/Table2[[#This Row],[Current Month Low]])-1</f>
        <v>0.21133671742808802</v>
      </c>
      <c r="AH47" s="2">
        <f>(Table2[[#This Row],[Current Month High]]/Table2[[#This Row],[Close Price]])-1</f>
        <v>1.8298645062159613E-2</v>
      </c>
      <c r="AI47">
        <v>1.82986450621596</v>
      </c>
      <c r="AJ47">
        <v>162.13841083852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</v>
      </c>
      <c r="AM47" t="s">
        <v>10218</v>
      </c>
      <c r="AN47">
        <v>9.57</v>
      </c>
      <c r="AO47" t="s">
        <v>10218</v>
      </c>
      <c r="AP47">
        <v>0.15514885916709101</v>
      </c>
      <c r="AQ47">
        <f>(Table2[[#This Row],[Sharpe Ratio]]-AVERAGE(Table2[Sharpe Ratio]))/_xlfn.STDEV.P(Table2[Sharpe Ratio])</f>
        <v>1.1328361998099952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2.913022397408997</v>
      </c>
      <c r="AS47">
        <f>_xlfn.RANK.AVG(Table2[[#This Row],[1Y Return vs Nifty Z-Score]],Table2[1Y Return vs Nifty Z-Score])</f>
        <v>112</v>
      </c>
      <c r="AT47">
        <f>_xlfn.RANK.AVG(Table2[[#This Row],[6M Return vs Nifty Z-Score]],Table2[6M Return vs Nifty Z-Score])</f>
        <v>55</v>
      </c>
      <c r="AU47">
        <f>_xlfn.RANK.AVG(Table2[[#This Row],[Sharpe Ratio Z-Score]],Table2[Sharpe Ratio Z-Score])</f>
        <v>99</v>
      </c>
      <c r="AV47">
        <f>(Table2[[#This Row],[Rank 1Y]]+Table2[[#This Row],[Rank 6M]]+Table2[[#This Row],[Rank Sharpe]])/3</f>
        <v>88.666666666666671</v>
      </c>
    </row>
    <row r="48" spans="1:48" x14ac:dyDescent="0.3">
      <c r="A48" t="s">
        <v>1329</v>
      </c>
      <c r="B48" t="s">
        <v>1330</v>
      </c>
      <c r="C48" t="s">
        <v>10183</v>
      </c>
      <c r="D48" t="s">
        <v>931</v>
      </c>
      <c r="E48">
        <v>8489.0331652799996</v>
      </c>
      <c r="F48">
        <v>894.1</v>
      </c>
      <c r="G48">
        <v>112.721581041175</v>
      </c>
      <c r="H48">
        <f>(Table2[[#This Row],[1Y Return vs Nifty]]-AVERAGE(Table2[1Y Return vs Nifty]))/_xlfn.STDEV.P(Table2[1Y Return vs Nifty])</f>
        <v>1.002304055753388</v>
      </c>
      <c r="I48">
        <v>-8.5815241390339505</v>
      </c>
      <c r="J48">
        <f>(Table2[[#This Row],[1M Return vs Nifty]]-AVERAGE(Table2[1M Return vs Nifty]))/_xlfn.STDEV.P(Table2[1M Return vs Nifty])</f>
        <v>-1.071182129186667</v>
      </c>
      <c r="K48">
        <v>40.150724274082997</v>
      </c>
      <c r="L48">
        <f>(Table2[[#This Row],[6M Return vs Nifty]]-AVERAGE(Table2[6M Return vs Nifty]))/_xlfn.STDEV.P(Table2[6M Return vs Nifty])</f>
        <v>1.1504094044592434</v>
      </c>
      <c r="M48">
        <v>-2.2794426484578501</v>
      </c>
      <c r="N48">
        <f>(Table2[[#This Row],[1W Return vs Nifty]]-AVERAGE(Table2[1W Return vs Nifty]))/_xlfn.STDEV.P(Table2[1W Return vs Nifty])</f>
        <v>-0.86873227645653694</v>
      </c>
      <c r="O48">
        <v>909.02</v>
      </c>
      <c r="P48">
        <v>876.76404148350298</v>
      </c>
      <c r="Q48">
        <v>693.03253818790199</v>
      </c>
      <c r="R48">
        <v>38.920530568249603</v>
      </c>
      <c r="S48" s="2">
        <f>(Table2[[#This Row],[Close Price]]-Table2[[#This Row],[20D EMA]])/Table2[[#This Row],[20D EMA]]</f>
        <v>-1.6413280235858353E-2</v>
      </c>
      <c r="T48" s="2">
        <f>(Table2[[#This Row],[Close Price]]-Table2[[#This Row],[50D EMA]])/Table2[[#This Row],[50D EMA]]</f>
        <v>1.9772661396063006E-2</v>
      </c>
      <c r="U48" s="2">
        <f>(Table2[[#This Row],[Close Price]]-Table2[[#This Row],[200D EMA]])/Table2[[#This Row],[200D EMA]]</f>
        <v>0.29012701530268203</v>
      </c>
      <c r="V48">
        <v>0.51792655690785105</v>
      </c>
      <c r="W48">
        <v>887.2</v>
      </c>
      <c r="X48">
        <v>901.25</v>
      </c>
      <c r="Y48">
        <v>885</v>
      </c>
      <c r="Z48">
        <v>933.55</v>
      </c>
      <c r="AA48">
        <v>857.05</v>
      </c>
      <c r="AB48">
        <v>978.5</v>
      </c>
      <c r="AC48" s="2">
        <f>(Table2[[#This Row],[Close Price]]/Table2[[#This Row],[Day Low]])-1</f>
        <v>7.7772768259694036E-3</v>
      </c>
      <c r="AD48" s="2">
        <f>(Table2[[#This Row],[Day High]]/Table2[[#This Row],[Close Price]])-1</f>
        <v>7.9968683592439582E-3</v>
      </c>
      <c r="AE48" s="2">
        <f>(Table2[[#This Row],[Close Price]]/Table2[[#This Row],[Current Week Low]])-1</f>
        <v>1.0282485875706238E-2</v>
      </c>
      <c r="AF48" s="2">
        <f>(Table2[[#This Row],[Current Week High]]/Table2[[#This Row],[Close Price]])-1</f>
        <v>4.4122581366737412E-2</v>
      </c>
      <c r="AG48" s="2">
        <f>(Table2[[#This Row],[Close Price]]/Table2[[#This Row],[Current Month Low]])-1</f>
        <v>4.3229683215681769E-2</v>
      </c>
      <c r="AH48" s="2">
        <f>(Table2[[#This Row],[Current Month High]]/Table2[[#This Row],[Close Price]])-1</f>
        <v>9.4396599932893288E-2</v>
      </c>
      <c r="AI48">
        <v>18.443127166983501</v>
      </c>
      <c r="AJ48">
        <v>161.77719221197401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</v>
      </c>
      <c r="AM48">
        <v>0</v>
      </c>
      <c r="AN48">
        <v>-2.4500000000000002</v>
      </c>
      <c r="AO48" t="s">
        <v>10217</v>
      </c>
      <c r="AP48">
        <v>0.160128419234257</v>
      </c>
      <c r="AQ48">
        <f>(Table2[[#This Row],[Sharpe Ratio]]-AVERAGE(Table2[Sharpe Ratio]))/_xlfn.STDEV.P(Table2[Sharpe Ratio])</f>
        <v>1.1904782271560501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1.4032772817254782</v>
      </c>
      <c r="AS48">
        <f>_xlfn.RANK.AVG(Table2[[#This Row],[1Y Return vs Nifty Z-Score]],Table2[1Y Return vs Nifty Z-Score])</f>
        <v>94</v>
      </c>
      <c r="AT48">
        <f>_xlfn.RANK.AVG(Table2[[#This Row],[6M Return vs Nifty Z-Score]],Table2[6M Return vs Nifty Z-Score])</f>
        <v>89</v>
      </c>
      <c r="AU48">
        <f>_xlfn.RANK.AVG(Table2[[#This Row],[Sharpe Ratio Z-Score]],Table2[Sharpe Ratio Z-Score])</f>
        <v>90</v>
      </c>
      <c r="AV48">
        <f>(Table2[[#This Row],[Rank 1Y]]+Table2[[#This Row],[Rank 6M]]+Table2[[#This Row],[Rank Sharpe]])/3</f>
        <v>91</v>
      </c>
    </row>
    <row r="49" spans="1:48" x14ac:dyDescent="0.3">
      <c r="A49" t="s">
        <v>247</v>
      </c>
      <c r="B49" t="s">
        <v>248</v>
      </c>
      <c r="C49" t="s">
        <v>10183</v>
      </c>
      <c r="D49" t="s">
        <v>167</v>
      </c>
      <c r="E49">
        <v>109772.047266375</v>
      </c>
      <c r="F49">
        <v>315.25</v>
      </c>
      <c r="G49">
        <v>176.668702953929</v>
      </c>
      <c r="H49">
        <f>(Table2[[#This Row],[1Y Return vs Nifty]]-AVERAGE(Table2[1Y Return vs Nifty]))/_xlfn.STDEV.P(Table2[1Y Return vs Nifty])</f>
        <v>1.8791150298630868</v>
      </c>
      <c r="I49">
        <v>1.8587054889311401</v>
      </c>
      <c r="J49">
        <f>(Table2[[#This Row],[1M Return vs Nifty]]-AVERAGE(Table2[1M Return vs Nifty]))/_xlfn.STDEV.P(Table2[1M Return vs Nifty])</f>
        <v>-2.0413322027039636E-2</v>
      </c>
      <c r="K49">
        <v>23.269858758390399</v>
      </c>
      <c r="L49">
        <f>(Table2[[#This Row],[6M Return vs Nifty]]-AVERAGE(Table2[6M Return vs Nifty]))/_xlfn.STDEV.P(Table2[6M Return vs Nifty])</f>
        <v>0.57739686620732789</v>
      </c>
      <c r="M49">
        <v>0.58270895307540105</v>
      </c>
      <c r="N49">
        <f>(Table2[[#This Row],[1W Return vs Nifty]]-AVERAGE(Table2[1W Return vs Nifty]))/_xlfn.STDEV.P(Table2[1W Return vs Nifty])</f>
        <v>-0.28005622961110477</v>
      </c>
      <c r="O49">
        <v>312.83999999999997</v>
      </c>
      <c r="P49">
        <v>302.48405053284199</v>
      </c>
      <c r="Q49">
        <v>240.36894751371301</v>
      </c>
      <c r="R49">
        <v>51.540526706012599</v>
      </c>
      <c r="S49" s="2">
        <f>(Table2[[#This Row],[Close Price]]-Table2[[#This Row],[20D EMA]])/Table2[[#This Row],[20D EMA]]</f>
        <v>7.703618463112215E-3</v>
      </c>
      <c r="T49" s="2">
        <f>(Table2[[#This Row],[Close Price]]-Table2[[#This Row],[50D EMA]])/Table2[[#This Row],[50D EMA]]</f>
        <v>4.2203711054087316E-2</v>
      </c>
      <c r="U49" s="2">
        <f>(Table2[[#This Row],[Close Price]]-Table2[[#This Row],[200D EMA]])/Table2[[#This Row],[200D EMA]]</f>
        <v>0.31152548305772748</v>
      </c>
      <c r="V49">
        <v>0.75000213165284801</v>
      </c>
      <c r="W49">
        <v>312.3</v>
      </c>
      <c r="X49">
        <v>317.7</v>
      </c>
      <c r="Y49">
        <v>311.85000000000002</v>
      </c>
      <c r="Z49">
        <v>327</v>
      </c>
      <c r="AA49">
        <v>283</v>
      </c>
      <c r="AB49">
        <v>335.35</v>
      </c>
      <c r="AC49" s="2">
        <f>(Table2[[#This Row],[Close Price]]/Table2[[#This Row],[Day Low]])-1</f>
        <v>9.4460454691001061E-3</v>
      </c>
      <c r="AD49" s="2">
        <f>(Table2[[#This Row],[Day High]]/Table2[[#This Row],[Close Price]])-1</f>
        <v>7.771609833465476E-3</v>
      </c>
      <c r="AE49" s="2">
        <f>(Table2[[#This Row],[Close Price]]/Table2[[#This Row],[Current Week Low]])-1</f>
        <v>1.0902677569344155E-2</v>
      </c>
      <c r="AF49" s="2">
        <f>(Table2[[#This Row],[Current Week High]]/Table2[[#This Row],[Close Price]])-1</f>
        <v>3.7272006344171382E-2</v>
      </c>
      <c r="AG49" s="2">
        <f>(Table2[[#This Row],[Close Price]]/Table2[[#This Row],[Current Month Low]])-1</f>
        <v>0.1139575971731448</v>
      </c>
      <c r="AH49" s="2">
        <f>(Table2[[#This Row],[Current Month High]]/Table2[[#This Row],[Close Price]])-1</f>
        <v>6.3758921490880249E-2</v>
      </c>
      <c r="AI49">
        <v>6.3758921490880196</v>
      </c>
      <c r="AJ49">
        <v>232.542194092827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-0.03</v>
      </c>
      <c r="AM49" t="s">
        <v>10217</v>
      </c>
      <c r="AN49">
        <v>-3.27</v>
      </c>
      <c r="AO49" t="s">
        <v>10217</v>
      </c>
      <c r="AP49">
        <v>0.17462580869368299</v>
      </c>
      <c r="AQ49">
        <f>(Table2[[#This Row],[Sharpe Ratio]]-AVERAGE(Table2[Sharpe Ratio]))/_xlfn.STDEV.P(Table2[Sharpe Ratio])</f>
        <v>1.3582960480870141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3.5143383925192841</v>
      </c>
      <c r="AS49">
        <f>_xlfn.RANK.AVG(Table2[[#This Row],[1Y Return vs Nifty Z-Score]],Table2[1Y Return vs Nifty Z-Score])</f>
        <v>35</v>
      </c>
      <c r="AT49">
        <f>_xlfn.RANK.AVG(Table2[[#This Row],[6M Return vs Nifty Z-Score]],Table2[6M Return vs Nifty Z-Score])</f>
        <v>170</v>
      </c>
      <c r="AU49">
        <f>_xlfn.RANK.AVG(Table2[[#This Row],[Sharpe Ratio Z-Score]],Table2[Sharpe Ratio Z-Score])</f>
        <v>72</v>
      </c>
      <c r="AV49">
        <f>(Table2[[#This Row],[Rank 1Y]]+Table2[[#This Row],[Rank 6M]]+Table2[[#This Row],[Rank Sharpe]])/3</f>
        <v>92.333333333333329</v>
      </c>
    </row>
    <row r="50" spans="1:48" x14ac:dyDescent="0.3">
      <c r="A50" t="s">
        <v>565</v>
      </c>
      <c r="B50" t="s">
        <v>566</v>
      </c>
      <c r="C50" t="s">
        <v>10185</v>
      </c>
      <c r="D50" t="s">
        <v>351</v>
      </c>
      <c r="E50">
        <v>35441.82100756</v>
      </c>
      <c r="F50">
        <v>1723.7</v>
      </c>
      <c r="G50">
        <v>93.661290547900293</v>
      </c>
      <c r="H50">
        <f>(Table2[[#This Row],[1Y Return vs Nifty]]-AVERAGE(Table2[1Y Return vs Nifty]))/_xlfn.STDEV.P(Table2[1Y Return vs Nifty])</f>
        <v>0.74095887907720637</v>
      </c>
      <c r="I50">
        <v>3.3749496141093802</v>
      </c>
      <c r="J50">
        <f>(Table2[[#This Row],[1M Return vs Nifty]]-AVERAGE(Table2[1M Return vs Nifty]))/_xlfn.STDEV.P(Table2[1M Return vs Nifty])</f>
        <v>0.13219079565527111</v>
      </c>
      <c r="K50">
        <v>36.421858035566103</v>
      </c>
      <c r="L50">
        <f>(Table2[[#This Row],[6M Return vs Nifty]]-AVERAGE(Table2[6M Return vs Nifty]))/_xlfn.STDEV.P(Table2[6M Return vs Nifty])</f>
        <v>1.0238349047010316</v>
      </c>
      <c r="M50">
        <v>0.30152623035443898</v>
      </c>
      <c r="N50">
        <f>(Table2[[#This Row],[1W Return vs Nifty]]-AVERAGE(Table2[1W Return vs Nifty]))/_xlfn.STDEV.P(Table2[1W Return vs Nifty])</f>
        <v>-0.33788878242345033</v>
      </c>
      <c r="O50">
        <v>1690.41</v>
      </c>
      <c r="P50">
        <v>1632.34578451468</v>
      </c>
      <c r="Q50">
        <v>1328.8691678273201</v>
      </c>
      <c r="R50">
        <v>56.488664768682902</v>
      </c>
      <c r="S50" s="2">
        <f>(Table2[[#This Row],[Close Price]]-Table2[[#This Row],[20D EMA]])/Table2[[#This Row],[20D EMA]]</f>
        <v>1.9693447151874374E-2</v>
      </c>
      <c r="T50" s="2">
        <f>(Table2[[#This Row],[Close Price]]-Table2[[#This Row],[50D EMA]])/Table2[[#This Row],[50D EMA]]</f>
        <v>5.5964989986776001E-2</v>
      </c>
      <c r="U50" s="2">
        <f>(Table2[[#This Row],[Close Price]]-Table2[[#This Row],[200D EMA]])/Table2[[#This Row],[200D EMA]]</f>
        <v>0.29711791177924768</v>
      </c>
      <c r="V50">
        <v>0.60077104665252301</v>
      </c>
      <c r="W50">
        <v>1732.65</v>
      </c>
      <c r="X50">
        <v>1759.2</v>
      </c>
      <c r="Y50">
        <v>1685</v>
      </c>
      <c r="Z50">
        <v>1765</v>
      </c>
      <c r="AA50">
        <v>1554.5</v>
      </c>
      <c r="AB50">
        <v>1897.8</v>
      </c>
      <c r="AC50" s="2">
        <f>(Table2[[#This Row],[Close Price]]/Table2[[#This Row],[Day Low]])-1</f>
        <v>-5.165497936686636E-3</v>
      </c>
      <c r="AD50" s="2">
        <f>(Table2[[#This Row],[Day High]]/Table2[[#This Row],[Close Price]])-1</f>
        <v>2.0595231188721863E-2</v>
      </c>
      <c r="AE50" s="2">
        <f>(Table2[[#This Row],[Close Price]]/Table2[[#This Row],[Current Week Low]])-1</f>
        <v>2.2967359050445113E-2</v>
      </c>
      <c r="AF50" s="2">
        <f>(Table2[[#This Row],[Current Week High]]/Table2[[#This Row],[Close Price]])-1</f>
        <v>2.3960085861808977E-2</v>
      </c>
      <c r="AG50" s="2">
        <f>(Table2[[#This Row],[Close Price]]/Table2[[#This Row],[Current Month Low]])-1</f>
        <v>0.10884528787391456</v>
      </c>
      <c r="AH50" s="2">
        <f>(Table2[[#This Row],[Current Month High]]/Table2[[#This Row],[Close Price]])-1</f>
        <v>0.10100365492835173</v>
      </c>
      <c r="AI50">
        <v>10.100365492835101</v>
      </c>
      <c r="AJ50">
        <v>145.64628758728799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7.0000000000000007E-2</v>
      </c>
      <c r="AM50" t="s">
        <v>10218</v>
      </c>
      <c r="AN50">
        <v>0.88</v>
      </c>
      <c r="AO50" t="s">
        <v>10218</v>
      </c>
      <c r="AP50">
        <v>0.164872834825324</v>
      </c>
      <c r="AQ50">
        <f>(Table2[[#This Row],[Sharpe Ratio]]-AVERAGE(Table2[Sharpe Ratio]))/_xlfn.STDEV.P(Table2[Sharpe Ratio])</f>
        <v>1.2453982862682151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2.8044940832782737</v>
      </c>
      <c r="AS50">
        <f>_xlfn.RANK.AVG(Table2[[#This Row],[1Y Return vs Nifty Z-Score]],Table2[1Y Return vs Nifty Z-Score])</f>
        <v>119</v>
      </c>
      <c r="AT50">
        <f>_xlfn.RANK.AVG(Table2[[#This Row],[6M Return vs Nifty Z-Score]],Table2[6M Return vs Nifty Z-Score])</f>
        <v>100</v>
      </c>
      <c r="AU50">
        <f>_xlfn.RANK.AVG(Table2[[#This Row],[Sharpe Ratio Z-Score]],Table2[Sharpe Ratio Z-Score])</f>
        <v>80</v>
      </c>
      <c r="AV50">
        <f>(Table2[[#This Row],[Rank 1Y]]+Table2[[#This Row],[Rank 6M]]+Table2[[#This Row],[Rank Sharpe]])/3</f>
        <v>99.666666666666671</v>
      </c>
    </row>
    <row r="51" spans="1:48" x14ac:dyDescent="0.3">
      <c r="A51" t="s">
        <v>1371</v>
      </c>
      <c r="B51" t="s">
        <v>1372</v>
      </c>
      <c r="C51" t="s">
        <v>10189</v>
      </c>
      <c r="D51" t="s">
        <v>1147</v>
      </c>
      <c r="E51">
        <v>8045.7202746000003</v>
      </c>
      <c r="F51">
        <v>629.4</v>
      </c>
      <c r="G51">
        <v>91.437160595871305</v>
      </c>
      <c r="H51">
        <f>(Table2[[#This Row],[1Y Return vs Nifty]]-AVERAGE(Table2[1Y Return vs Nifty]))/_xlfn.STDEV.P(Table2[1Y Return vs Nifty])</f>
        <v>0.71046272082248829</v>
      </c>
      <c r="I51">
        <v>49.759360011489498</v>
      </c>
      <c r="J51">
        <f>(Table2[[#This Row],[1M Return vs Nifty]]-AVERAGE(Table2[1M Return vs Nifty]))/_xlfn.STDEV.P(Table2[1M Return vs Nifty])</f>
        <v>4.8006026334088361</v>
      </c>
      <c r="K51">
        <v>32.485218665844499</v>
      </c>
      <c r="L51">
        <f>(Table2[[#This Row],[6M Return vs Nifty]]-AVERAGE(Table2[6M Return vs Nifty]))/_xlfn.STDEV.P(Table2[6M Return vs Nifty])</f>
        <v>0.89020764990597157</v>
      </c>
      <c r="M51">
        <v>7.0026833847700498</v>
      </c>
      <c r="N51">
        <f>(Table2[[#This Row],[1W Return vs Nifty]]-AVERAGE(Table2[1W Return vs Nifty]))/_xlfn.STDEV.P(Table2[1W Return vs Nifty])</f>
        <v>1.0403787771419262</v>
      </c>
      <c r="O51">
        <v>559.48</v>
      </c>
      <c r="P51">
        <v>506.96087756778599</v>
      </c>
      <c r="Q51">
        <v>427.04482331164297</v>
      </c>
      <c r="R51">
        <v>73.2358204522276</v>
      </c>
      <c r="S51" s="2">
        <f>(Table2[[#This Row],[Close Price]]-Table2[[#This Row],[20D EMA]])/Table2[[#This Row],[20D EMA]]</f>
        <v>0.12497318939014791</v>
      </c>
      <c r="T51" s="2">
        <f>(Table2[[#This Row],[Close Price]]-Table2[[#This Row],[50D EMA]])/Table2[[#This Row],[50D EMA]]</f>
        <v>0.24151591937356665</v>
      </c>
      <c r="U51" s="2">
        <f>(Table2[[#This Row],[Close Price]]-Table2[[#This Row],[200D EMA]])/Table2[[#This Row],[200D EMA]]</f>
        <v>0.47384996993789807</v>
      </c>
      <c r="V51">
        <v>1.36427496071777</v>
      </c>
      <c r="W51">
        <v>633.65</v>
      </c>
      <c r="X51">
        <v>648.9</v>
      </c>
      <c r="Y51">
        <v>596.65</v>
      </c>
      <c r="Z51">
        <v>635.79999999999995</v>
      </c>
      <c r="AA51">
        <v>412</v>
      </c>
      <c r="AB51">
        <v>635.79999999999995</v>
      </c>
      <c r="AC51" s="2">
        <f>(Table2[[#This Row],[Close Price]]/Table2[[#This Row],[Day Low]])-1</f>
        <v>-6.7071727294247818E-3</v>
      </c>
      <c r="AD51" s="2">
        <f>(Table2[[#This Row],[Day High]]/Table2[[#This Row],[Close Price]])-1</f>
        <v>3.0981887511916106E-2</v>
      </c>
      <c r="AE51" s="2">
        <f>(Table2[[#This Row],[Close Price]]/Table2[[#This Row],[Current Week Low]])-1</f>
        <v>5.4889801391100335E-2</v>
      </c>
      <c r="AF51" s="2">
        <f>(Table2[[#This Row],[Current Week High]]/Table2[[#This Row],[Close Price]])-1</f>
        <v>1.0168414362885292E-2</v>
      </c>
      <c r="AG51" s="2">
        <f>(Table2[[#This Row],[Close Price]]/Table2[[#This Row],[Current Month Low]])-1</f>
        <v>0.52766990291262128</v>
      </c>
      <c r="AH51" s="2">
        <f>(Table2[[#This Row],[Current Month High]]/Table2[[#This Row],[Close Price]])-1</f>
        <v>1.0168414362885292E-2</v>
      </c>
      <c r="AI51">
        <v>1.0168414362885201</v>
      </c>
      <c r="AJ51">
        <v>124.66535784401199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</v>
      </c>
      <c r="AM51" t="s">
        <v>10218</v>
      </c>
      <c r="AN51">
        <v>14.58</v>
      </c>
      <c r="AO51" t="s">
        <v>10218</v>
      </c>
      <c r="AP51">
        <v>0.17983319864845099</v>
      </c>
      <c r="AQ51">
        <f>(Table2[[#This Row],[Sharpe Ratio]]-AVERAGE(Table2[Sharpe Ratio]))/_xlfn.STDEV.P(Table2[Sharpe Ratio])</f>
        <v>1.4185753719882399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8.8602271532674628</v>
      </c>
      <c r="AS51">
        <f>_xlfn.RANK.AVG(Table2[[#This Row],[1Y Return vs Nifty Z-Score]],Table2[1Y Return vs Nifty Z-Score])</f>
        <v>120</v>
      </c>
      <c r="AT51">
        <f>_xlfn.RANK.AVG(Table2[[#This Row],[6M Return vs Nifty Z-Score]],Table2[6M Return vs Nifty Z-Score])</f>
        <v>118</v>
      </c>
      <c r="AU51">
        <f>_xlfn.RANK.AVG(Table2[[#This Row],[Sharpe Ratio Z-Score]],Table2[Sharpe Ratio Z-Score])</f>
        <v>64</v>
      </c>
      <c r="AV51">
        <f>(Table2[[#This Row],[Rank 1Y]]+Table2[[#This Row],[Rank 6M]]+Table2[[#This Row],[Rank Sharpe]])/3</f>
        <v>100.66666666666667</v>
      </c>
    </row>
    <row r="52" spans="1:48" x14ac:dyDescent="0.3">
      <c r="A52" t="s">
        <v>159</v>
      </c>
      <c r="B52" t="s">
        <v>160</v>
      </c>
      <c r="C52" t="s">
        <v>10173</v>
      </c>
      <c r="D52" t="s">
        <v>121</v>
      </c>
      <c r="E52">
        <v>169645.45619999999</v>
      </c>
      <c r="F52">
        <v>644.25</v>
      </c>
      <c r="G52">
        <v>191.132085978394</v>
      </c>
      <c r="H52">
        <f>(Table2[[#This Row],[1Y Return vs Nifty]]-AVERAGE(Table2[1Y Return vs Nifty]))/_xlfn.STDEV.P(Table2[1Y Return vs Nifty])</f>
        <v>2.0774297089178377</v>
      </c>
      <c r="I52">
        <v>17.737423759428701</v>
      </c>
      <c r="J52">
        <f>(Table2[[#This Row],[1M Return vs Nifty]]-AVERAGE(Table2[1M Return vs Nifty]))/_xlfn.STDEV.P(Table2[1M Return vs Nifty])</f>
        <v>1.5777183715156584</v>
      </c>
      <c r="K52">
        <v>14.249039025651699</v>
      </c>
      <c r="L52">
        <f>(Table2[[#This Row],[6M Return vs Nifty]]-AVERAGE(Table2[6M Return vs Nifty]))/_xlfn.STDEV.P(Table2[6M Return vs Nifty])</f>
        <v>0.27118965145495738</v>
      </c>
      <c r="M52">
        <v>5.1441619387915303</v>
      </c>
      <c r="N52">
        <f>(Table2[[#This Row],[1W Return vs Nifty]]-AVERAGE(Table2[1W Return vs Nifty]))/_xlfn.STDEV.P(Table2[1W Return vs Nifty])</f>
        <v>0.65812542018836662</v>
      </c>
      <c r="O52">
        <v>608.46</v>
      </c>
      <c r="P52">
        <v>570.617615386843</v>
      </c>
      <c r="Q52">
        <v>458.08285264301401</v>
      </c>
      <c r="R52">
        <v>68.211781886844506</v>
      </c>
      <c r="S52" s="2">
        <f>(Table2[[#This Row],[Close Price]]-Table2[[#This Row],[20D EMA]])/Table2[[#This Row],[20D EMA]]</f>
        <v>5.882062912927713E-2</v>
      </c>
      <c r="T52" s="2">
        <f>(Table2[[#This Row],[Close Price]]-Table2[[#This Row],[50D EMA]])/Table2[[#This Row],[50D EMA]]</f>
        <v>0.12903980288662989</v>
      </c>
      <c r="U52" s="2">
        <f>(Table2[[#This Row],[Close Price]]-Table2[[#This Row],[200D EMA]])/Table2[[#This Row],[200D EMA]]</f>
        <v>0.40640496862707687</v>
      </c>
      <c r="V52">
        <v>0.578219979138069</v>
      </c>
      <c r="W52">
        <v>635.20000000000005</v>
      </c>
      <c r="X52">
        <v>646.95000000000005</v>
      </c>
      <c r="Y52">
        <v>615.6</v>
      </c>
      <c r="Z52">
        <v>650.6</v>
      </c>
      <c r="AA52">
        <v>526.25</v>
      </c>
      <c r="AB52">
        <v>654</v>
      </c>
      <c r="AC52" s="2">
        <f>(Table2[[#This Row],[Close Price]]/Table2[[#This Row],[Day Low]])-1</f>
        <v>1.4247481108312199E-2</v>
      </c>
      <c r="AD52" s="2">
        <f>(Table2[[#This Row],[Day High]]/Table2[[#This Row],[Close Price]])-1</f>
        <v>4.1909196740397281E-3</v>
      </c>
      <c r="AE52" s="2">
        <f>(Table2[[#This Row],[Close Price]]/Table2[[#This Row],[Current Week Low]])-1</f>
        <v>4.6539961013645215E-2</v>
      </c>
      <c r="AF52" s="2">
        <f>(Table2[[#This Row],[Current Week High]]/Table2[[#This Row],[Close Price]])-1</f>
        <v>9.8564221963524101E-3</v>
      </c>
      <c r="AG52" s="2">
        <f>(Table2[[#This Row],[Close Price]]/Table2[[#This Row],[Current Month Low]])-1</f>
        <v>0.22422802850356294</v>
      </c>
      <c r="AH52" s="2">
        <f>(Table2[[#This Row],[Current Month High]]/Table2[[#This Row],[Close Price]])-1</f>
        <v>1.5133876600698537E-2</v>
      </c>
      <c r="AI52">
        <v>1.5133876600698499</v>
      </c>
      <c r="AJ52">
        <v>236.51083833899099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0.13</v>
      </c>
      <c r="AM52" t="s">
        <v>10218</v>
      </c>
      <c r="AN52">
        <v>1.08</v>
      </c>
      <c r="AO52" t="s">
        <v>10218</v>
      </c>
      <c r="AP52">
        <v>0.19637116531919499</v>
      </c>
      <c r="AQ52">
        <f>(Table2[[#This Row],[Sharpe Ratio]]-AVERAGE(Table2[Sharpe Ratio]))/_xlfn.STDEV.P(Table2[Sharpe Ratio])</f>
        <v>1.6100143574056227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6.1944775094824429</v>
      </c>
      <c r="AS52">
        <f>_xlfn.RANK.AVG(Table2[[#This Row],[1Y Return vs Nifty Z-Score]],Table2[1Y Return vs Nifty Z-Score])</f>
        <v>27</v>
      </c>
      <c r="AT52">
        <f>_xlfn.RANK.AVG(Table2[[#This Row],[6M Return vs Nifty Z-Score]],Table2[6M Return vs Nifty Z-Score])</f>
        <v>238</v>
      </c>
      <c r="AU52">
        <f>_xlfn.RANK.AVG(Table2[[#This Row],[Sharpe Ratio Z-Score]],Table2[Sharpe Ratio Z-Score])</f>
        <v>39</v>
      </c>
      <c r="AV52">
        <f>(Table2[[#This Row],[Rank 1Y]]+Table2[[#This Row],[Rank 6M]]+Table2[[#This Row],[Rank Sharpe]])/3</f>
        <v>101.33333333333333</v>
      </c>
    </row>
    <row r="53" spans="1:48" x14ac:dyDescent="0.3">
      <c r="A53" t="s">
        <v>511</v>
      </c>
      <c r="B53" t="s">
        <v>512</v>
      </c>
      <c r="C53" t="s">
        <v>10173</v>
      </c>
      <c r="D53" t="s">
        <v>513</v>
      </c>
      <c r="E53">
        <v>41161.846185069997</v>
      </c>
      <c r="F53">
        <v>1132.3</v>
      </c>
      <c r="G53">
        <v>90.7506140598434</v>
      </c>
      <c r="H53">
        <f>(Table2[[#This Row],[1Y Return vs Nifty]]-AVERAGE(Table2[1Y Return vs Nifty]))/_xlfn.STDEV.P(Table2[1Y Return vs Nifty])</f>
        <v>0.70104913786487588</v>
      </c>
      <c r="I53">
        <v>7.7565999336316898</v>
      </c>
      <c r="J53">
        <f>(Table2[[#This Row],[1M Return vs Nifty]]-AVERAGE(Table2[1M Return vs Nifty]))/_xlfn.STDEV.P(Table2[1M Return vs Nifty])</f>
        <v>0.57318698479105024</v>
      </c>
      <c r="K53">
        <v>67.768063289647102</v>
      </c>
      <c r="L53">
        <f>(Table2[[#This Row],[6M Return vs Nifty]]-AVERAGE(Table2[6M Return vs Nifty]))/_xlfn.STDEV.P(Table2[6M Return vs Nifty])</f>
        <v>2.0878661666353842</v>
      </c>
      <c r="M53">
        <v>8.1741489152721698</v>
      </c>
      <c r="N53">
        <f>(Table2[[#This Row],[1W Return vs Nifty]]-AVERAGE(Table2[1W Return vs Nifty]))/_xlfn.STDEV.P(Table2[1W Return vs Nifty])</f>
        <v>1.2813211846448165</v>
      </c>
      <c r="O53">
        <v>1000.13</v>
      </c>
      <c r="P53">
        <v>919.27616195107203</v>
      </c>
      <c r="Q53">
        <v>746.04258729389505</v>
      </c>
      <c r="R53">
        <v>81.290413696307098</v>
      </c>
      <c r="S53" s="2">
        <f>(Table2[[#This Row],[Close Price]]-Table2[[#This Row],[20D EMA]])/Table2[[#This Row],[20D EMA]]</f>
        <v>0.13215282013338261</v>
      </c>
      <c r="T53" s="2">
        <f>(Table2[[#This Row],[Close Price]]-Table2[[#This Row],[50D EMA]])/Table2[[#This Row],[50D EMA]]</f>
        <v>0.23172997067258447</v>
      </c>
      <c r="U53" s="2">
        <f>(Table2[[#This Row],[Close Price]]-Table2[[#This Row],[200D EMA]])/Table2[[#This Row],[200D EMA]]</f>
        <v>0.51774177410859146</v>
      </c>
      <c r="V53">
        <v>0.94639987641990797</v>
      </c>
      <c r="W53">
        <v>1126.8</v>
      </c>
      <c r="X53">
        <v>1215</v>
      </c>
      <c r="Y53">
        <v>1008.05</v>
      </c>
      <c r="Z53">
        <v>1139.0999999999999</v>
      </c>
      <c r="AA53">
        <v>920.2</v>
      </c>
      <c r="AB53">
        <v>1139.0999999999999</v>
      </c>
      <c r="AC53" s="2">
        <f>(Table2[[#This Row],[Close Price]]/Table2[[#This Row],[Day Low]])-1</f>
        <v>4.8810791622293515E-3</v>
      </c>
      <c r="AD53" s="2">
        <f>(Table2[[#This Row],[Day High]]/Table2[[#This Row],[Close Price]])-1</f>
        <v>7.3037180959109715E-2</v>
      </c>
      <c r="AE53" s="2">
        <f>(Table2[[#This Row],[Close Price]]/Table2[[#This Row],[Current Week Low]])-1</f>
        <v>0.12325777491195877</v>
      </c>
      <c r="AF53" s="2">
        <f>(Table2[[#This Row],[Current Week High]]/Table2[[#This Row],[Close Price]])-1</f>
        <v>6.0054755806764337E-3</v>
      </c>
      <c r="AG53" s="2">
        <f>(Table2[[#This Row],[Close Price]]/Table2[[#This Row],[Current Month Low]])-1</f>
        <v>0.23049337100630285</v>
      </c>
      <c r="AH53" s="2">
        <f>(Table2[[#This Row],[Current Month High]]/Table2[[#This Row],[Close Price]])-1</f>
        <v>6.0054755806764337E-3</v>
      </c>
      <c r="AI53">
        <v>0.60054755806764304</v>
      </c>
      <c r="AJ53">
        <v>138.378947368421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0.35</v>
      </c>
      <c r="AM53" t="s">
        <v>10218</v>
      </c>
      <c r="AN53">
        <v>20.9</v>
      </c>
      <c r="AO53" t="s">
        <v>10218</v>
      </c>
      <c r="AP53">
        <v>0.12160448874034401</v>
      </c>
      <c r="AQ53">
        <f>(Table2[[#This Row],[Sharpe Ratio]]-AVERAGE(Table2[Sharpe Ratio]))/_xlfn.STDEV.P(Table2[Sharpe Ratio])</f>
        <v>0.74453572921336375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5.3879592031494905</v>
      </c>
      <c r="AS53">
        <f>_xlfn.RANK.AVG(Table2[[#This Row],[1Y Return vs Nifty Z-Score]],Table2[1Y Return vs Nifty Z-Score])</f>
        <v>122</v>
      </c>
      <c r="AT53">
        <f>_xlfn.RANK.AVG(Table2[[#This Row],[6M Return vs Nifty Z-Score]],Table2[6M Return vs Nifty Z-Score])</f>
        <v>25</v>
      </c>
      <c r="AU53">
        <f>_xlfn.RANK.AVG(Table2[[#This Row],[Sharpe Ratio Z-Score]],Table2[Sharpe Ratio Z-Score])</f>
        <v>168</v>
      </c>
      <c r="AV53">
        <f>(Table2[[#This Row],[Rank 1Y]]+Table2[[#This Row],[Rank 6M]]+Table2[[#This Row],[Rank Sharpe]])/3</f>
        <v>105</v>
      </c>
    </row>
    <row r="54" spans="1:48" x14ac:dyDescent="0.3">
      <c r="A54" t="s">
        <v>747</v>
      </c>
      <c r="B54" t="s">
        <v>748</v>
      </c>
      <c r="C54" t="s">
        <v>10176</v>
      </c>
      <c r="D54" t="s">
        <v>210</v>
      </c>
      <c r="E54">
        <v>22270.555208440001</v>
      </c>
      <c r="F54">
        <v>1370.95</v>
      </c>
      <c r="G54">
        <v>89.893434855520496</v>
      </c>
      <c r="H54">
        <f>(Table2[[#This Row],[1Y Return vs Nifty]]-AVERAGE(Table2[1Y Return vs Nifty]))/_xlfn.STDEV.P(Table2[1Y Return vs Nifty])</f>
        <v>0.68929592504390846</v>
      </c>
      <c r="I54">
        <v>9.1588223487368499</v>
      </c>
      <c r="J54">
        <f>(Table2[[#This Row],[1M Return vs Nifty]]-AVERAGE(Table2[1M Return vs Nifty]))/_xlfn.STDEV.P(Table2[1M Return vs Nifty])</f>
        <v>0.71431525753956093</v>
      </c>
      <c r="K54">
        <v>57.535249252846498</v>
      </c>
      <c r="L54">
        <f>(Table2[[#This Row],[6M Return vs Nifty]]-AVERAGE(Table2[6M Return vs Nifty]))/_xlfn.STDEV.P(Table2[6M Return vs Nifty])</f>
        <v>1.7405184113182082</v>
      </c>
      <c r="M54">
        <v>0.427278556640243</v>
      </c>
      <c r="N54">
        <f>(Table2[[#This Row],[1W Return vs Nifty]]-AVERAGE(Table2[1W Return vs Nifty]))/_xlfn.STDEV.P(Table2[1W Return vs Nifty])</f>
        <v>-0.31202454019397247</v>
      </c>
      <c r="O54">
        <v>1311.04</v>
      </c>
      <c r="P54">
        <v>1255.0391511176799</v>
      </c>
      <c r="Q54">
        <v>1020.29998742585</v>
      </c>
      <c r="R54">
        <v>62.576070464029897</v>
      </c>
      <c r="S54" s="2">
        <f>(Table2[[#This Row],[Close Price]]-Table2[[#This Row],[20D EMA]])/Table2[[#This Row],[20D EMA]]</f>
        <v>4.5696546253356181E-2</v>
      </c>
      <c r="T54" s="2">
        <f>(Table2[[#This Row],[Close Price]]-Table2[[#This Row],[50D EMA]])/Table2[[#This Row],[50D EMA]]</f>
        <v>9.2356360978137833E-2</v>
      </c>
      <c r="U54" s="2">
        <f>(Table2[[#This Row],[Close Price]]-Table2[[#This Row],[200D EMA]])/Table2[[#This Row],[200D EMA]]</f>
        <v>0.34367344594291049</v>
      </c>
      <c r="V54">
        <v>0.82607781878728503</v>
      </c>
      <c r="W54">
        <v>1358</v>
      </c>
      <c r="X54">
        <v>1374.3</v>
      </c>
      <c r="Y54">
        <v>1290</v>
      </c>
      <c r="Z54">
        <v>1395.7</v>
      </c>
      <c r="AA54">
        <v>1145</v>
      </c>
      <c r="AB54">
        <v>1427.85</v>
      </c>
      <c r="AC54" s="2">
        <f>(Table2[[#This Row],[Close Price]]/Table2[[#This Row],[Day Low]])-1</f>
        <v>9.5360824742267702E-3</v>
      </c>
      <c r="AD54" s="2">
        <f>(Table2[[#This Row],[Day High]]/Table2[[#This Row],[Close Price]])-1</f>
        <v>2.4435610343191971E-3</v>
      </c>
      <c r="AE54" s="2">
        <f>(Table2[[#This Row],[Close Price]]/Table2[[#This Row],[Current Week Low]])-1</f>
        <v>6.2751937984496076E-2</v>
      </c>
      <c r="AF54" s="2">
        <f>(Table2[[#This Row],[Current Week High]]/Table2[[#This Row],[Close Price]])-1</f>
        <v>1.8053174805791494E-2</v>
      </c>
      <c r="AG54" s="2">
        <f>(Table2[[#This Row],[Close Price]]/Table2[[#This Row],[Current Month Low]])-1</f>
        <v>0.1973362445414848</v>
      </c>
      <c r="AH54" s="2">
        <f>(Table2[[#This Row],[Current Month High]]/Table2[[#This Row],[Close Price]])-1</f>
        <v>4.1504066523213812E-2</v>
      </c>
      <c r="AI54">
        <v>4.1504066523213803</v>
      </c>
      <c r="AJ54">
        <v>138.86227023259801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0.04</v>
      </c>
      <c r="AM54" t="s">
        <v>10218</v>
      </c>
      <c r="AN54">
        <v>0.98</v>
      </c>
      <c r="AO54" t="s">
        <v>10218</v>
      </c>
      <c r="AP54">
        <v>0.12931266310578499</v>
      </c>
      <c r="AQ54">
        <f>(Table2[[#This Row],[Sharpe Ratio]]-AVERAGE(Table2[Sharpe Ratio]))/_xlfn.STDEV.P(Table2[Sharpe Ratio])</f>
        <v>0.83376345045135269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3.6658685041590577</v>
      </c>
      <c r="AS54">
        <f>_xlfn.RANK.AVG(Table2[[#This Row],[1Y Return vs Nifty Z-Score]],Table2[1Y Return vs Nifty Z-Score])</f>
        <v>125</v>
      </c>
      <c r="AT54">
        <f>_xlfn.RANK.AVG(Table2[[#This Row],[6M Return vs Nifty Z-Score]],Table2[6M Return vs Nifty Z-Score])</f>
        <v>40</v>
      </c>
      <c r="AU54">
        <f>_xlfn.RANK.AVG(Table2[[#This Row],[Sharpe Ratio Z-Score]],Table2[Sharpe Ratio Z-Score])</f>
        <v>152</v>
      </c>
      <c r="AV54">
        <f>(Table2[[#This Row],[Rank 1Y]]+Table2[[#This Row],[Rank 6M]]+Table2[[#This Row],[Rank Sharpe]])/3</f>
        <v>105.66666666666667</v>
      </c>
    </row>
    <row r="55" spans="1:48" x14ac:dyDescent="0.3">
      <c r="A55" t="s">
        <v>943</v>
      </c>
      <c r="B55" t="s">
        <v>944</v>
      </c>
      <c r="C55" t="s">
        <v>10173</v>
      </c>
      <c r="D55" t="s">
        <v>255</v>
      </c>
      <c r="E55">
        <v>15684.050623695</v>
      </c>
      <c r="F55">
        <v>3778.35</v>
      </c>
      <c r="G55">
        <v>198.457287705726</v>
      </c>
      <c r="H55">
        <f>(Table2[[#This Row],[1Y Return vs Nifty]]-AVERAGE(Table2[1Y Return vs Nifty]))/_xlfn.STDEV.P(Table2[1Y Return vs Nifty])</f>
        <v>2.1778692137771021</v>
      </c>
      <c r="I55">
        <v>-7.8151208624768902</v>
      </c>
      <c r="J55">
        <f>(Table2[[#This Row],[1M Return vs Nifty]]-AVERAGE(Table2[1M Return vs Nifty]))/_xlfn.STDEV.P(Table2[1M Return vs Nifty])</f>
        <v>-0.9940465981295733</v>
      </c>
      <c r="K55">
        <v>8.6999036632314404</v>
      </c>
      <c r="L55">
        <f>(Table2[[#This Row],[6M Return vs Nifty]]-AVERAGE(Table2[6M Return vs Nifty]))/_xlfn.STDEV.P(Table2[6M Return vs Nifty])</f>
        <v>8.2827026554711747E-2</v>
      </c>
      <c r="M55">
        <v>-2.3667388243993499</v>
      </c>
      <c r="N55">
        <f>(Table2[[#This Row],[1W Return vs Nifty]]-AVERAGE(Table2[1W Return vs Nifty]))/_xlfn.STDEV.P(Table2[1W Return vs Nifty])</f>
        <v>-0.88668700943798928</v>
      </c>
      <c r="O55">
        <v>3841.63</v>
      </c>
      <c r="P55">
        <v>3886.7500381252999</v>
      </c>
      <c r="Q55">
        <v>3278.2643691082599</v>
      </c>
      <c r="R55">
        <v>42.816024392441101</v>
      </c>
      <c r="S55" s="2">
        <f>(Table2[[#This Row],[Close Price]]-Table2[[#This Row],[20D EMA]])/Table2[[#This Row],[20D EMA]]</f>
        <v>-1.6472174571731321E-2</v>
      </c>
      <c r="T55" s="2">
        <f>(Table2[[#This Row],[Close Price]]-Table2[[#This Row],[50D EMA]])/Table2[[#This Row],[50D EMA]]</f>
        <v>-2.788963454351303E-2</v>
      </c>
      <c r="U55" s="2">
        <f>(Table2[[#This Row],[Close Price]]-Table2[[#This Row],[200D EMA]])/Table2[[#This Row],[200D EMA]]</f>
        <v>0.15254585188557301</v>
      </c>
      <c r="V55">
        <v>1.04782792322559</v>
      </c>
      <c r="W55">
        <v>3720</v>
      </c>
      <c r="X55">
        <v>3772.95</v>
      </c>
      <c r="Y55">
        <v>3678.1</v>
      </c>
      <c r="Z55">
        <v>3803.7</v>
      </c>
      <c r="AA55">
        <v>3420.3</v>
      </c>
      <c r="AB55">
        <v>4294.2</v>
      </c>
      <c r="AC55" s="2">
        <f>(Table2[[#This Row],[Close Price]]/Table2[[#This Row],[Day Low]])-1</f>
        <v>1.5685483870967687E-2</v>
      </c>
      <c r="AD55" s="2">
        <f>(Table2[[#This Row],[Day High]]/Table2[[#This Row],[Close Price]])-1</f>
        <v>-1.4291952836555932E-3</v>
      </c>
      <c r="AE55" s="2">
        <f>(Table2[[#This Row],[Close Price]]/Table2[[#This Row],[Current Week Low]])-1</f>
        <v>2.725592017617795E-2</v>
      </c>
      <c r="AF55" s="2">
        <f>(Table2[[#This Row],[Current Week High]]/Table2[[#This Row],[Close Price]])-1</f>
        <v>6.7092778593831337E-3</v>
      </c>
      <c r="AG55" s="2">
        <f>(Table2[[#This Row],[Close Price]]/Table2[[#This Row],[Current Month Low]])-1</f>
        <v>0.10468379966669583</v>
      </c>
      <c r="AH55" s="2">
        <f>(Table2[[#This Row],[Current Month High]]/Table2[[#This Row],[Close Price]])-1</f>
        <v>0.13652784945809682</v>
      </c>
      <c r="AI55">
        <v>13.8049677769396</v>
      </c>
      <c r="AJ55">
        <v>236.64632244843401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-0.13</v>
      </c>
      <c r="AM55" t="s">
        <v>10217</v>
      </c>
      <c r="AN55">
        <v>-5.43</v>
      </c>
      <c r="AO55" t="s">
        <v>10217</v>
      </c>
      <c r="AP55">
        <v>0.27240219265833199</v>
      </c>
      <c r="AQ55">
        <f>(Table2[[#This Row],[Sharpe Ratio]]-AVERAGE(Table2[Sharpe Ratio]))/_xlfn.STDEV.P(Table2[Sharpe Ratio])</f>
        <v>2.4901287646860712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21</v>
      </c>
      <c r="AT55">
        <f>_xlfn.RANK.AVG(Table2[[#This Row],[6M Return vs Nifty Z-Score]],Table2[6M Return vs Nifty Z-Score])</f>
        <v>293</v>
      </c>
      <c r="AU55">
        <f>_xlfn.RANK.AVG(Table2[[#This Row],[Sharpe Ratio Z-Score]],Table2[Sharpe Ratio Z-Score])</f>
        <v>3</v>
      </c>
      <c r="AV55">
        <f>(Table2[[#This Row],[Rank 1Y]]+Table2[[#This Row],[Rank 6M]]+Table2[[#This Row],[Rank Sharpe]])/3</f>
        <v>105.66666666666667</v>
      </c>
    </row>
    <row r="56" spans="1:48" x14ac:dyDescent="0.3">
      <c r="A56" t="s">
        <v>1026</v>
      </c>
      <c r="B56" t="s">
        <v>1027</v>
      </c>
      <c r="C56" t="s">
        <v>10186</v>
      </c>
      <c r="D56" t="s">
        <v>471</v>
      </c>
      <c r="E56">
        <v>13106.971578294901</v>
      </c>
      <c r="F56">
        <v>1969.45</v>
      </c>
      <c r="G56">
        <v>45.850661788962</v>
      </c>
      <c r="H56">
        <f>(Table2[[#This Row],[1Y Return vs Nifty]]-AVERAGE(Table2[1Y Return vs Nifty]))/_xlfn.STDEV.P(Table2[1Y Return vs Nifty])</f>
        <v>8.5403433874896004E-2</v>
      </c>
      <c r="I56">
        <v>11.633764160948999</v>
      </c>
      <c r="J56">
        <f>(Table2[[#This Row],[1M Return vs Nifty]]-AVERAGE(Table2[1M Return vs Nifty]))/_xlfn.STDEV.P(Table2[1M Return vs Nifty])</f>
        <v>0.96340859633373166</v>
      </c>
      <c r="K56">
        <v>68.845162145889304</v>
      </c>
      <c r="L56">
        <f>(Table2[[#This Row],[6M Return vs Nifty]]-AVERAGE(Table2[6M Return vs Nifty]))/_xlfn.STDEV.P(Table2[6M Return vs Nifty])</f>
        <v>2.1244277486816263</v>
      </c>
      <c r="M56">
        <v>5.4882110502873402</v>
      </c>
      <c r="N56">
        <f>(Table2[[#This Row],[1W Return vs Nifty]]-AVERAGE(Table2[1W Return vs Nifty]))/_xlfn.STDEV.P(Table2[1W Return vs Nifty])</f>
        <v>0.7288880837620012</v>
      </c>
      <c r="O56">
        <v>2249.0300000000002</v>
      </c>
      <c r="P56">
        <v>1760.5269326776599</v>
      </c>
      <c r="Q56">
        <v>1347.9089099398</v>
      </c>
      <c r="R56">
        <v>45.392406968186101</v>
      </c>
      <c r="S56" s="2">
        <f>(Table2[[#This Row],[Close Price]]-Table2[[#This Row],[20D EMA]])/Table2[[#This Row],[20D EMA]]</f>
        <v>-0.12431136979053198</v>
      </c>
      <c r="T56" s="2">
        <f>(Table2[[#This Row],[Close Price]]-Table2[[#This Row],[50D EMA]])/Table2[[#This Row],[50D EMA]]</f>
        <v>0.11867075898951467</v>
      </c>
      <c r="U56" s="2">
        <f>(Table2[[#This Row],[Close Price]]-Table2[[#This Row],[200D EMA]])/Table2[[#This Row],[200D EMA]]</f>
        <v>0.46111505419751192</v>
      </c>
      <c r="V56">
        <v>0.25979572480457203</v>
      </c>
      <c r="W56">
        <v>1982</v>
      </c>
      <c r="X56">
        <v>2029</v>
      </c>
      <c r="Y56">
        <v>1945.6</v>
      </c>
      <c r="Z56">
        <v>2095</v>
      </c>
      <c r="AA56">
        <v>1810.7</v>
      </c>
      <c r="AB56">
        <v>3496</v>
      </c>
      <c r="AC56" s="2">
        <f>(Table2[[#This Row],[Close Price]]/Table2[[#This Row],[Day Low]])-1</f>
        <v>-6.3319878910191862E-3</v>
      </c>
      <c r="AD56" s="2">
        <f>(Table2[[#This Row],[Day High]]/Table2[[#This Row],[Close Price]])-1</f>
        <v>3.0236868161161778E-2</v>
      </c>
      <c r="AE56" s="2">
        <f>(Table2[[#This Row],[Close Price]]/Table2[[#This Row],[Current Week Low]])-1</f>
        <v>1.225842927631593E-2</v>
      </c>
      <c r="AF56" s="2">
        <f>(Table2[[#This Row],[Current Week High]]/Table2[[#This Row],[Close Price]])-1</f>
        <v>6.3748762344816967E-2</v>
      </c>
      <c r="AG56" s="2">
        <f>(Table2[[#This Row],[Close Price]]/Table2[[#This Row],[Current Month Low]])-1</f>
        <v>8.7673275528800998E-2</v>
      </c>
      <c r="AH56" s="2">
        <f>(Table2[[#This Row],[Current Month High]]/Table2[[#This Row],[Close Price]])-1</f>
        <v>0.77511487978877347</v>
      </c>
      <c r="AI56">
        <v>20.845921450151</v>
      </c>
      <c r="AJ56">
        <v>119.22326859717801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-0.17</v>
      </c>
      <c r="AM56" t="s">
        <v>10217</v>
      </c>
      <c r="AN56">
        <v>-6.28</v>
      </c>
      <c r="AO56" t="s">
        <v>10217</v>
      </c>
      <c r="AP56">
        <v>0.20698288958772801</v>
      </c>
      <c r="AQ56">
        <f>(Table2[[#This Row],[Sharpe Ratio]]-AVERAGE(Table2[Sharpe Ratio]))/_xlfn.STDEV.P(Table2[Sharpe Ratio])</f>
        <v>1.7328527793194084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5.6349806419716639</v>
      </c>
      <c r="AS56">
        <f>_xlfn.RANK.AVG(Table2[[#This Row],[1Y Return vs Nifty Z-Score]],Table2[1Y Return vs Nifty Z-Score])</f>
        <v>263</v>
      </c>
      <c r="AT56">
        <f>_xlfn.RANK.AVG(Table2[[#This Row],[6M Return vs Nifty Z-Score]],Table2[6M Return vs Nifty Z-Score])</f>
        <v>23</v>
      </c>
      <c r="AU56">
        <f>_xlfn.RANK.AVG(Table2[[#This Row],[Sharpe Ratio Z-Score]],Table2[Sharpe Ratio Z-Score])</f>
        <v>32</v>
      </c>
      <c r="AV56">
        <f>(Table2[[#This Row],[Rank 1Y]]+Table2[[#This Row],[Rank 6M]]+Table2[[#This Row],[Rank Sharpe]])/3</f>
        <v>106</v>
      </c>
    </row>
    <row r="57" spans="1:48" x14ac:dyDescent="0.3">
      <c r="A57" t="s">
        <v>236</v>
      </c>
      <c r="B57" t="s">
        <v>237</v>
      </c>
      <c r="C57" t="s">
        <v>10183</v>
      </c>
      <c r="D57" t="s">
        <v>167</v>
      </c>
      <c r="E57">
        <v>112488.03891839999</v>
      </c>
      <c r="F57">
        <v>736</v>
      </c>
      <c r="G57">
        <v>56.751174329456603</v>
      </c>
      <c r="H57">
        <f>(Table2[[#This Row],[1Y Return vs Nifty]]-AVERAGE(Table2[1Y Return vs Nifty]))/_xlfn.STDEV.P(Table2[1Y Return vs Nifty])</f>
        <v>0.23486581361993059</v>
      </c>
      <c r="I57">
        <v>1.25301126378551</v>
      </c>
      <c r="J57">
        <f>(Table2[[#This Row],[1M Return vs Nifty]]-AVERAGE(Table2[1M Return vs Nifty]))/_xlfn.STDEV.P(Table2[1M Return vs Nifty])</f>
        <v>-8.1374107482847485E-2</v>
      </c>
      <c r="K57">
        <v>42.234112276181897</v>
      </c>
      <c r="L57">
        <f>(Table2[[#This Row],[6M Return vs Nifty]]-AVERAGE(Table2[6M Return vs Nifty]))/_xlfn.STDEV.P(Table2[6M Return vs Nifty])</f>
        <v>1.2211289683427722</v>
      </c>
      <c r="M57">
        <v>6.5630852532224297</v>
      </c>
      <c r="N57">
        <f>(Table2[[#This Row],[1W Return vs Nifty]]-AVERAGE(Table2[1W Return vs Nifty]))/_xlfn.STDEV.P(Table2[1W Return vs Nifty])</f>
        <v>0.94996396817741724</v>
      </c>
      <c r="O57">
        <v>717.63</v>
      </c>
      <c r="P57">
        <v>684.31009957265599</v>
      </c>
      <c r="Q57">
        <v>552.63974348019997</v>
      </c>
      <c r="R57">
        <v>59.686060446829003</v>
      </c>
      <c r="S57" s="2">
        <f>(Table2[[#This Row],[Close Price]]-Table2[[#This Row],[20D EMA]])/Table2[[#This Row],[20D EMA]]</f>
        <v>2.5598149464208582E-2</v>
      </c>
      <c r="T57" s="2">
        <f>(Table2[[#This Row],[Close Price]]-Table2[[#This Row],[50D EMA]])/Table2[[#This Row],[50D EMA]]</f>
        <v>7.5535784813966333E-2</v>
      </c>
      <c r="U57" s="2">
        <f>(Table2[[#This Row],[Close Price]]-Table2[[#This Row],[200D EMA]])/Table2[[#This Row],[200D EMA]]</f>
        <v>0.33178984805744338</v>
      </c>
      <c r="V57">
        <v>0.98642342999121202</v>
      </c>
      <c r="W57">
        <v>732.95</v>
      </c>
      <c r="X57">
        <v>741</v>
      </c>
      <c r="Y57">
        <v>729</v>
      </c>
      <c r="Z57">
        <v>750.7</v>
      </c>
      <c r="AA57">
        <v>645</v>
      </c>
      <c r="AB57">
        <v>783.75</v>
      </c>
      <c r="AC57" s="2">
        <f>(Table2[[#This Row],[Close Price]]/Table2[[#This Row],[Day Low]])-1</f>
        <v>4.1612661163790143E-3</v>
      </c>
      <c r="AD57" s="2">
        <f>(Table2[[#This Row],[Day High]]/Table2[[#This Row],[Close Price]])-1</f>
        <v>6.7934782608696231E-3</v>
      </c>
      <c r="AE57" s="2">
        <f>(Table2[[#This Row],[Close Price]]/Table2[[#This Row],[Current Week Low]])-1</f>
        <v>9.6021947873798918E-3</v>
      </c>
      <c r="AF57" s="2">
        <f>(Table2[[#This Row],[Current Week High]]/Table2[[#This Row],[Close Price]])-1</f>
        <v>1.9972826086956497E-2</v>
      </c>
      <c r="AG57" s="2">
        <f>(Table2[[#This Row],[Close Price]]/Table2[[#This Row],[Current Month Low]])-1</f>
        <v>0.14108527131782944</v>
      </c>
      <c r="AH57" s="2">
        <f>(Table2[[#This Row],[Current Month High]]/Table2[[#This Row],[Close Price]])-1</f>
        <v>6.4877717391304435E-2</v>
      </c>
      <c r="AI57">
        <v>6.4877717391304399</v>
      </c>
      <c r="AJ57">
        <v>104.89977728285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</v>
      </c>
      <c r="AM57" t="s">
        <v>10218</v>
      </c>
      <c r="AN57">
        <v>1.29</v>
      </c>
      <c r="AO57" t="s">
        <v>10218</v>
      </c>
      <c r="AP57">
        <v>0.23652639157594599</v>
      </c>
      <c r="AQ57">
        <f>(Table2[[#This Row],[Sharpe Ratio]]-AVERAGE(Table2[Sharpe Ratio]))/_xlfn.STDEV.P(Table2[Sharpe Ratio])</f>
        <v>2.0748402895679363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4.3994249322252088</v>
      </c>
      <c r="AS57">
        <f>_xlfn.RANK.AVG(Table2[[#This Row],[1Y Return vs Nifty Z-Score]],Table2[1Y Return vs Nifty Z-Score])</f>
        <v>225</v>
      </c>
      <c r="AT57">
        <f>_xlfn.RANK.AVG(Table2[[#This Row],[6M Return vs Nifty Z-Score]],Table2[6M Return vs Nifty Z-Score])</f>
        <v>83</v>
      </c>
      <c r="AU57">
        <f>_xlfn.RANK.AVG(Table2[[#This Row],[Sharpe Ratio Z-Score]],Table2[Sharpe Ratio Z-Score])</f>
        <v>11</v>
      </c>
      <c r="AV57">
        <f>(Table2[[#This Row],[Rank 1Y]]+Table2[[#This Row],[Rank 6M]]+Table2[[#This Row],[Rank Sharpe]])/3</f>
        <v>106.33333333333333</v>
      </c>
    </row>
    <row r="58" spans="1:48" x14ac:dyDescent="0.3">
      <c r="A58" t="s">
        <v>384</v>
      </c>
      <c r="B58" t="s">
        <v>385</v>
      </c>
      <c r="C58" t="s">
        <v>10186</v>
      </c>
      <c r="D58" t="s">
        <v>133</v>
      </c>
      <c r="E58">
        <v>64292.031843359997</v>
      </c>
      <c r="F58">
        <v>3597.2</v>
      </c>
      <c r="G58">
        <v>81.529897658111494</v>
      </c>
      <c r="H58">
        <f>(Table2[[#This Row],[1Y Return vs Nifty]]-AVERAGE(Table2[1Y Return vs Nifty]))/_xlfn.STDEV.P(Table2[1Y Return vs Nifty])</f>
        <v>0.57461928319178623</v>
      </c>
      <c r="I58">
        <v>-0.71824067808285197</v>
      </c>
      <c r="J58">
        <f>(Table2[[#This Row],[1M Return vs Nifty]]-AVERAGE(Table2[1M Return vs Nifty]))/_xlfn.STDEV.P(Table2[1M Return vs Nifty])</f>
        <v>-0.2797730053404075</v>
      </c>
      <c r="K58">
        <v>33.565343105970598</v>
      </c>
      <c r="L58">
        <f>(Table2[[#This Row],[6M Return vs Nifty]]-AVERAGE(Table2[6M Return vs Nifty]))/_xlfn.STDEV.P(Table2[6M Return vs Nifty])</f>
        <v>0.92687193388413769</v>
      </c>
      <c r="M58">
        <v>-3.5542831670958499</v>
      </c>
      <c r="N58">
        <f>(Table2[[#This Row],[1W Return vs Nifty]]-AVERAGE(Table2[1W Return vs Nifty]))/_xlfn.STDEV.P(Table2[1W Return vs Nifty])</f>
        <v>-1.1309364435831746</v>
      </c>
      <c r="O58">
        <v>3707.46</v>
      </c>
      <c r="P58">
        <v>3557.7373416054702</v>
      </c>
      <c r="Q58">
        <v>2880.92350751698</v>
      </c>
      <c r="R58">
        <v>40.885143796390899</v>
      </c>
      <c r="S58" s="2">
        <f>(Table2[[#This Row],[Close Price]]-Table2[[#This Row],[20D EMA]])/Table2[[#This Row],[20D EMA]]</f>
        <v>-2.9740037653811564E-2</v>
      </c>
      <c r="T58" s="2">
        <f>(Table2[[#This Row],[Close Price]]-Table2[[#This Row],[50D EMA]])/Table2[[#This Row],[50D EMA]]</f>
        <v>1.1092066278485203E-2</v>
      </c>
      <c r="U58" s="2">
        <f>(Table2[[#This Row],[Close Price]]-Table2[[#This Row],[200D EMA]])/Table2[[#This Row],[200D EMA]]</f>
        <v>0.24862739000674358</v>
      </c>
      <c r="V58">
        <v>0.58007684534502801</v>
      </c>
      <c r="W58">
        <v>3499.8</v>
      </c>
      <c r="X58">
        <v>3598</v>
      </c>
      <c r="Y58">
        <v>3555</v>
      </c>
      <c r="Z58">
        <v>3890.1</v>
      </c>
      <c r="AA58">
        <v>3431.65</v>
      </c>
      <c r="AB58">
        <v>4137</v>
      </c>
      <c r="AC58" s="2">
        <f>(Table2[[#This Row],[Close Price]]/Table2[[#This Row],[Day Low]])-1</f>
        <v>2.7830161723527036E-2</v>
      </c>
      <c r="AD58" s="2">
        <f>(Table2[[#This Row],[Day High]]/Table2[[#This Row],[Close Price]])-1</f>
        <v>2.2239519626388038E-4</v>
      </c>
      <c r="AE58" s="2">
        <f>(Table2[[#This Row],[Close Price]]/Table2[[#This Row],[Current Week Low]])-1</f>
        <v>1.1870604781997196E-2</v>
      </c>
      <c r="AF58" s="2">
        <f>(Table2[[#This Row],[Current Week High]]/Table2[[#This Row],[Close Price]])-1</f>
        <v>8.1424441232069489E-2</v>
      </c>
      <c r="AG58" s="2">
        <f>(Table2[[#This Row],[Close Price]]/Table2[[#This Row],[Current Month Low]])-1</f>
        <v>4.8242099281686546E-2</v>
      </c>
      <c r="AH58" s="2">
        <f>(Table2[[#This Row],[Current Month High]]/Table2[[#This Row],[Close Price]])-1</f>
        <v>0.15006115867897263</v>
      </c>
      <c r="AI58">
        <v>15.006115867897201</v>
      </c>
      <c r="AJ58">
        <v>117.735003934386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0.04</v>
      </c>
      <c r="AM58" t="s">
        <v>10218</v>
      </c>
      <c r="AN58">
        <v>-7.83</v>
      </c>
      <c r="AO58" t="s">
        <v>10217</v>
      </c>
      <c r="AP58">
        <v>0.17584097406725399</v>
      </c>
      <c r="AQ58">
        <f>(Table2[[#This Row],[Sharpe Ratio]]-AVERAGE(Table2[Sharpe Ratio]))/_xlfn.STDEV.P(Table2[Sharpe Ratio])</f>
        <v>1.3723624705718469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1.4631442387241889</v>
      </c>
      <c r="AS58">
        <f>_xlfn.RANK.AVG(Table2[[#This Row],[1Y Return vs Nifty Z-Score]],Table2[1Y Return vs Nifty Z-Score])</f>
        <v>143</v>
      </c>
      <c r="AT58">
        <f>_xlfn.RANK.AVG(Table2[[#This Row],[6M Return vs Nifty Z-Score]],Table2[6M Return vs Nifty Z-Score])</f>
        <v>115</v>
      </c>
      <c r="AU58">
        <f>_xlfn.RANK.AVG(Table2[[#This Row],[Sharpe Ratio Z-Score]],Table2[Sharpe Ratio Z-Score])</f>
        <v>70</v>
      </c>
      <c r="AV58">
        <f>(Table2[[#This Row],[Rank 1Y]]+Table2[[#This Row],[Rank 6M]]+Table2[[#This Row],[Rank Sharpe]])/3</f>
        <v>109.33333333333333</v>
      </c>
    </row>
    <row r="59" spans="1:48" x14ac:dyDescent="0.3">
      <c r="A59" t="s">
        <v>592</v>
      </c>
      <c r="B59" t="s">
        <v>593</v>
      </c>
      <c r="C59" t="s">
        <v>10176</v>
      </c>
      <c r="D59" t="s">
        <v>46</v>
      </c>
      <c r="E59">
        <v>32617.8</v>
      </c>
      <c r="F59">
        <v>181.21</v>
      </c>
      <c r="G59">
        <v>266.34375396230502</v>
      </c>
      <c r="H59">
        <f>(Table2[[#This Row],[1Y Return vs Nifty]]-AVERAGE(Table2[1Y Return vs Nifty]))/_xlfn.STDEV.P(Table2[1Y Return vs Nifty])</f>
        <v>3.1086945085965785</v>
      </c>
      <c r="I59">
        <v>14.149470000146801</v>
      </c>
      <c r="J59">
        <f>(Table2[[#This Row],[1M Return vs Nifty]]-AVERAGE(Table2[1M Return vs Nifty]))/_xlfn.STDEV.P(Table2[1M Return vs Nifty])</f>
        <v>1.2166046770729648</v>
      </c>
      <c r="K59">
        <v>25.138308010999701</v>
      </c>
      <c r="L59">
        <f>(Table2[[#This Row],[6M Return vs Nifty]]-AVERAGE(Table2[6M Return vs Nifty]))/_xlfn.STDEV.P(Table2[6M Return vs Nifty])</f>
        <v>0.64082044172466557</v>
      </c>
      <c r="M59">
        <v>2.6489050484046701</v>
      </c>
      <c r="N59">
        <f>(Table2[[#This Row],[1W Return vs Nifty]]-AVERAGE(Table2[1W Return vs Nifty]))/_xlfn.STDEV.P(Table2[1W Return vs Nifty])</f>
        <v>0.14491082969991173</v>
      </c>
      <c r="O59">
        <v>178.62</v>
      </c>
      <c r="P59">
        <v>166.484627579907</v>
      </c>
      <c r="Q59">
        <v>125.836499870746</v>
      </c>
      <c r="R59">
        <v>50.9676941236674</v>
      </c>
      <c r="S59" s="2">
        <f>(Table2[[#This Row],[Close Price]]-Table2[[#This Row],[20D EMA]])/Table2[[#This Row],[20D EMA]]</f>
        <v>1.4500055984772161E-2</v>
      </c>
      <c r="T59" s="2">
        <f>(Table2[[#This Row],[Close Price]]-Table2[[#This Row],[50D EMA]])/Table2[[#This Row],[50D EMA]]</f>
        <v>8.8448841398436784E-2</v>
      </c>
      <c r="U59" s="2">
        <f>(Table2[[#This Row],[Close Price]]-Table2[[#This Row],[200D EMA]])/Table2[[#This Row],[200D EMA]]</f>
        <v>0.44004323217930696</v>
      </c>
      <c r="V59">
        <v>1.03606700882406</v>
      </c>
      <c r="W59">
        <v>182.12</v>
      </c>
      <c r="X59">
        <v>184.8</v>
      </c>
      <c r="Y59">
        <v>173.83</v>
      </c>
      <c r="Z59">
        <v>190.34</v>
      </c>
      <c r="AA59">
        <v>150.15</v>
      </c>
      <c r="AB59">
        <v>198.3</v>
      </c>
      <c r="AC59" s="2">
        <f>(Table2[[#This Row],[Close Price]]/Table2[[#This Row],[Day Low]])-1</f>
        <v>-4.9967054689216139E-3</v>
      </c>
      <c r="AD59" s="2">
        <f>(Table2[[#This Row],[Day High]]/Table2[[#This Row],[Close Price]])-1</f>
        <v>1.9811268693780804E-2</v>
      </c>
      <c r="AE59" s="2">
        <f>(Table2[[#This Row],[Close Price]]/Table2[[#This Row],[Current Week Low]])-1</f>
        <v>4.2455272392567522E-2</v>
      </c>
      <c r="AF59" s="2">
        <f>(Table2[[#This Row],[Current Week High]]/Table2[[#This Row],[Close Price]])-1</f>
        <v>5.0383532917609442E-2</v>
      </c>
      <c r="AG59" s="2">
        <f>(Table2[[#This Row],[Close Price]]/Table2[[#This Row],[Current Month Low]])-1</f>
        <v>0.20685980685980687</v>
      </c>
      <c r="AH59" s="2">
        <f>(Table2[[#This Row],[Current Month High]]/Table2[[#This Row],[Close Price]])-1</f>
        <v>9.4310468517190049E-2</v>
      </c>
      <c r="AI59">
        <v>9.4310468517189996</v>
      </c>
      <c r="AJ59">
        <v>318.98265895953699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0.21</v>
      </c>
      <c r="AM59" t="s">
        <v>10218</v>
      </c>
      <c r="AN59">
        <v>-4.5199999999999996</v>
      </c>
      <c r="AO59" t="s">
        <v>10217</v>
      </c>
      <c r="AP59">
        <v>0.12402119353070799</v>
      </c>
      <c r="AQ59">
        <f>(Table2[[#This Row],[Sharpe Ratio]]-AVERAGE(Table2[Sharpe Ratio]))/_xlfn.STDEV.P(Table2[Sharpe Ratio])</f>
        <v>0.77251084382881707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5.8835413009229374</v>
      </c>
      <c r="AS59">
        <f>_xlfn.RANK.AVG(Table2[[#This Row],[1Y Return vs Nifty Z-Score]],Table2[1Y Return vs Nifty Z-Score])</f>
        <v>8</v>
      </c>
      <c r="AT59">
        <f>_xlfn.RANK.AVG(Table2[[#This Row],[6M Return vs Nifty Z-Score]],Table2[6M Return vs Nifty Z-Score])</f>
        <v>158</v>
      </c>
      <c r="AU59">
        <f>_xlfn.RANK.AVG(Table2[[#This Row],[Sharpe Ratio Z-Score]],Table2[Sharpe Ratio Z-Score])</f>
        <v>163</v>
      </c>
      <c r="AV59">
        <f>(Table2[[#This Row],[Rank 1Y]]+Table2[[#This Row],[Rank 6M]]+Table2[[#This Row],[Rank Sharpe]])/3</f>
        <v>109.66666666666667</v>
      </c>
    </row>
    <row r="60" spans="1:48" x14ac:dyDescent="0.3">
      <c r="A60" t="s">
        <v>1526</v>
      </c>
      <c r="B60" t="s">
        <v>1527</v>
      </c>
      <c r="C60" t="s">
        <v>10186</v>
      </c>
      <c r="D60" t="s">
        <v>133</v>
      </c>
      <c r="E60">
        <v>6464.6754108449904</v>
      </c>
      <c r="F60">
        <v>219.07</v>
      </c>
      <c r="G60">
        <v>167.20554049890001</v>
      </c>
      <c r="H60">
        <f>(Table2[[#This Row],[1Y Return vs Nifty]]-AVERAGE(Table2[1Y Return vs Nifty]))/_xlfn.STDEV.P(Table2[1Y Return vs Nifty])</f>
        <v>1.7493608760847068</v>
      </c>
      <c r="I60">
        <v>5.8293925433860903</v>
      </c>
      <c r="J60">
        <f>(Table2[[#This Row],[1M Return vs Nifty]]-AVERAGE(Table2[1M Return vs Nifty]))/_xlfn.STDEV.P(Table2[1M Return vs Nifty])</f>
        <v>0.37922100101869038</v>
      </c>
      <c r="K60">
        <v>21.095427243936701</v>
      </c>
      <c r="L60">
        <f>(Table2[[#This Row],[6M Return vs Nifty]]-AVERAGE(Table2[6M Return vs Nifty]))/_xlfn.STDEV.P(Table2[6M Return vs Nifty])</f>
        <v>0.50358687582538919</v>
      </c>
      <c r="M60">
        <v>7.63457696507432</v>
      </c>
      <c r="N60">
        <f>(Table2[[#This Row],[1W Return vs Nifty]]-AVERAGE(Table2[1W Return vs Nifty]))/_xlfn.STDEV.P(Table2[1W Return vs Nifty])</f>
        <v>1.1703441551747511</v>
      </c>
      <c r="O60">
        <v>203.69</v>
      </c>
      <c r="P60">
        <v>192.87010392719401</v>
      </c>
      <c r="Q60">
        <v>153.66715232410601</v>
      </c>
      <c r="R60">
        <v>66.480153884683105</v>
      </c>
      <c r="S60" s="2">
        <f>(Table2[[#This Row],[Close Price]]-Table2[[#This Row],[20D EMA]])/Table2[[#This Row],[20D EMA]]</f>
        <v>7.5506897736756812E-2</v>
      </c>
      <c r="T60" s="2">
        <f>(Table2[[#This Row],[Close Price]]-Table2[[#This Row],[50D EMA]])/Table2[[#This Row],[50D EMA]]</f>
        <v>0.13584218362165715</v>
      </c>
      <c r="U60" s="2">
        <f>(Table2[[#This Row],[Close Price]]-Table2[[#This Row],[200D EMA]])/Table2[[#This Row],[200D EMA]]</f>
        <v>0.42561371566221268</v>
      </c>
      <c r="V60">
        <v>0.408962267397107</v>
      </c>
      <c r="W60">
        <v>217.4</v>
      </c>
      <c r="X60">
        <v>224</v>
      </c>
      <c r="Y60">
        <v>197.7</v>
      </c>
      <c r="Z60">
        <v>219.12</v>
      </c>
      <c r="AA60">
        <v>185</v>
      </c>
      <c r="AB60">
        <v>238.97</v>
      </c>
      <c r="AC60" s="2">
        <f>(Table2[[#This Row],[Close Price]]/Table2[[#This Row],[Day Low]])-1</f>
        <v>7.6816927322906903E-3</v>
      </c>
      <c r="AD60" s="2">
        <f>(Table2[[#This Row],[Day High]]/Table2[[#This Row],[Close Price]])-1</f>
        <v>2.2504222394668316E-2</v>
      </c>
      <c r="AE60" s="2">
        <f>(Table2[[#This Row],[Close Price]]/Table2[[#This Row],[Current Week Low]])-1</f>
        <v>0.10809307030854831</v>
      </c>
      <c r="AF60" s="2">
        <f>(Table2[[#This Row],[Current Week High]]/Table2[[#This Row],[Close Price]])-1</f>
        <v>2.2823754964163001E-4</v>
      </c>
      <c r="AG60" s="2">
        <f>(Table2[[#This Row],[Close Price]]/Table2[[#This Row],[Current Month Low]])-1</f>
        <v>0.18416216216216208</v>
      </c>
      <c r="AH60" s="2">
        <f>(Table2[[#This Row],[Current Month High]]/Table2[[#This Row],[Close Price]])-1</f>
        <v>9.0838544757383621E-2</v>
      </c>
      <c r="AI60">
        <v>9.0838544757383595</v>
      </c>
      <c r="AJ60">
        <v>209.858557284299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0.36</v>
      </c>
      <c r="AM60" t="s">
        <v>10218</v>
      </c>
      <c r="AN60">
        <v>3.6</v>
      </c>
      <c r="AO60" t="s">
        <v>10218</v>
      </c>
      <c r="AP60">
        <v>0.15171177298114599</v>
      </c>
      <c r="AQ60">
        <f>(Table2[[#This Row],[Sharpe Ratio]]-AVERAGE(Table2[Sharpe Ratio]))/_xlfn.STDEV.P(Table2[Sharpe Ratio])</f>
        <v>1.0930494288405375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4.8955623369440753</v>
      </c>
      <c r="AS60">
        <f>_xlfn.RANK.AVG(Table2[[#This Row],[1Y Return vs Nifty Z-Score]],Table2[1Y Return vs Nifty Z-Score])</f>
        <v>44</v>
      </c>
      <c r="AT60">
        <f>_xlfn.RANK.AVG(Table2[[#This Row],[6M Return vs Nifty Z-Score]],Table2[6M Return vs Nifty Z-Score])</f>
        <v>181</v>
      </c>
      <c r="AU60">
        <f>_xlfn.RANK.AVG(Table2[[#This Row],[Sharpe Ratio Z-Score]],Table2[Sharpe Ratio Z-Score])</f>
        <v>107</v>
      </c>
      <c r="AV60">
        <f>(Table2[[#This Row],[Rank 1Y]]+Table2[[#This Row],[Rank 6M]]+Table2[[#This Row],[Rank Sharpe]])/3</f>
        <v>110.66666666666667</v>
      </c>
    </row>
    <row r="61" spans="1:48" x14ac:dyDescent="0.3">
      <c r="A61" t="s">
        <v>634</v>
      </c>
      <c r="B61" t="s">
        <v>635</v>
      </c>
      <c r="C61" t="s">
        <v>10171</v>
      </c>
      <c r="D61" t="s">
        <v>431</v>
      </c>
      <c r="E61">
        <v>29118.959999999999</v>
      </c>
      <c r="F61">
        <v>829.6</v>
      </c>
      <c r="G61">
        <v>90.862140965759593</v>
      </c>
      <c r="H61">
        <f>(Table2[[#This Row],[1Y Return vs Nifty]]-AVERAGE(Table2[1Y Return vs Nifty]))/_xlfn.STDEV.P(Table2[1Y Return vs Nifty])</f>
        <v>0.70257833905627953</v>
      </c>
      <c r="I61">
        <v>-3.3187124448089498</v>
      </c>
      <c r="J61">
        <f>(Table2[[#This Row],[1M Return vs Nifty]]-AVERAGE(Table2[1M Return vs Nifty]))/_xlfn.STDEV.P(Table2[1M Return vs Nifty])</f>
        <v>-0.54150044944334552</v>
      </c>
      <c r="K61">
        <v>104.828059593699</v>
      </c>
      <c r="L61">
        <f>(Table2[[#This Row],[6M Return vs Nifty]]-AVERAGE(Table2[6M Return vs Nifty]))/_xlfn.STDEV.P(Table2[6M Return vs Nifty])</f>
        <v>3.3458492084438958</v>
      </c>
      <c r="M61">
        <v>3.2707887520267298</v>
      </c>
      <c r="N61">
        <f>(Table2[[#This Row],[1W Return vs Nifty]]-AVERAGE(Table2[1W Return vs Nifty]))/_xlfn.STDEV.P(Table2[1W Return vs Nifty])</f>
        <v>0.27281741579748864</v>
      </c>
      <c r="O61">
        <v>863.99</v>
      </c>
      <c r="P61">
        <v>802.34225100467995</v>
      </c>
      <c r="Q61">
        <v>578.91239659005805</v>
      </c>
      <c r="R61">
        <v>35.4881999658189</v>
      </c>
      <c r="S61" s="2">
        <f>(Table2[[#This Row],[Close Price]]-Table2[[#This Row],[20D EMA]])/Table2[[#This Row],[20D EMA]]</f>
        <v>-3.9803701431729517E-2</v>
      </c>
      <c r="T61" s="2">
        <f>(Table2[[#This Row],[Close Price]]-Table2[[#This Row],[50D EMA]])/Table2[[#This Row],[50D EMA]]</f>
        <v>3.3972720445904922E-2</v>
      </c>
      <c r="U61" s="2">
        <f>(Table2[[#This Row],[Close Price]]-Table2[[#This Row],[200D EMA]])/Table2[[#This Row],[200D EMA]]</f>
        <v>0.43303201811976394</v>
      </c>
      <c r="V61">
        <v>0.25760274344390799</v>
      </c>
      <c r="W61">
        <v>815.8</v>
      </c>
      <c r="X61">
        <v>840.25</v>
      </c>
      <c r="Y61">
        <v>825</v>
      </c>
      <c r="Z61">
        <v>916.25</v>
      </c>
      <c r="AA61">
        <v>811</v>
      </c>
      <c r="AB61">
        <v>970</v>
      </c>
      <c r="AC61" s="2">
        <f>(Table2[[#This Row],[Close Price]]/Table2[[#This Row],[Day Low]])-1</f>
        <v>1.6915910762441921E-2</v>
      </c>
      <c r="AD61" s="2">
        <f>(Table2[[#This Row],[Day High]]/Table2[[#This Row],[Close Price]])-1</f>
        <v>1.2837512054001854E-2</v>
      </c>
      <c r="AE61" s="2">
        <f>(Table2[[#This Row],[Close Price]]/Table2[[#This Row],[Current Week Low]])-1</f>
        <v>5.5757575757575673E-3</v>
      </c>
      <c r="AF61" s="2">
        <f>(Table2[[#This Row],[Current Week High]]/Table2[[#This Row],[Close Price]])-1</f>
        <v>0.10444792671166825</v>
      </c>
      <c r="AG61" s="2">
        <f>(Table2[[#This Row],[Close Price]]/Table2[[#This Row],[Current Month Low]])-1</f>
        <v>2.2934648581997452E-2</v>
      </c>
      <c r="AH61" s="2">
        <f>(Table2[[#This Row],[Current Month High]]/Table2[[#This Row],[Close Price]])-1</f>
        <v>0.16923818707810989</v>
      </c>
      <c r="AI61">
        <v>16.923818707810899</v>
      </c>
      <c r="AJ61">
        <v>196.28571428571399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0.21</v>
      </c>
      <c r="AM61" t="s">
        <v>10218</v>
      </c>
      <c r="AN61">
        <v>-1.92</v>
      </c>
      <c r="AO61" t="s">
        <v>10217</v>
      </c>
      <c r="AP61">
        <v>0.100402762125243</v>
      </c>
      <c r="AQ61">
        <f>(Table2[[#This Row],[Sharpe Ratio]]-AVERAGE(Table2[Sharpe Ratio]))/_xlfn.STDEV.P(Table2[Sharpe Ratio])</f>
        <v>0.49911033242188158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4.2788548462762002</v>
      </c>
      <c r="AS61">
        <f>_xlfn.RANK.AVG(Table2[[#This Row],[1Y Return vs Nifty Z-Score]],Table2[1Y Return vs Nifty Z-Score])</f>
        <v>121</v>
      </c>
      <c r="AT61">
        <f>_xlfn.RANK.AVG(Table2[[#This Row],[6M Return vs Nifty Z-Score]],Table2[6M Return vs Nifty Z-Score])</f>
        <v>6</v>
      </c>
      <c r="AU61">
        <f>_xlfn.RANK.AVG(Table2[[#This Row],[Sharpe Ratio Z-Score]],Table2[Sharpe Ratio Z-Score])</f>
        <v>208</v>
      </c>
      <c r="AV61">
        <f>(Table2[[#This Row],[Rank 1Y]]+Table2[[#This Row],[Rank 6M]]+Table2[[#This Row],[Rank Sharpe]])/3</f>
        <v>111.66666666666667</v>
      </c>
    </row>
    <row r="62" spans="1:48" x14ac:dyDescent="0.3">
      <c r="A62" t="s">
        <v>288</v>
      </c>
      <c r="B62" t="s">
        <v>289</v>
      </c>
      <c r="C62" t="s">
        <v>10172</v>
      </c>
      <c r="D62" t="s">
        <v>290</v>
      </c>
      <c r="E62">
        <v>95774.241602959999</v>
      </c>
      <c r="F62">
        <v>11044.85</v>
      </c>
      <c r="G62">
        <v>157.91093068748799</v>
      </c>
      <c r="H62">
        <f>(Table2[[#This Row],[1Y Return vs Nifty]]-AVERAGE(Table2[1Y Return vs Nifty]))/_xlfn.STDEV.P(Table2[1Y Return vs Nifty])</f>
        <v>1.6219178319109184</v>
      </c>
      <c r="I62">
        <v>8.2784524118626397</v>
      </c>
      <c r="J62">
        <f>(Table2[[#This Row],[1M Return vs Nifty]]-AVERAGE(Table2[1M Return vs Nifty]))/_xlfn.STDEV.P(Table2[1M Return vs Nifty])</f>
        <v>0.62570942209407998</v>
      </c>
      <c r="K62">
        <v>54.524723012926003</v>
      </c>
      <c r="L62">
        <f>(Table2[[#This Row],[6M Return vs Nifty]]-AVERAGE(Table2[6M Return vs Nifty]))/_xlfn.STDEV.P(Table2[6M Return vs Nifty])</f>
        <v>1.638327603589351</v>
      </c>
      <c r="M62">
        <v>-1.70854656431076</v>
      </c>
      <c r="N62">
        <f>(Table2[[#This Row],[1W Return vs Nifty]]-AVERAGE(Table2[1W Return vs Nifty]))/_xlfn.STDEV.P(Table2[1W Return vs Nifty])</f>
        <v>-0.75131262272638089</v>
      </c>
      <c r="O62">
        <v>10705.52</v>
      </c>
      <c r="P62">
        <v>9836.2695513313192</v>
      </c>
      <c r="Q62">
        <v>7518.34193001942</v>
      </c>
      <c r="R62">
        <v>59.461324889471399</v>
      </c>
      <c r="S62" s="2">
        <f>(Table2[[#This Row],[Close Price]]-Table2[[#This Row],[20D EMA]])/Table2[[#This Row],[20D EMA]]</f>
        <v>3.1696732153132207E-2</v>
      </c>
      <c r="T62" s="2">
        <f>(Table2[[#This Row],[Close Price]]-Table2[[#This Row],[50D EMA]])/Table2[[#This Row],[50D EMA]]</f>
        <v>0.12286979757535235</v>
      </c>
      <c r="U62" s="2">
        <f>(Table2[[#This Row],[Close Price]]-Table2[[#This Row],[200D EMA]])/Table2[[#This Row],[200D EMA]]</f>
        <v>0.46905396200455479</v>
      </c>
      <c r="V62">
        <v>1.29331729021286</v>
      </c>
      <c r="W62">
        <v>11061.05</v>
      </c>
      <c r="X62">
        <v>11222.95</v>
      </c>
      <c r="Y62">
        <v>10942</v>
      </c>
      <c r="Z62">
        <v>11443.6</v>
      </c>
      <c r="AA62">
        <v>9890.15</v>
      </c>
      <c r="AB62">
        <v>11443.6</v>
      </c>
      <c r="AC62" s="2">
        <f>(Table2[[#This Row],[Close Price]]/Table2[[#This Row],[Day Low]])-1</f>
        <v>-1.4645987496665347E-3</v>
      </c>
      <c r="AD62" s="2">
        <f>(Table2[[#This Row],[Day High]]/Table2[[#This Row],[Close Price]])-1</f>
        <v>1.6125162406008364E-2</v>
      </c>
      <c r="AE62" s="2">
        <f>(Table2[[#This Row],[Close Price]]/Table2[[#This Row],[Current Week Low]])-1</f>
        <v>9.3995613233412989E-3</v>
      </c>
      <c r="AF62" s="2">
        <f>(Table2[[#This Row],[Current Week High]]/Table2[[#This Row],[Close Price]])-1</f>
        <v>3.6102799042087463E-2</v>
      </c>
      <c r="AG62" s="2">
        <f>(Table2[[#This Row],[Close Price]]/Table2[[#This Row],[Current Month Low]])-1</f>
        <v>0.11675252650364265</v>
      </c>
      <c r="AH62" s="2">
        <f>(Table2[[#This Row],[Current Month High]]/Table2[[#This Row],[Close Price]])-1</f>
        <v>3.6102799042087463E-2</v>
      </c>
      <c r="AI62">
        <v>3.6102799042087401</v>
      </c>
      <c r="AJ62">
        <v>191.01388559534101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0.15</v>
      </c>
      <c r="AM62" t="s">
        <v>10218</v>
      </c>
      <c r="AN62">
        <v>4.62</v>
      </c>
      <c r="AO62" t="s">
        <v>10218</v>
      </c>
      <c r="AP62">
        <v>8.8334727505312002E-2</v>
      </c>
      <c r="AQ62">
        <f>(Table2[[#This Row],[Sharpe Ratio]]-AVERAGE(Table2[Sharpe Ratio]))/_xlfn.STDEV.P(Table2[Sharpe Ratio])</f>
        <v>0.35941405962019585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3.4940562944881641</v>
      </c>
      <c r="AS62">
        <f>_xlfn.RANK.AVG(Table2[[#This Row],[1Y Return vs Nifty Z-Score]],Table2[1Y Return vs Nifty Z-Score])</f>
        <v>49</v>
      </c>
      <c r="AT62">
        <f>_xlfn.RANK.AVG(Table2[[#This Row],[6M Return vs Nifty Z-Score]],Table2[6M Return vs Nifty Z-Score])</f>
        <v>48</v>
      </c>
      <c r="AU62">
        <f>_xlfn.RANK.AVG(Table2[[#This Row],[Sharpe Ratio Z-Score]],Table2[Sharpe Ratio Z-Score])</f>
        <v>243</v>
      </c>
      <c r="AV62">
        <f>(Table2[[#This Row],[Rank 1Y]]+Table2[[#This Row],[Rank 6M]]+Table2[[#This Row],[Rank Sharpe]])/3</f>
        <v>113.33333333333333</v>
      </c>
    </row>
    <row r="63" spans="1:48" x14ac:dyDescent="0.3">
      <c r="A63" t="s">
        <v>102</v>
      </c>
      <c r="B63" t="s">
        <v>103</v>
      </c>
      <c r="C63" t="s">
        <v>10179</v>
      </c>
      <c r="D63" t="s">
        <v>65</v>
      </c>
      <c r="E63">
        <v>283272.88052174501</v>
      </c>
      <c r="F63">
        <v>734.45</v>
      </c>
      <c r="G63">
        <v>142.42335804688699</v>
      </c>
      <c r="H63">
        <f>(Table2[[#This Row],[1Y Return vs Nifty]]-AVERAGE(Table2[1Y Return vs Nifty]))/_xlfn.STDEV.P(Table2[1Y Return vs Nifty])</f>
        <v>1.4095599767422768</v>
      </c>
      <c r="I63">
        <v>-1.9432775481048601</v>
      </c>
      <c r="J63">
        <f>(Table2[[#This Row],[1M Return vs Nifty]]-AVERAGE(Table2[1M Return vs Nifty]))/_xlfn.STDEV.P(Table2[1M Return vs Nifty])</f>
        <v>-0.40306823700769062</v>
      </c>
      <c r="K63">
        <v>15.676238887368701</v>
      </c>
      <c r="L63">
        <f>(Table2[[#This Row],[6M Return vs Nifty]]-AVERAGE(Table2[6M Return vs Nifty]))/_xlfn.STDEV.P(Table2[6M Return vs Nifty])</f>
        <v>0.31963523705570779</v>
      </c>
      <c r="M63">
        <v>1.7091056207117099</v>
      </c>
      <c r="N63">
        <f>(Table2[[#This Row],[1W Return vs Nifty]]-AVERAGE(Table2[1W Return vs Nifty]))/_xlfn.STDEV.P(Table2[1W Return vs Nifty])</f>
        <v>-4.8383407972726875E-2</v>
      </c>
      <c r="O63">
        <v>713.4</v>
      </c>
      <c r="P63">
        <v>701.24678503465498</v>
      </c>
      <c r="Q63">
        <v>580.03382851329002</v>
      </c>
      <c r="R63">
        <v>73.390324448118207</v>
      </c>
      <c r="S63" s="2">
        <f>(Table2[[#This Row],[Close Price]]-Table2[[#This Row],[20D EMA]])/Table2[[#This Row],[20D EMA]]</f>
        <v>2.9506588169330064E-2</v>
      </c>
      <c r="T63" s="2">
        <f>(Table2[[#This Row],[Close Price]]-Table2[[#This Row],[50D EMA]])/Table2[[#This Row],[50D EMA]]</f>
        <v>4.7348830217744525E-2</v>
      </c>
      <c r="U63" s="2">
        <f>(Table2[[#This Row],[Close Price]]-Table2[[#This Row],[200D EMA]])/Table2[[#This Row],[200D EMA]]</f>
        <v>0.26621925118143686</v>
      </c>
      <c r="V63">
        <v>0.55621139951128795</v>
      </c>
      <c r="W63">
        <v>719.6</v>
      </c>
      <c r="X63">
        <v>729.95</v>
      </c>
      <c r="Y63">
        <v>712.65</v>
      </c>
      <c r="Z63">
        <v>749.3</v>
      </c>
      <c r="AA63">
        <v>646.5</v>
      </c>
      <c r="AB63">
        <v>749.3</v>
      </c>
      <c r="AC63" s="2">
        <f>(Table2[[#This Row],[Close Price]]/Table2[[#This Row],[Day Low]])-1</f>
        <v>2.0636464702612489E-2</v>
      </c>
      <c r="AD63" s="2">
        <f>(Table2[[#This Row],[Day High]]/Table2[[#This Row],[Close Price]])-1</f>
        <v>-6.1270338348423659E-3</v>
      </c>
      <c r="AE63" s="2">
        <f>(Table2[[#This Row],[Close Price]]/Table2[[#This Row],[Current Week Low]])-1</f>
        <v>3.0590051217287639E-2</v>
      </c>
      <c r="AF63" s="2">
        <f>(Table2[[#This Row],[Current Week High]]/Table2[[#This Row],[Close Price]])-1</f>
        <v>2.0219211654979752E-2</v>
      </c>
      <c r="AG63" s="2">
        <f>(Table2[[#This Row],[Close Price]]/Table2[[#This Row],[Current Month Low]])-1</f>
        <v>0.13604021655065757</v>
      </c>
      <c r="AH63" s="2">
        <f>(Table2[[#This Row],[Current Month High]]/Table2[[#This Row],[Close Price]])-1</f>
        <v>2.0219211654979752E-2</v>
      </c>
      <c r="AI63">
        <v>21.975628020967999</v>
      </c>
      <c r="AJ63">
        <v>183.02504816955599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0.09</v>
      </c>
      <c r="AM63" t="s">
        <v>10218</v>
      </c>
      <c r="AN63">
        <v>3.45</v>
      </c>
      <c r="AO63" t="s">
        <v>10218</v>
      </c>
      <c r="AP63">
        <v>0.17999233539537299</v>
      </c>
      <c r="AQ63">
        <f>(Table2[[#This Row],[Sharpe Ratio]]-AVERAGE(Table2[Sharpe Ratio]))/_xlfn.STDEV.P(Table2[Sharpe Ratio])</f>
        <v>1.4204174955080111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2.6981610643255785</v>
      </c>
      <c r="AS63">
        <f>_xlfn.RANK.AVG(Table2[[#This Row],[1Y Return vs Nifty Z-Score]],Table2[1Y Return vs Nifty Z-Score])</f>
        <v>62</v>
      </c>
      <c r="AT63">
        <f>_xlfn.RANK.AVG(Table2[[#This Row],[6M Return vs Nifty Z-Score]],Table2[6M Return vs Nifty Z-Score])</f>
        <v>218</v>
      </c>
      <c r="AU63">
        <f>_xlfn.RANK.AVG(Table2[[#This Row],[Sharpe Ratio Z-Score]],Table2[Sharpe Ratio Z-Score])</f>
        <v>63</v>
      </c>
      <c r="AV63">
        <f>(Table2[[#This Row],[Rank 1Y]]+Table2[[#This Row],[Rank 6M]]+Table2[[#This Row],[Rank Sharpe]])/3</f>
        <v>114.33333333333333</v>
      </c>
    </row>
    <row r="64" spans="1:48" x14ac:dyDescent="0.3">
      <c r="A64" t="s">
        <v>1230</v>
      </c>
      <c r="B64" t="s">
        <v>1231</v>
      </c>
      <c r="C64" t="s">
        <v>10179</v>
      </c>
      <c r="D64" t="s">
        <v>65</v>
      </c>
      <c r="E64">
        <v>9505.0873721999997</v>
      </c>
      <c r="F64">
        <v>17.7</v>
      </c>
      <c r="G64">
        <v>227.689366096649</v>
      </c>
      <c r="H64">
        <f>(Table2[[#This Row],[1Y Return vs Nifty]]-AVERAGE(Table2[1Y Return vs Nifty]))/_xlfn.STDEV.P(Table2[1Y Return vs Nifty])</f>
        <v>2.5786848621211482</v>
      </c>
      <c r="I64">
        <v>-10.9981770350101</v>
      </c>
      <c r="J64">
        <f>(Table2[[#This Row],[1M Return vs Nifty]]-AVERAGE(Table2[1M Return vs Nifty]))/_xlfn.STDEV.P(Table2[1M Return vs Nifty])</f>
        <v>-1.3144089135882149</v>
      </c>
      <c r="K64">
        <v>46.0628489007781</v>
      </c>
      <c r="L64">
        <f>(Table2[[#This Row],[6M Return vs Nifty]]-AVERAGE(Table2[6M Return vs Nifty]))/_xlfn.STDEV.P(Table2[6M Return vs Nifty])</f>
        <v>1.3510935184138844</v>
      </c>
      <c r="M64">
        <v>7.7781653881868902</v>
      </c>
      <c r="N64">
        <f>(Table2[[#This Row],[1W Return vs Nifty]]-AVERAGE(Table2[1W Return vs Nifty]))/_xlfn.STDEV.P(Table2[1W Return vs Nifty])</f>
        <v>1.1998768554151562</v>
      </c>
      <c r="O64">
        <v>16.600000000000001</v>
      </c>
      <c r="P64">
        <v>15.9659594255551</v>
      </c>
      <c r="Q64">
        <v>11.910491458093899</v>
      </c>
      <c r="R64">
        <v>69.425049510726197</v>
      </c>
      <c r="S64" s="2">
        <f>(Table2[[#This Row],[Close Price]]-Table2[[#This Row],[20D EMA]])/Table2[[#This Row],[20D EMA]]</f>
        <v>6.6265060240963722E-2</v>
      </c>
      <c r="T64" s="2">
        <f>(Table2[[#This Row],[Close Price]]-Table2[[#This Row],[50D EMA]])/Table2[[#This Row],[50D EMA]]</f>
        <v>0.10860860460846439</v>
      </c>
      <c r="U64" s="2">
        <f>(Table2[[#This Row],[Close Price]]-Table2[[#This Row],[200D EMA]])/Table2[[#This Row],[200D EMA]]</f>
        <v>0.48608477343491807</v>
      </c>
      <c r="V64">
        <v>0.55598541913144295</v>
      </c>
      <c r="W64">
        <v>17.05</v>
      </c>
      <c r="X64">
        <v>17.8</v>
      </c>
      <c r="Y64">
        <v>16.41</v>
      </c>
      <c r="Z64">
        <v>17.7</v>
      </c>
      <c r="AA64">
        <v>14.64</v>
      </c>
      <c r="AB64">
        <v>18.25</v>
      </c>
      <c r="AC64" s="2">
        <f>(Table2[[#This Row],[Close Price]]/Table2[[#This Row],[Day Low]])-1</f>
        <v>3.8123167155425186E-2</v>
      </c>
      <c r="AD64" s="2">
        <f>(Table2[[#This Row],[Day High]]/Table2[[#This Row],[Close Price]])-1</f>
        <v>5.6497175141243527E-3</v>
      </c>
      <c r="AE64" s="2">
        <f>(Table2[[#This Row],[Close Price]]/Table2[[#This Row],[Current Week Low]])-1</f>
        <v>7.8610603290676373E-2</v>
      </c>
      <c r="AF64" s="2">
        <f>(Table2[[#This Row],[Current Week High]]/Table2[[#This Row],[Close Price]])-1</f>
        <v>0</v>
      </c>
      <c r="AG64" s="2">
        <f>(Table2[[#This Row],[Close Price]]/Table2[[#This Row],[Current Month Low]])-1</f>
        <v>0.20901639344262279</v>
      </c>
      <c r="AH64" s="2">
        <f>(Table2[[#This Row],[Current Month High]]/Table2[[#This Row],[Close Price]])-1</f>
        <v>3.1073446327683607E-2</v>
      </c>
      <c r="AI64">
        <v>19.209039548022599</v>
      </c>
      <c r="AJ64">
        <v>280.64516129032199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0.39</v>
      </c>
      <c r="AM64" t="s">
        <v>10218</v>
      </c>
      <c r="AN64">
        <v>9.06</v>
      </c>
      <c r="AO64" t="s">
        <v>10218</v>
      </c>
      <c r="AP64">
        <v>8.2077521684080001E-2</v>
      </c>
      <c r="AQ64">
        <f>(Table2[[#This Row],[Sharpe Ratio]]-AVERAGE(Table2[Sharpe Ratio]))/_xlfn.STDEV.P(Table2[Sharpe Ratio])</f>
        <v>0.28698235396901345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4.102228676330987</v>
      </c>
      <c r="AS64">
        <f>_xlfn.RANK.AVG(Table2[[#This Row],[1Y Return vs Nifty Z-Score]],Table2[1Y Return vs Nifty Z-Score])</f>
        <v>13</v>
      </c>
      <c r="AT64">
        <f>_xlfn.RANK.AVG(Table2[[#This Row],[6M Return vs Nifty Z-Score]],Table2[6M Return vs Nifty Z-Score])</f>
        <v>69</v>
      </c>
      <c r="AU64">
        <f>_xlfn.RANK.AVG(Table2[[#This Row],[Sharpe Ratio Z-Score]],Table2[Sharpe Ratio Z-Score])</f>
        <v>261</v>
      </c>
      <c r="AV64">
        <f>(Table2[[#This Row],[Rank 1Y]]+Table2[[#This Row],[Rank 6M]]+Table2[[#This Row],[Rank Sharpe]])/3</f>
        <v>114.33333333333333</v>
      </c>
    </row>
    <row r="65" spans="1:48" x14ac:dyDescent="0.3">
      <c r="A65" t="s">
        <v>1436</v>
      </c>
      <c r="B65" t="s">
        <v>1437</v>
      </c>
      <c r="C65" t="s">
        <v>10172</v>
      </c>
      <c r="D65" t="s">
        <v>21</v>
      </c>
      <c r="E65">
        <v>7260.9304697600001</v>
      </c>
      <c r="F65">
        <v>876.8</v>
      </c>
      <c r="G65">
        <v>68.1448994743388</v>
      </c>
      <c r="H65">
        <f>(Table2[[#This Row],[1Y Return vs Nifty]]-AVERAGE(Table2[1Y Return vs Nifty]))/_xlfn.STDEV.P(Table2[1Y Return vs Nifty])</f>
        <v>0.3910908780826024</v>
      </c>
      <c r="I65">
        <v>-3.7557551224537602</v>
      </c>
      <c r="J65">
        <f>(Table2[[#This Row],[1M Return vs Nifty]]-AVERAGE(Table2[1M Return vs Nifty]))/_xlfn.STDEV.P(Table2[1M Return vs Nifty])</f>
        <v>-0.5854871077287721</v>
      </c>
      <c r="K65">
        <v>76.950761163512695</v>
      </c>
      <c r="L65">
        <f>(Table2[[#This Row],[6M Return vs Nifty]]-AVERAGE(Table2[6M Return vs Nifty]))/_xlfn.STDEV.P(Table2[6M Return vs Nifty])</f>
        <v>2.3995682539372925</v>
      </c>
      <c r="M65">
        <v>-2.1396192036320798</v>
      </c>
      <c r="N65">
        <f>(Table2[[#This Row],[1W Return vs Nifty]]-AVERAGE(Table2[1W Return vs Nifty]))/_xlfn.STDEV.P(Table2[1W Return vs Nifty])</f>
        <v>-0.83997394209288856</v>
      </c>
      <c r="O65">
        <v>879.75</v>
      </c>
      <c r="P65">
        <v>844.82680951614702</v>
      </c>
      <c r="Q65">
        <v>671.43997543643002</v>
      </c>
      <c r="R65">
        <v>45.848993799192897</v>
      </c>
      <c r="S65" s="2">
        <f>(Table2[[#This Row],[Close Price]]-Table2[[#This Row],[20D EMA]])/Table2[[#This Row],[20D EMA]]</f>
        <v>-3.3532253481103102E-3</v>
      </c>
      <c r="T65" s="2">
        <f>(Table2[[#This Row],[Close Price]]-Table2[[#This Row],[50D EMA]])/Table2[[#This Row],[50D EMA]]</f>
        <v>3.7845852100935051E-2</v>
      </c>
      <c r="U65" s="2">
        <f>(Table2[[#This Row],[Close Price]]-Table2[[#This Row],[200D EMA]])/Table2[[#This Row],[200D EMA]]</f>
        <v>0.30585016096202455</v>
      </c>
      <c r="V65">
        <v>0.88573927129566199</v>
      </c>
      <c r="W65">
        <v>868.1</v>
      </c>
      <c r="X65">
        <v>881.45</v>
      </c>
      <c r="Y65">
        <v>853.85</v>
      </c>
      <c r="Z65">
        <v>927.7</v>
      </c>
      <c r="AA65">
        <v>835.05</v>
      </c>
      <c r="AB65">
        <v>927.7</v>
      </c>
      <c r="AC65" s="2">
        <f>(Table2[[#This Row],[Close Price]]/Table2[[#This Row],[Day Low]])-1</f>
        <v>1.0021886879391761E-2</v>
      </c>
      <c r="AD65" s="2">
        <f>(Table2[[#This Row],[Day High]]/Table2[[#This Row],[Close Price]])-1</f>
        <v>5.3033759124088142E-3</v>
      </c>
      <c r="AE65" s="2">
        <f>(Table2[[#This Row],[Close Price]]/Table2[[#This Row],[Current Week Low]])-1</f>
        <v>2.6878257305147146E-2</v>
      </c>
      <c r="AF65" s="2">
        <f>(Table2[[#This Row],[Current Week High]]/Table2[[#This Row],[Close Price]])-1</f>
        <v>5.805200729927007E-2</v>
      </c>
      <c r="AG65" s="2">
        <f>(Table2[[#This Row],[Close Price]]/Table2[[#This Row],[Current Month Low]])-1</f>
        <v>4.999700616729541E-2</v>
      </c>
      <c r="AH65" s="2">
        <f>(Table2[[#This Row],[Current Month High]]/Table2[[#This Row],[Close Price]])-1</f>
        <v>5.805200729927007E-2</v>
      </c>
      <c r="AI65">
        <v>5.8052007299269999</v>
      </c>
      <c r="AJ65">
        <v>111.277108433734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-0.06</v>
      </c>
      <c r="AM65" t="s">
        <v>10217</v>
      </c>
      <c r="AN65">
        <v>-1.98</v>
      </c>
      <c r="AO65" t="s">
        <v>10217</v>
      </c>
      <c r="AP65">
        <v>0.13579244135052701</v>
      </c>
      <c r="AQ65">
        <f>(Table2[[#This Row],[Sharpe Ratio]]-AVERAGE(Table2[Sharpe Ratio]))/_xlfn.STDEV.P(Table2[Sharpe Ratio])</f>
        <v>0.90877159368926841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2.2739696758875025</v>
      </c>
      <c r="AS65">
        <f>_xlfn.RANK.AVG(Table2[[#This Row],[1Y Return vs Nifty Z-Score]],Table2[1Y Return vs Nifty Z-Score])</f>
        <v>189</v>
      </c>
      <c r="AT65">
        <f>_xlfn.RANK.AVG(Table2[[#This Row],[6M Return vs Nifty Z-Score]],Table2[6M Return vs Nifty Z-Score])</f>
        <v>20</v>
      </c>
      <c r="AU65">
        <f>_xlfn.RANK.AVG(Table2[[#This Row],[Sharpe Ratio Z-Score]],Table2[Sharpe Ratio Z-Score])</f>
        <v>137</v>
      </c>
      <c r="AV65">
        <f>(Table2[[#This Row],[Rank 1Y]]+Table2[[#This Row],[Rank 6M]]+Table2[[#This Row],[Rank Sharpe]])/3</f>
        <v>115.33333333333333</v>
      </c>
    </row>
    <row r="66" spans="1:48" x14ac:dyDescent="0.3">
      <c r="A66" t="s">
        <v>529</v>
      </c>
      <c r="B66" t="s">
        <v>530</v>
      </c>
      <c r="C66" t="s">
        <v>10173</v>
      </c>
      <c r="D66" t="s">
        <v>413</v>
      </c>
      <c r="E66">
        <v>39312.336632140003</v>
      </c>
      <c r="F66">
        <v>658.45</v>
      </c>
      <c r="G66">
        <v>187.816624728649</v>
      </c>
      <c r="H66">
        <f>(Table2[[#This Row],[1Y Return vs Nifty]]-AVERAGE(Table2[1Y Return vs Nifty]))/_xlfn.STDEV.P(Table2[1Y Return vs Nifty])</f>
        <v>2.0319697613696421</v>
      </c>
      <c r="I66">
        <v>0.61616245496600897</v>
      </c>
      <c r="J66">
        <f>(Table2[[#This Row],[1M Return vs Nifty]]-AVERAGE(Table2[1M Return vs Nifty]))/_xlfn.STDEV.P(Table2[1M Return vs Nifty])</f>
        <v>-0.14547048151200062</v>
      </c>
      <c r="K66">
        <v>32.425061950533099</v>
      </c>
      <c r="L66">
        <f>(Table2[[#This Row],[6M Return vs Nifty]]-AVERAGE(Table2[6M Return vs Nifty]))/_xlfn.STDEV.P(Table2[6M Return vs Nifty])</f>
        <v>0.88816566028752231</v>
      </c>
      <c r="M66">
        <v>13.4847197343696</v>
      </c>
      <c r="N66">
        <f>(Table2[[#This Row],[1W Return vs Nifty]]-AVERAGE(Table2[1W Return vs Nifty]))/_xlfn.STDEV.P(Table2[1W Return vs Nifty])</f>
        <v>2.3735784342623001</v>
      </c>
      <c r="O66">
        <v>583.73</v>
      </c>
      <c r="P66">
        <v>576.71988516962301</v>
      </c>
      <c r="Q66">
        <v>462.167197370238</v>
      </c>
      <c r="R66">
        <v>86.361844031832604</v>
      </c>
      <c r="S66" s="2">
        <f>(Table2[[#This Row],[Close Price]]-Table2[[#This Row],[20D EMA]])/Table2[[#This Row],[20D EMA]]</f>
        <v>0.12800438558922794</v>
      </c>
      <c r="T66" s="2">
        <f>(Table2[[#This Row],[Close Price]]-Table2[[#This Row],[50D EMA]])/Table2[[#This Row],[50D EMA]]</f>
        <v>0.14171544441603368</v>
      </c>
      <c r="U66" s="2">
        <f>(Table2[[#This Row],[Close Price]]-Table2[[#This Row],[200D EMA]])/Table2[[#This Row],[200D EMA]]</f>
        <v>0.42470085230328808</v>
      </c>
      <c r="V66">
        <v>1.13999149268426</v>
      </c>
      <c r="W66">
        <v>656.5</v>
      </c>
      <c r="X66">
        <v>678</v>
      </c>
      <c r="Y66">
        <v>590.9</v>
      </c>
      <c r="Z66">
        <v>667</v>
      </c>
      <c r="AA66">
        <v>507.55</v>
      </c>
      <c r="AB66">
        <v>667</v>
      </c>
      <c r="AC66" s="2">
        <f>(Table2[[#This Row],[Close Price]]/Table2[[#This Row],[Day Low]])-1</f>
        <v>2.9702970297029729E-3</v>
      </c>
      <c r="AD66" s="2">
        <f>(Table2[[#This Row],[Day High]]/Table2[[#This Row],[Close Price]])-1</f>
        <v>2.969094084592605E-2</v>
      </c>
      <c r="AE66" s="2">
        <f>(Table2[[#This Row],[Close Price]]/Table2[[#This Row],[Current Week Low]])-1</f>
        <v>0.11431714334066689</v>
      </c>
      <c r="AF66" s="2">
        <f>(Table2[[#This Row],[Current Week High]]/Table2[[#This Row],[Close Price]])-1</f>
        <v>1.298504062571193E-2</v>
      </c>
      <c r="AG66" s="2">
        <f>(Table2[[#This Row],[Close Price]]/Table2[[#This Row],[Current Month Low]])-1</f>
        <v>0.29731060979213875</v>
      </c>
      <c r="AH66" s="2">
        <f>(Table2[[#This Row],[Current Month High]]/Table2[[#This Row],[Close Price]])-1</f>
        <v>1.298504062571193E-2</v>
      </c>
      <c r="AI66">
        <v>9.6514541726782497</v>
      </c>
      <c r="AJ66">
        <v>230.277760361151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0.05</v>
      </c>
      <c r="AM66" t="s">
        <v>10218</v>
      </c>
      <c r="AN66">
        <v>23.65</v>
      </c>
      <c r="AO66" t="s">
        <v>10218</v>
      </c>
      <c r="AP66">
        <v>0.10919465870574301</v>
      </c>
      <c r="AQ66">
        <f>(Table2[[#This Row],[Sharpe Ratio]]-AVERAGE(Table2[Sharpe Ratio]))/_xlfn.STDEV.P(Table2[Sharpe Ratio])</f>
        <v>0.60088292604083804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5.7491263004483022</v>
      </c>
      <c r="AS66">
        <f>_xlfn.RANK.AVG(Table2[[#This Row],[1Y Return vs Nifty Z-Score]],Table2[1Y Return vs Nifty Z-Score])</f>
        <v>30</v>
      </c>
      <c r="AT66">
        <f>_xlfn.RANK.AVG(Table2[[#This Row],[6M Return vs Nifty Z-Score]],Table2[6M Return vs Nifty Z-Score])</f>
        <v>120</v>
      </c>
      <c r="AU66">
        <f>_xlfn.RANK.AVG(Table2[[#This Row],[Sharpe Ratio Z-Score]],Table2[Sharpe Ratio Z-Score])</f>
        <v>197</v>
      </c>
      <c r="AV66">
        <f>(Table2[[#This Row],[Rank 1Y]]+Table2[[#This Row],[Rank 6M]]+Table2[[#This Row],[Rank Sharpe]])/3</f>
        <v>115.66666666666667</v>
      </c>
    </row>
    <row r="67" spans="1:48" x14ac:dyDescent="0.3">
      <c r="A67" t="s">
        <v>624</v>
      </c>
      <c r="B67" t="s">
        <v>625</v>
      </c>
      <c r="C67" t="s">
        <v>10177</v>
      </c>
      <c r="D67" t="s">
        <v>487</v>
      </c>
      <c r="E67">
        <v>29765.414947320001</v>
      </c>
      <c r="F67">
        <v>1626.3</v>
      </c>
      <c r="G67">
        <v>129.86011509247501</v>
      </c>
      <c r="H67">
        <f>(Table2[[#This Row],[1Y Return vs Nifty]]-AVERAGE(Table2[1Y Return vs Nifty]))/_xlfn.STDEV.P(Table2[1Y Return vs Nifty])</f>
        <v>1.2372990686147172</v>
      </c>
      <c r="I67">
        <v>-3.55949851102632</v>
      </c>
      <c r="J67">
        <f>(Table2[[#This Row],[1M Return vs Nifty]]-AVERAGE(Table2[1M Return vs Nifty]))/_xlfn.STDEV.P(Table2[1M Return vs Nifty])</f>
        <v>-0.56573463744455332</v>
      </c>
      <c r="K67">
        <v>68.079352727641293</v>
      </c>
      <c r="L67">
        <f>(Table2[[#This Row],[6M Return vs Nifty]]-AVERAGE(Table2[6M Return vs Nifty]))/_xlfn.STDEV.P(Table2[6M Return vs Nifty])</f>
        <v>2.0984327309404103</v>
      </c>
      <c r="M67">
        <v>4.6941748844297404</v>
      </c>
      <c r="N67">
        <f>(Table2[[#This Row],[1W Return vs Nifty]]-AVERAGE(Table2[1W Return vs Nifty]))/_xlfn.STDEV.P(Table2[1W Return vs Nifty])</f>
        <v>0.56557385857597187</v>
      </c>
      <c r="O67">
        <v>1594.55</v>
      </c>
      <c r="P67">
        <v>1468.3584158589199</v>
      </c>
      <c r="Q67">
        <v>1079.45484276723</v>
      </c>
      <c r="R67">
        <v>54.436396010630602</v>
      </c>
      <c r="S67" s="2">
        <f>(Table2[[#This Row],[Close Price]]-Table2[[#This Row],[20D EMA]])/Table2[[#This Row],[20D EMA]]</f>
        <v>1.9911573798250291E-2</v>
      </c>
      <c r="T67" s="2">
        <f>(Table2[[#This Row],[Close Price]]-Table2[[#This Row],[50D EMA]])/Table2[[#This Row],[50D EMA]]</f>
        <v>0.10756337310784693</v>
      </c>
      <c r="U67" s="2">
        <f>(Table2[[#This Row],[Close Price]]-Table2[[#This Row],[200D EMA]])/Table2[[#This Row],[200D EMA]]</f>
        <v>0.50659382455583624</v>
      </c>
      <c r="V67">
        <v>0.38985576955961099</v>
      </c>
      <c r="W67">
        <v>1638.1</v>
      </c>
      <c r="X67">
        <v>1666</v>
      </c>
      <c r="Y67">
        <v>1620</v>
      </c>
      <c r="Z67">
        <v>1696.75</v>
      </c>
      <c r="AA67">
        <v>1404</v>
      </c>
      <c r="AB67">
        <v>1745</v>
      </c>
      <c r="AC67" s="2">
        <f>(Table2[[#This Row],[Close Price]]/Table2[[#This Row],[Day Low]])-1</f>
        <v>-7.2034674317806857E-3</v>
      </c>
      <c r="AD67" s="2">
        <f>(Table2[[#This Row],[Day High]]/Table2[[#This Row],[Close Price]])-1</f>
        <v>2.4411240238578324E-2</v>
      </c>
      <c r="AE67" s="2">
        <f>(Table2[[#This Row],[Close Price]]/Table2[[#This Row],[Current Week Low]])-1</f>
        <v>3.8888888888888307E-3</v>
      </c>
      <c r="AF67" s="2">
        <f>(Table2[[#This Row],[Current Week High]]/Table2[[#This Row],[Close Price]])-1</f>
        <v>4.3319190801205165E-2</v>
      </c>
      <c r="AG67" s="2">
        <f>(Table2[[#This Row],[Close Price]]/Table2[[#This Row],[Current Month Low]])-1</f>
        <v>0.15833333333333321</v>
      </c>
      <c r="AH67" s="2">
        <f>(Table2[[#This Row],[Current Month High]]/Table2[[#This Row],[Close Price]])-1</f>
        <v>7.2987763635245617E-2</v>
      </c>
      <c r="AI67">
        <v>9.2018692738117203</v>
      </c>
      <c r="AJ67">
        <v>171.50250417362199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0.28000000000000003</v>
      </c>
      <c r="AM67" t="s">
        <v>10218</v>
      </c>
      <c r="AN67">
        <v>0.65</v>
      </c>
      <c r="AO67" t="s">
        <v>10218</v>
      </c>
      <c r="AP67">
        <v>8.2876447874330003E-2</v>
      </c>
      <c r="AQ67">
        <f>(Table2[[#This Row],[Sharpe Ratio]]-AVERAGE(Table2[Sharpe Ratio]))/_xlfn.STDEV.P(Table2[Sharpe Ratio])</f>
        <v>0.2962305053487958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3.6318015260353418</v>
      </c>
      <c r="AS67">
        <f>_xlfn.RANK.AVG(Table2[[#This Row],[1Y Return vs Nifty Z-Score]],Table2[1Y Return vs Nifty Z-Score])</f>
        <v>69</v>
      </c>
      <c r="AT67">
        <f>_xlfn.RANK.AVG(Table2[[#This Row],[6M Return vs Nifty Z-Score]],Table2[6M Return vs Nifty Z-Score])</f>
        <v>24</v>
      </c>
      <c r="AU67">
        <f>_xlfn.RANK.AVG(Table2[[#This Row],[Sharpe Ratio Z-Score]],Table2[Sharpe Ratio Z-Score])</f>
        <v>257</v>
      </c>
      <c r="AV67">
        <f>(Table2[[#This Row],[Rank 1Y]]+Table2[[#This Row],[Rank 6M]]+Table2[[#This Row],[Rank Sharpe]])/3</f>
        <v>116.66666666666667</v>
      </c>
    </row>
    <row r="68" spans="1:48" x14ac:dyDescent="0.3">
      <c r="A68" t="s">
        <v>990</v>
      </c>
      <c r="B68" t="s">
        <v>991</v>
      </c>
      <c r="C68" t="s">
        <v>10178</v>
      </c>
      <c r="D68" t="s">
        <v>60</v>
      </c>
      <c r="E68">
        <v>14152.003350679999</v>
      </c>
      <c r="F68">
        <v>922.55</v>
      </c>
      <c r="G68">
        <v>260.340665342249</v>
      </c>
      <c r="H68">
        <f>(Table2[[#This Row],[1Y Return vs Nifty]]-AVERAGE(Table2[1Y Return vs Nifty]))/_xlfn.STDEV.P(Table2[1Y Return vs Nifty])</f>
        <v>3.0263831578558915</v>
      </c>
      <c r="I68">
        <v>15.215914376422999</v>
      </c>
      <c r="J68">
        <f>(Table2[[#This Row],[1M Return vs Nifty]]-AVERAGE(Table2[1M Return vs Nifty]))/_xlfn.STDEV.P(Table2[1M Return vs Nifty])</f>
        <v>1.323938186496957</v>
      </c>
      <c r="K68">
        <v>85.599168094891994</v>
      </c>
      <c r="L68">
        <f>(Table2[[#This Row],[6M Return vs Nifty]]-AVERAGE(Table2[6M Return vs Nifty]))/_xlfn.STDEV.P(Table2[6M Return vs Nifty])</f>
        <v>2.6931341023813964</v>
      </c>
      <c r="M68">
        <v>-4.4658913915792704</v>
      </c>
      <c r="N68">
        <f>(Table2[[#This Row],[1W Return vs Nifty]]-AVERAGE(Table2[1W Return vs Nifty]))/_xlfn.STDEV.P(Table2[1W Return vs Nifty])</f>
        <v>-1.3184324258271638</v>
      </c>
      <c r="O68">
        <v>831.05</v>
      </c>
      <c r="P68">
        <v>738.814541193732</v>
      </c>
      <c r="Q68">
        <v>541.20953319185003</v>
      </c>
      <c r="R68">
        <v>72.750991812464406</v>
      </c>
      <c r="S68" s="2">
        <f>(Table2[[#This Row],[Close Price]]-Table2[[#This Row],[20D EMA]])/Table2[[#This Row],[20D EMA]]</f>
        <v>0.11010167859936226</v>
      </c>
      <c r="T68" s="2">
        <f>(Table2[[#This Row],[Close Price]]-Table2[[#This Row],[50D EMA]])/Table2[[#This Row],[50D EMA]]</f>
        <v>0.24868955409215318</v>
      </c>
      <c r="U68" s="2">
        <f>(Table2[[#This Row],[Close Price]]-Table2[[#This Row],[200D EMA]])/Table2[[#This Row],[200D EMA]]</f>
        <v>0.70460781531165473</v>
      </c>
      <c r="V68">
        <v>0.40119051560547703</v>
      </c>
      <c r="W68">
        <v>904.1</v>
      </c>
      <c r="X68">
        <v>943.9</v>
      </c>
      <c r="Y68">
        <v>833.35</v>
      </c>
      <c r="Z68">
        <v>922.55</v>
      </c>
      <c r="AA68">
        <v>730.5</v>
      </c>
      <c r="AB68">
        <v>995</v>
      </c>
      <c r="AC68" s="2">
        <f>(Table2[[#This Row],[Close Price]]/Table2[[#This Row],[Day Low]])-1</f>
        <v>2.0407034620063991E-2</v>
      </c>
      <c r="AD68" s="2">
        <f>(Table2[[#This Row],[Day High]]/Table2[[#This Row],[Close Price]])-1</f>
        <v>2.31423771069319E-2</v>
      </c>
      <c r="AE68" s="2">
        <f>(Table2[[#This Row],[Close Price]]/Table2[[#This Row],[Current Week Low]])-1</f>
        <v>0.10703785924281517</v>
      </c>
      <c r="AF68" s="2">
        <f>(Table2[[#This Row],[Current Week High]]/Table2[[#This Row],[Close Price]])-1</f>
        <v>0</v>
      </c>
      <c r="AG68" s="2">
        <f>(Table2[[#This Row],[Close Price]]/Table2[[#This Row],[Current Month Low]])-1</f>
        <v>0.2629021218343599</v>
      </c>
      <c r="AH68" s="2">
        <f>(Table2[[#This Row],[Current Month High]]/Table2[[#This Row],[Close Price]])-1</f>
        <v>7.8532328871063983E-2</v>
      </c>
      <c r="AI68">
        <v>7.8532328871063903</v>
      </c>
      <c r="AJ68">
        <v>332.614302461899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0.49</v>
      </c>
      <c r="AM68" t="s">
        <v>10218</v>
      </c>
      <c r="AN68">
        <v>7.62</v>
      </c>
      <c r="AO68" t="s">
        <v>10218</v>
      </c>
      <c r="AP68">
        <v>5.8909778278281998E-2</v>
      </c>
      <c r="AQ68">
        <f>(Table2[[#This Row],[Sharpe Ratio]]-AVERAGE(Table2[Sharpe Ratio]))/_xlfn.STDEV.P(Table2[Sharpe Ratio])</f>
        <v>1.8798883756668557E-2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5.7438219046637506</v>
      </c>
      <c r="AS68">
        <f>_xlfn.RANK.AVG(Table2[[#This Row],[1Y Return vs Nifty Z-Score]],Table2[1Y Return vs Nifty Z-Score])</f>
        <v>10</v>
      </c>
      <c r="AT68">
        <f>_xlfn.RANK.AVG(Table2[[#This Row],[6M Return vs Nifty Z-Score]],Table2[6M Return vs Nifty Z-Score])</f>
        <v>13</v>
      </c>
      <c r="AU68">
        <f>_xlfn.RANK.AVG(Table2[[#This Row],[Sharpe Ratio Z-Score]],Table2[Sharpe Ratio Z-Score])</f>
        <v>333</v>
      </c>
      <c r="AV68">
        <f>(Table2[[#This Row],[Rank 1Y]]+Table2[[#This Row],[Rank 6M]]+Table2[[#This Row],[Rank Sharpe]])/3</f>
        <v>118.66666666666667</v>
      </c>
    </row>
    <row r="69" spans="1:48" x14ac:dyDescent="0.3">
      <c r="A69" t="s">
        <v>165</v>
      </c>
      <c r="B69" t="s">
        <v>166</v>
      </c>
      <c r="C69" t="s">
        <v>10183</v>
      </c>
      <c r="D69" t="s">
        <v>167</v>
      </c>
      <c r="E69">
        <v>167340.865111875</v>
      </c>
      <c r="F69">
        <v>7896.85</v>
      </c>
      <c r="G69">
        <v>47.139770243548298</v>
      </c>
      <c r="H69">
        <f>(Table2[[#This Row],[1Y Return vs Nifty]]-AVERAGE(Table2[1Y Return vs Nifty]))/_xlfn.STDEV.P(Table2[1Y Return vs Nifty])</f>
        <v>0.10307904469192365</v>
      </c>
      <c r="I69">
        <v>-11.133702003717501</v>
      </c>
      <c r="J69">
        <f>(Table2[[#This Row],[1M Return vs Nifty]]-AVERAGE(Table2[1M Return vs Nifty]))/_xlfn.STDEV.P(Table2[1M Return vs Nifty])</f>
        <v>-1.3280489784894289</v>
      </c>
      <c r="K69">
        <v>54.1932733611538</v>
      </c>
      <c r="L69">
        <f>(Table2[[#This Row],[6M Return vs Nifty]]-AVERAGE(Table2[6M Return vs Nifty]))/_xlfn.STDEV.P(Table2[6M Return vs Nifty])</f>
        <v>1.6270767109092246</v>
      </c>
      <c r="M69">
        <v>1.93275875784621</v>
      </c>
      <c r="N69">
        <f>(Table2[[#This Row],[1W Return vs Nifty]]-AVERAGE(Table2[1W Return vs Nifty]))/_xlfn.STDEV.P(Table2[1W Return vs Nifty])</f>
        <v>-2.383313301855088E-3</v>
      </c>
      <c r="O69">
        <v>8008.96</v>
      </c>
      <c r="P69">
        <v>7965.1240291900303</v>
      </c>
      <c r="Q69">
        <v>6431.1846388529502</v>
      </c>
      <c r="R69">
        <v>47.7367959165489</v>
      </c>
      <c r="S69" s="2">
        <f>(Table2[[#This Row],[Close Price]]-Table2[[#This Row],[20D EMA]])/Table2[[#This Row],[20D EMA]]</f>
        <v>-1.3998072159181675E-2</v>
      </c>
      <c r="T69" s="2">
        <f>(Table2[[#This Row],[Close Price]]-Table2[[#This Row],[50D EMA]])/Table2[[#This Row],[50D EMA]]</f>
        <v>-8.5716216018512804E-3</v>
      </c>
      <c r="U69" s="2">
        <f>(Table2[[#This Row],[Close Price]]-Table2[[#This Row],[200D EMA]])/Table2[[#This Row],[200D EMA]]</f>
        <v>0.22789974840598923</v>
      </c>
      <c r="V69">
        <v>0.77595288915780503</v>
      </c>
      <c r="W69">
        <v>7850.05</v>
      </c>
      <c r="X69">
        <v>7948</v>
      </c>
      <c r="Y69">
        <v>7790</v>
      </c>
      <c r="Z69">
        <v>8049</v>
      </c>
      <c r="AA69">
        <v>7053.2</v>
      </c>
      <c r="AB69">
        <v>8808.7000000000007</v>
      </c>
      <c r="AC69" s="2">
        <f>(Table2[[#This Row],[Close Price]]/Table2[[#This Row],[Day Low]])-1</f>
        <v>5.961745466589452E-3</v>
      </c>
      <c r="AD69" s="2">
        <f>(Table2[[#This Row],[Day High]]/Table2[[#This Row],[Close Price]])-1</f>
        <v>6.4772662517331714E-3</v>
      </c>
      <c r="AE69" s="2">
        <f>(Table2[[#This Row],[Close Price]]/Table2[[#This Row],[Current Week Low]])-1</f>
        <v>1.3716302952503145E-2</v>
      </c>
      <c r="AF69" s="2">
        <f>(Table2[[#This Row],[Current Week High]]/Table2[[#This Row],[Close Price]])-1</f>
        <v>1.9267176152516496E-2</v>
      </c>
      <c r="AG69" s="2">
        <f>(Table2[[#This Row],[Close Price]]/Table2[[#This Row],[Current Month Low]])-1</f>
        <v>0.11961237452503837</v>
      </c>
      <c r="AH69" s="2">
        <f>(Table2[[#This Row],[Current Month High]]/Table2[[#This Row],[Close Price]])-1</f>
        <v>0.11547009250523943</v>
      </c>
      <c r="AI69">
        <v>15.8683525709618</v>
      </c>
      <c r="AJ69">
        <v>105.11298701298701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-0.14000000000000001</v>
      </c>
      <c r="AM69" t="s">
        <v>10217</v>
      </c>
      <c r="AN69">
        <v>-3.81</v>
      </c>
      <c r="AO69" t="s">
        <v>10217</v>
      </c>
      <c r="AP69">
        <v>0.18397571867083101</v>
      </c>
      <c r="AQ69">
        <f>(Table2[[#This Row],[Sharpe Ratio]]-AVERAGE(Table2[Sharpe Ratio]))/_xlfn.STDEV.P(Table2[Sharpe Ratio])</f>
        <v>1.4665280523838613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1.8662515161937254</v>
      </c>
      <c r="AS69">
        <f>_xlfn.RANK.AVG(Table2[[#This Row],[1Y Return vs Nifty Z-Score]],Table2[1Y Return vs Nifty Z-Score])</f>
        <v>256</v>
      </c>
      <c r="AT69">
        <f>_xlfn.RANK.AVG(Table2[[#This Row],[6M Return vs Nifty Z-Score]],Table2[6M Return vs Nifty Z-Score])</f>
        <v>49</v>
      </c>
      <c r="AU69">
        <f>_xlfn.RANK.AVG(Table2[[#This Row],[Sharpe Ratio Z-Score]],Table2[Sharpe Ratio Z-Score])</f>
        <v>53</v>
      </c>
      <c r="AV69">
        <f>(Table2[[#This Row],[Rank 1Y]]+Table2[[#This Row],[Rank 6M]]+Table2[[#This Row],[Rank Sharpe]])/3</f>
        <v>119.33333333333333</v>
      </c>
    </row>
    <row r="70" spans="1:48" x14ac:dyDescent="0.3">
      <c r="A70" t="s">
        <v>1004</v>
      </c>
      <c r="B70" t="s">
        <v>1005</v>
      </c>
      <c r="C70" t="s">
        <v>10183</v>
      </c>
      <c r="D70" t="s">
        <v>416</v>
      </c>
      <c r="E70">
        <v>13384.314579741</v>
      </c>
      <c r="F70">
        <v>216.51</v>
      </c>
      <c r="G70">
        <v>242.530933387961</v>
      </c>
      <c r="H70">
        <f>(Table2[[#This Row],[1Y Return vs Nifty]]-AVERAGE(Table2[1Y Return vs Nifty]))/_xlfn.STDEV.P(Table2[1Y Return vs Nifty])</f>
        <v>2.7821850148217577</v>
      </c>
      <c r="I70">
        <v>22.460417734533699</v>
      </c>
      <c r="J70">
        <f>(Table2[[#This Row],[1M Return vs Nifty]]-AVERAGE(Table2[1M Return vs Nifty]))/_xlfn.STDEV.P(Table2[1M Return vs Nifty])</f>
        <v>2.0530694818159483</v>
      </c>
      <c r="K70">
        <v>8.8031012241258697</v>
      </c>
      <c r="L70">
        <f>(Table2[[#This Row],[6M Return vs Nifty]]-AVERAGE(Table2[6M Return vs Nifty]))/_xlfn.STDEV.P(Table2[6M Return vs Nifty])</f>
        <v>8.6330016152878539E-2</v>
      </c>
      <c r="M70">
        <v>7.4089386618233997</v>
      </c>
      <c r="N70">
        <f>(Table2[[#This Row],[1W Return vs Nifty]]-AVERAGE(Table2[1W Return vs Nifty]))/_xlfn.STDEV.P(Table2[1W Return vs Nifty])</f>
        <v>1.1239357593708714</v>
      </c>
      <c r="O70">
        <v>199.43</v>
      </c>
      <c r="P70">
        <v>187.890480023625</v>
      </c>
      <c r="Q70">
        <v>153.195836667848</v>
      </c>
      <c r="R70">
        <v>72.306288906089506</v>
      </c>
      <c r="S70" s="2">
        <f>(Table2[[#This Row],[Close Price]]-Table2[[#This Row],[20D EMA]])/Table2[[#This Row],[20D EMA]]</f>
        <v>8.5644085644085557E-2</v>
      </c>
      <c r="T70" s="2">
        <f>(Table2[[#This Row],[Close Price]]-Table2[[#This Row],[50D EMA]])/Table2[[#This Row],[50D EMA]]</f>
        <v>0.15232022384942773</v>
      </c>
      <c r="U70" s="2">
        <f>(Table2[[#This Row],[Close Price]]-Table2[[#This Row],[200D EMA]])/Table2[[#This Row],[200D EMA]]</f>
        <v>0.41328905999858717</v>
      </c>
      <c r="V70">
        <v>1.9938404475718401</v>
      </c>
      <c r="W70">
        <v>217.6</v>
      </c>
      <c r="X70">
        <v>223.95</v>
      </c>
      <c r="Y70">
        <v>206.76</v>
      </c>
      <c r="Z70">
        <v>224.4</v>
      </c>
      <c r="AA70">
        <v>171.25</v>
      </c>
      <c r="AB70">
        <v>224.4</v>
      </c>
      <c r="AC70" s="2">
        <f>(Table2[[#This Row],[Close Price]]/Table2[[#This Row],[Day Low]])-1</f>
        <v>-5.0091911764705843E-3</v>
      </c>
      <c r="AD70" s="2">
        <f>(Table2[[#This Row],[Day High]]/Table2[[#This Row],[Close Price]])-1</f>
        <v>3.4363308854094443E-2</v>
      </c>
      <c r="AE70" s="2">
        <f>(Table2[[#This Row],[Close Price]]/Table2[[#This Row],[Current Week Low]])-1</f>
        <v>4.7156123041207199E-2</v>
      </c>
      <c r="AF70" s="2">
        <f>(Table2[[#This Row],[Current Week High]]/Table2[[#This Row],[Close Price]])-1</f>
        <v>3.6441734792850289E-2</v>
      </c>
      <c r="AG70" s="2">
        <f>(Table2[[#This Row],[Close Price]]/Table2[[#This Row],[Current Month Low]])-1</f>
        <v>0.26429197080291966</v>
      </c>
      <c r="AH70" s="2">
        <f>(Table2[[#This Row],[Current Month High]]/Table2[[#This Row],[Close Price]])-1</f>
        <v>3.6441734792850289E-2</v>
      </c>
      <c r="AI70">
        <v>3.64417347928502</v>
      </c>
      <c r="AJ70">
        <v>285.93582887700501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</v>
      </c>
      <c r="AM70" t="s">
        <v>10218</v>
      </c>
      <c r="AN70">
        <v>11.37</v>
      </c>
      <c r="AO70" t="s">
        <v>10218</v>
      </c>
      <c r="AP70">
        <v>0.181386954271791</v>
      </c>
      <c r="AQ70">
        <f>(Table2[[#This Row],[Sharpe Ratio]]-AVERAGE(Table2[Sharpe Ratio]))/_xlfn.STDEV.P(Table2[Sharpe Ratio])</f>
        <v>1.4365612227303968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7.4820814948918528</v>
      </c>
      <c r="AS70">
        <f>_xlfn.RANK.AVG(Table2[[#This Row],[1Y Return vs Nifty Z-Score]],Table2[1Y Return vs Nifty Z-Score])</f>
        <v>11</v>
      </c>
      <c r="AT70">
        <f>_xlfn.RANK.AVG(Table2[[#This Row],[6M Return vs Nifty Z-Score]],Table2[6M Return vs Nifty Z-Score])</f>
        <v>289</v>
      </c>
      <c r="AU70">
        <f>_xlfn.RANK.AVG(Table2[[#This Row],[Sharpe Ratio Z-Score]],Table2[Sharpe Ratio Z-Score])</f>
        <v>58</v>
      </c>
      <c r="AV70">
        <f>(Table2[[#This Row],[Rank 1Y]]+Table2[[#This Row],[Rank 6M]]+Table2[[#This Row],[Rank Sharpe]])/3</f>
        <v>119.33333333333333</v>
      </c>
    </row>
    <row r="71" spans="1:48" x14ac:dyDescent="0.3">
      <c r="A71" t="s">
        <v>485</v>
      </c>
      <c r="B71" t="s">
        <v>486</v>
      </c>
      <c r="C71" t="s">
        <v>10177</v>
      </c>
      <c r="D71" t="s">
        <v>487</v>
      </c>
      <c r="E71">
        <v>44480.5</v>
      </c>
      <c r="F71">
        <v>523.29999999999995</v>
      </c>
      <c r="G71">
        <v>83.344814814598394</v>
      </c>
      <c r="H71">
        <f>(Table2[[#This Row],[1Y Return vs Nifty]]-AVERAGE(Table2[1Y Return vs Nifty]))/_xlfn.STDEV.P(Table2[1Y Return vs Nifty])</f>
        <v>0.5995045201236191</v>
      </c>
      <c r="I71">
        <v>-9.6250481117846398</v>
      </c>
      <c r="J71">
        <f>(Table2[[#This Row],[1M Return vs Nifty]]-AVERAGE(Table2[1M Return vs Nifty]))/_xlfn.STDEV.P(Table2[1M Return vs Nifty])</f>
        <v>-1.1762087884808876</v>
      </c>
      <c r="K71">
        <v>41.386031465339997</v>
      </c>
      <c r="L71">
        <f>(Table2[[#This Row],[6M Return vs Nifty]]-AVERAGE(Table2[6M Return vs Nifty]))/_xlfn.STDEV.P(Table2[6M Return vs Nifty])</f>
        <v>1.1923412893217227</v>
      </c>
      <c r="M71">
        <v>-5.3446278326016197</v>
      </c>
      <c r="N71">
        <f>(Table2[[#This Row],[1W Return vs Nifty]]-AVERAGE(Table2[1W Return vs Nifty]))/_xlfn.STDEV.P(Table2[1W Return vs Nifty])</f>
        <v>-1.4991674693667683</v>
      </c>
      <c r="O71">
        <v>547.73</v>
      </c>
      <c r="P71">
        <v>528.399524575496</v>
      </c>
      <c r="Q71">
        <v>409.873900902542</v>
      </c>
      <c r="R71">
        <v>27.062788881719101</v>
      </c>
      <c r="S71" s="2">
        <f>(Table2[[#This Row],[Close Price]]-Table2[[#This Row],[20D EMA]])/Table2[[#This Row],[20D EMA]]</f>
        <v>-4.4602267540576675E-2</v>
      </c>
      <c r="T71" s="2">
        <f>(Table2[[#This Row],[Close Price]]-Table2[[#This Row],[50D EMA]])/Table2[[#This Row],[50D EMA]]</f>
        <v>-9.6508878950882643E-3</v>
      </c>
      <c r="U71" s="2">
        <f>(Table2[[#This Row],[Close Price]]-Table2[[#This Row],[200D EMA]])/Table2[[#This Row],[200D EMA]]</f>
        <v>0.27673413420004001</v>
      </c>
      <c r="V71">
        <v>0.71803408414789205</v>
      </c>
      <c r="W71">
        <v>522.29999999999995</v>
      </c>
      <c r="X71">
        <v>528.35</v>
      </c>
      <c r="Y71">
        <v>520.5</v>
      </c>
      <c r="Z71">
        <v>560</v>
      </c>
      <c r="AA71">
        <v>520.5</v>
      </c>
      <c r="AB71">
        <v>585.5</v>
      </c>
      <c r="AC71" s="2">
        <f>(Table2[[#This Row],[Close Price]]/Table2[[#This Row],[Day Low]])-1</f>
        <v>1.9146084625694115E-3</v>
      </c>
      <c r="AD71" s="2">
        <f>(Table2[[#This Row],[Day High]]/Table2[[#This Row],[Close Price]])-1</f>
        <v>9.6502961972102508E-3</v>
      </c>
      <c r="AE71" s="2">
        <f>(Table2[[#This Row],[Close Price]]/Table2[[#This Row],[Current Week Low]])-1</f>
        <v>5.379442843419735E-3</v>
      </c>
      <c r="AF71" s="2">
        <f>(Table2[[#This Row],[Current Week High]]/Table2[[#This Row],[Close Price]])-1</f>
        <v>7.0131855532199694E-2</v>
      </c>
      <c r="AG71" s="2">
        <f>(Table2[[#This Row],[Close Price]]/Table2[[#This Row],[Current Month Low]])-1</f>
        <v>5.379442843419735E-3</v>
      </c>
      <c r="AH71" s="2">
        <f>(Table2[[#This Row],[Current Month High]]/Table2[[#This Row],[Close Price]])-1</f>
        <v>0.118861073953755</v>
      </c>
      <c r="AI71">
        <v>18.5457672463214</v>
      </c>
      <c r="AJ71">
        <v>116.508067852709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-0.03</v>
      </c>
      <c r="AM71" t="s">
        <v>10217</v>
      </c>
      <c r="AN71">
        <v>-6.39</v>
      </c>
      <c r="AO71" t="s">
        <v>10217</v>
      </c>
      <c r="AP71">
        <v>0.137610188070241</v>
      </c>
      <c r="AQ71">
        <f>(Table2[[#This Row],[Sharpe Ratio]]-AVERAGE(Table2[Sharpe Ratio]))/_xlfn.STDEV.P(Table2[Sharpe Ratio])</f>
        <v>0.92981333326317983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4.6282884860865625E-2</v>
      </c>
      <c r="AS71">
        <f>_xlfn.RANK.AVG(Table2[[#This Row],[1Y Return vs Nifty Z-Score]],Table2[1Y Return vs Nifty Z-Score])</f>
        <v>138</v>
      </c>
      <c r="AT71">
        <f>_xlfn.RANK.AVG(Table2[[#This Row],[6M Return vs Nifty Z-Score]],Table2[6M Return vs Nifty Z-Score])</f>
        <v>88</v>
      </c>
      <c r="AU71">
        <f>_xlfn.RANK.AVG(Table2[[#This Row],[Sharpe Ratio Z-Score]],Table2[Sharpe Ratio Z-Score])</f>
        <v>133</v>
      </c>
      <c r="AV71">
        <f>(Table2[[#This Row],[Rank 1Y]]+Table2[[#This Row],[Rank 6M]]+Table2[[#This Row],[Rank Sharpe]])/3</f>
        <v>119.66666666666667</v>
      </c>
    </row>
    <row r="72" spans="1:48" x14ac:dyDescent="0.3">
      <c r="A72" t="s">
        <v>755</v>
      </c>
      <c r="B72" t="s">
        <v>756</v>
      </c>
      <c r="C72" t="s">
        <v>10175</v>
      </c>
      <c r="D72" t="s">
        <v>43</v>
      </c>
      <c r="E72">
        <v>21895.9373849</v>
      </c>
      <c r="F72">
        <v>4228.45</v>
      </c>
      <c r="G72">
        <v>69.864178780776001</v>
      </c>
      <c r="H72">
        <f>(Table2[[#This Row],[1Y Return vs Nifty]]-AVERAGE(Table2[1Y Return vs Nifty]))/_xlfn.STDEV.P(Table2[1Y Return vs Nifty])</f>
        <v>0.41466477661552742</v>
      </c>
      <c r="I72">
        <v>-2.0947546937754802</v>
      </c>
      <c r="J72">
        <f>(Table2[[#This Row],[1M Return vs Nifty]]-AVERAGE(Table2[1M Return vs Nifty]))/_xlfn.STDEV.P(Table2[1M Return vs Nifty])</f>
        <v>-0.41831382693627978</v>
      </c>
      <c r="K72">
        <v>57.045463107644899</v>
      </c>
      <c r="L72">
        <f>(Table2[[#This Row],[6M Return vs Nifty]]-AVERAGE(Table2[6M Return vs Nifty]))/_xlfn.STDEV.P(Table2[6M Return vs Nifty])</f>
        <v>1.7238928655485501</v>
      </c>
      <c r="M72">
        <v>-0.760440263329762</v>
      </c>
      <c r="N72">
        <f>(Table2[[#This Row],[1W Return vs Nifty]]-AVERAGE(Table2[1W Return vs Nifty]))/_xlfn.STDEV.P(Table2[1W Return vs Nifty])</f>
        <v>-0.55630986013625416</v>
      </c>
      <c r="O72">
        <v>4234.83</v>
      </c>
      <c r="P72">
        <v>4055.6765266878801</v>
      </c>
      <c r="Q72">
        <v>3189.8621940193402</v>
      </c>
      <c r="R72">
        <v>48.125564541486298</v>
      </c>
      <c r="S72" s="2">
        <f>(Table2[[#This Row],[Close Price]]-Table2[[#This Row],[20D EMA]])/Table2[[#This Row],[20D EMA]]</f>
        <v>-1.5065539820961194E-3</v>
      </c>
      <c r="T72" s="2">
        <f>(Table2[[#This Row],[Close Price]]-Table2[[#This Row],[50D EMA]])/Table2[[#This Row],[50D EMA]]</f>
        <v>4.2600407644743141E-2</v>
      </c>
      <c r="U72" s="2">
        <f>(Table2[[#This Row],[Close Price]]-Table2[[#This Row],[200D EMA]])/Table2[[#This Row],[200D EMA]]</f>
        <v>0.32559018001715051</v>
      </c>
      <c r="V72">
        <v>1.16992222369891</v>
      </c>
      <c r="W72">
        <v>4238.1499999999996</v>
      </c>
      <c r="X72">
        <v>4479.8999999999996</v>
      </c>
      <c r="Y72">
        <v>4190.05</v>
      </c>
      <c r="Z72">
        <v>4345.3999999999996</v>
      </c>
      <c r="AA72">
        <v>3950.05</v>
      </c>
      <c r="AB72">
        <v>4821.3</v>
      </c>
      <c r="AC72" s="2">
        <f>(Table2[[#This Row],[Close Price]]/Table2[[#This Row],[Day Low]])-1</f>
        <v>-2.2887344714084268E-3</v>
      </c>
      <c r="AD72" s="2">
        <f>(Table2[[#This Row],[Day High]]/Table2[[#This Row],[Close Price]])-1</f>
        <v>5.9466234672279406E-2</v>
      </c>
      <c r="AE72" s="2">
        <f>(Table2[[#This Row],[Close Price]]/Table2[[#This Row],[Current Week Low]])-1</f>
        <v>9.1645684419039419E-3</v>
      </c>
      <c r="AF72" s="2">
        <f>(Table2[[#This Row],[Current Week High]]/Table2[[#This Row],[Close Price]])-1</f>
        <v>2.7657888824510035E-2</v>
      </c>
      <c r="AG72" s="2">
        <f>(Table2[[#This Row],[Close Price]]/Table2[[#This Row],[Current Month Low]])-1</f>
        <v>7.0480120504803567E-2</v>
      </c>
      <c r="AH72" s="2">
        <f>(Table2[[#This Row],[Current Month High]]/Table2[[#This Row],[Close Price]])-1</f>
        <v>0.14020503967174736</v>
      </c>
      <c r="AI72">
        <v>14.020503967174699</v>
      </c>
      <c r="AJ72">
        <v>114.751142712036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0.14000000000000001</v>
      </c>
      <c r="AM72" t="s">
        <v>10218</v>
      </c>
      <c r="AN72">
        <v>4.22</v>
      </c>
      <c r="AO72" t="s">
        <v>10218</v>
      </c>
      <c r="AP72">
        <v>0.135487638131254</v>
      </c>
      <c r="AQ72">
        <f>(Table2[[#This Row],[Sharpe Ratio]]-AVERAGE(Table2[Sharpe Ratio]))/_xlfn.STDEV.P(Table2[Sharpe Ratio])</f>
        <v>0.90524327486922862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2.069177229960772</v>
      </c>
      <c r="AS72">
        <f>_xlfn.RANK.AVG(Table2[[#This Row],[1Y Return vs Nifty Z-Score]],Table2[1Y Return vs Nifty Z-Score])</f>
        <v>177</v>
      </c>
      <c r="AT72">
        <f>_xlfn.RANK.AVG(Table2[[#This Row],[6M Return vs Nifty Z-Score]],Table2[6M Return vs Nifty Z-Score])</f>
        <v>44</v>
      </c>
      <c r="AU72">
        <f>_xlfn.RANK.AVG(Table2[[#This Row],[Sharpe Ratio Z-Score]],Table2[Sharpe Ratio Z-Score])</f>
        <v>138</v>
      </c>
      <c r="AV72">
        <f>(Table2[[#This Row],[Rank 1Y]]+Table2[[#This Row],[Rank 6M]]+Table2[[#This Row],[Rank Sharpe]])/3</f>
        <v>119.66666666666667</v>
      </c>
    </row>
    <row r="73" spans="1:48" x14ac:dyDescent="0.3">
      <c r="A73" t="s">
        <v>116</v>
      </c>
      <c r="B73" t="s">
        <v>117</v>
      </c>
      <c r="C73" t="s">
        <v>10183</v>
      </c>
      <c r="D73" t="s">
        <v>118</v>
      </c>
      <c r="E73">
        <v>254017.01668895001</v>
      </c>
      <c r="F73">
        <v>7132.9</v>
      </c>
      <c r="G73">
        <v>52.772971419270803</v>
      </c>
      <c r="H73">
        <f>(Table2[[#This Row],[1Y Return vs Nifty]]-AVERAGE(Table2[1Y Return vs Nifty]))/_xlfn.STDEV.P(Table2[1Y Return vs Nifty])</f>
        <v>0.18031868367020323</v>
      </c>
      <c r="I73">
        <v>-12.542537854533601</v>
      </c>
      <c r="J73">
        <f>(Table2[[#This Row],[1M Return vs Nifty]]-AVERAGE(Table2[1M Return vs Nifty]))/_xlfn.STDEV.P(Table2[1M Return vs Nifty])</f>
        <v>-1.4698428680108313</v>
      </c>
      <c r="K73">
        <v>57.429383535112997</v>
      </c>
      <c r="L73">
        <f>(Table2[[#This Row],[6M Return vs Nifty]]-AVERAGE(Table2[6M Return vs Nifty]))/_xlfn.STDEV.P(Table2[6M Return vs Nifty])</f>
        <v>1.7369248524704144</v>
      </c>
      <c r="M73">
        <v>0.73884664698374403</v>
      </c>
      <c r="N73">
        <f>(Table2[[#This Row],[1W Return vs Nifty]]-AVERAGE(Table2[1W Return vs Nifty]))/_xlfn.STDEV.P(Table2[1W Return vs Nifty])</f>
        <v>-0.24794244487507366</v>
      </c>
      <c r="O73">
        <v>7206.09</v>
      </c>
      <c r="P73">
        <v>7092.5476773171404</v>
      </c>
      <c r="Q73">
        <v>5641.8872429764797</v>
      </c>
      <c r="R73">
        <v>49.460046194989403</v>
      </c>
      <c r="S73" s="2">
        <f>(Table2[[#This Row],[Close Price]]-Table2[[#This Row],[20D EMA]])/Table2[[#This Row],[20D EMA]]</f>
        <v>-1.0156686913430239E-2</v>
      </c>
      <c r="T73" s="2">
        <f>(Table2[[#This Row],[Close Price]]-Table2[[#This Row],[50D EMA]])/Table2[[#This Row],[50D EMA]]</f>
        <v>5.6893974519073125E-3</v>
      </c>
      <c r="U73" s="2">
        <f>(Table2[[#This Row],[Close Price]]-Table2[[#This Row],[200D EMA]])/Table2[[#This Row],[200D EMA]]</f>
        <v>0.2642755327802172</v>
      </c>
      <c r="V73">
        <v>0.92673044411163297</v>
      </c>
      <c r="W73">
        <v>6951.65</v>
      </c>
      <c r="X73">
        <v>7163.9</v>
      </c>
      <c r="Y73">
        <v>6920</v>
      </c>
      <c r="Z73">
        <v>7180</v>
      </c>
      <c r="AA73">
        <v>6635</v>
      </c>
      <c r="AB73">
        <v>7968.7</v>
      </c>
      <c r="AC73" s="2">
        <f>(Table2[[#This Row],[Close Price]]/Table2[[#This Row],[Day Low]])-1</f>
        <v>2.6072946710493206E-2</v>
      </c>
      <c r="AD73" s="2">
        <f>(Table2[[#This Row],[Day High]]/Table2[[#This Row],[Close Price]])-1</f>
        <v>4.3460584054171303E-3</v>
      </c>
      <c r="AE73" s="2">
        <f>(Table2[[#This Row],[Close Price]]/Table2[[#This Row],[Current Week Low]])-1</f>
        <v>3.0765895953757116E-2</v>
      </c>
      <c r="AF73" s="2">
        <f>(Table2[[#This Row],[Current Week High]]/Table2[[#This Row],[Close Price]])-1</f>
        <v>6.6032048675854771E-3</v>
      </c>
      <c r="AG73" s="2">
        <f>(Table2[[#This Row],[Close Price]]/Table2[[#This Row],[Current Month Low]])-1</f>
        <v>7.5041446872645023E-2</v>
      </c>
      <c r="AH73" s="2">
        <f>(Table2[[#This Row],[Current Month High]]/Table2[[#This Row],[Close Price]])-1</f>
        <v>0.11717534242734384</v>
      </c>
      <c r="AI73">
        <v>11.717534242734301</v>
      </c>
      <c r="AJ73">
        <v>119.744300677757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-0.06</v>
      </c>
      <c r="AM73" t="s">
        <v>10217</v>
      </c>
      <c r="AN73">
        <v>-6.31</v>
      </c>
      <c r="AO73" t="s">
        <v>10217</v>
      </c>
      <c r="AP73">
        <v>0.163438161924023</v>
      </c>
      <c r="AQ73">
        <f>(Table2[[#This Row],[Sharpe Ratio]]-AVERAGE(Table2[Sharpe Ratio]))/_xlfn.STDEV.P(Table2[Sharpe Ratio])</f>
        <v>1.2287909045931305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1.4282491278478431</v>
      </c>
      <c r="AS73">
        <f>_xlfn.RANK.AVG(Table2[[#This Row],[1Y Return vs Nifty Z-Score]],Table2[1Y Return vs Nifty Z-Score])</f>
        <v>236</v>
      </c>
      <c r="AT73">
        <f>_xlfn.RANK.AVG(Table2[[#This Row],[6M Return vs Nifty Z-Score]],Table2[6M Return vs Nifty Z-Score])</f>
        <v>42</v>
      </c>
      <c r="AU73">
        <f>_xlfn.RANK.AVG(Table2[[#This Row],[Sharpe Ratio Z-Score]],Table2[Sharpe Ratio Z-Score])</f>
        <v>83</v>
      </c>
      <c r="AV73">
        <f>(Table2[[#This Row],[Rank 1Y]]+Table2[[#This Row],[Rank 6M]]+Table2[[#This Row],[Rank Sharpe]])/3</f>
        <v>120.33333333333333</v>
      </c>
    </row>
    <row r="74" spans="1:48" x14ac:dyDescent="0.3">
      <c r="A74" t="s">
        <v>684</v>
      </c>
      <c r="B74" t="s">
        <v>685</v>
      </c>
      <c r="C74" t="s">
        <v>10190</v>
      </c>
      <c r="D74" t="s">
        <v>686</v>
      </c>
      <c r="E74">
        <v>25794.00936</v>
      </c>
      <c r="F74">
        <v>2335.5</v>
      </c>
      <c r="G74">
        <v>90.702932348275795</v>
      </c>
      <c r="H74">
        <f>(Table2[[#This Row],[1Y Return vs Nifty]]-AVERAGE(Table2[1Y Return vs Nifty]))/_xlfn.STDEV.P(Table2[1Y Return vs Nifty])</f>
        <v>0.70039535006776665</v>
      </c>
      <c r="I74">
        <v>-2.2281968035987001</v>
      </c>
      <c r="J74">
        <f>(Table2[[#This Row],[1M Return vs Nifty]]-AVERAGE(Table2[1M Return vs Nifty]))/_xlfn.STDEV.P(Table2[1M Return vs Nifty])</f>
        <v>-0.43174426013175521</v>
      </c>
      <c r="K74">
        <v>48.939304469474003</v>
      </c>
      <c r="L74">
        <f>(Table2[[#This Row],[6M Return vs Nifty]]-AVERAGE(Table2[6M Return vs Nifty]))/_xlfn.STDEV.P(Table2[6M Return vs Nifty])</f>
        <v>1.4487333642532505</v>
      </c>
      <c r="M74">
        <v>4.2230245807190698</v>
      </c>
      <c r="N74">
        <f>(Table2[[#This Row],[1W Return vs Nifty]]-AVERAGE(Table2[1W Return vs Nifty]))/_xlfn.STDEV.P(Table2[1W Return vs Nifty])</f>
        <v>0.4686695233514353</v>
      </c>
      <c r="O74">
        <v>2265.77</v>
      </c>
      <c r="P74">
        <v>2180.4875223706099</v>
      </c>
      <c r="Q74">
        <v>1727.4880204072199</v>
      </c>
      <c r="R74">
        <v>62.976263234464099</v>
      </c>
      <c r="S74" s="2">
        <f>(Table2[[#This Row],[Close Price]]-Table2[[#This Row],[20D EMA]])/Table2[[#This Row],[20D EMA]]</f>
        <v>3.0775409684125052E-2</v>
      </c>
      <c r="T74" s="2">
        <f>(Table2[[#This Row],[Close Price]]-Table2[[#This Row],[50D EMA]])/Table2[[#This Row],[50D EMA]]</f>
        <v>7.1090742799051504E-2</v>
      </c>
      <c r="U74" s="2">
        <f>(Table2[[#This Row],[Close Price]]-Table2[[#This Row],[200D EMA]])/Table2[[#This Row],[200D EMA]]</f>
        <v>0.35196306568276736</v>
      </c>
      <c r="V74">
        <v>1.2242252067091199</v>
      </c>
      <c r="W74">
        <v>2341</v>
      </c>
      <c r="X74">
        <v>2372</v>
      </c>
      <c r="Y74">
        <v>2306.1</v>
      </c>
      <c r="Z74">
        <v>2418.0500000000002</v>
      </c>
      <c r="AA74">
        <v>2036.6</v>
      </c>
      <c r="AB74">
        <v>2420</v>
      </c>
      <c r="AC74" s="2">
        <f>(Table2[[#This Row],[Close Price]]/Table2[[#This Row],[Day Low]])-1</f>
        <v>-2.3494233233660733E-3</v>
      </c>
      <c r="AD74" s="2">
        <f>(Table2[[#This Row],[Day High]]/Table2[[#This Row],[Close Price]])-1</f>
        <v>1.5628345108113839E-2</v>
      </c>
      <c r="AE74" s="2">
        <f>(Table2[[#This Row],[Close Price]]/Table2[[#This Row],[Current Week Low]])-1</f>
        <v>1.2748796669702189E-2</v>
      </c>
      <c r="AF74" s="2">
        <f>(Table2[[#This Row],[Current Week High]]/Table2[[#This Row],[Close Price]])-1</f>
        <v>3.5345750374652152E-2</v>
      </c>
      <c r="AG74" s="2">
        <f>(Table2[[#This Row],[Close Price]]/Table2[[#This Row],[Current Month Low]])-1</f>
        <v>0.14676421486791713</v>
      </c>
      <c r="AH74" s="2">
        <f>(Table2[[#This Row],[Current Month High]]/Table2[[#This Row],[Close Price]])-1</f>
        <v>3.6180689359880169E-2</v>
      </c>
      <c r="AI74">
        <v>3.6180689359880098</v>
      </c>
      <c r="AJ74">
        <v>142.43525198525899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0.05</v>
      </c>
      <c r="AM74" t="s">
        <v>10218</v>
      </c>
      <c r="AN74">
        <v>9.06</v>
      </c>
      <c r="AO74" t="s">
        <v>10218</v>
      </c>
      <c r="AP74">
        <v>0.11943059128665</v>
      </c>
      <c r="AQ74">
        <f>(Table2[[#This Row],[Sharpe Ratio]]-AVERAGE(Table2[Sharpe Ratio]))/_xlfn.STDEV.P(Table2[Sharpe Ratio])</f>
        <v>0.71937128601292943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2.9054252635536271</v>
      </c>
      <c r="AS74">
        <f>_xlfn.RANK.AVG(Table2[[#This Row],[1Y Return vs Nifty Z-Score]],Table2[1Y Return vs Nifty Z-Score])</f>
        <v>123</v>
      </c>
      <c r="AT74">
        <f>_xlfn.RANK.AVG(Table2[[#This Row],[6M Return vs Nifty Z-Score]],Table2[6M Return vs Nifty Z-Score])</f>
        <v>66</v>
      </c>
      <c r="AU74">
        <f>_xlfn.RANK.AVG(Table2[[#This Row],[Sharpe Ratio Z-Score]],Table2[Sharpe Ratio Z-Score])</f>
        <v>174</v>
      </c>
      <c r="AV74">
        <f>(Table2[[#This Row],[Rank 1Y]]+Table2[[#This Row],[Rank 6M]]+Table2[[#This Row],[Rank Sharpe]])/3</f>
        <v>121</v>
      </c>
    </row>
    <row r="75" spans="1:48" x14ac:dyDescent="0.3">
      <c r="A75" t="s">
        <v>1236</v>
      </c>
      <c r="B75" t="s">
        <v>1237</v>
      </c>
      <c r="C75" t="s">
        <v>10176</v>
      </c>
      <c r="D75" t="s">
        <v>46</v>
      </c>
      <c r="E75">
        <v>9476.0602376000006</v>
      </c>
      <c r="F75">
        <v>1414.6</v>
      </c>
      <c r="G75">
        <v>69.590210854993401</v>
      </c>
      <c r="H75">
        <f>(Table2[[#This Row],[1Y Return vs Nifty]]-AVERAGE(Table2[1Y Return vs Nifty]))/_xlfn.STDEV.P(Table2[1Y Return vs Nifty])</f>
        <v>0.41090826534973512</v>
      </c>
      <c r="I75">
        <v>9.9807955908910699</v>
      </c>
      <c r="J75">
        <f>(Table2[[#This Row],[1M Return vs Nifty]]-AVERAGE(Table2[1M Return vs Nifty]))/_xlfn.STDEV.P(Table2[1M Return vs Nifty])</f>
        <v>0.79704369110408846</v>
      </c>
      <c r="K75">
        <v>49.718671905135302</v>
      </c>
      <c r="L75">
        <f>(Table2[[#This Row],[6M Return vs Nifty]]-AVERAGE(Table2[6M Return vs Nifty]))/_xlfn.STDEV.P(Table2[6M Return vs Nifty])</f>
        <v>1.4751886021155518</v>
      </c>
      <c r="M75">
        <v>0.72028020965279305</v>
      </c>
      <c r="N75">
        <f>(Table2[[#This Row],[1W Return vs Nifty]]-AVERAGE(Table2[1W Return vs Nifty]))/_xlfn.STDEV.P(Table2[1W Return vs Nifty])</f>
        <v>-0.25176111643884852</v>
      </c>
      <c r="O75">
        <v>1376.94</v>
      </c>
      <c r="P75">
        <v>1304.1944258764499</v>
      </c>
      <c r="Q75">
        <v>1060.9740485233301</v>
      </c>
      <c r="R75">
        <v>57.759666845571601</v>
      </c>
      <c r="S75" s="2">
        <f>(Table2[[#This Row],[Close Price]]-Table2[[#This Row],[20D EMA]])/Table2[[#This Row],[20D EMA]]</f>
        <v>2.7350501837407479E-2</v>
      </c>
      <c r="T75" s="2">
        <f>(Table2[[#This Row],[Close Price]]-Table2[[#This Row],[50D EMA]])/Table2[[#This Row],[50D EMA]]</f>
        <v>8.4654229410124016E-2</v>
      </c>
      <c r="U75" s="2">
        <f>(Table2[[#This Row],[Close Price]]-Table2[[#This Row],[200D EMA]])/Table2[[#This Row],[200D EMA]]</f>
        <v>0.33330311138981061</v>
      </c>
      <c r="V75">
        <v>0.549219230425668</v>
      </c>
      <c r="W75">
        <v>1411.4</v>
      </c>
      <c r="X75">
        <v>1429</v>
      </c>
      <c r="Y75">
        <v>1360.3</v>
      </c>
      <c r="Z75">
        <v>1441</v>
      </c>
      <c r="AA75">
        <v>1232.6500000000001</v>
      </c>
      <c r="AB75">
        <v>1542.45</v>
      </c>
      <c r="AC75" s="2">
        <f>(Table2[[#This Row],[Close Price]]/Table2[[#This Row],[Day Low]])-1</f>
        <v>2.267252373529649E-3</v>
      </c>
      <c r="AD75" s="2">
        <f>(Table2[[#This Row],[Day High]]/Table2[[#This Row],[Close Price]])-1</f>
        <v>1.0179556058249828E-2</v>
      </c>
      <c r="AE75" s="2">
        <f>(Table2[[#This Row],[Close Price]]/Table2[[#This Row],[Current Week Low]])-1</f>
        <v>3.9917665220907228E-2</v>
      </c>
      <c r="AF75" s="2">
        <f>(Table2[[#This Row],[Current Week High]]/Table2[[#This Row],[Close Price]])-1</f>
        <v>1.8662519440124425E-2</v>
      </c>
      <c r="AG75" s="2">
        <f>(Table2[[#This Row],[Close Price]]/Table2[[#This Row],[Current Month Low]])-1</f>
        <v>0.1476088102867803</v>
      </c>
      <c r="AH75" s="2">
        <f>(Table2[[#This Row],[Current Month High]]/Table2[[#This Row],[Close Price]])-1</f>
        <v>9.0378905697723777E-2</v>
      </c>
      <c r="AI75">
        <v>9.0378905697723706</v>
      </c>
      <c r="AJ75">
        <v>117.630769230769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</v>
      </c>
      <c r="AM75" t="s">
        <v>10218</v>
      </c>
      <c r="AN75">
        <v>-3.81</v>
      </c>
      <c r="AO75" t="s">
        <v>10217</v>
      </c>
      <c r="AP75">
        <v>0.14278629948409099</v>
      </c>
      <c r="AQ75">
        <f>(Table2[[#This Row],[Sharpe Ratio]]-AVERAGE(Table2[Sharpe Ratio]))/_xlfn.STDEV.P(Table2[Sharpe Ratio])</f>
        <v>0.98973058531737068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3.4211100274478978</v>
      </c>
      <c r="AS75">
        <f>_xlfn.RANK.AVG(Table2[[#This Row],[1Y Return vs Nifty Z-Score]],Table2[1Y Return vs Nifty Z-Score])</f>
        <v>181</v>
      </c>
      <c r="AT75">
        <f>_xlfn.RANK.AVG(Table2[[#This Row],[6M Return vs Nifty Z-Score]],Table2[6M Return vs Nifty Z-Score])</f>
        <v>62</v>
      </c>
      <c r="AU75">
        <f>_xlfn.RANK.AVG(Table2[[#This Row],[Sharpe Ratio Z-Score]],Table2[Sharpe Ratio Z-Score])</f>
        <v>125</v>
      </c>
      <c r="AV75">
        <f>(Table2[[#This Row],[Rank 1Y]]+Table2[[#This Row],[Rank 6M]]+Table2[[#This Row],[Rank Sharpe]])/3</f>
        <v>122.66666666666667</v>
      </c>
    </row>
    <row r="76" spans="1:48" x14ac:dyDescent="0.3">
      <c r="A76" t="s">
        <v>1045</v>
      </c>
      <c r="B76" t="s">
        <v>1046</v>
      </c>
      <c r="C76" t="s">
        <v>10183</v>
      </c>
      <c r="D76" t="s">
        <v>258</v>
      </c>
      <c r="E76">
        <v>12705.284874860001</v>
      </c>
      <c r="F76">
        <v>1909.55</v>
      </c>
      <c r="G76">
        <v>67.808508111491605</v>
      </c>
      <c r="H76">
        <f>(Table2[[#This Row],[1Y Return vs Nifty]]-AVERAGE(Table2[1Y Return vs Nifty]))/_xlfn.STDEV.P(Table2[1Y Return vs Nifty])</f>
        <v>0.3864784478477819</v>
      </c>
      <c r="I76">
        <v>9.6963911569328207</v>
      </c>
      <c r="J76">
        <f>(Table2[[#This Row],[1M Return vs Nifty]]-AVERAGE(Table2[1M Return vs Nifty]))/_xlfn.STDEV.P(Table2[1M Return vs Nifty])</f>
        <v>0.76841948278009331</v>
      </c>
      <c r="K76">
        <v>50.368327986495999</v>
      </c>
      <c r="L76">
        <f>(Table2[[#This Row],[6M Return vs Nifty]]-AVERAGE(Table2[6M Return vs Nifty]))/_xlfn.STDEV.P(Table2[6M Return vs Nifty])</f>
        <v>1.4972408529213668</v>
      </c>
      <c r="M76">
        <v>8.1314809533308292</v>
      </c>
      <c r="N76">
        <f>(Table2[[#This Row],[1W Return vs Nifty]]-AVERAGE(Table2[1W Return vs Nifty]))/_xlfn.STDEV.P(Table2[1W Return vs Nifty])</f>
        <v>1.2725454066080681</v>
      </c>
      <c r="O76">
        <v>1769.43</v>
      </c>
      <c r="P76">
        <v>1673.3824234804699</v>
      </c>
      <c r="Q76">
        <v>1358.96576741131</v>
      </c>
      <c r="R76">
        <v>71.743102517148102</v>
      </c>
      <c r="S76" s="2">
        <f>(Table2[[#This Row],[Close Price]]-Table2[[#This Row],[20D EMA]])/Table2[[#This Row],[20D EMA]]</f>
        <v>7.9189343460888476E-2</v>
      </c>
      <c r="T76" s="2">
        <f>(Table2[[#This Row],[Close Price]]-Table2[[#This Row],[50D EMA]])/Table2[[#This Row],[50D EMA]]</f>
        <v>0.14113186155518762</v>
      </c>
      <c r="U76" s="2">
        <f>(Table2[[#This Row],[Close Price]]-Table2[[#This Row],[200D EMA]])/Table2[[#This Row],[200D EMA]]</f>
        <v>0.40514944952402754</v>
      </c>
      <c r="V76">
        <v>0.65967178167567597</v>
      </c>
      <c r="W76">
        <v>1901.45</v>
      </c>
      <c r="X76">
        <v>1970.2</v>
      </c>
      <c r="Y76">
        <v>1775</v>
      </c>
      <c r="Z76">
        <v>1965</v>
      </c>
      <c r="AA76">
        <v>1610</v>
      </c>
      <c r="AB76">
        <v>1965</v>
      </c>
      <c r="AC76" s="2">
        <f>(Table2[[#This Row],[Close Price]]/Table2[[#This Row],[Day Low]])-1</f>
        <v>4.2599069131452616E-3</v>
      </c>
      <c r="AD76" s="2">
        <f>(Table2[[#This Row],[Day High]]/Table2[[#This Row],[Close Price]])-1</f>
        <v>3.1761409756225323E-2</v>
      </c>
      <c r="AE76" s="2">
        <f>(Table2[[#This Row],[Close Price]]/Table2[[#This Row],[Current Week Low]])-1</f>
        <v>7.5802816901408443E-2</v>
      </c>
      <c r="AF76" s="2">
        <f>(Table2[[#This Row],[Current Week High]]/Table2[[#This Row],[Close Price]])-1</f>
        <v>2.9038255086276887E-2</v>
      </c>
      <c r="AG76" s="2">
        <f>(Table2[[#This Row],[Close Price]]/Table2[[#This Row],[Current Month Low]])-1</f>
        <v>0.18605590062111799</v>
      </c>
      <c r="AH76" s="2">
        <f>(Table2[[#This Row],[Current Month High]]/Table2[[#This Row],[Close Price]])-1</f>
        <v>2.9038255086276887E-2</v>
      </c>
      <c r="AI76">
        <v>2.9038255086276799</v>
      </c>
      <c r="AJ76">
        <v>126.868242841867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</v>
      </c>
      <c r="AM76" t="s">
        <v>10218</v>
      </c>
      <c r="AN76">
        <v>7</v>
      </c>
      <c r="AO76" t="s">
        <v>10218</v>
      </c>
      <c r="AP76">
        <v>0.14420482256638001</v>
      </c>
      <c r="AQ76">
        <f>(Table2[[#This Row],[Sharpe Ratio]]-AVERAGE(Table2[Sharpe Ratio]))/_xlfn.STDEV.P(Table2[Sharpe Ratio])</f>
        <v>1.0061510210983269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4.9308352112556371</v>
      </c>
      <c r="AS76">
        <f>_xlfn.RANK.AVG(Table2[[#This Row],[1Y Return vs Nifty Z-Score]],Table2[1Y Return vs Nifty Z-Score])</f>
        <v>191</v>
      </c>
      <c r="AT76">
        <f>_xlfn.RANK.AVG(Table2[[#This Row],[6M Return vs Nifty Z-Score]],Table2[6M Return vs Nifty Z-Score])</f>
        <v>60</v>
      </c>
      <c r="AU76">
        <f>_xlfn.RANK.AVG(Table2[[#This Row],[Sharpe Ratio Z-Score]],Table2[Sharpe Ratio Z-Score])</f>
        <v>120</v>
      </c>
      <c r="AV76">
        <f>(Table2[[#This Row],[Rank 1Y]]+Table2[[#This Row],[Rank 6M]]+Table2[[#This Row],[Rank Sharpe]])/3</f>
        <v>123.66666666666667</v>
      </c>
    </row>
    <row r="77" spans="1:48" x14ac:dyDescent="0.3">
      <c r="A77" t="s">
        <v>149</v>
      </c>
      <c r="B77" t="s">
        <v>150</v>
      </c>
      <c r="C77" t="s">
        <v>10173</v>
      </c>
      <c r="D77" t="s">
        <v>121</v>
      </c>
      <c r="E77">
        <v>183749.6659968</v>
      </c>
      <c r="F77">
        <v>556.79999999999995</v>
      </c>
      <c r="G77">
        <v>139.97344070210099</v>
      </c>
      <c r="H77">
        <f>(Table2[[#This Row],[1Y Return vs Nifty]]-AVERAGE(Table2[1Y Return vs Nifty]))/_xlfn.STDEV.P(Table2[1Y Return vs Nifty])</f>
        <v>1.3759679346093903</v>
      </c>
      <c r="I77">
        <v>9.1170696771847606</v>
      </c>
      <c r="J77">
        <f>(Table2[[#This Row],[1M Return vs Nifty]]-AVERAGE(Table2[1M Return vs Nifty]))/_xlfn.STDEV.P(Table2[1M Return vs Nifty])</f>
        <v>0.71011301233558577</v>
      </c>
      <c r="K77">
        <v>10.771355284411399</v>
      </c>
      <c r="L77">
        <f>(Table2[[#This Row],[6M Return vs Nifty]]-AVERAGE(Table2[6M Return vs Nifty]))/_xlfn.STDEV.P(Table2[6M Return vs Nifty])</f>
        <v>0.15314141595701805</v>
      </c>
      <c r="M77">
        <v>3.73738344651857</v>
      </c>
      <c r="N77">
        <f>(Table2[[#This Row],[1W Return vs Nifty]]-AVERAGE(Table2[1W Return vs Nifty]))/_xlfn.STDEV.P(Table2[1W Return vs Nifty])</f>
        <v>0.36878477129513826</v>
      </c>
      <c r="O77">
        <v>536.96</v>
      </c>
      <c r="P77">
        <v>510.57756424768399</v>
      </c>
      <c r="Q77">
        <v>413.336087377561</v>
      </c>
      <c r="R77">
        <v>65.137484546078696</v>
      </c>
      <c r="S77" s="2">
        <f>(Table2[[#This Row],[Close Price]]-Table2[[#This Row],[20D EMA]])/Table2[[#This Row],[20D EMA]]</f>
        <v>3.6948748510130955E-2</v>
      </c>
      <c r="T77" s="2">
        <f>(Table2[[#This Row],[Close Price]]-Table2[[#This Row],[50D EMA]])/Table2[[#This Row],[50D EMA]]</f>
        <v>9.0529703984198573E-2</v>
      </c>
      <c r="U77" s="2">
        <f>(Table2[[#This Row],[Close Price]]-Table2[[#This Row],[200D EMA]])/Table2[[#This Row],[200D EMA]]</f>
        <v>0.34708779853376831</v>
      </c>
      <c r="V77">
        <v>0.468371362357972</v>
      </c>
      <c r="W77">
        <v>552.04999999999995</v>
      </c>
      <c r="X77">
        <v>559.5</v>
      </c>
      <c r="Y77">
        <v>537</v>
      </c>
      <c r="Z77">
        <v>562.5</v>
      </c>
      <c r="AA77">
        <v>486.55</v>
      </c>
      <c r="AB77">
        <v>580</v>
      </c>
      <c r="AC77" s="2">
        <f>(Table2[[#This Row],[Close Price]]/Table2[[#This Row],[Day Low]])-1</f>
        <v>8.6042930893941438E-3</v>
      </c>
      <c r="AD77" s="2">
        <f>(Table2[[#This Row],[Day High]]/Table2[[#This Row],[Close Price]])-1</f>
        <v>4.8491379310344751E-3</v>
      </c>
      <c r="AE77" s="2">
        <f>(Table2[[#This Row],[Close Price]]/Table2[[#This Row],[Current Week Low]])-1</f>
        <v>3.6871508379888285E-2</v>
      </c>
      <c r="AF77" s="2">
        <f>(Table2[[#This Row],[Current Week High]]/Table2[[#This Row],[Close Price]])-1</f>
        <v>1.0237068965517349E-2</v>
      </c>
      <c r="AG77" s="2">
        <f>(Table2[[#This Row],[Close Price]]/Table2[[#This Row],[Current Month Low]])-1</f>
        <v>0.14438392765388941</v>
      </c>
      <c r="AH77" s="2">
        <f>(Table2[[#This Row],[Current Month High]]/Table2[[#This Row],[Close Price]])-1</f>
        <v>4.1666666666666741E-2</v>
      </c>
      <c r="AI77">
        <v>4.1666666666666696</v>
      </c>
      <c r="AJ77">
        <v>178.88805409466499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0.21</v>
      </c>
      <c r="AM77" t="s">
        <v>10218</v>
      </c>
      <c r="AN77">
        <v>0.3</v>
      </c>
      <c r="AO77" t="s">
        <v>10218</v>
      </c>
      <c r="AP77">
        <v>0.19550476768275599</v>
      </c>
      <c r="AQ77">
        <f>(Table2[[#This Row],[Sharpe Ratio]]-AVERAGE(Table2[Sharpe Ratio]))/_xlfn.STDEV.P(Table2[Sharpe Ratio])</f>
        <v>1.5999851749922056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4.2079923091893381</v>
      </c>
      <c r="AS77">
        <f>_xlfn.RANK.AVG(Table2[[#This Row],[1Y Return vs Nifty Z-Score]],Table2[1Y Return vs Nifty Z-Score])</f>
        <v>63</v>
      </c>
      <c r="AT77">
        <f>_xlfn.RANK.AVG(Table2[[#This Row],[6M Return vs Nifty Z-Score]],Table2[6M Return vs Nifty Z-Score])</f>
        <v>269</v>
      </c>
      <c r="AU77">
        <f>_xlfn.RANK.AVG(Table2[[#This Row],[Sharpe Ratio Z-Score]],Table2[Sharpe Ratio Z-Score])</f>
        <v>40</v>
      </c>
      <c r="AV77">
        <f>(Table2[[#This Row],[Rank 1Y]]+Table2[[#This Row],[Rank 6M]]+Table2[[#This Row],[Rank Sharpe]])/3</f>
        <v>124</v>
      </c>
    </row>
    <row r="78" spans="1:48" x14ac:dyDescent="0.3">
      <c r="A78" t="s">
        <v>1661</v>
      </c>
      <c r="B78" t="s">
        <v>1662</v>
      </c>
      <c r="C78" t="s">
        <v>10183</v>
      </c>
      <c r="D78" t="s">
        <v>608</v>
      </c>
      <c r="E78">
        <v>5085.6906799999997</v>
      </c>
      <c r="F78">
        <v>1174.8499999999999</v>
      </c>
      <c r="G78">
        <v>58.603193121124399</v>
      </c>
      <c r="H78">
        <f>(Table2[[#This Row],[1Y Return vs Nifty]]-AVERAGE(Table2[1Y Return vs Nifty]))/_xlfn.STDEV.P(Table2[1Y Return vs Nifty])</f>
        <v>0.26025976962951031</v>
      </c>
      <c r="I78">
        <v>0.15735602841764301</v>
      </c>
      <c r="J78">
        <f>(Table2[[#This Row],[1M Return vs Nifty]]-AVERAGE(Table2[1M Return vs Nifty]))/_xlfn.STDEV.P(Table2[1M Return vs Nifty])</f>
        <v>-0.19164757710480743</v>
      </c>
      <c r="K78">
        <v>37.346257505904397</v>
      </c>
      <c r="L78">
        <f>(Table2[[#This Row],[6M Return vs Nifty]]-AVERAGE(Table2[6M Return vs Nifty]))/_xlfn.STDEV.P(Table2[6M Return vs Nifty])</f>
        <v>1.0552131824537254</v>
      </c>
      <c r="M78">
        <v>0.801628796395634</v>
      </c>
      <c r="N78">
        <f>(Table2[[#This Row],[1W Return vs Nifty]]-AVERAGE(Table2[1W Return vs Nifty]))/_xlfn.STDEV.P(Table2[1W Return vs Nifty])</f>
        <v>-0.23502966013353443</v>
      </c>
      <c r="O78">
        <v>1107.5999999999999</v>
      </c>
      <c r="P78">
        <v>1121.0090225679901</v>
      </c>
      <c r="Q78">
        <v>1005.47721600917</v>
      </c>
      <c r="R78">
        <v>77.4107481278362</v>
      </c>
      <c r="S78" s="2">
        <f>(Table2[[#This Row],[Close Price]]-Table2[[#This Row],[20D EMA]])/Table2[[#This Row],[20D EMA]]</f>
        <v>6.071686529433009E-2</v>
      </c>
      <c r="T78" s="2">
        <f>(Table2[[#This Row],[Close Price]]-Table2[[#This Row],[50D EMA]])/Table2[[#This Row],[50D EMA]]</f>
        <v>4.8029031299562375E-2</v>
      </c>
      <c r="U78" s="2">
        <f>(Table2[[#This Row],[Close Price]]-Table2[[#This Row],[200D EMA]])/Table2[[#This Row],[200D EMA]]</f>
        <v>0.16845014615357057</v>
      </c>
      <c r="V78">
        <v>0.68429765587184099</v>
      </c>
      <c r="W78">
        <v>1180</v>
      </c>
      <c r="X78">
        <v>1205</v>
      </c>
      <c r="Y78">
        <v>1101.2</v>
      </c>
      <c r="Z78">
        <v>1186</v>
      </c>
      <c r="AA78">
        <v>1001.05</v>
      </c>
      <c r="AB78">
        <v>1186</v>
      </c>
      <c r="AC78" s="2">
        <f>(Table2[[#This Row],[Close Price]]/Table2[[#This Row],[Day Low]])-1</f>
        <v>-4.3644067796611008E-3</v>
      </c>
      <c r="AD78" s="2">
        <f>(Table2[[#This Row],[Day High]]/Table2[[#This Row],[Close Price]])-1</f>
        <v>2.5662850576669394E-2</v>
      </c>
      <c r="AE78" s="2">
        <f>(Table2[[#This Row],[Close Price]]/Table2[[#This Row],[Current Week Low]])-1</f>
        <v>6.6881583726843274E-2</v>
      </c>
      <c r="AF78" s="2">
        <f>(Table2[[#This Row],[Current Week High]]/Table2[[#This Row],[Close Price]])-1</f>
        <v>9.4905732646721752E-3</v>
      </c>
      <c r="AG78" s="2">
        <f>(Table2[[#This Row],[Close Price]]/Table2[[#This Row],[Current Month Low]])-1</f>
        <v>0.17361770141351585</v>
      </c>
      <c r="AH78" s="2">
        <f>(Table2[[#This Row],[Current Month High]]/Table2[[#This Row],[Close Price]])-1</f>
        <v>9.4905732646721752E-3</v>
      </c>
      <c r="AI78">
        <v>27.246031408264798</v>
      </c>
      <c r="AJ78">
        <v>98.706131078224004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-0.2</v>
      </c>
      <c r="AM78" t="s">
        <v>10217</v>
      </c>
      <c r="AN78">
        <v>8.5299999999999994</v>
      </c>
      <c r="AO78" t="s">
        <v>10218</v>
      </c>
      <c r="AP78">
        <v>0.18024318187389299</v>
      </c>
      <c r="AQ78">
        <f>(Table2[[#This Row],[Sharpe Ratio]]-AVERAGE(Table2[Sharpe Ratio]))/_xlfn.STDEV.P(Table2[Sharpe Ratio])</f>
        <v>1.4233212258334775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217</v>
      </c>
      <c r="AT78">
        <f>_xlfn.RANK.AVG(Table2[[#This Row],[6M Return vs Nifty Z-Score]],Table2[6M Return vs Nifty Z-Score])</f>
        <v>96</v>
      </c>
      <c r="AU78">
        <f>_xlfn.RANK.AVG(Table2[[#This Row],[Sharpe Ratio Z-Score]],Table2[Sharpe Ratio Z-Score])</f>
        <v>62</v>
      </c>
      <c r="AV78">
        <f>(Table2[[#This Row],[Rank 1Y]]+Table2[[#This Row],[Rank 6M]]+Table2[[#This Row],[Rank Sharpe]])/3</f>
        <v>125</v>
      </c>
    </row>
    <row r="79" spans="1:48" x14ac:dyDescent="0.3">
      <c r="A79" t="s">
        <v>1111</v>
      </c>
      <c r="B79" t="s">
        <v>1112</v>
      </c>
      <c r="C79" t="s">
        <v>10178</v>
      </c>
      <c r="D79" t="s">
        <v>60</v>
      </c>
      <c r="E79">
        <v>11236.865832314999</v>
      </c>
      <c r="F79">
        <v>8758.35</v>
      </c>
      <c r="G79">
        <v>125.822538218594</v>
      </c>
      <c r="H79">
        <f>(Table2[[#This Row],[1Y Return vs Nifty]]-AVERAGE(Table2[1Y Return vs Nifty]))/_xlfn.STDEV.P(Table2[1Y Return vs Nifty])</f>
        <v>1.1819378325506384</v>
      </c>
      <c r="I79">
        <v>14.256279417401799</v>
      </c>
      <c r="J79">
        <f>(Table2[[#This Row],[1M Return vs Nifty]]-AVERAGE(Table2[1M Return vs Nifty]))/_xlfn.STDEV.P(Table2[1M Return vs Nifty])</f>
        <v>1.2273546325779496</v>
      </c>
      <c r="K79">
        <v>21.7117242043742</v>
      </c>
      <c r="L79">
        <f>(Table2[[#This Row],[6M Return vs Nifty]]-AVERAGE(Table2[6M Return vs Nifty]))/_xlfn.STDEV.P(Table2[6M Return vs Nifty])</f>
        <v>0.52450676795348794</v>
      </c>
      <c r="M79">
        <v>8.8438220777086798</v>
      </c>
      <c r="N79">
        <f>(Table2[[#This Row],[1W Return vs Nifty]]-AVERAGE(Table2[1W Return vs Nifty]))/_xlfn.STDEV.P(Table2[1W Return vs Nifty])</f>
        <v>1.4190569180456678</v>
      </c>
      <c r="O79">
        <v>8157</v>
      </c>
      <c r="P79">
        <v>7557.7976674471001</v>
      </c>
      <c r="Q79">
        <v>6195.5941192728997</v>
      </c>
      <c r="R79">
        <v>67.005501409539505</v>
      </c>
      <c r="S79" s="2">
        <f>(Table2[[#This Row],[Close Price]]-Table2[[#This Row],[20D EMA]])/Table2[[#This Row],[20D EMA]]</f>
        <v>7.372195660169184E-2</v>
      </c>
      <c r="T79" s="2">
        <f>(Table2[[#This Row],[Close Price]]-Table2[[#This Row],[50D EMA]])/Table2[[#This Row],[50D EMA]]</f>
        <v>0.15884949364600112</v>
      </c>
      <c r="U79" s="2">
        <f>(Table2[[#This Row],[Close Price]]-Table2[[#This Row],[200D EMA]])/Table2[[#This Row],[200D EMA]]</f>
        <v>0.4136416671897577</v>
      </c>
      <c r="V79">
        <v>0.89269764543733199</v>
      </c>
      <c r="W79">
        <v>8758.35</v>
      </c>
      <c r="X79">
        <v>8893.7999999999993</v>
      </c>
      <c r="Y79">
        <v>8270</v>
      </c>
      <c r="Z79">
        <v>9099.9</v>
      </c>
      <c r="AA79">
        <v>7496.05</v>
      </c>
      <c r="AB79">
        <v>9099.9</v>
      </c>
      <c r="AC79" s="2">
        <f>(Table2[[#This Row],[Close Price]]/Table2[[#This Row],[Day Low]])-1</f>
        <v>0</v>
      </c>
      <c r="AD79" s="2">
        <f>(Table2[[#This Row],[Day High]]/Table2[[#This Row],[Close Price]])-1</f>
        <v>1.5465241740738822E-2</v>
      </c>
      <c r="AE79" s="2">
        <f>(Table2[[#This Row],[Close Price]]/Table2[[#This Row],[Current Week Low]])-1</f>
        <v>5.9050785973397968E-2</v>
      </c>
      <c r="AF79" s="2">
        <f>(Table2[[#This Row],[Current Week High]]/Table2[[#This Row],[Close Price]])-1</f>
        <v>3.8997071366181801E-2</v>
      </c>
      <c r="AG79" s="2">
        <f>(Table2[[#This Row],[Close Price]]/Table2[[#This Row],[Current Month Low]])-1</f>
        <v>0.16839535488690704</v>
      </c>
      <c r="AH79" s="2">
        <f>(Table2[[#This Row],[Current Month High]]/Table2[[#This Row],[Close Price]])-1</f>
        <v>3.8997071366181801E-2</v>
      </c>
      <c r="AI79">
        <v>3.8997071366181801</v>
      </c>
      <c r="AJ79">
        <v>165.21969536383699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0.26</v>
      </c>
      <c r="AM79" t="s">
        <v>10218</v>
      </c>
      <c r="AN79">
        <v>8.42</v>
      </c>
      <c r="AO79" t="s">
        <v>10218</v>
      </c>
      <c r="AP79">
        <v>0.14170252249005599</v>
      </c>
      <c r="AQ79">
        <f>(Table2[[#This Row],[Sharpe Ratio]]-AVERAGE(Table2[Sharpe Ratio]))/_xlfn.STDEV.P(Table2[Sharpe Ratio])</f>
        <v>0.97718507882993821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5.3300412299576827</v>
      </c>
      <c r="AS79">
        <f>_xlfn.RANK.AVG(Table2[[#This Row],[1Y Return vs Nifty Z-Score]],Table2[1Y Return vs Nifty Z-Score])</f>
        <v>73</v>
      </c>
      <c r="AT79">
        <f>_xlfn.RANK.AVG(Table2[[#This Row],[6M Return vs Nifty Z-Score]],Table2[6M Return vs Nifty Z-Score])</f>
        <v>176</v>
      </c>
      <c r="AU79">
        <f>_xlfn.RANK.AVG(Table2[[#This Row],[Sharpe Ratio Z-Score]],Table2[Sharpe Ratio Z-Score])</f>
        <v>127</v>
      </c>
      <c r="AV79">
        <f>(Table2[[#This Row],[Rank 1Y]]+Table2[[#This Row],[Rank 6M]]+Table2[[#This Row],[Rank Sharpe]])/3</f>
        <v>125.33333333333333</v>
      </c>
    </row>
    <row r="80" spans="1:48" x14ac:dyDescent="0.3">
      <c r="A80" t="s">
        <v>421</v>
      </c>
      <c r="B80" t="s">
        <v>422</v>
      </c>
      <c r="C80" t="s">
        <v>10183</v>
      </c>
      <c r="D80" t="s">
        <v>258</v>
      </c>
      <c r="E80">
        <v>57119.453011619997</v>
      </c>
      <c r="F80">
        <v>5071.8</v>
      </c>
      <c r="G80">
        <v>68.781107451421406</v>
      </c>
      <c r="H80">
        <f>(Table2[[#This Row],[1Y Return vs Nifty]]-AVERAGE(Table2[1Y Return vs Nifty]))/_xlfn.STDEV.P(Table2[1Y Return vs Nifty])</f>
        <v>0.39981424387978776</v>
      </c>
      <c r="I80">
        <v>-9.0884729573078609</v>
      </c>
      <c r="J80">
        <f>(Table2[[#This Row],[1M Return vs Nifty]]-AVERAGE(Table2[1M Return vs Nifty]))/_xlfn.STDEV.P(Table2[1M Return vs Nifty])</f>
        <v>-1.1222045706511548</v>
      </c>
      <c r="K80">
        <v>44.581655830587003</v>
      </c>
      <c r="L80">
        <f>(Table2[[#This Row],[6M Return vs Nifty]]-AVERAGE(Table2[6M Return vs Nifty]))/_xlfn.STDEV.P(Table2[6M Return vs Nifty])</f>
        <v>1.3008151603520688</v>
      </c>
      <c r="M80">
        <v>-1.7466322671208101</v>
      </c>
      <c r="N80">
        <f>(Table2[[#This Row],[1W Return vs Nifty]]-AVERAGE(Table2[1W Return vs Nifty]))/_xlfn.STDEV.P(Table2[1W Return vs Nifty])</f>
        <v>-0.75914593978741285</v>
      </c>
      <c r="O80">
        <v>5110.62</v>
      </c>
      <c r="P80">
        <v>5065.8639857075996</v>
      </c>
      <c r="Q80">
        <v>4150.2980788687601</v>
      </c>
      <c r="R80">
        <v>48.334200066121099</v>
      </c>
      <c r="S80" s="2">
        <f>(Table2[[#This Row],[Close Price]]-Table2[[#This Row],[20D EMA]])/Table2[[#This Row],[20D EMA]]</f>
        <v>-7.5959472627586695E-3</v>
      </c>
      <c r="T80" s="2">
        <f>(Table2[[#This Row],[Close Price]]-Table2[[#This Row],[50D EMA]])/Table2[[#This Row],[50D EMA]]</f>
        <v>1.1717674041679727E-3</v>
      </c>
      <c r="U80" s="2">
        <f>(Table2[[#This Row],[Close Price]]-Table2[[#This Row],[200D EMA]])/Table2[[#This Row],[200D EMA]]</f>
        <v>0.22203270792116511</v>
      </c>
      <c r="V80">
        <v>0.34143513231322598</v>
      </c>
      <c r="W80">
        <v>5068.75</v>
      </c>
      <c r="X80">
        <v>5150</v>
      </c>
      <c r="Y80">
        <v>5021.2</v>
      </c>
      <c r="Z80">
        <v>5145.25</v>
      </c>
      <c r="AA80">
        <v>4801.55</v>
      </c>
      <c r="AB80">
        <v>5839.95</v>
      </c>
      <c r="AC80" s="2">
        <f>(Table2[[#This Row],[Close Price]]/Table2[[#This Row],[Day Low]])-1</f>
        <v>6.0172626387178241E-4</v>
      </c>
      <c r="AD80" s="2">
        <f>(Table2[[#This Row],[Day High]]/Table2[[#This Row],[Close Price]])-1</f>
        <v>1.5418589061082733E-2</v>
      </c>
      <c r="AE80" s="2">
        <f>(Table2[[#This Row],[Close Price]]/Table2[[#This Row],[Current Week Low]])-1</f>
        <v>1.0077272365171641E-2</v>
      </c>
      <c r="AF80" s="2">
        <f>(Table2[[#This Row],[Current Week High]]/Table2[[#This Row],[Close Price]])-1</f>
        <v>1.4482037935249714E-2</v>
      </c>
      <c r="AG80" s="2">
        <f>(Table2[[#This Row],[Close Price]]/Table2[[#This Row],[Current Month Low]])-1</f>
        <v>5.628390832127117E-2</v>
      </c>
      <c r="AH80" s="2">
        <f>(Table2[[#This Row],[Current Month High]]/Table2[[#This Row],[Close Price]])-1</f>
        <v>0.15145510469655732</v>
      </c>
      <c r="AI80">
        <v>15.145510469655701</v>
      </c>
      <c r="AJ80">
        <v>107.008020244484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-0.04</v>
      </c>
      <c r="AM80" t="s">
        <v>10217</v>
      </c>
      <c r="AN80">
        <v>-3.44</v>
      </c>
      <c r="AO80" t="s">
        <v>10217</v>
      </c>
      <c r="AP80">
        <v>0.138810241193152</v>
      </c>
      <c r="AQ80">
        <f>(Table2[[#This Row],[Sharpe Ratio]]-AVERAGE(Table2[Sharpe Ratio]))/_xlfn.STDEV.P(Table2[Sharpe Ratio])</f>
        <v>0.9437048204617513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0.7629837142550403</v>
      </c>
      <c r="AS80">
        <f>_xlfn.RANK.AVG(Table2[[#This Row],[1Y Return vs Nifty Z-Score]],Table2[1Y Return vs Nifty Z-Score])</f>
        <v>185</v>
      </c>
      <c r="AT80">
        <f>_xlfn.RANK.AVG(Table2[[#This Row],[6M Return vs Nifty Z-Score]],Table2[6M Return vs Nifty Z-Score])</f>
        <v>70</v>
      </c>
      <c r="AU80">
        <f>_xlfn.RANK.AVG(Table2[[#This Row],[Sharpe Ratio Z-Score]],Table2[Sharpe Ratio Z-Score])</f>
        <v>131</v>
      </c>
      <c r="AV80">
        <f>(Table2[[#This Row],[Rank 1Y]]+Table2[[#This Row],[Rank 6M]]+Table2[[#This Row],[Rank Sharpe]])/3</f>
        <v>128.66666666666666</v>
      </c>
    </row>
    <row r="81" spans="1:48" x14ac:dyDescent="0.3">
      <c r="A81" t="s">
        <v>917</v>
      </c>
      <c r="B81" t="s">
        <v>918</v>
      </c>
      <c r="C81" t="s">
        <v>10183</v>
      </c>
      <c r="D81" t="s">
        <v>919</v>
      </c>
      <c r="E81">
        <v>16583.651678859998</v>
      </c>
      <c r="F81">
        <v>1393.4</v>
      </c>
      <c r="G81">
        <v>66.801416543604205</v>
      </c>
      <c r="H81">
        <f>(Table2[[#This Row],[1Y Return vs Nifty]]-AVERAGE(Table2[1Y Return vs Nifty]))/_xlfn.STDEV.P(Table2[1Y Return vs Nifty])</f>
        <v>0.3726697116256612</v>
      </c>
      <c r="I81">
        <v>-6.5552775005561896</v>
      </c>
      <c r="J81">
        <f>(Table2[[#This Row],[1M Return vs Nifty]]-AVERAGE(Table2[1M Return vs Nifty]))/_xlfn.STDEV.P(Table2[1M Return vs Nifty])</f>
        <v>-0.86724822742444407</v>
      </c>
      <c r="K81">
        <v>27.774024112465099</v>
      </c>
      <c r="L81">
        <f>(Table2[[#This Row],[6M Return vs Nifty]]-AVERAGE(Table2[6M Return vs Nifty]))/_xlfn.STDEV.P(Table2[6M Return vs Nifty])</f>
        <v>0.73028850673638812</v>
      </c>
      <c r="M81">
        <v>1.2329594290563499</v>
      </c>
      <c r="N81">
        <f>(Table2[[#This Row],[1W Return vs Nifty]]-AVERAGE(Table2[1W Return vs Nifty]))/_xlfn.STDEV.P(Table2[1W Return vs Nifty])</f>
        <v>-0.14631527771506711</v>
      </c>
      <c r="O81">
        <v>1421.25</v>
      </c>
      <c r="P81">
        <v>1430.9547692542701</v>
      </c>
      <c r="Q81">
        <v>1204.1542040389299</v>
      </c>
      <c r="R81">
        <v>44.473637512728203</v>
      </c>
      <c r="S81" s="2">
        <f>(Table2[[#This Row],[Close Price]]-Table2[[#This Row],[20D EMA]])/Table2[[#This Row],[20D EMA]]</f>
        <v>-1.9595426561125704E-2</v>
      </c>
      <c r="T81" s="2">
        <f>(Table2[[#This Row],[Close Price]]-Table2[[#This Row],[50D EMA]])/Table2[[#This Row],[50D EMA]]</f>
        <v>-2.6244553679248269E-2</v>
      </c>
      <c r="U81" s="2">
        <f>(Table2[[#This Row],[Close Price]]-Table2[[#This Row],[200D EMA]])/Table2[[#This Row],[200D EMA]]</f>
        <v>0.15716076506340204</v>
      </c>
      <c r="V81">
        <v>0.64819816007442299</v>
      </c>
      <c r="W81">
        <v>1362</v>
      </c>
      <c r="X81">
        <v>1392.1</v>
      </c>
      <c r="Y81">
        <v>1377.85</v>
      </c>
      <c r="Z81">
        <v>1478</v>
      </c>
      <c r="AA81">
        <v>1335</v>
      </c>
      <c r="AB81">
        <v>1603</v>
      </c>
      <c r="AC81" s="2">
        <f>(Table2[[#This Row],[Close Price]]/Table2[[#This Row],[Day Low]])-1</f>
        <v>2.3054331864904576E-2</v>
      </c>
      <c r="AD81" s="2">
        <f>(Table2[[#This Row],[Day High]]/Table2[[#This Row],[Close Price]])-1</f>
        <v>-9.3296971436784837E-4</v>
      </c>
      <c r="AE81" s="2">
        <f>(Table2[[#This Row],[Close Price]]/Table2[[#This Row],[Current Week Low]])-1</f>
        <v>1.1285698733534355E-2</v>
      </c>
      <c r="AF81" s="2">
        <f>(Table2[[#This Row],[Current Week High]]/Table2[[#This Row],[Close Price]])-1</f>
        <v>6.0714798335007814E-2</v>
      </c>
      <c r="AG81" s="2">
        <f>(Table2[[#This Row],[Close Price]]/Table2[[#This Row],[Current Month Low]])-1</f>
        <v>4.374531835205997E-2</v>
      </c>
      <c r="AH81" s="2">
        <f>(Table2[[#This Row],[Current Month High]]/Table2[[#This Row],[Close Price]])-1</f>
        <v>0.15042342471652059</v>
      </c>
      <c r="AI81">
        <v>21.6448973733314</v>
      </c>
      <c r="AJ81">
        <v>116.24893303328901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-0.09</v>
      </c>
      <c r="AM81" t="s">
        <v>10217</v>
      </c>
      <c r="AN81">
        <v>-0.83</v>
      </c>
      <c r="AO81" t="s">
        <v>10217</v>
      </c>
      <c r="AP81">
        <v>0.184609258391389</v>
      </c>
      <c r="AQ81">
        <f>(Table2[[#This Row],[Sharpe Ratio]]-AVERAGE(Table2[Sharpe Ratio]))/_xlfn.STDEV.P(Table2[Sharpe Ratio])</f>
        <v>1.4738617351599783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194</v>
      </c>
      <c r="AT81">
        <f>_xlfn.RANK.AVG(Table2[[#This Row],[6M Return vs Nifty Z-Score]],Table2[6M Return vs Nifty Z-Score])</f>
        <v>141</v>
      </c>
      <c r="AU81">
        <f>_xlfn.RANK.AVG(Table2[[#This Row],[Sharpe Ratio Z-Score]],Table2[Sharpe Ratio Z-Score])</f>
        <v>52</v>
      </c>
      <c r="AV81">
        <f>(Table2[[#This Row],[Rank 1Y]]+Table2[[#This Row],[Rank 6M]]+Table2[[#This Row],[Rank Sharpe]])/3</f>
        <v>129</v>
      </c>
    </row>
    <row r="82" spans="1:48" x14ac:dyDescent="0.3">
      <c r="A82" t="s">
        <v>1587</v>
      </c>
      <c r="B82" t="s">
        <v>1588</v>
      </c>
      <c r="C82" t="s">
        <v>10183</v>
      </c>
      <c r="D82" t="s">
        <v>287</v>
      </c>
      <c r="E82">
        <v>5798.4570564899996</v>
      </c>
      <c r="F82">
        <v>2495.85</v>
      </c>
      <c r="G82">
        <v>122.230493362134</v>
      </c>
      <c r="H82">
        <f>(Table2[[#This Row],[1Y Return vs Nifty]]-AVERAGE(Table2[1Y Return vs Nifty]))/_xlfn.STDEV.P(Table2[1Y Return vs Nifty])</f>
        <v>1.1326855088270547</v>
      </c>
      <c r="I82">
        <v>1.9673069929534399</v>
      </c>
      <c r="J82">
        <f>(Table2[[#This Row],[1M Return vs Nifty]]-AVERAGE(Table2[1M Return vs Nifty]))/_xlfn.STDEV.P(Table2[1M Return vs Nifty])</f>
        <v>-9.4829999073435308E-3</v>
      </c>
      <c r="K82">
        <v>32.405889322994902</v>
      </c>
      <c r="L82">
        <f>(Table2[[#This Row],[6M Return vs Nifty]]-AVERAGE(Table2[6M Return vs Nifty]))/_xlfn.STDEV.P(Table2[6M Return vs Nifty])</f>
        <v>0.88751485503346661</v>
      </c>
      <c r="M82">
        <v>5.6454892803275003</v>
      </c>
      <c r="N82">
        <f>(Table2[[#This Row],[1W Return vs Nifty]]-AVERAGE(Table2[1W Return vs Nifty]))/_xlfn.STDEV.P(Table2[1W Return vs Nifty])</f>
        <v>0.76123644946886648</v>
      </c>
      <c r="O82">
        <v>2368.6</v>
      </c>
      <c r="P82">
        <v>2197.39888086974</v>
      </c>
      <c r="Q82">
        <v>1768.1579363539699</v>
      </c>
      <c r="R82">
        <v>66.070494157639104</v>
      </c>
      <c r="S82" s="2">
        <f>(Table2[[#This Row],[Close Price]]-Table2[[#This Row],[20D EMA]])/Table2[[#This Row],[20D EMA]]</f>
        <v>5.3723718652368489E-2</v>
      </c>
      <c r="T82" s="2">
        <f>(Table2[[#This Row],[Close Price]]-Table2[[#This Row],[50D EMA]])/Table2[[#This Row],[50D EMA]]</f>
        <v>0.13582018345805824</v>
      </c>
      <c r="U82" s="2">
        <f>(Table2[[#This Row],[Close Price]]-Table2[[#This Row],[200D EMA]])/Table2[[#This Row],[200D EMA]]</f>
        <v>0.41155376942546623</v>
      </c>
      <c r="V82">
        <v>1.0245088323407401</v>
      </c>
      <c r="W82">
        <v>2494.5500000000002</v>
      </c>
      <c r="X82">
        <v>2549.4499999999998</v>
      </c>
      <c r="Y82">
        <v>2380.65</v>
      </c>
      <c r="Z82">
        <v>2525</v>
      </c>
      <c r="AA82">
        <v>2184.3000000000002</v>
      </c>
      <c r="AB82">
        <v>2640</v>
      </c>
      <c r="AC82" s="2">
        <f>(Table2[[#This Row],[Close Price]]/Table2[[#This Row],[Day Low]])-1</f>
        <v>5.2113607664705519E-4</v>
      </c>
      <c r="AD82" s="2">
        <f>(Table2[[#This Row],[Day High]]/Table2[[#This Row],[Close Price]])-1</f>
        <v>2.1475649578299949E-2</v>
      </c>
      <c r="AE82" s="2">
        <f>(Table2[[#This Row],[Close Price]]/Table2[[#This Row],[Current Week Low]])-1</f>
        <v>4.8390145548484531E-2</v>
      </c>
      <c r="AF82" s="2">
        <f>(Table2[[#This Row],[Current Week High]]/Table2[[#This Row],[Close Price]])-1</f>
        <v>1.1679387783720907E-2</v>
      </c>
      <c r="AG82" s="2">
        <f>(Table2[[#This Row],[Close Price]]/Table2[[#This Row],[Current Month Low]])-1</f>
        <v>0.14263150666117275</v>
      </c>
      <c r="AH82" s="2">
        <f>(Table2[[#This Row],[Current Month High]]/Table2[[#This Row],[Close Price]])-1</f>
        <v>5.7755874752088543E-2</v>
      </c>
      <c r="AI82">
        <v>5.7755874752088499</v>
      </c>
      <c r="AJ82">
        <v>179.490481522956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0.33</v>
      </c>
      <c r="AM82" t="s">
        <v>10218</v>
      </c>
      <c r="AN82">
        <v>10.17</v>
      </c>
      <c r="AO82" t="s">
        <v>10218</v>
      </c>
      <c r="AP82">
        <v>0.113672456519527</v>
      </c>
      <c r="AQ82">
        <f>(Table2[[#This Row],[Sharpe Ratio]]-AVERAGE(Table2[Sharpe Ratio]))/_xlfn.STDEV.P(Table2[Sharpe Ratio])</f>
        <v>0.65271669058043102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3.4246705040024747</v>
      </c>
      <c r="AS82">
        <f>_xlfn.RANK.AVG(Table2[[#This Row],[1Y Return vs Nifty Z-Score]],Table2[1Y Return vs Nifty Z-Score])</f>
        <v>79</v>
      </c>
      <c r="AT82">
        <f>_xlfn.RANK.AVG(Table2[[#This Row],[6M Return vs Nifty Z-Score]],Table2[6M Return vs Nifty Z-Score])</f>
        <v>121</v>
      </c>
      <c r="AU82">
        <f>_xlfn.RANK.AVG(Table2[[#This Row],[Sharpe Ratio Z-Score]],Table2[Sharpe Ratio Z-Score])</f>
        <v>188</v>
      </c>
      <c r="AV82">
        <f>(Table2[[#This Row],[Rank 1Y]]+Table2[[#This Row],[Rank 6M]]+Table2[[#This Row],[Rank Sharpe]])/3</f>
        <v>129.33333333333334</v>
      </c>
    </row>
    <row r="83" spans="1:48" x14ac:dyDescent="0.3">
      <c r="A83" t="s">
        <v>226</v>
      </c>
      <c r="B83" t="s">
        <v>227</v>
      </c>
      <c r="C83" t="s">
        <v>10174</v>
      </c>
      <c r="D83" t="s">
        <v>228</v>
      </c>
      <c r="E83">
        <v>116690.868893755</v>
      </c>
      <c r="F83">
        <v>433.15</v>
      </c>
      <c r="G83">
        <v>125.520761445486</v>
      </c>
      <c r="H83">
        <f>(Table2[[#This Row],[1Y Return vs Nifty]]-AVERAGE(Table2[1Y Return vs Nifty]))/_xlfn.STDEV.P(Table2[1Y Return vs Nifty])</f>
        <v>1.177800020269524</v>
      </c>
      <c r="I83">
        <v>15.413203607712401</v>
      </c>
      <c r="J83">
        <f>(Table2[[#This Row],[1M Return vs Nifty]]-AVERAGE(Table2[1M Return vs Nifty]))/_xlfn.STDEV.P(Table2[1M Return vs Nifty])</f>
        <v>1.343794585983815</v>
      </c>
      <c r="K83">
        <v>80.310324786010298</v>
      </c>
      <c r="L83">
        <f>(Table2[[#This Row],[6M Return vs Nifty]]-AVERAGE(Table2[6M Return vs Nifty]))/_xlfn.STDEV.P(Table2[6M Return vs Nifty])</f>
        <v>2.5136069610732856</v>
      </c>
      <c r="M83">
        <v>-0.46026354620044102</v>
      </c>
      <c r="N83">
        <f>(Table2[[#This Row],[1W Return vs Nifty]]-AVERAGE(Table2[1W Return vs Nifty]))/_xlfn.STDEV.P(Table2[1W Return vs Nifty])</f>
        <v>-0.49457069750766852</v>
      </c>
      <c r="O83">
        <v>413.32</v>
      </c>
      <c r="P83">
        <v>381.48713783110702</v>
      </c>
      <c r="Q83">
        <v>295.793195710021</v>
      </c>
      <c r="R83">
        <v>59.626421332511299</v>
      </c>
      <c r="S83" s="2">
        <f>(Table2[[#This Row],[Close Price]]-Table2[[#This Row],[20D EMA]])/Table2[[#This Row],[20D EMA]]</f>
        <v>4.7977354108197E-2</v>
      </c>
      <c r="T83" s="2">
        <f>(Table2[[#This Row],[Close Price]]-Table2[[#This Row],[50D EMA]])/Table2[[#This Row],[50D EMA]]</f>
        <v>0.13542491225946726</v>
      </c>
      <c r="U83" s="2">
        <f>(Table2[[#This Row],[Close Price]]-Table2[[#This Row],[200D EMA]])/Table2[[#This Row],[200D EMA]]</f>
        <v>0.46436769432869535</v>
      </c>
      <c r="V83">
        <v>0.767783768517735</v>
      </c>
      <c r="W83">
        <v>430.15</v>
      </c>
      <c r="X83">
        <v>436.6</v>
      </c>
      <c r="Y83">
        <v>430.35</v>
      </c>
      <c r="Z83">
        <v>453.3</v>
      </c>
      <c r="AA83">
        <v>372.75</v>
      </c>
      <c r="AB83">
        <v>453.3</v>
      </c>
      <c r="AC83" s="2">
        <f>(Table2[[#This Row],[Close Price]]/Table2[[#This Row],[Day Low]])-1</f>
        <v>6.974311286760404E-3</v>
      </c>
      <c r="AD83" s="2">
        <f>(Table2[[#This Row],[Day High]]/Table2[[#This Row],[Close Price]])-1</f>
        <v>7.9649082304051877E-3</v>
      </c>
      <c r="AE83" s="2">
        <f>(Table2[[#This Row],[Close Price]]/Table2[[#This Row],[Current Week Low]])-1</f>
        <v>6.5063320553038206E-3</v>
      </c>
      <c r="AF83" s="2">
        <f>(Table2[[#This Row],[Current Week High]]/Table2[[#This Row],[Close Price]])-1</f>
        <v>4.6519681403670798E-2</v>
      </c>
      <c r="AG83" s="2">
        <f>(Table2[[#This Row],[Close Price]]/Table2[[#This Row],[Current Month Low]])-1</f>
        <v>0.162038900067069</v>
      </c>
      <c r="AH83" s="2">
        <f>(Table2[[#This Row],[Current Month High]]/Table2[[#This Row],[Close Price]])-1</f>
        <v>4.6519681403670798E-2</v>
      </c>
      <c r="AI83">
        <v>4.6519681403670798</v>
      </c>
      <c r="AJ83">
        <v>175.278042580235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0.17</v>
      </c>
      <c r="AM83" t="s">
        <v>10218</v>
      </c>
      <c r="AN83">
        <v>10.5</v>
      </c>
      <c r="AO83" t="s">
        <v>10218</v>
      </c>
      <c r="AP83">
        <v>6.4645271582612004E-2</v>
      </c>
      <c r="AQ83">
        <f>(Table2[[#This Row],[Sharpe Ratio]]-AVERAGE(Table2[Sharpe Ratio]))/_xlfn.STDEV.P(Table2[Sharpe Ratio])</f>
        <v>8.5191387799593427E-2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4.625822257618549</v>
      </c>
      <c r="AS83">
        <f>_xlfn.RANK.AVG(Table2[[#This Row],[1Y Return vs Nifty Z-Score]],Table2[1Y Return vs Nifty Z-Score])</f>
        <v>75</v>
      </c>
      <c r="AT83">
        <f>_xlfn.RANK.AVG(Table2[[#This Row],[6M Return vs Nifty Z-Score]],Table2[6M Return vs Nifty Z-Score])</f>
        <v>16</v>
      </c>
      <c r="AU83">
        <f>_xlfn.RANK.AVG(Table2[[#This Row],[Sharpe Ratio Z-Score]],Table2[Sharpe Ratio Z-Score])</f>
        <v>307</v>
      </c>
      <c r="AV83">
        <f>(Table2[[#This Row],[Rank 1Y]]+Table2[[#This Row],[Rank 6M]]+Table2[[#This Row],[Rank Sharpe]])/3</f>
        <v>132.66666666666666</v>
      </c>
    </row>
    <row r="84" spans="1:48" x14ac:dyDescent="0.3">
      <c r="A84" t="s">
        <v>1516</v>
      </c>
      <c r="B84" t="s">
        <v>1517</v>
      </c>
      <c r="C84" t="s">
        <v>10176</v>
      </c>
      <c r="D84" t="s">
        <v>46</v>
      </c>
      <c r="E84">
        <v>6518.2050143699998</v>
      </c>
      <c r="F84">
        <v>861.45</v>
      </c>
      <c r="G84">
        <v>112.285128456433</v>
      </c>
      <c r="H84">
        <f>(Table2[[#This Row],[1Y Return vs Nifty]]-AVERAGE(Table2[1Y Return vs Nifty]))/_xlfn.STDEV.P(Table2[1Y Return vs Nifty])</f>
        <v>0.99631963605577534</v>
      </c>
      <c r="I84">
        <v>-3.2953359584180699</v>
      </c>
      <c r="J84">
        <f>(Table2[[#This Row],[1M Return vs Nifty]]-AVERAGE(Table2[1M Return vs Nifty]))/_xlfn.STDEV.P(Table2[1M Return vs Nifty])</f>
        <v>-0.53914769633389925</v>
      </c>
      <c r="K84">
        <v>19.419655747298201</v>
      </c>
      <c r="L84">
        <f>(Table2[[#This Row],[6M Return vs Nifty]]-AVERAGE(Table2[6M Return vs Nifty]))/_xlfn.STDEV.P(Table2[6M Return vs Nifty])</f>
        <v>0.44670365038138615</v>
      </c>
      <c r="M84">
        <v>1.59637599631517</v>
      </c>
      <c r="N84">
        <f>(Table2[[#This Row],[1W Return vs Nifty]]-AVERAGE(Table2[1W Return vs Nifty]))/_xlfn.STDEV.P(Table2[1W Return vs Nifty])</f>
        <v>-7.1569192267512613E-2</v>
      </c>
      <c r="O84">
        <v>844.07</v>
      </c>
      <c r="P84">
        <v>806.62710497740397</v>
      </c>
      <c r="Q84">
        <v>645.29879524964895</v>
      </c>
      <c r="R84">
        <v>59.355205613527801</v>
      </c>
      <c r="S84" s="2">
        <f>(Table2[[#This Row],[Close Price]]-Table2[[#This Row],[20D EMA]])/Table2[[#This Row],[20D EMA]]</f>
        <v>2.0590709301361254E-2</v>
      </c>
      <c r="T84" s="2">
        <f>(Table2[[#This Row],[Close Price]]-Table2[[#This Row],[50D EMA]])/Table2[[#This Row],[50D EMA]]</f>
        <v>6.7965599822153042E-2</v>
      </c>
      <c r="U84" s="2">
        <f>(Table2[[#This Row],[Close Price]]-Table2[[#This Row],[200D EMA]])/Table2[[#This Row],[200D EMA]]</f>
        <v>0.33496297582072493</v>
      </c>
      <c r="V84">
        <v>0.51034387270714598</v>
      </c>
      <c r="W84">
        <v>854.6</v>
      </c>
      <c r="X84">
        <v>867.5</v>
      </c>
      <c r="Y84">
        <v>836.3</v>
      </c>
      <c r="Z84">
        <v>877.25</v>
      </c>
      <c r="AA84">
        <v>781.2</v>
      </c>
      <c r="AB84">
        <v>936.8</v>
      </c>
      <c r="AC84" s="2">
        <f>(Table2[[#This Row],[Close Price]]/Table2[[#This Row],[Day Low]])-1</f>
        <v>8.015445822607159E-3</v>
      </c>
      <c r="AD84" s="2">
        <f>(Table2[[#This Row],[Day High]]/Table2[[#This Row],[Close Price]])-1</f>
        <v>7.0230425445469979E-3</v>
      </c>
      <c r="AE84" s="2">
        <f>(Table2[[#This Row],[Close Price]]/Table2[[#This Row],[Current Week Low]])-1</f>
        <v>3.0072940332416698E-2</v>
      </c>
      <c r="AF84" s="2">
        <f>(Table2[[#This Row],[Current Week High]]/Table2[[#This Row],[Close Price]])-1</f>
        <v>1.8341168959312704E-2</v>
      </c>
      <c r="AG84" s="2">
        <f>(Table2[[#This Row],[Close Price]]/Table2[[#This Row],[Current Month Low]])-1</f>
        <v>0.10272657450076794</v>
      </c>
      <c r="AH84" s="2">
        <f>(Table2[[#This Row],[Current Month High]]/Table2[[#This Row],[Close Price]])-1</f>
        <v>8.7468802600266793E-2</v>
      </c>
      <c r="AI84">
        <v>8.7468802600266695</v>
      </c>
      <c r="AJ84">
        <v>149.15401301518401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0.21</v>
      </c>
      <c r="AM84" t="s">
        <v>10218</v>
      </c>
      <c r="AN84">
        <v>0.12</v>
      </c>
      <c r="AO84" t="s">
        <v>10218</v>
      </c>
      <c r="AP84">
        <v>0.15056299270099799</v>
      </c>
      <c r="AQ84">
        <f>(Table2[[#This Row],[Sharpe Ratio]]-AVERAGE(Table2[Sharpe Ratio]))/_xlfn.STDEV.P(Table2[Sharpe Ratio])</f>
        <v>1.079751462066419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1.9120578599021689</v>
      </c>
      <c r="AS84">
        <f>_xlfn.RANK.AVG(Table2[[#This Row],[1Y Return vs Nifty Z-Score]],Table2[1Y Return vs Nifty Z-Score])</f>
        <v>95</v>
      </c>
      <c r="AT84">
        <f>_xlfn.RANK.AVG(Table2[[#This Row],[6M Return vs Nifty Z-Score]],Table2[6M Return vs Nifty Z-Score])</f>
        <v>195</v>
      </c>
      <c r="AU84">
        <f>_xlfn.RANK.AVG(Table2[[#This Row],[Sharpe Ratio Z-Score]],Table2[Sharpe Ratio Z-Score])</f>
        <v>109</v>
      </c>
      <c r="AV84">
        <f>(Table2[[#This Row],[Rank 1Y]]+Table2[[#This Row],[Rank 6M]]+Table2[[#This Row],[Rank Sharpe]])/3</f>
        <v>133</v>
      </c>
    </row>
    <row r="85" spans="1:48" x14ac:dyDescent="0.3">
      <c r="A85" t="s">
        <v>1389</v>
      </c>
      <c r="B85" t="s">
        <v>1390</v>
      </c>
      <c r="C85" t="s">
        <v>10185</v>
      </c>
      <c r="D85" t="s">
        <v>95</v>
      </c>
      <c r="E85">
        <v>7760.1780287849997</v>
      </c>
      <c r="F85">
        <v>3169.95</v>
      </c>
      <c r="G85">
        <v>98.1900743119471</v>
      </c>
      <c r="H85">
        <f>(Table2[[#This Row],[1Y Return vs Nifty]]-AVERAGE(Table2[1Y Return vs Nifty]))/_xlfn.STDEV.P(Table2[1Y Return vs Nifty])</f>
        <v>0.80305529850799373</v>
      </c>
      <c r="I85">
        <v>11.087473262779</v>
      </c>
      <c r="J85">
        <f>(Table2[[#This Row],[1M Return vs Nifty]]-AVERAGE(Table2[1M Return vs Nifty]))/_xlfn.STDEV.P(Table2[1M Return vs Nifty])</f>
        <v>0.90842652640926624</v>
      </c>
      <c r="K85">
        <v>12.0380393029789</v>
      </c>
      <c r="L85">
        <f>(Table2[[#This Row],[6M Return vs Nifty]]-AVERAGE(Table2[6M Return vs Nifty]))/_xlfn.STDEV.P(Table2[6M Return vs Nifty])</f>
        <v>0.19613837153182354</v>
      </c>
      <c r="M85">
        <v>9.7239919587737091</v>
      </c>
      <c r="N85">
        <f>(Table2[[#This Row],[1W Return vs Nifty]]-AVERAGE(Table2[1W Return vs Nifty]))/_xlfn.STDEV.P(Table2[1W Return vs Nifty])</f>
        <v>1.6000867858766421</v>
      </c>
      <c r="O85">
        <v>2998.19</v>
      </c>
      <c r="P85">
        <v>2800.4508573142298</v>
      </c>
      <c r="Q85">
        <v>2370.5527462097598</v>
      </c>
      <c r="R85">
        <v>59.674572076952998</v>
      </c>
      <c r="S85" s="2">
        <f>(Table2[[#This Row],[Close Price]]-Table2[[#This Row],[20D EMA]])/Table2[[#This Row],[20D EMA]]</f>
        <v>5.7287897031208748E-2</v>
      </c>
      <c r="T85" s="2">
        <f>(Table2[[#This Row],[Close Price]]-Table2[[#This Row],[50D EMA]])/Table2[[#This Row],[50D EMA]]</f>
        <v>0.13194273404966581</v>
      </c>
      <c r="U85" s="2">
        <f>(Table2[[#This Row],[Close Price]]-Table2[[#This Row],[200D EMA]])/Table2[[#This Row],[200D EMA]]</f>
        <v>0.33721977081859239</v>
      </c>
      <c r="V85">
        <v>1.20817031172561</v>
      </c>
      <c r="W85">
        <v>3181.1</v>
      </c>
      <c r="X85">
        <v>3241.35</v>
      </c>
      <c r="Y85">
        <v>3151.1</v>
      </c>
      <c r="Z85">
        <v>3367</v>
      </c>
      <c r="AA85">
        <v>2664.55</v>
      </c>
      <c r="AB85">
        <v>3370</v>
      </c>
      <c r="AC85" s="2">
        <f>(Table2[[#This Row],[Close Price]]/Table2[[#This Row],[Day Low]])-1</f>
        <v>-3.5050768602056248E-3</v>
      </c>
      <c r="AD85" s="2">
        <f>(Table2[[#This Row],[Day High]]/Table2[[#This Row],[Close Price]])-1</f>
        <v>2.2524014574362372E-2</v>
      </c>
      <c r="AE85" s="2">
        <f>(Table2[[#This Row],[Close Price]]/Table2[[#This Row],[Current Week Low]])-1</f>
        <v>5.9820380184696376E-3</v>
      </c>
      <c r="AF85" s="2">
        <f>(Table2[[#This Row],[Current Week High]]/Table2[[#This Row],[Close Price]])-1</f>
        <v>6.2161863751794222E-2</v>
      </c>
      <c r="AG85" s="2">
        <f>(Table2[[#This Row],[Close Price]]/Table2[[#This Row],[Current Month Low]])-1</f>
        <v>0.18967555497175859</v>
      </c>
      <c r="AH85" s="2">
        <f>(Table2[[#This Row],[Current Month High]]/Table2[[#This Row],[Close Price]])-1</f>
        <v>6.3108250918784359E-2</v>
      </c>
      <c r="AI85">
        <v>6.3108250918784297</v>
      </c>
      <c r="AJ85">
        <v>128.78640251163699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0.21</v>
      </c>
      <c r="AM85" t="s">
        <v>10218</v>
      </c>
      <c r="AN85">
        <v>7.36</v>
      </c>
      <c r="AO85" t="s">
        <v>10218</v>
      </c>
      <c r="AP85">
        <v>0.19638701068820999</v>
      </c>
      <c r="AQ85">
        <f>(Table2[[#This Row],[Sharpe Ratio]]-AVERAGE(Table2[Sharpe Ratio]))/_xlfn.STDEV.P(Table2[Sharpe Ratio])</f>
        <v>1.6101977790697357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5.1179047613954616</v>
      </c>
      <c r="AS85">
        <f>_xlfn.RANK.AVG(Table2[[#This Row],[1Y Return vs Nifty Z-Score]],Table2[1Y Return vs Nifty Z-Score])</f>
        <v>115</v>
      </c>
      <c r="AT85">
        <f>_xlfn.RANK.AVG(Table2[[#This Row],[6M Return vs Nifty Z-Score]],Table2[6M Return vs Nifty Z-Score])</f>
        <v>259</v>
      </c>
      <c r="AU85">
        <f>_xlfn.RANK.AVG(Table2[[#This Row],[Sharpe Ratio Z-Score]],Table2[Sharpe Ratio Z-Score])</f>
        <v>38</v>
      </c>
      <c r="AV85">
        <f>(Table2[[#This Row],[Rank 1Y]]+Table2[[#This Row],[Rank 6M]]+Table2[[#This Row],[Rank Sharpe]])/3</f>
        <v>137.33333333333334</v>
      </c>
    </row>
    <row r="86" spans="1:48" x14ac:dyDescent="0.3">
      <c r="A86" t="s">
        <v>206</v>
      </c>
      <c r="B86" t="s">
        <v>207</v>
      </c>
      <c r="C86" t="s">
        <v>10179</v>
      </c>
      <c r="D86" t="s">
        <v>65</v>
      </c>
      <c r="E86">
        <v>126994.5395264</v>
      </c>
      <c r="F86">
        <v>728</v>
      </c>
      <c r="G86">
        <v>125.85424313163399</v>
      </c>
      <c r="H86">
        <f>(Table2[[#This Row],[1Y Return vs Nifty]]-AVERAGE(Table2[1Y Return vs Nifty]))/_xlfn.STDEV.P(Table2[1Y Return vs Nifty])</f>
        <v>1.1823725544717372</v>
      </c>
      <c r="I86">
        <v>-6.8683265379696596</v>
      </c>
      <c r="J86">
        <f>(Table2[[#This Row],[1M Return vs Nifty]]-AVERAGE(Table2[1M Return vs Nifty]))/_xlfn.STDEV.P(Table2[1M Return vs Nifty])</f>
        <v>-0.89875540450264946</v>
      </c>
      <c r="K86">
        <v>29.3835747326481</v>
      </c>
      <c r="L86">
        <f>(Table2[[#This Row],[6M Return vs Nifty]]-AVERAGE(Table2[6M Return vs Nifty]))/_xlfn.STDEV.P(Table2[6M Return vs Nifty])</f>
        <v>0.78492389764443338</v>
      </c>
      <c r="M86">
        <v>0.11516565875259099</v>
      </c>
      <c r="N86">
        <f>(Table2[[#This Row],[1W Return vs Nifty]]-AVERAGE(Table2[1W Return vs Nifty]))/_xlfn.STDEV.P(Table2[1W Return vs Nifty])</f>
        <v>-0.37621868937864505</v>
      </c>
      <c r="O86">
        <v>705.08</v>
      </c>
      <c r="P86">
        <v>680.27223840131796</v>
      </c>
      <c r="Q86">
        <v>553.92178516175795</v>
      </c>
      <c r="R86">
        <v>63.533483609929597</v>
      </c>
      <c r="S86" s="2">
        <f>(Table2[[#This Row],[Close Price]]-Table2[[#This Row],[20D EMA]])/Table2[[#This Row],[20D EMA]]</f>
        <v>3.2506949566006638E-2</v>
      </c>
      <c r="T86" s="2">
        <f>(Table2[[#This Row],[Close Price]]-Table2[[#This Row],[50D EMA]])/Table2[[#This Row],[50D EMA]]</f>
        <v>7.0159796188133797E-2</v>
      </c>
      <c r="U86" s="2">
        <f>(Table2[[#This Row],[Close Price]]-Table2[[#This Row],[200D EMA]])/Table2[[#This Row],[200D EMA]]</f>
        <v>0.31426497296438194</v>
      </c>
      <c r="V86">
        <v>0.72611064412724002</v>
      </c>
      <c r="W86">
        <v>728.5</v>
      </c>
      <c r="X86">
        <v>741.95</v>
      </c>
      <c r="Y86">
        <v>680.7</v>
      </c>
      <c r="Z86">
        <v>729.9</v>
      </c>
      <c r="AA86">
        <v>666</v>
      </c>
      <c r="AB86">
        <v>752</v>
      </c>
      <c r="AC86" s="2">
        <f>(Table2[[#This Row],[Close Price]]/Table2[[#This Row],[Day Low]])-1</f>
        <v>-6.8634179821547292E-4</v>
      </c>
      <c r="AD86" s="2">
        <f>(Table2[[#This Row],[Day High]]/Table2[[#This Row],[Close Price]])-1</f>
        <v>1.9162087912087955E-2</v>
      </c>
      <c r="AE86" s="2">
        <f>(Table2[[#This Row],[Close Price]]/Table2[[#This Row],[Current Week Low]])-1</f>
        <v>6.9487292493021879E-2</v>
      </c>
      <c r="AF86" s="2">
        <f>(Table2[[#This Row],[Current Week High]]/Table2[[#This Row],[Close Price]])-1</f>
        <v>2.6098901098901006E-3</v>
      </c>
      <c r="AG86" s="2">
        <f>(Table2[[#This Row],[Close Price]]/Table2[[#This Row],[Current Month Low]])-1</f>
        <v>9.3093093093093104E-2</v>
      </c>
      <c r="AH86" s="2">
        <f>(Table2[[#This Row],[Current Month High]]/Table2[[#This Row],[Close Price]])-1</f>
        <v>3.2967032967033072E-2</v>
      </c>
      <c r="AI86">
        <v>3.2967032967033001</v>
      </c>
      <c r="AJ86">
        <v>154.54545454545399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0.12</v>
      </c>
      <c r="AM86" t="s">
        <v>10218</v>
      </c>
      <c r="AN86">
        <v>2.08</v>
      </c>
      <c r="AO86" t="s">
        <v>10218</v>
      </c>
      <c r="AP86">
        <v>0.100317631568593</v>
      </c>
      <c r="AQ86">
        <f>(Table2[[#This Row],[Sharpe Ratio]]-AVERAGE(Table2[Sharpe Ratio]))/_xlfn.STDEV.P(Table2[Sharpe Ratio])</f>
        <v>0.49812488434851443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1.1904472425833905</v>
      </c>
      <c r="AS86">
        <f>_xlfn.RANK.AVG(Table2[[#This Row],[1Y Return vs Nifty Z-Score]],Table2[1Y Return vs Nifty Z-Score])</f>
        <v>72</v>
      </c>
      <c r="AT86">
        <f>_xlfn.RANK.AVG(Table2[[#This Row],[6M Return vs Nifty Z-Score]],Table2[6M Return vs Nifty Z-Score])</f>
        <v>132</v>
      </c>
      <c r="AU86">
        <f>_xlfn.RANK.AVG(Table2[[#This Row],[Sharpe Ratio Z-Score]],Table2[Sharpe Ratio Z-Score])</f>
        <v>210</v>
      </c>
      <c r="AV86">
        <f>(Table2[[#This Row],[Rank 1Y]]+Table2[[#This Row],[Rank 6M]]+Table2[[#This Row],[Rank Sharpe]])/3</f>
        <v>138</v>
      </c>
    </row>
    <row r="87" spans="1:48" x14ac:dyDescent="0.3">
      <c r="A87" t="s">
        <v>1244</v>
      </c>
      <c r="B87" t="s">
        <v>1245</v>
      </c>
      <c r="C87" t="s">
        <v>10176</v>
      </c>
      <c r="D87" t="s">
        <v>46</v>
      </c>
      <c r="E87">
        <v>9364.2991232500008</v>
      </c>
      <c r="F87">
        <v>55.75</v>
      </c>
      <c r="G87">
        <v>173.04457623442499</v>
      </c>
      <c r="H87">
        <f>(Table2[[#This Row],[1Y Return vs Nifty]]-AVERAGE(Table2[1Y Return vs Nifty]))/_xlfn.STDEV.P(Table2[1Y Return vs Nifty])</f>
        <v>1.8294228156683536</v>
      </c>
      <c r="I87">
        <v>10.8175602792749</v>
      </c>
      <c r="J87">
        <f>(Table2[[#This Row],[1M Return vs Nifty]]-AVERAGE(Table2[1M Return vs Nifty]))/_xlfn.STDEV.P(Table2[1M Return vs Nifty])</f>
        <v>0.88126082662869754</v>
      </c>
      <c r="K87">
        <v>12.232337349955101</v>
      </c>
      <c r="L87">
        <f>(Table2[[#This Row],[6M Return vs Nifty]]-AVERAGE(Table2[6M Return vs Nifty]))/_xlfn.STDEV.P(Table2[6M Return vs Nifty])</f>
        <v>0.20273372157307137</v>
      </c>
      <c r="M87">
        <v>12.6226457425958</v>
      </c>
      <c r="N87">
        <f>(Table2[[#This Row],[1W Return vs Nifty]]-AVERAGE(Table2[1W Return vs Nifty]))/_xlfn.STDEV.P(Table2[1W Return vs Nifty])</f>
        <v>2.1962704575311567</v>
      </c>
      <c r="O87">
        <v>51.21</v>
      </c>
      <c r="P87">
        <v>47.233982994717799</v>
      </c>
      <c r="Q87">
        <v>37.577451948035097</v>
      </c>
      <c r="R87">
        <v>69.683965766598604</v>
      </c>
      <c r="S87" s="2">
        <f>(Table2[[#This Row],[Close Price]]-Table2[[#This Row],[20D EMA]])/Table2[[#This Row],[20D EMA]]</f>
        <v>8.8654559656317106E-2</v>
      </c>
      <c r="T87" s="2">
        <f>(Table2[[#This Row],[Close Price]]-Table2[[#This Row],[50D EMA]])/Table2[[#This Row],[50D EMA]]</f>
        <v>0.18029428105257506</v>
      </c>
      <c r="U87" s="2">
        <f>(Table2[[#This Row],[Close Price]]-Table2[[#This Row],[200D EMA]])/Table2[[#This Row],[200D EMA]]</f>
        <v>0.48360245599130181</v>
      </c>
      <c r="V87">
        <v>1.4870424914223399</v>
      </c>
      <c r="W87">
        <v>54.94</v>
      </c>
      <c r="X87">
        <v>56.04</v>
      </c>
      <c r="Y87">
        <v>54.5</v>
      </c>
      <c r="Z87">
        <v>56.5</v>
      </c>
      <c r="AA87">
        <v>42.66</v>
      </c>
      <c r="AB87">
        <v>57.5</v>
      </c>
      <c r="AC87" s="2">
        <f>(Table2[[#This Row],[Close Price]]/Table2[[#This Row],[Day Low]])-1</f>
        <v>1.4743356388787765E-2</v>
      </c>
      <c r="AD87" s="2">
        <f>(Table2[[#This Row],[Day High]]/Table2[[#This Row],[Close Price]])-1</f>
        <v>5.201793721973047E-3</v>
      </c>
      <c r="AE87" s="2">
        <f>(Table2[[#This Row],[Close Price]]/Table2[[#This Row],[Current Week Low]])-1</f>
        <v>2.2935779816513735E-2</v>
      </c>
      <c r="AF87" s="2">
        <f>(Table2[[#This Row],[Current Week High]]/Table2[[#This Row],[Close Price]])-1</f>
        <v>1.3452914798206317E-2</v>
      </c>
      <c r="AG87" s="2">
        <f>(Table2[[#This Row],[Close Price]]/Table2[[#This Row],[Current Month Low]])-1</f>
        <v>0.30684481950304754</v>
      </c>
      <c r="AH87" s="2">
        <f>(Table2[[#This Row],[Current Month High]]/Table2[[#This Row],[Close Price]])-1</f>
        <v>3.1390134529148073E-2</v>
      </c>
      <c r="AI87">
        <v>3.1390134529148002</v>
      </c>
      <c r="AJ87">
        <v>204.85517462849501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0.44</v>
      </c>
      <c r="AM87" t="s">
        <v>10218</v>
      </c>
      <c r="AN87">
        <v>10.97</v>
      </c>
      <c r="AO87" t="s">
        <v>10218</v>
      </c>
      <c r="AP87">
        <v>0.143336612111262</v>
      </c>
      <c r="AQ87">
        <f>(Table2[[#This Row],[Sharpe Ratio]]-AVERAGE(Table2[Sharpe Ratio]))/_xlfn.STDEV.P(Table2[Sharpe Ratio])</f>
        <v>0.99610085399098947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6.1057886753922688</v>
      </c>
      <c r="AS87">
        <f>_xlfn.RANK.AVG(Table2[[#This Row],[1Y Return vs Nifty Z-Score]],Table2[1Y Return vs Nifty Z-Score])</f>
        <v>37</v>
      </c>
      <c r="AT87">
        <f>_xlfn.RANK.AVG(Table2[[#This Row],[6M Return vs Nifty Z-Score]],Table2[6M Return vs Nifty Z-Score])</f>
        <v>255</v>
      </c>
      <c r="AU87">
        <f>_xlfn.RANK.AVG(Table2[[#This Row],[Sharpe Ratio Z-Score]],Table2[Sharpe Ratio Z-Score])</f>
        <v>123</v>
      </c>
      <c r="AV87">
        <f>(Table2[[#This Row],[Rank 1Y]]+Table2[[#This Row],[Rank 6M]]+Table2[[#This Row],[Rank Sharpe]])/3</f>
        <v>138.33333333333334</v>
      </c>
    </row>
    <row r="88" spans="1:48" x14ac:dyDescent="0.3">
      <c r="A88" t="s">
        <v>1825</v>
      </c>
      <c r="B88" t="s">
        <v>1826</v>
      </c>
      <c r="C88" t="s">
        <v>10174</v>
      </c>
      <c r="D88" t="s">
        <v>916</v>
      </c>
      <c r="E88">
        <v>4042.1565522800001</v>
      </c>
      <c r="F88">
        <v>470.8</v>
      </c>
      <c r="G88">
        <v>102.233055417038</v>
      </c>
      <c r="H88">
        <f>(Table2[[#This Row],[1Y Return vs Nifty]]-AVERAGE(Table2[1Y Return vs Nifty]))/_xlfn.STDEV.P(Table2[1Y Return vs Nifty])</f>
        <v>0.85849063468932141</v>
      </c>
      <c r="I88">
        <v>46.048091028094703</v>
      </c>
      <c r="J88">
        <f>(Table2[[#This Row],[1M Return vs Nifty]]-AVERAGE(Table2[1M Return vs Nifty]))/_xlfn.STDEV.P(Table2[1M Return vs Nifty])</f>
        <v>4.4270777377221924</v>
      </c>
      <c r="K88">
        <v>41.9825388044787</v>
      </c>
      <c r="L88">
        <f>(Table2[[#This Row],[6M Return vs Nifty]]-AVERAGE(Table2[6M Return vs Nifty]))/_xlfn.STDEV.P(Table2[6M Return vs Nifty])</f>
        <v>1.2125894326511046</v>
      </c>
      <c r="M88">
        <v>17.896394105953298</v>
      </c>
      <c r="N88">
        <f>(Table2[[#This Row],[1W Return vs Nifty]]-AVERAGE(Table2[1W Return vs Nifty]))/_xlfn.STDEV.P(Table2[1W Return vs Nifty])</f>
        <v>3.2809542097599929</v>
      </c>
      <c r="O88">
        <v>407.56</v>
      </c>
      <c r="P88">
        <v>356.339717145804</v>
      </c>
      <c r="Q88">
        <v>306.53818317009899</v>
      </c>
      <c r="R88">
        <v>82.834770643906694</v>
      </c>
      <c r="S88" s="2">
        <f>(Table2[[#This Row],[Close Price]]-Table2[[#This Row],[20D EMA]])/Table2[[#This Row],[20D EMA]]</f>
        <v>0.15516733732456572</v>
      </c>
      <c r="T88" s="2">
        <f>(Table2[[#This Row],[Close Price]]-Table2[[#This Row],[50D EMA]])/Table2[[#This Row],[50D EMA]]</f>
        <v>0.32121112900631882</v>
      </c>
      <c r="U88" s="2">
        <f>(Table2[[#This Row],[Close Price]]-Table2[[#This Row],[200D EMA]])/Table2[[#This Row],[200D EMA]]</f>
        <v>0.53586086774302966</v>
      </c>
      <c r="V88">
        <v>2.1046805909925399</v>
      </c>
      <c r="W88">
        <v>462.2</v>
      </c>
      <c r="X88">
        <v>470.65</v>
      </c>
      <c r="Y88">
        <v>443</v>
      </c>
      <c r="Z88">
        <v>489</v>
      </c>
      <c r="AA88">
        <v>314.05</v>
      </c>
      <c r="AB88">
        <v>489</v>
      </c>
      <c r="AC88" s="2">
        <f>(Table2[[#This Row],[Close Price]]/Table2[[#This Row],[Day Low]])-1</f>
        <v>1.8606663781912669E-2</v>
      </c>
      <c r="AD88" s="2">
        <f>(Table2[[#This Row],[Day High]]/Table2[[#This Row],[Close Price]])-1</f>
        <v>-3.1860662701788112E-4</v>
      </c>
      <c r="AE88" s="2">
        <f>(Table2[[#This Row],[Close Price]]/Table2[[#This Row],[Current Week Low]])-1</f>
        <v>6.2753950338600539E-2</v>
      </c>
      <c r="AF88" s="2">
        <f>(Table2[[#This Row],[Current Week High]]/Table2[[#This Row],[Close Price]])-1</f>
        <v>3.8657604078164765E-2</v>
      </c>
      <c r="AG88" s="2">
        <f>(Table2[[#This Row],[Close Price]]/Table2[[#This Row],[Current Month Low]])-1</f>
        <v>0.49912434325744304</v>
      </c>
      <c r="AH88" s="2">
        <f>(Table2[[#This Row],[Current Month High]]/Table2[[#This Row],[Close Price]])-1</f>
        <v>3.8657604078164765E-2</v>
      </c>
      <c r="AI88">
        <v>3.8657604078164698</v>
      </c>
      <c r="AJ88">
        <v>133.12701163654299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0.63</v>
      </c>
      <c r="AM88" t="s">
        <v>10218</v>
      </c>
      <c r="AN88">
        <v>18.170000000000002</v>
      </c>
      <c r="AO88" t="s">
        <v>10218</v>
      </c>
      <c r="AP88">
        <v>9.6729427297192E-2</v>
      </c>
      <c r="AQ88">
        <f>(Table2[[#This Row],[Sharpe Ratio]]-AVERAGE(Table2[Sharpe Ratio]))/_xlfn.STDEV.P(Table2[Sharpe Ratio])</f>
        <v>0.45658881169440124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10.235700826517013</v>
      </c>
      <c r="AS88">
        <f>_xlfn.RANK.AVG(Table2[[#This Row],[1Y Return vs Nifty Z-Score]],Table2[1Y Return vs Nifty Z-Score])</f>
        <v>105</v>
      </c>
      <c r="AT88">
        <f>_xlfn.RANK.AVG(Table2[[#This Row],[6M Return vs Nifty Z-Score]],Table2[6M Return vs Nifty Z-Score])</f>
        <v>85</v>
      </c>
      <c r="AU88">
        <f>_xlfn.RANK.AVG(Table2[[#This Row],[Sharpe Ratio Z-Score]],Table2[Sharpe Ratio Z-Score])</f>
        <v>225</v>
      </c>
      <c r="AV88">
        <f>(Table2[[#This Row],[Rank 1Y]]+Table2[[#This Row],[Rank 6M]]+Table2[[#This Row],[Rank Sharpe]])/3</f>
        <v>138.33333333333334</v>
      </c>
    </row>
    <row r="89" spans="1:48" x14ac:dyDescent="0.3">
      <c r="A89" t="s">
        <v>664</v>
      </c>
      <c r="B89" t="s">
        <v>665</v>
      </c>
      <c r="C89" t="s">
        <v>10176</v>
      </c>
      <c r="D89" t="s">
        <v>46</v>
      </c>
      <c r="E89">
        <v>27157.391992500001</v>
      </c>
      <c r="F89">
        <v>288.75</v>
      </c>
      <c r="G89">
        <v>170.45195602470699</v>
      </c>
      <c r="H89">
        <f>(Table2[[#This Row],[1Y Return vs Nifty]]-AVERAGE(Table2[1Y Return vs Nifty]))/_xlfn.STDEV.P(Table2[1Y Return vs Nifty])</f>
        <v>1.7938741031761662</v>
      </c>
      <c r="I89">
        <v>5.9026744872015504</v>
      </c>
      <c r="J89">
        <f>(Table2[[#This Row],[1M Return vs Nifty]]-AVERAGE(Table2[1M Return vs Nifty]))/_xlfn.STDEV.P(Table2[1M Return vs Nifty])</f>
        <v>0.3865965457560448</v>
      </c>
      <c r="K89">
        <v>6.8095405912238096</v>
      </c>
      <c r="L89">
        <f>(Table2[[#This Row],[6M Return vs Nifty]]-AVERAGE(Table2[6M Return vs Nifty]))/_xlfn.STDEV.P(Table2[6M Return vs Nifty])</f>
        <v>1.8659597396424369E-2</v>
      </c>
      <c r="M89">
        <v>-2.6407876566334298</v>
      </c>
      <c r="N89">
        <f>(Table2[[#This Row],[1W Return vs Nifty]]-AVERAGE(Table2[1W Return vs Nifty]))/_xlfn.STDEV.P(Table2[1W Return vs Nifty])</f>
        <v>-0.94305229180659012</v>
      </c>
      <c r="O89">
        <v>296.7</v>
      </c>
      <c r="P89">
        <v>283.47808638083802</v>
      </c>
      <c r="Q89">
        <v>225.090322231442</v>
      </c>
      <c r="R89">
        <v>42.986161376863897</v>
      </c>
      <c r="S89" s="2">
        <f>(Table2[[#This Row],[Close Price]]-Table2[[#This Row],[20D EMA]])/Table2[[#This Row],[20D EMA]]</f>
        <v>-2.6794742163801781E-2</v>
      </c>
      <c r="T89" s="2">
        <f>(Table2[[#This Row],[Close Price]]-Table2[[#This Row],[50D EMA]])/Table2[[#This Row],[50D EMA]]</f>
        <v>1.8597252741714355E-2</v>
      </c>
      <c r="U89" s="2">
        <f>(Table2[[#This Row],[Close Price]]-Table2[[#This Row],[200D EMA]])/Table2[[#This Row],[200D EMA]]</f>
        <v>0.28281836881064104</v>
      </c>
      <c r="V89">
        <v>1.0456122582810301</v>
      </c>
      <c r="W89">
        <v>287.14999999999998</v>
      </c>
      <c r="X89">
        <v>291</v>
      </c>
      <c r="Y89">
        <v>277.2</v>
      </c>
      <c r="Z89">
        <v>302.39999999999998</v>
      </c>
      <c r="AA89">
        <v>262</v>
      </c>
      <c r="AB89">
        <v>351.6</v>
      </c>
      <c r="AC89" s="2">
        <f>(Table2[[#This Row],[Close Price]]/Table2[[#This Row],[Day Low]])-1</f>
        <v>5.5720006965001012E-3</v>
      </c>
      <c r="AD89" s="2">
        <f>(Table2[[#This Row],[Day High]]/Table2[[#This Row],[Close Price]])-1</f>
        <v>7.7922077922076838E-3</v>
      </c>
      <c r="AE89" s="2">
        <f>(Table2[[#This Row],[Close Price]]/Table2[[#This Row],[Current Week Low]])-1</f>
        <v>4.1666666666666741E-2</v>
      </c>
      <c r="AF89" s="2">
        <f>(Table2[[#This Row],[Current Week High]]/Table2[[#This Row],[Close Price]])-1</f>
        <v>4.7272727272727133E-2</v>
      </c>
      <c r="AG89" s="2">
        <f>(Table2[[#This Row],[Close Price]]/Table2[[#This Row],[Current Month Low]])-1</f>
        <v>0.10209923664122145</v>
      </c>
      <c r="AH89" s="2">
        <f>(Table2[[#This Row],[Current Month High]]/Table2[[#This Row],[Close Price]])-1</f>
        <v>0.21766233766233767</v>
      </c>
      <c r="AI89">
        <v>21.7662337662337</v>
      </c>
      <c r="AJ89">
        <v>210.317033852767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0.12</v>
      </c>
      <c r="AM89" t="s">
        <v>10218</v>
      </c>
      <c r="AN89">
        <v>-14.27</v>
      </c>
      <c r="AO89" t="s">
        <v>10217</v>
      </c>
      <c r="AP89">
        <v>0.178739964528523</v>
      </c>
      <c r="AQ89">
        <f>(Table2[[#This Row],[Sharpe Ratio]]-AVERAGE(Table2[Sharpe Ratio]))/_xlfn.STDEV.P(Table2[Sharpe Ratio])</f>
        <v>1.4059203923943511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2.6619983469163961</v>
      </c>
      <c r="AS89">
        <f>_xlfn.RANK.AVG(Table2[[#This Row],[1Y Return vs Nifty Z-Score]],Table2[1Y Return vs Nifty Z-Score])</f>
        <v>39</v>
      </c>
      <c r="AT89">
        <f>_xlfn.RANK.AVG(Table2[[#This Row],[6M Return vs Nifty Z-Score]],Table2[6M Return vs Nifty Z-Score])</f>
        <v>316</v>
      </c>
      <c r="AU89">
        <f>_xlfn.RANK.AVG(Table2[[#This Row],[Sharpe Ratio Z-Score]],Table2[Sharpe Ratio Z-Score])</f>
        <v>66</v>
      </c>
      <c r="AV89">
        <f>(Table2[[#This Row],[Rank 1Y]]+Table2[[#This Row],[Rank 6M]]+Table2[[#This Row],[Rank Sharpe]])/3</f>
        <v>140.33333333333334</v>
      </c>
    </row>
    <row r="90" spans="1:48" x14ac:dyDescent="0.3">
      <c r="A90" t="s">
        <v>891</v>
      </c>
      <c r="B90" t="s">
        <v>892</v>
      </c>
      <c r="C90" t="s">
        <v>10177</v>
      </c>
      <c r="D90" t="s">
        <v>487</v>
      </c>
      <c r="E90">
        <v>17147.279359560001</v>
      </c>
      <c r="F90">
        <v>618.6</v>
      </c>
      <c r="G90">
        <v>196.29692802624501</v>
      </c>
      <c r="H90">
        <f>(Table2[[#This Row],[1Y Return vs Nifty]]-AVERAGE(Table2[1Y Return vs Nifty]))/_xlfn.STDEV.P(Table2[1Y Return vs Nifty])</f>
        <v>2.1482474416263955</v>
      </c>
      <c r="I90">
        <v>21.562623414527099</v>
      </c>
      <c r="J90">
        <f>(Table2[[#This Row],[1M Return vs Nifty]]-AVERAGE(Table2[1M Return vs Nifty]))/_xlfn.STDEV.P(Table2[1M Return vs Nifty])</f>
        <v>1.9627099494756719</v>
      </c>
      <c r="K90">
        <v>0.295684469118629</v>
      </c>
      <c r="L90">
        <f>(Table2[[#This Row],[6M Return vs Nifty]]-AVERAGE(Table2[6M Return vs Nifty]))/_xlfn.STDEV.P(Table2[6M Return vs Nifty])</f>
        <v>-0.20244999125976659</v>
      </c>
      <c r="M90">
        <v>-0.53857418092897502</v>
      </c>
      <c r="N90">
        <f>(Table2[[#This Row],[1W Return vs Nifty]]-AVERAGE(Table2[1W Return vs Nifty]))/_xlfn.STDEV.P(Table2[1W Return vs Nifty])</f>
        <v>-0.51067731983097753</v>
      </c>
      <c r="O90">
        <v>597.20000000000005</v>
      </c>
      <c r="P90">
        <v>557.016749076059</v>
      </c>
      <c r="Q90">
        <v>457.187619832932</v>
      </c>
      <c r="R90">
        <v>54.090803572416696</v>
      </c>
      <c r="S90" s="2">
        <f>(Table2[[#This Row],[Close Price]]-Table2[[#This Row],[20D EMA]])/Table2[[#This Row],[20D EMA]]</f>
        <v>3.583389149363693E-2</v>
      </c>
      <c r="T90" s="2">
        <f>(Table2[[#This Row],[Close Price]]-Table2[[#This Row],[50D EMA]])/Table2[[#This Row],[50D EMA]]</f>
        <v>0.1105590649223584</v>
      </c>
      <c r="U90" s="2">
        <f>(Table2[[#This Row],[Close Price]]-Table2[[#This Row],[200D EMA]])/Table2[[#This Row],[200D EMA]]</f>
        <v>0.35305501103912701</v>
      </c>
      <c r="V90">
        <v>1.63435590587435</v>
      </c>
      <c r="W90">
        <v>615.35</v>
      </c>
      <c r="X90">
        <v>627.15</v>
      </c>
      <c r="Y90">
        <v>612.15</v>
      </c>
      <c r="Z90">
        <v>641.4</v>
      </c>
      <c r="AA90">
        <v>497.3</v>
      </c>
      <c r="AB90">
        <v>684.65</v>
      </c>
      <c r="AC90" s="2">
        <f>(Table2[[#This Row],[Close Price]]/Table2[[#This Row],[Day Low]])-1</f>
        <v>5.2815470870235526E-3</v>
      </c>
      <c r="AD90" s="2">
        <f>(Table2[[#This Row],[Day High]]/Table2[[#This Row],[Close Price]])-1</f>
        <v>1.382153249272533E-2</v>
      </c>
      <c r="AE90" s="2">
        <f>(Table2[[#This Row],[Close Price]]/Table2[[#This Row],[Current Week Low]])-1</f>
        <v>1.0536633178142685E-2</v>
      </c>
      <c r="AF90" s="2">
        <f>(Table2[[#This Row],[Current Week High]]/Table2[[#This Row],[Close Price]])-1</f>
        <v>3.6857419980601325E-2</v>
      </c>
      <c r="AG90" s="2">
        <f>(Table2[[#This Row],[Close Price]]/Table2[[#This Row],[Current Month Low]])-1</f>
        <v>0.24391715262417057</v>
      </c>
      <c r="AH90" s="2">
        <f>(Table2[[#This Row],[Current Month High]]/Table2[[#This Row],[Close Price]])-1</f>
        <v>0.10677335919818942</v>
      </c>
      <c r="AI90">
        <v>10.6773359198189</v>
      </c>
      <c r="AJ90">
        <v>248.605240912933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0.04</v>
      </c>
      <c r="AM90" t="s">
        <v>10218</v>
      </c>
      <c r="AN90">
        <v>8.14</v>
      </c>
      <c r="AO90" t="s">
        <v>10218</v>
      </c>
      <c r="AP90">
        <v>0.23312070111892499</v>
      </c>
      <c r="AQ90">
        <f>(Table2[[#This Row],[Sharpe Ratio]]-AVERAGE(Table2[Sharpe Ratio]))/_xlfn.STDEV.P(Table2[Sharpe Ratio])</f>
        <v>2.0354169469818655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5.4332470269931878</v>
      </c>
      <c r="AS90">
        <f>_xlfn.RANK.AVG(Table2[[#This Row],[1Y Return vs Nifty Z-Score]],Table2[1Y Return vs Nifty Z-Score])</f>
        <v>23</v>
      </c>
      <c r="AT90">
        <f>_xlfn.RANK.AVG(Table2[[#This Row],[6M Return vs Nifty Z-Score]],Table2[6M Return vs Nifty Z-Score])</f>
        <v>387</v>
      </c>
      <c r="AU90">
        <f>_xlfn.RANK.AVG(Table2[[#This Row],[Sharpe Ratio Z-Score]],Table2[Sharpe Ratio Z-Score])</f>
        <v>13</v>
      </c>
      <c r="AV90">
        <f>(Table2[[#This Row],[Rank 1Y]]+Table2[[#This Row],[Rank 6M]]+Table2[[#This Row],[Rank Sharpe]])/3</f>
        <v>141</v>
      </c>
    </row>
    <row r="91" spans="1:48" x14ac:dyDescent="0.3">
      <c r="A91" t="s">
        <v>1630</v>
      </c>
      <c r="B91" t="s">
        <v>1631</v>
      </c>
      <c r="C91" t="s">
        <v>10175</v>
      </c>
      <c r="D91" t="s">
        <v>124</v>
      </c>
      <c r="E91">
        <v>5363.6088</v>
      </c>
      <c r="F91">
        <v>578</v>
      </c>
      <c r="G91">
        <v>107.934553533326</v>
      </c>
      <c r="H91">
        <f>(Table2[[#This Row],[1Y Return vs Nifty]]-AVERAGE(Table2[1Y Return vs Nifty]))/_xlfn.STDEV.P(Table2[1Y Return vs Nifty])</f>
        <v>0.93666672718098409</v>
      </c>
      <c r="I91">
        <v>0.52241469856107203</v>
      </c>
      <c r="J91">
        <f>(Table2[[#This Row],[1M Return vs Nifty]]-AVERAGE(Table2[1M Return vs Nifty]))/_xlfn.STDEV.P(Table2[1M Return vs Nifty])</f>
        <v>-0.15490583127745466</v>
      </c>
      <c r="K91">
        <v>64.323007836696505</v>
      </c>
      <c r="L91">
        <f>(Table2[[#This Row],[6M Return vs Nifty]]-AVERAGE(Table2[6M Return vs Nifty]))/_xlfn.STDEV.P(Table2[6M Return vs Nifty])</f>
        <v>1.9709254820668871</v>
      </c>
      <c r="M91">
        <v>-3.9150004293189</v>
      </c>
      <c r="N91">
        <f>(Table2[[#This Row],[1W Return vs Nifty]]-AVERAGE(Table2[1W Return vs Nifty]))/_xlfn.STDEV.P(Table2[1W Return vs Nifty])</f>
        <v>-1.2051273466229084</v>
      </c>
      <c r="O91">
        <v>561.36</v>
      </c>
      <c r="P91">
        <v>521.95642354613005</v>
      </c>
      <c r="Q91">
        <v>386.18385743489</v>
      </c>
      <c r="R91">
        <v>57.553462132397897</v>
      </c>
      <c r="S91" s="2">
        <f>(Table2[[#This Row],[Close Price]]-Table2[[#This Row],[20D EMA]])/Table2[[#This Row],[20D EMA]]</f>
        <v>2.9642297278039024E-2</v>
      </c>
      <c r="T91" s="2">
        <f>(Table2[[#This Row],[Close Price]]-Table2[[#This Row],[50D EMA]])/Table2[[#This Row],[50D EMA]]</f>
        <v>0.10737213668741613</v>
      </c>
      <c r="U91" s="2">
        <f>(Table2[[#This Row],[Close Price]]-Table2[[#This Row],[200D EMA]])/Table2[[#This Row],[200D EMA]]</f>
        <v>0.49669642806716718</v>
      </c>
      <c r="V91">
        <v>0.54697842546009101</v>
      </c>
      <c r="W91">
        <v>578</v>
      </c>
      <c r="X91">
        <v>584</v>
      </c>
      <c r="Y91">
        <v>563</v>
      </c>
      <c r="Z91">
        <v>593.4</v>
      </c>
      <c r="AA91">
        <v>518.70000000000005</v>
      </c>
      <c r="AB91">
        <v>604.35</v>
      </c>
      <c r="AC91" s="2">
        <f>(Table2[[#This Row],[Close Price]]/Table2[[#This Row],[Day Low]])-1</f>
        <v>0</v>
      </c>
      <c r="AD91" s="2">
        <f>(Table2[[#This Row],[Day High]]/Table2[[#This Row],[Close Price]])-1</f>
        <v>1.0380622837370179E-2</v>
      </c>
      <c r="AE91" s="2">
        <f>(Table2[[#This Row],[Close Price]]/Table2[[#This Row],[Current Week Low]])-1</f>
        <v>2.6642984014209503E-2</v>
      </c>
      <c r="AF91" s="2">
        <f>(Table2[[#This Row],[Current Week High]]/Table2[[#This Row],[Close Price]])-1</f>
        <v>2.6643598615916808E-2</v>
      </c>
      <c r="AG91" s="2">
        <f>(Table2[[#This Row],[Close Price]]/Table2[[#This Row],[Current Month Low]])-1</f>
        <v>0.11432427221900898</v>
      </c>
      <c r="AH91" s="2">
        <f>(Table2[[#This Row],[Current Month High]]/Table2[[#This Row],[Close Price]])-1</f>
        <v>4.5588235294117707E-2</v>
      </c>
      <c r="AI91">
        <v>25.8391003460207</v>
      </c>
      <c r="AJ91">
        <v>176.15862398471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0.42</v>
      </c>
      <c r="AM91" t="s">
        <v>10218</v>
      </c>
      <c r="AN91">
        <v>7.17</v>
      </c>
      <c r="AO91" t="s">
        <v>10218</v>
      </c>
      <c r="AP91">
        <v>6.7319826372565006E-2</v>
      </c>
      <c r="AQ91">
        <f>(Table2[[#This Row],[Sharpe Ratio]]-AVERAGE(Table2[Sharpe Ratio]))/_xlfn.STDEV.P(Table2[Sharpe Ratio])</f>
        <v>0.11615130358764292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1.663710334935151</v>
      </c>
      <c r="AS91">
        <f>_xlfn.RANK.AVG(Table2[[#This Row],[1Y Return vs Nifty Z-Score]],Table2[1Y Return vs Nifty Z-Score])</f>
        <v>100</v>
      </c>
      <c r="AT91">
        <f>_xlfn.RANK.AVG(Table2[[#This Row],[6M Return vs Nifty Z-Score]],Table2[6M Return vs Nifty Z-Score])</f>
        <v>29</v>
      </c>
      <c r="AU91">
        <f>_xlfn.RANK.AVG(Table2[[#This Row],[Sharpe Ratio Z-Score]],Table2[Sharpe Ratio Z-Score])</f>
        <v>298</v>
      </c>
      <c r="AV91">
        <f>(Table2[[#This Row],[Rank 1Y]]+Table2[[#This Row],[Rank 6M]]+Table2[[#This Row],[Rank Sharpe]])/3</f>
        <v>142.33333333333334</v>
      </c>
    </row>
    <row r="92" spans="1:48" x14ac:dyDescent="0.3">
      <c r="A92" t="s">
        <v>1012</v>
      </c>
      <c r="B92" t="s">
        <v>1013</v>
      </c>
      <c r="C92" t="s">
        <v>10182</v>
      </c>
      <c r="D92" t="s">
        <v>393</v>
      </c>
      <c r="E92">
        <v>13354.4576167</v>
      </c>
      <c r="F92">
        <v>286.7</v>
      </c>
      <c r="G92">
        <v>149.893605017651</v>
      </c>
      <c r="H92">
        <f>(Table2[[#This Row],[1Y Return vs Nifty]]-AVERAGE(Table2[1Y Return vs Nifty]))/_xlfn.STDEV.P(Table2[1Y Return vs Nifty])</f>
        <v>1.5119882694840843</v>
      </c>
      <c r="I92">
        <v>9.7598592741170709</v>
      </c>
      <c r="J92">
        <f>(Table2[[#This Row],[1M Return vs Nifty]]-AVERAGE(Table2[1M Return vs Nifty]))/_xlfn.STDEV.P(Table2[1M Return vs Nifty])</f>
        <v>0.77480730375365947</v>
      </c>
      <c r="K92">
        <v>20.5812497252725</v>
      </c>
      <c r="L92">
        <f>(Table2[[#This Row],[6M Return vs Nifty]]-AVERAGE(Table2[6M Return vs Nifty]))/_xlfn.STDEV.P(Table2[6M Return vs Nifty])</f>
        <v>0.48613337708102949</v>
      </c>
      <c r="M92">
        <v>-6.1142866311223596</v>
      </c>
      <c r="N92">
        <f>(Table2[[#This Row],[1W Return vs Nifty]]-AVERAGE(Table2[1W Return vs Nifty]))/_xlfn.STDEV.P(Table2[1W Return vs Nifty])</f>
        <v>-1.6574678538363679</v>
      </c>
      <c r="O92">
        <v>288.58999999999997</v>
      </c>
      <c r="P92">
        <v>271.69861595072598</v>
      </c>
      <c r="Q92">
        <v>217.062554648343</v>
      </c>
      <c r="R92">
        <v>46.045161925956101</v>
      </c>
      <c r="S92" s="2">
        <f>(Table2[[#This Row],[Close Price]]-Table2[[#This Row],[20D EMA]])/Table2[[#This Row],[20D EMA]]</f>
        <v>-6.5490834748258312E-3</v>
      </c>
      <c r="T92" s="2">
        <f>(Table2[[#This Row],[Close Price]]-Table2[[#This Row],[50D EMA]])/Table2[[#This Row],[50D EMA]]</f>
        <v>5.5213325238265443E-2</v>
      </c>
      <c r="U92" s="2">
        <f>(Table2[[#This Row],[Close Price]]-Table2[[#This Row],[200D EMA]])/Table2[[#This Row],[200D EMA]]</f>
        <v>0.32081740429377459</v>
      </c>
      <c r="V92">
        <v>1.31861831938678</v>
      </c>
      <c r="W92">
        <v>287.95</v>
      </c>
      <c r="X92">
        <v>296.60000000000002</v>
      </c>
      <c r="Y92">
        <v>276.85000000000002</v>
      </c>
      <c r="Z92">
        <v>292.89999999999998</v>
      </c>
      <c r="AA92">
        <v>246.65</v>
      </c>
      <c r="AB92">
        <v>384.2</v>
      </c>
      <c r="AC92" s="2">
        <f>(Table2[[#This Row],[Close Price]]/Table2[[#This Row],[Day Low]])-1</f>
        <v>-4.3410314290674989E-3</v>
      </c>
      <c r="AD92" s="2">
        <f>(Table2[[#This Row],[Day High]]/Table2[[#This Row],[Close Price]])-1</f>
        <v>3.4530868503662493E-2</v>
      </c>
      <c r="AE92" s="2">
        <f>(Table2[[#This Row],[Close Price]]/Table2[[#This Row],[Current Week Low]])-1</f>
        <v>3.5578833303232749E-2</v>
      </c>
      <c r="AF92" s="2">
        <f>(Table2[[#This Row],[Current Week High]]/Table2[[#This Row],[Close Price]])-1</f>
        <v>2.1625392396233067E-2</v>
      </c>
      <c r="AG92" s="2">
        <f>(Table2[[#This Row],[Close Price]]/Table2[[#This Row],[Current Month Low]])-1</f>
        <v>0.16237583620514884</v>
      </c>
      <c r="AH92" s="2">
        <f>(Table2[[#This Row],[Current Month High]]/Table2[[#This Row],[Close Price]])-1</f>
        <v>0.34007673526334159</v>
      </c>
      <c r="AI92">
        <v>34.007673526334102</v>
      </c>
      <c r="AJ92">
        <v>192.551020408163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0.24</v>
      </c>
      <c r="AM92" t="s">
        <v>10218</v>
      </c>
      <c r="AN92">
        <v>-17.05</v>
      </c>
      <c r="AO92" t="s">
        <v>10217</v>
      </c>
      <c r="AP92">
        <v>0.111690789241861</v>
      </c>
      <c r="AQ92">
        <f>(Table2[[#This Row],[Sharpe Ratio]]-AVERAGE(Table2[Sharpe Ratio]))/_xlfn.STDEV.P(Table2[Sharpe Ratio])</f>
        <v>0.62977745139679464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1.7452385478792003</v>
      </c>
      <c r="AS92">
        <f>_xlfn.RANK.AVG(Table2[[#This Row],[1Y Return vs Nifty Z-Score]],Table2[1Y Return vs Nifty Z-Score])</f>
        <v>53</v>
      </c>
      <c r="AT92">
        <f>_xlfn.RANK.AVG(Table2[[#This Row],[6M Return vs Nifty Z-Score]],Table2[6M Return vs Nifty Z-Score])</f>
        <v>187</v>
      </c>
      <c r="AU92">
        <f>_xlfn.RANK.AVG(Table2[[#This Row],[Sharpe Ratio Z-Score]],Table2[Sharpe Ratio Z-Score])</f>
        <v>192</v>
      </c>
      <c r="AV92">
        <f>(Table2[[#This Row],[Rank 1Y]]+Table2[[#This Row],[Rank 6M]]+Table2[[#This Row],[Rank Sharpe]])/3</f>
        <v>144</v>
      </c>
    </row>
    <row r="93" spans="1:48" x14ac:dyDescent="0.3">
      <c r="A93" t="s">
        <v>908</v>
      </c>
      <c r="B93" t="s">
        <v>909</v>
      </c>
      <c r="C93" t="s">
        <v>10183</v>
      </c>
      <c r="D93" t="s">
        <v>258</v>
      </c>
      <c r="E93">
        <v>16736.481591299998</v>
      </c>
      <c r="F93">
        <v>961.65</v>
      </c>
      <c r="G93">
        <v>85.375991085643193</v>
      </c>
      <c r="H93">
        <f>(Table2[[#This Row],[1Y Return vs Nifty]]-AVERAGE(Table2[1Y Return vs Nifty]))/_xlfn.STDEV.P(Table2[1Y Return vs Nifty])</f>
        <v>0.62735499394530481</v>
      </c>
      <c r="I93">
        <v>-1.2864466934496199</v>
      </c>
      <c r="J93">
        <f>(Table2[[#This Row],[1M Return vs Nifty]]-AVERAGE(Table2[1M Return vs Nifty]))/_xlfn.STDEV.P(Table2[1M Return vs Nifty])</f>
        <v>-0.33696074720660202</v>
      </c>
      <c r="K93">
        <v>16.9498245989647</v>
      </c>
      <c r="L93">
        <f>(Table2[[#This Row],[6M Return vs Nifty]]-AVERAGE(Table2[6M Return vs Nifty]))/_xlfn.STDEV.P(Table2[6M Return vs Nifty])</f>
        <v>0.36286646714900989</v>
      </c>
      <c r="M93">
        <v>-2.2074317638003</v>
      </c>
      <c r="N93">
        <f>(Table2[[#This Row],[1W Return vs Nifty]]-AVERAGE(Table2[1W Return vs Nifty]))/_xlfn.STDEV.P(Table2[1W Return vs Nifty])</f>
        <v>-0.8539213618678968</v>
      </c>
      <c r="O93">
        <v>972.21</v>
      </c>
      <c r="P93">
        <v>948.98258435467505</v>
      </c>
      <c r="Q93">
        <v>803.57753920736798</v>
      </c>
      <c r="R93">
        <v>43.424660699363599</v>
      </c>
      <c r="S93" s="2">
        <f>(Table2[[#This Row],[Close Price]]-Table2[[#This Row],[20D EMA]])/Table2[[#This Row],[20D EMA]]</f>
        <v>-1.0861850834696268E-2</v>
      </c>
      <c r="T93" s="2">
        <f>(Table2[[#This Row],[Close Price]]-Table2[[#This Row],[50D EMA]])/Table2[[#This Row],[50D EMA]]</f>
        <v>1.3348417404244556E-2</v>
      </c>
      <c r="U93" s="2">
        <f>(Table2[[#This Row],[Close Price]]-Table2[[#This Row],[200D EMA]])/Table2[[#This Row],[200D EMA]]</f>
        <v>0.19671089979512291</v>
      </c>
      <c r="V93">
        <v>0.95181809357425895</v>
      </c>
      <c r="W93">
        <v>961.65</v>
      </c>
      <c r="X93">
        <v>976.4</v>
      </c>
      <c r="Y93">
        <v>955</v>
      </c>
      <c r="Z93">
        <v>1025</v>
      </c>
      <c r="AA93">
        <v>922.4</v>
      </c>
      <c r="AB93">
        <v>1060</v>
      </c>
      <c r="AC93" s="2">
        <f>(Table2[[#This Row],[Close Price]]/Table2[[#This Row],[Day Low]])-1</f>
        <v>0</v>
      </c>
      <c r="AD93" s="2">
        <f>(Table2[[#This Row],[Day High]]/Table2[[#This Row],[Close Price]])-1</f>
        <v>1.533822076639102E-2</v>
      </c>
      <c r="AE93" s="2">
        <f>(Table2[[#This Row],[Close Price]]/Table2[[#This Row],[Current Week Low]])-1</f>
        <v>6.9633507853403831E-3</v>
      </c>
      <c r="AF93" s="2">
        <f>(Table2[[#This Row],[Current Week High]]/Table2[[#This Row],[Close Price]])-1</f>
        <v>6.5876358342432217E-2</v>
      </c>
      <c r="AG93" s="2">
        <f>(Table2[[#This Row],[Close Price]]/Table2[[#This Row],[Current Month Low]])-1</f>
        <v>4.2552038161318251E-2</v>
      </c>
      <c r="AH93" s="2">
        <f>(Table2[[#This Row],[Current Month High]]/Table2[[#This Row],[Close Price]])-1</f>
        <v>0.10227213643217392</v>
      </c>
      <c r="AI93">
        <v>10.227213643217301</v>
      </c>
      <c r="AJ93">
        <v>116.778251166565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-0.08</v>
      </c>
      <c r="AM93" t="s">
        <v>10217</v>
      </c>
      <c r="AN93">
        <v>2</v>
      </c>
      <c r="AO93" t="s">
        <v>10218</v>
      </c>
      <c r="AP93">
        <v>0.157842980150842</v>
      </c>
      <c r="AQ93">
        <f>(Table2[[#This Row],[Sharpe Ratio]]-AVERAGE(Table2[Sharpe Ratio]))/_xlfn.STDEV.P(Table2[Sharpe Ratio])</f>
        <v>1.1640226085136334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0.96336196053344902</v>
      </c>
      <c r="AS93">
        <f>_xlfn.RANK.AVG(Table2[[#This Row],[1Y Return vs Nifty Z-Score]],Table2[1Y Return vs Nifty Z-Score])</f>
        <v>132</v>
      </c>
      <c r="AT93">
        <f>_xlfn.RANK.AVG(Table2[[#This Row],[6M Return vs Nifty Z-Score]],Table2[6M Return vs Nifty Z-Score])</f>
        <v>208</v>
      </c>
      <c r="AU93">
        <f>_xlfn.RANK.AVG(Table2[[#This Row],[Sharpe Ratio Z-Score]],Table2[Sharpe Ratio Z-Score])</f>
        <v>93</v>
      </c>
      <c r="AV93">
        <f>(Table2[[#This Row],[Rank 1Y]]+Table2[[#This Row],[Rank 6M]]+Table2[[#This Row],[Rank Sharpe]])/3</f>
        <v>144.33333333333334</v>
      </c>
    </row>
    <row r="94" spans="1:48" x14ac:dyDescent="0.3">
      <c r="A94" t="s">
        <v>656</v>
      </c>
      <c r="B94" t="s">
        <v>657</v>
      </c>
      <c r="C94" t="s">
        <v>10184</v>
      </c>
      <c r="D94" t="s">
        <v>303</v>
      </c>
      <c r="E94">
        <v>27559.799500739999</v>
      </c>
      <c r="F94">
        <v>440.7</v>
      </c>
      <c r="G94">
        <v>81.566724587215703</v>
      </c>
      <c r="H94">
        <f>(Table2[[#This Row],[1Y Return vs Nifty]]-AVERAGE(Table2[1Y Return vs Nifty]))/_xlfn.STDEV.P(Table2[1Y Return vs Nifty])</f>
        <v>0.57512423563711113</v>
      </c>
      <c r="I94">
        <v>0.52555194718067</v>
      </c>
      <c r="J94">
        <f>(Table2[[#This Row],[1M Return vs Nifty]]-AVERAGE(Table2[1M Return vs Nifty]))/_xlfn.STDEV.P(Table2[1M Return vs Nifty])</f>
        <v>-0.1545900793153572</v>
      </c>
      <c r="K94">
        <v>19.5749872123674</v>
      </c>
      <c r="L94">
        <f>(Table2[[#This Row],[6M Return vs Nifty]]-AVERAGE(Table2[6M Return vs Nifty]))/_xlfn.STDEV.P(Table2[6M Return vs Nifty])</f>
        <v>0.45197629928596689</v>
      </c>
      <c r="M94">
        <v>6.25330000217527</v>
      </c>
      <c r="N94">
        <f>(Table2[[#This Row],[1W Return vs Nifty]]-AVERAGE(Table2[1W Return vs Nifty]))/_xlfn.STDEV.P(Table2[1W Return vs Nifty])</f>
        <v>0.88624856020958986</v>
      </c>
      <c r="O94">
        <v>425.16</v>
      </c>
      <c r="P94">
        <v>430.81340781650198</v>
      </c>
      <c r="Q94">
        <v>376.35821321835402</v>
      </c>
      <c r="R94">
        <v>72.100319450132801</v>
      </c>
      <c r="S94" s="2">
        <f>(Table2[[#This Row],[Close Price]]-Table2[[#This Row],[20D EMA]])/Table2[[#This Row],[20D EMA]]</f>
        <v>3.6550945526389975E-2</v>
      </c>
      <c r="T94" s="2">
        <f>(Table2[[#This Row],[Close Price]]-Table2[[#This Row],[50D EMA]])/Table2[[#This Row],[50D EMA]]</f>
        <v>2.2948664094755947E-2</v>
      </c>
      <c r="U94" s="2">
        <f>(Table2[[#This Row],[Close Price]]-Table2[[#This Row],[200D EMA]])/Table2[[#This Row],[200D EMA]]</f>
        <v>0.17095890171079223</v>
      </c>
      <c r="V94">
        <v>1.02213886433943</v>
      </c>
      <c r="W94">
        <v>424</v>
      </c>
      <c r="X94">
        <v>444.9</v>
      </c>
      <c r="Y94">
        <v>420.55</v>
      </c>
      <c r="Z94">
        <v>445.45</v>
      </c>
      <c r="AA94">
        <v>393.35</v>
      </c>
      <c r="AB94">
        <v>445.45</v>
      </c>
      <c r="AC94" s="2">
        <f>(Table2[[#This Row],[Close Price]]/Table2[[#This Row],[Day Low]])-1</f>
        <v>3.9386792452830166E-2</v>
      </c>
      <c r="AD94" s="2">
        <f>(Table2[[#This Row],[Day High]]/Table2[[#This Row],[Close Price]])-1</f>
        <v>9.5302927161333706E-3</v>
      </c>
      <c r="AE94" s="2">
        <f>(Table2[[#This Row],[Close Price]]/Table2[[#This Row],[Current Week Low]])-1</f>
        <v>4.7913446676970617E-2</v>
      </c>
      <c r="AF94" s="2">
        <f>(Table2[[#This Row],[Current Week High]]/Table2[[#This Row],[Close Price]])-1</f>
        <v>1.0778307238484164E-2</v>
      </c>
      <c r="AG94" s="2">
        <f>(Table2[[#This Row],[Close Price]]/Table2[[#This Row],[Current Month Low]])-1</f>
        <v>0.12037625524342177</v>
      </c>
      <c r="AH94" s="2">
        <f>(Table2[[#This Row],[Current Month High]]/Table2[[#This Row],[Close Price]])-1</f>
        <v>1.0778307238484164E-2</v>
      </c>
      <c r="AI94">
        <v>13.9550714771953</v>
      </c>
      <c r="AJ94">
        <v>114.923189465983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-0.18</v>
      </c>
      <c r="AM94" t="s">
        <v>10217</v>
      </c>
      <c r="AN94">
        <v>4.0199999999999996</v>
      </c>
      <c r="AO94" t="s">
        <v>10218</v>
      </c>
      <c r="AP94">
        <v>0.15496151915074299</v>
      </c>
      <c r="AQ94">
        <f>(Table2[[#This Row],[Sharpe Ratio]]-AVERAGE(Table2[Sharpe Ratio]))/_xlfn.STDEV.P(Table2[Sharpe Ratio])</f>
        <v>1.130667602946078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142</v>
      </c>
      <c r="AT94">
        <f>_xlfn.RANK.AVG(Table2[[#This Row],[6M Return vs Nifty Z-Score]],Table2[6M Return vs Nifty Z-Score])</f>
        <v>193</v>
      </c>
      <c r="AU94">
        <f>_xlfn.RANK.AVG(Table2[[#This Row],[Sharpe Ratio Z-Score]],Table2[Sharpe Ratio Z-Score])</f>
        <v>100</v>
      </c>
      <c r="AV94">
        <f>(Table2[[#This Row],[Rank 1Y]]+Table2[[#This Row],[Rank 6M]]+Table2[[#This Row],[Rank Sharpe]])/3</f>
        <v>145</v>
      </c>
    </row>
    <row r="95" spans="1:48" x14ac:dyDescent="0.3">
      <c r="A95" t="s">
        <v>531</v>
      </c>
      <c r="B95" t="s">
        <v>532</v>
      </c>
      <c r="C95" t="s">
        <v>10183</v>
      </c>
      <c r="D95" t="s">
        <v>533</v>
      </c>
      <c r="E95">
        <v>39073.189032429997</v>
      </c>
      <c r="F95">
        <v>4329.8500000000004</v>
      </c>
      <c r="G95">
        <v>51.9054966558068</v>
      </c>
      <c r="H95">
        <f>(Table2[[#This Row],[1Y Return vs Nifty]]-AVERAGE(Table2[1Y Return vs Nifty]))/_xlfn.STDEV.P(Table2[1Y Return vs Nifty])</f>
        <v>0.16842430328814023</v>
      </c>
      <c r="I95">
        <v>-7.3743564270202198</v>
      </c>
      <c r="J95">
        <f>(Table2[[#This Row],[1M Return vs Nifty]]-AVERAGE(Table2[1M Return vs Nifty]))/_xlfn.STDEV.P(Table2[1M Return vs Nifty])</f>
        <v>-0.94968535928836739</v>
      </c>
      <c r="K95">
        <v>20.753958423869101</v>
      </c>
      <c r="L95">
        <f>(Table2[[#This Row],[6M Return vs Nifty]]-AVERAGE(Table2[6M Return vs Nifty]))/_xlfn.STDEV.P(Table2[6M Return vs Nifty])</f>
        <v>0.49199588748779893</v>
      </c>
      <c r="M95">
        <v>0.23557006215148499</v>
      </c>
      <c r="N95">
        <f>(Table2[[#This Row],[1W Return vs Nifty]]-AVERAGE(Table2[1W Return vs Nifty]))/_xlfn.STDEV.P(Table2[1W Return vs Nifty])</f>
        <v>-0.35145438682469449</v>
      </c>
      <c r="O95">
        <v>4351.37</v>
      </c>
      <c r="P95">
        <v>4301.2200808364496</v>
      </c>
      <c r="Q95">
        <v>3608.7319463374001</v>
      </c>
      <c r="R95">
        <v>50.108486649989899</v>
      </c>
      <c r="S95" s="2">
        <f>(Table2[[#This Row],[Close Price]]-Table2[[#This Row],[20D EMA]])/Table2[[#This Row],[20D EMA]]</f>
        <v>-4.9455688668165491E-3</v>
      </c>
      <c r="T95" s="2">
        <f>(Table2[[#This Row],[Close Price]]-Table2[[#This Row],[50D EMA]])/Table2[[#This Row],[50D EMA]]</f>
        <v>6.6562320982150635E-3</v>
      </c>
      <c r="U95" s="2">
        <f>(Table2[[#This Row],[Close Price]]-Table2[[#This Row],[200D EMA]])/Table2[[#This Row],[200D EMA]]</f>
        <v>0.19982588465582279</v>
      </c>
      <c r="V95">
        <v>1.14364391371009</v>
      </c>
      <c r="W95">
        <v>4330.95</v>
      </c>
      <c r="X95">
        <v>4386.8500000000004</v>
      </c>
      <c r="Y95">
        <v>4234</v>
      </c>
      <c r="Z95">
        <v>4480</v>
      </c>
      <c r="AA95">
        <v>3926</v>
      </c>
      <c r="AB95">
        <v>4770</v>
      </c>
      <c r="AC95" s="2">
        <f>(Table2[[#This Row],[Close Price]]/Table2[[#This Row],[Day Low]])-1</f>
        <v>-2.5398584606139973E-4</v>
      </c>
      <c r="AD95" s="2">
        <f>(Table2[[#This Row],[Day High]]/Table2[[#This Row],[Close Price]])-1</f>
        <v>1.3164428328925837E-2</v>
      </c>
      <c r="AE95" s="2">
        <f>(Table2[[#This Row],[Close Price]]/Table2[[#This Row],[Current Week Low]])-1</f>
        <v>2.2638167217761129E-2</v>
      </c>
      <c r="AF95" s="2">
        <f>(Table2[[#This Row],[Current Week High]]/Table2[[#This Row],[Close Price]])-1</f>
        <v>3.4677875676986325E-2</v>
      </c>
      <c r="AG95" s="2">
        <f>(Table2[[#This Row],[Close Price]]/Table2[[#This Row],[Current Month Low]])-1</f>
        <v>0.10286551197147231</v>
      </c>
      <c r="AH95" s="2">
        <f>(Table2[[#This Row],[Current Month High]]/Table2[[#This Row],[Close Price]])-1</f>
        <v>0.1016547917364341</v>
      </c>
      <c r="AI95">
        <v>16.394332367172002</v>
      </c>
      <c r="AJ95">
        <v>94.775078722447105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-0.02</v>
      </c>
      <c r="AM95" t="s">
        <v>10217</v>
      </c>
      <c r="AN95">
        <v>-5.76</v>
      </c>
      <c r="AO95" t="s">
        <v>10217</v>
      </c>
      <c r="AP95">
        <v>0.227331883332653</v>
      </c>
      <c r="AQ95">
        <f>(Table2[[#This Row],[Sharpe Ratio]]-AVERAGE(Table2[Sharpe Ratio]))/_xlfn.STDEV.P(Table2[Sharpe Ratio])</f>
        <v>1.9684071732996844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1.3276876179625619</v>
      </c>
      <c r="AS95">
        <f>_xlfn.RANK.AVG(Table2[[#This Row],[1Y Return vs Nifty Z-Score]],Table2[1Y Return vs Nifty Z-Score])</f>
        <v>238</v>
      </c>
      <c r="AT95">
        <f>_xlfn.RANK.AVG(Table2[[#This Row],[6M Return vs Nifty Z-Score]],Table2[6M Return vs Nifty Z-Score])</f>
        <v>185</v>
      </c>
      <c r="AU95">
        <f>_xlfn.RANK.AVG(Table2[[#This Row],[Sharpe Ratio Z-Score]],Table2[Sharpe Ratio Z-Score])</f>
        <v>16</v>
      </c>
      <c r="AV95">
        <f>(Table2[[#This Row],[Rank 1Y]]+Table2[[#This Row],[Rank 6M]]+Table2[[#This Row],[Rank Sharpe]])/3</f>
        <v>146.33333333333334</v>
      </c>
    </row>
    <row r="96" spans="1:48" x14ac:dyDescent="0.3">
      <c r="A96" t="s">
        <v>1189</v>
      </c>
      <c r="B96" t="s">
        <v>1190</v>
      </c>
      <c r="C96" t="s">
        <v>10180</v>
      </c>
      <c r="D96" t="s">
        <v>1191</v>
      </c>
      <c r="E96">
        <v>10005.36782487</v>
      </c>
      <c r="F96">
        <v>491.7</v>
      </c>
      <c r="G96">
        <v>138.613935062167</v>
      </c>
      <c r="H96">
        <f>(Table2[[#This Row],[1Y Return vs Nifty]]-AVERAGE(Table2[1Y Return vs Nifty]))/_xlfn.STDEV.P(Table2[1Y Return vs Nifty])</f>
        <v>1.3573270727722542</v>
      </c>
      <c r="I96">
        <v>-0.12980840426995899</v>
      </c>
      <c r="J96">
        <f>(Table2[[#This Row],[1M Return vs Nifty]]-AVERAGE(Table2[1M Return vs Nifty]))/_xlfn.STDEV.P(Table2[1M Return vs Nifty])</f>
        <v>-0.22054956864583405</v>
      </c>
      <c r="K96">
        <v>26.854046176125301</v>
      </c>
      <c r="L96">
        <f>(Table2[[#This Row],[6M Return vs Nifty]]-AVERAGE(Table2[6M Return vs Nifty]))/_xlfn.STDEV.P(Table2[6M Return vs Nifty])</f>
        <v>0.69906031574418004</v>
      </c>
      <c r="M96">
        <v>0.113415025958615</v>
      </c>
      <c r="N96">
        <f>(Table2[[#This Row],[1W Return vs Nifty]]-AVERAGE(Table2[1W Return vs Nifty]))/_xlfn.STDEV.P(Table2[1W Return vs Nifty])</f>
        <v>-0.37657875262340246</v>
      </c>
      <c r="O96">
        <v>503.26</v>
      </c>
      <c r="P96">
        <v>490.77140293075598</v>
      </c>
      <c r="Q96">
        <v>380.94150846397997</v>
      </c>
      <c r="R96">
        <v>40.613289946753703</v>
      </c>
      <c r="S96" s="2">
        <f>(Table2[[#This Row],[Close Price]]-Table2[[#This Row],[20D EMA]])/Table2[[#This Row],[20D EMA]]</f>
        <v>-2.2970234073838577E-2</v>
      </c>
      <c r="T96" s="2">
        <f>(Table2[[#This Row],[Close Price]]-Table2[[#This Row],[50D EMA]])/Table2[[#This Row],[50D EMA]]</f>
        <v>1.8921173151057128E-3</v>
      </c>
      <c r="U96" s="2">
        <f>(Table2[[#This Row],[Close Price]]-Table2[[#This Row],[200D EMA]])/Table2[[#This Row],[200D EMA]]</f>
        <v>0.29074933835017563</v>
      </c>
      <c r="V96">
        <v>0.54703161120546595</v>
      </c>
      <c r="W96">
        <v>492.15</v>
      </c>
      <c r="X96">
        <v>506</v>
      </c>
      <c r="Y96">
        <v>486.15</v>
      </c>
      <c r="Z96">
        <v>519</v>
      </c>
      <c r="AA96">
        <v>465</v>
      </c>
      <c r="AB96">
        <v>588</v>
      </c>
      <c r="AC96" s="2">
        <f>(Table2[[#This Row],[Close Price]]/Table2[[#This Row],[Day Low]])-1</f>
        <v>-9.1435537945749878E-4</v>
      </c>
      <c r="AD96" s="2">
        <f>(Table2[[#This Row],[Day High]]/Table2[[#This Row],[Close Price]])-1</f>
        <v>2.9082774049216997E-2</v>
      </c>
      <c r="AE96" s="2">
        <f>(Table2[[#This Row],[Close Price]]/Table2[[#This Row],[Current Week Low]])-1</f>
        <v>1.1416229558778079E-2</v>
      </c>
      <c r="AF96" s="2">
        <f>(Table2[[#This Row],[Current Week High]]/Table2[[#This Row],[Close Price]])-1</f>
        <v>5.5521659548505298E-2</v>
      </c>
      <c r="AG96" s="2">
        <f>(Table2[[#This Row],[Close Price]]/Table2[[#This Row],[Current Month Low]])-1</f>
        <v>5.7419354838709635E-2</v>
      </c>
      <c r="AH96" s="2">
        <f>(Table2[[#This Row],[Current Month High]]/Table2[[#This Row],[Close Price]])-1</f>
        <v>0.19585112873703481</v>
      </c>
      <c r="AI96">
        <v>19.585112873703402</v>
      </c>
      <c r="AJ96">
        <v>169.350862777321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0.08</v>
      </c>
      <c r="AM96" t="s">
        <v>10218</v>
      </c>
      <c r="AN96">
        <v>-6.99</v>
      </c>
      <c r="AO96" t="s">
        <v>10217</v>
      </c>
      <c r="AP96">
        <v>9.1912613613999994E-2</v>
      </c>
      <c r="AQ96">
        <f>(Table2[[#This Row],[Sharpe Ratio]]-AVERAGE(Table2[Sharpe Ratio]))/_xlfn.STDEV.P(Table2[Sharpe Ratio])</f>
        <v>0.40083069204078609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1.8600897592879835</v>
      </c>
      <c r="AS96">
        <f>_xlfn.RANK.AVG(Table2[[#This Row],[1Y Return vs Nifty Z-Score]],Table2[1Y Return vs Nifty Z-Score])</f>
        <v>65</v>
      </c>
      <c r="AT96">
        <f>_xlfn.RANK.AVG(Table2[[#This Row],[6M Return vs Nifty Z-Score]],Table2[6M Return vs Nifty Z-Score])</f>
        <v>144</v>
      </c>
      <c r="AU96">
        <f>_xlfn.RANK.AVG(Table2[[#This Row],[Sharpe Ratio Z-Score]],Table2[Sharpe Ratio Z-Score])</f>
        <v>233</v>
      </c>
      <c r="AV96">
        <f>(Table2[[#This Row],[Rank 1Y]]+Table2[[#This Row],[Rank 6M]]+Table2[[#This Row],[Rank Sharpe]])/3</f>
        <v>147.33333333333334</v>
      </c>
    </row>
    <row r="97" spans="1:48" x14ac:dyDescent="0.3">
      <c r="A97" t="s">
        <v>1300</v>
      </c>
      <c r="B97" t="s">
        <v>1301</v>
      </c>
      <c r="C97" t="s">
        <v>10183</v>
      </c>
      <c r="D97" t="s">
        <v>681</v>
      </c>
      <c r="E97">
        <v>8647.3565990699899</v>
      </c>
      <c r="F97">
        <v>268.66000000000003</v>
      </c>
      <c r="G97">
        <v>125.597476738937</v>
      </c>
      <c r="H97">
        <f>(Table2[[#This Row],[1Y Return vs Nifty]]-AVERAGE(Table2[1Y Return vs Nifty]))/_xlfn.STDEV.P(Table2[1Y Return vs Nifty])</f>
        <v>1.1788519020300769</v>
      </c>
      <c r="I97">
        <v>4.8591091440395999</v>
      </c>
      <c r="J97">
        <f>(Table2[[#This Row],[1M Return vs Nifty]]-AVERAGE(Table2[1M Return vs Nifty]))/_xlfn.STDEV.P(Table2[1M Return vs Nifty])</f>
        <v>0.28156572268964275</v>
      </c>
      <c r="K97">
        <v>7.4943772995196998</v>
      </c>
      <c r="L97">
        <f>(Table2[[#This Row],[6M Return vs Nifty]]-AVERAGE(Table2[6M Return vs Nifty]))/_xlfn.STDEV.P(Table2[6M Return vs Nifty])</f>
        <v>4.1906036990645275E-2</v>
      </c>
      <c r="M97">
        <v>1.4855822385102899</v>
      </c>
      <c r="N97">
        <f>(Table2[[#This Row],[1W Return vs Nifty]]-AVERAGE(Table2[1W Return vs Nifty]))/_xlfn.STDEV.P(Table2[1W Return vs Nifty])</f>
        <v>-9.4356815160998725E-2</v>
      </c>
      <c r="O97">
        <v>266.35000000000002</v>
      </c>
      <c r="P97">
        <v>241.35553948363699</v>
      </c>
      <c r="Q97">
        <v>187.21669126341999</v>
      </c>
      <c r="R97">
        <v>47.3611505266284</v>
      </c>
      <c r="S97" s="2">
        <f>(Table2[[#This Row],[Close Price]]-Table2[[#This Row],[20D EMA]])/Table2[[#This Row],[20D EMA]]</f>
        <v>8.6727989487516508E-3</v>
      </c>
      <c r="T97" s="2">
        <f>(Table2[[#This Row],[Close Price]]-Table2[[#This Row],[50D EMA]])/Table2[[#This Row],[50D EMA]]</f>
        <v>0.11312962020585476</v>
      </c>
      <c r="U97" s="2">
        <f>(Table2[[#This Row],[Close Price]]-Table2[[#This Row],[200D EMA]])/Table2[[#This Row],[200D EMA]]</f>
        <v>0.43502162220133805</v>
      </c>
      <c r="V97">
        <v>0.96431200887246604</v>
      </c>
      <c r="W97">
        <v>269</v>
      </c>
      <c r="X97">
        <v>272.45</v>
      </c>
      <c r="Y97">
        <v>268</v>
      </c>
      <c r="Z97">
        <v>283.99</v>
      </c>
      <c r="AA97">
        <v>248</v>
      </c>
      <c r="AB97">
        <v>296.49</v>
      </c>
      <c r="AC97" s="2">
        <f>(Table2[[#This Row],[Close Price]]/Table2[[#This Row],[Day Low]])-1</f>
        <v>-1.263940520445983E-3</v>
      </c>
      <c r="AD97" s="2">
        <f>(Table2[[#This Row],[Day High]]/Table2[[#This Row],[Close Price]])-1</f>
        <v>1.4107049802724481E-2</v>
      </c>
      <c r="AE97" s="2">
        <f>(Table2[[#This Row],[Close Price]]/Table2[[#This Row],[Current Week Low]])-1</f>
        <v>2.4626865671641962E-3</v>
      </c>
      <c r="AF97" s="2">
        <f>(Table2[[#This Row],[Current Week High]]/Table2[[#This Row],[Close Price]])-1</f>
        <v>5.7060969254820071E-2</v>
      </c>
      <c r="AG97" s="2">
        <f>(Table2[[#This Row],[Close Price]]/Table2[[#This Row],[Current Month Low]])-1</f>
        <v>8.3306451612903398E-2</v>
      </c>
      <c r="AH97" s="2">
        <f>(Table2[[#This Row],[Current Month High]]/Table2[[#This Row],[Close Price]])-1</f>
        <v>0.10358817836670875</v>
      </c>
      <c r="AI97">
        <v>10.3588178366708</v>
      </c>
      <c r="AJ97">
        <v>169.46840521564599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0.34</v>
      </c>
      <c r="AM97" t="s">
        <v>10218</v>
      </c>
      <c r="AN97">
        <v>-6.61</v>
      </c>
      <c r="AO97" t="s">
        <v>10217</v>
      </c>
      <c r="AP97">
        <v>0.18054131495761799</v>
      </c>
      <c r="AQ97">
        <f>(Table2[[#This Row],[Sharpe Ratio]]-AVERAGE(Table2[Sharpe Ratio]))/_xlfn.STDEV.P(Table2[Sharpe Ratio])</f>
        <v>1.4267723329861264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2.834739179535493</v>
      </c>
      <c r="AS97">
        <f>_xlfn.RANK.AVG(Table2[[#This Row],[1Y Return vs Nifty Z-Score]],Table2[1Y Return vs Nifty Z-Score])</f>
        <v>74</v>
      </c>
      <c r="AT97">
        <f>_xlfn.RANK.AVG(Table2[[#This Row],[6M Return vs Nifty Z-Score]],Table2[6M Return vs Nifty Z-Score])</f>
        <v>308</v>
      </c>
      <c r="AU97">
        <f>_xlfn.RANK.AVG(Table2[[#This Row],[Sharpe Ratio Z-Score]],Table2[Sharpe Ratio Z-Score])</f>
        <v>60</v>
      </c>
      <c r="AV97">
        <f>(Table2[[#This Row],[Rank 1Y]]+Table2[[#This Row],[Rank 6M]]+Table2[[#This Row],[Rank Sharpe]])/3</f>
        <v>147.33333333333334</v>
      </c>
    </row>
    <row r="98" spans="1:48" x14ac:dyDescent="0.3">
      <c r="A98" t="s">
        <v>1451</v>
      </c>
      <c r="B98" t="s">
        <v>1452</v>
      </c>
      <c r="C98" t="s">
        <v>10187</v>
      </c>
      <c r="D98" t="s">
        <v>287</v>
      </c>
      <c r="E98">
        <v>7168.02550737</v>
      </c>
      <c r="F98">
        <v>1725.15</v>
      </c>
      <c r="G98">
        <v>56.129086908832399</v>
      </c>
      <c r="H98">
        <f>(Table2[[#This Row],[1Y Return vs Nifty]]-AVERAGE(Table2[1Y Return vs Nifty]))/_xlfn.STDEV.P(Table2[1Y Return vs Nifty])</f>
        <v>0.22633606183527505</v>
      </c>
      <c r="I98">
        <v>26.492457872016001</v>
      </c>
      <c r="J98">
        <f>(Table2[[#This Row],[1M Return vs Nifty]]-AVERAGE(Table2[1M Return vs Nifty]))/_xlfn.STDEV.P(Table2[1M Return vs Nifty])</f>
        <v>2.4588787558125209</v>
      </c>
      <c r="K98">
        <v>50.929955560514401</v>
      </c>
      <c r="L98">
        <f>(Table2[[#This Row],[6M Return vs Nifty]]-AVERAGE(Table2[6M Return vs Nifty]))/_xlfn.STDEV.P(Table2[6M Return vs Nifty])</f>
        <v>1.5163050200661961</v>
      </c>
      <c r="M98">
        <v>15.3065244127996</v>
      </c>
      <c r="N98">
        <f>(Table2[[#This Row],[1W Return vs Nifty]]-AVERAGE(Table2[1W Return vs Nifty]))/_xlfn.STDEV.P(Table2[1W Return vs Nifty])</f>
        <v>2.7482800313573574</v>
      </c>
      <c r="O98">
        <v>1564.25</v>
      </c>
      <c r="P98">
        <v>1448.86640361067</v>
      </c>
      <c r="Q98">
        <v>1230.3082892499699</v>
      </c>
      <c r="R98">
        <v>72.711306665305798</v>
      </c>
      <c r="S98" s="2">
        <f>(Table2[[#This Row],[Close Price]]-Table2[[#This Row],[20D EMA]])/Table2[[#This Row],[20D EMA]]</f>
        <v>0.10286079590858245</v>
      </c>
      <c r="T98" s="2">
        <f>(Table2[[#This Row],[Close Price]]-Table2[[#This Row],[50D EMA]])/Table2[[#This Row],[50D EMA]]</f>
        <v>0.19068949055676446</v>
      </c>
      <c r="U98" s="2">
        <f>(Table2[[#This Row],[Close Price]]-Table2[[#This Row],[200D EMA]])/Table2[[#This Row],[200D EMA]]</f>
        <v>0.40220952347781014</v>
      </c>
      <c r="V98">
        <v>2.35805729548846</v>
      </c>
      <c r="W98">
        <v>1709.05</v>
      </c>
      <c r="X98">
        <v>1787.95</v>
      </c>
      <c r="Y98">
        <v>1679.2</v>
      </c>
      <c r="Z98">
        <v>1817.95</v>
      </c>
      <c r="AA98">
        <v>1341</v>
      </c>
      <c r="AB98">
        <v>1817.95</v>
      </c>
      <c r="AC98" s="2">
        <f>(Table2[[#This Row],[Close Price]]/Table2[[#This Row],[Day Low]])-1</f>
        <v>9.4204382551710264E-3</v>
      </c>
      <c r="AD98" s="2">
        <f>(Table2[[#This Row],[Day High]]/Table2[[#This Row],[Close Price]])-1</f>
        <v>3.6402631655218398E-2</v>
      </c>
      <c r="AE98" s="2">
        <f>(Table2[[#This Row],[Close Price]]/Table2[[#This Row],[Current Week Low]])-1</f>
        <v>2.7364221057646576E-2</v>
      </c>
      <c r="AF98" s="2">
        <f>(Table2[[#This Row],[Current Week High]]/Table2[[#This Row],[Close Price]])-1</f>
        <v>5.379242384720162E-2</v>
      </c>
      <c r="AG98" s="2">
        <f>(Table2[[#This Row],[Close Price]]/Table2[[#This Row],[Current Month Low]])-1</f>
        <v>0.28646532438478745</v>
      </c>
      <c r="AH98" s="2">
        <f>(Table2[[#This Row],[Current Month High]]/Table2[[#This Row],[Close Price]])-1</f>
        <v>5.379242384720162E-2</v>
      </c>
      <c r="AI98">
        <v>5.3792423847201603</v>
      </c>
      <c r="AJ98">
        <v>100.121802679658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0.22</v>
      </c>
      <c r="AM98" t="s">
        <v>10218</v>
      </c>
      <c r="AN98">
        <v>18.309999999999999</v>
      </c>
      <c r="AO98" t="s">
        <v>10218</v>
      </c>
      <c r="AP98">
        <v>0.12485143828018801</v>
      </c>
      <c r="AQ98">
        <f>(Table2[[#This Row],[Sharpe Ratio]]-AVERAGE(Table2[Sharpe Ratio]))/_xlfn.STDEV.P(Table2[Sharpe Ratio])</f>
        <v>0.78212153029668452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7.7319213993680336</v>
      </c>
      <c r="AS98">
        <f>_xlfn.RANK.AVG(Table2[[#This Row],[1Y Return vs Nifty Z-Score]],Table2[1Y Return vs Nifty Z-Score])</f>
        <v>227</v>
      </c>
      <c r="AT98">
        <f>_xlfn.RANK.AVG(Table2[[#This Row],[6M Return vs Nifty Z-Score]],Table2[6M Return vs Nifty Z-Score])</f>
        <v>56</v>
      </c>
      <c r="AU98">
        <f>_xlfn.RANK.AVG(Table2[[#This Row],[Sharpe Ratio Z-Score]],Table2[Sharpe Ratio Z-Score])</f>
        <v>162</v>
      </c>
      <c r="AV98">
        <f>(Table2[[#This Row],[Rank 1Y]]+Table2[[#This Row],[Rank 6M]]+Table2[[#This Row],[Rank Sharpe]])/3</f>
        <v>148.33333333333334</v>
      </c>
    </row>
    <row r="99" spans="1:48" x14ac:dyDescent="0.3">
      <c r="A99" t="s">
        <v>1597</v>
      </c>
      <c r="B99" t="s">
        <v>1598</v>
      </c>
      <c r="C99" t="s">
        <v>10175</v>
      </c>
      <c r="D99" t="s">
        <v>978</v>
      </c>
      <c r="E99">
        <v>5649.5435631179998</v>
      </c>
      <c r="F99">
        <v>44.29</v>
      </c>
      <c r="G99">
        <v>148.78253379851299</v>
      </c>
      <c r="H99">
        <f>(Table2[[#This Row],[1Y Return vs Nifty]]-AVERAGE(Table2[1Y Return vs Nifty]))/_xlfn.STDEV.P(Table2[1Y Return vs Nifty])</f>
        <v>1.4967538162543237</v>
      </c>
      <c r="I99">
        <v>8.1868955041870208</v>
      </c>
      <c r="J99">
        <f>(Table2[[#This Row],[1M Return vs Nifty]]-AVERAGE(Table2[1M Return vs Nifty]))/_xlfn.STDEV.P(Table2[1M Return vs Nifty])</f>
        <v>0.61649457279537867</v>
      </c>
      <c r="K99">
        <v>28.024725733622699</v>
      </c>
      <c r="L99">
        <f>(Table2[[#This Row],[6M Return vs Nifty]]-AVERAGE(Table2[6M Return vs Nifty]))/_xlfn.STDEV.P(Table2[6M Return vs Nifty])</f>
        <v>0.73879844789727489</v>
      </c>
      <c r="M99">
        <v>12.770996891896701</v>
      </c>
      <c r="N99">
        <f>(Table2[[#This Row],[1W Return vs Nifty]]-AVERAGE(Table2[1W Return vs Nifty]))/_xlfn.STDEV.P(Table2[1W Return vs Nifty])</f>
        <v>2.2267827364994153</v>
      </c>
      <c r="O99">
        <v>41.91</v>
      </c>
      <c r="P99">
        <v>39.425650350602197</v>
      </c>
      <c r="Q99">
        <v>32.836863925756703</v>
      </c>
      <c r="R99">
        <v>63.826839484691902</v>
      </c>
      <c r="S99" s="2">
        <f>(Table2[[#This Row],[Close Price]]-Table2[[#This Row],[20D EMA]])/Table2[[#This Row],[20D EMA]]</f>
        <v>5.6788356000954492E-2</v>
      </c>
      <c r="T99" s="2">
        <f>(Table2[[#This Row],[Close Price]]-Table2[[#This Row],[50D EMA]])/Table2[[#This Row],[50D EMA]]</f>
        <v>0.12338032742999515</v>
      </c>
      <c r="U99" s="2">
        <f>(Table2[[#This Row],[Close Price]]-Table2[[#This Row],[200D EMA]])/Table2[[#This Row],[200D EMA]]</f>
        <v>0.34878897388430696</v>
      </c>
      <c r="V99">
        <v>1.0927228984170601</v>
      </c>
      <c r="W99">
        <v>43.78</v>
      </c>
      <c r="X99">
        <v>44.6</v>
      </c>
      <c r="Y99">
        <v>43.3</v>
      </c>
      <c r="Z99">
        <v>46.1</v>
      </c>
      <c r="AA99">
        <v>37.049999999999997</v>
      </c>
      <c r="AB99">
        <v>46.1</v>
      </c>
      <c r="AC99" s="2">
        <f>(Table2[[#This Row],[Close Price]]/Table2[[#This Row],[Day Low]])-1</f>
        <v>1.1649154865235323E-2</v>
      </c>
      <c r="AD99" s="2">
        <f>(Table2[[#This Row],[Day High]]/Table2[[#This Row],[Close Price]])-1</f>
        <v>6.999322646195516E-3</v>
      </c>
      <c r="AE99" s="2">
        <f>(Table2[[#This Row],[Close Price]]/Table2[[#This Row],[Current Week Low]])-1</f>
        <v>2.2863741339491872E-2</v>
      </c>
      <c r="AF99" s="2">
        <f>(Table2[[#This Row],[Current Week High]]/Table2[[#This Row],[Close Price]])-1</f>
        <v>4.0867012869722386E-2</v>
      </c>
      <c r="AG99" s="2">
        <f>(Table2[[#This Row],[Close Price]]/Table2[[#This Row],[Current Month Low]])-1</f>
        <v>0.19541160593792184</v>
      </c>
      <c r="AH99" s="2">
        <f>(Table2[[#This Row],[Current Month High]]/Table2[[#This Row],[Close Price]])-1</f>
        <v>4.0867012869722386E-2</v>
      </c>
      <c r="AI99">
        <v>4.0867012869722297</v>
      </c>
      <c r="AJ99">
        <v>178.55345911949601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0.26</v>
      </c>
      <c r="AM99" t="s">
        <v>10218</v>
      </c>
      <c r="AN99">
        <v>3.29</v>
      </c>
      <c r="AO99" t="s">
        <v>10218</v>
      </c>
      <c r="AP99">
        <v>8.2800363437758998E-2</v>
      </c>
      <c r="AQ99">
        <f>(Table2[[#This Row],[Sharpe Ratio]]-AVERAGE(Table2[Sharpe Ratio]))/_xlfn.STDEV.P(Table2[Sharpe Ratio])</f>
        <v>0.29534977269083407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5.3741793461372271</v>
      </c>
      <c r="AS99">
        <f>_xlfn.RANK.AVG(Table2[[#This Row],[1Y Return vs Nifty Z-Score]],Table2[1Y Return vs Nifty Z-Score])</f>
        <v>55</v>
      </c>
      <c r="AT99">
        <f>_xlfn.RANK.AVG(Table2[[#This Row],[6M Return vs Nifty Z-Score]],Table2[6M Return vs Nifty Z-Score])</f>
        <v>139</v>
      </c>
      <c r="AU99">
        <f>_xlfn.RANK.AVG(Table2[[#This Row],[Sharpe Ratio Z-Score]],Table2[Sharpe Ratio Z-Score])</f>
        <v>258</v>
      </c>
      <c r="AV99">
        <f>(Table2[[#This Row],[Rank 1Y]]+Table2[[#This Row],[Rank 6M]]+Table2[[#This Row],[Rank Sharpe]])/3</f>
        <v>150.66666666666666</v>
      </c>
    </row>
    <row r="100" spans="1:48" x14ac:dyDescent="0.3">
      <c r="A100" t="s">
        <v>211</v>
      </c>
      <c r="B100" t="s">
        <v>212</v>
      </c>
      <c r="C100" t="s">
        <v>10173</v>
      </c>
      <c r="D100" t="s">
        <v>32</v>
      </c>
      <c r="E100">
        <v>126079.089747519</v>
      </c>
      <c r="F100">
        <v>66.7</v>
      </c>
      <c r="G100">
        <v>126.82029588792101</v>
      </c>
      <c r="H100">
        <f>(Table2[[#This Row],[1Y Return vs Nifty]]-AVERAGE(Table2[1Y Return vs Nifty]))/_xlfn.STDEV.P(Table2[1Y Return vs Nifty])</f>
        <v>1.1956185870208962</v>
      </c>
      <c r="I100">
        <v>0.99006488957864502</v>
      </c>
      <c r="J100">
        <f>(Table2[[#This Row],[1M Return vs Nifty]]-AVERAGE(Table2[1M Return vs Nifty]))/_xlfn.STDEV.P(Table2[1M Return vs Nifty])</f>
        <v>-0.10783864493250409</v>
      </c>
      <c r="K100">
        <v>20.998971840974399</v>
      </c>
      <c r="L100">
        <f>(Table2[[#This Row],[6M Return vs Nifty]]-AVERAGE(Table2[6M Return vs Nifty]))/_xlfn.STDEV.P(Table2[6M Return vs Nifty])</f>
        <v>0.50031274540665205</v>
      </c>
      <c r="M100">
        <v>3.5115733068994501</v>
      </c>
      <c r="N100">
        <f>(Table2[[#This Row],[1W Return vs Nifty]]-AVERAGE(Table2[1W Return vs Nifty]))/_xlfn.STDEV.P(Table2[1W Return vs Nifty])</f>
        <v>0.32234103286514432</v>
      </c>
      <c r="O100">
        <v>65.89</v>
      </c>
      <c r="P100">
        <v>65.375076170051202</v>
      </c>
      <c r="Q100">
        <v>56.728466938999901</v>
      </c>
      <c r="R100">
        <v>54.019917501369001</v>
      </c>
      <c r="S100" s="2">
        <f>(Table2[[#This Row],[Close Price]]-Table2[[#This Row],[20D EMA]])/Table2[[#This Row],[20D EMA]]</f>
        <v>1.229321596600398E-2</v>
      </c>
      <c r="T100" s="2">
        <f>(Table2[[#This Row],[Close Price]]-Table2[[#This Row],[50D EMA]])/Table2[[#This Row],[50D EMA]]</f>
        <v>2.0266497686403592E-2</v>
      </c>
      <c r="U100" s="2">
        <f>(Table2[[#This Row],[Close Price]]-Table2[[#This Row],[200D EMA]])/Table2[[#This Row],[200D EMA]]</f>
        <v>0.17577652982800482</v>
      </c>
      <c r="V100">
        <v>1.2948912462058699</v>
      </c>
      <c r="W100">
        <v>66.900000000000006</v>
      </c>
      <c r="X100">
        <v>68.260000000000005</v>
      </c>
      <c r="Y100">
        <v>66.13</v>
      </c>
      <c r="Z100">
        <v>72.599999999999994</v>
      </c>
      <c r="AA100">
        <v>61</v>
      </c>
      <c r="AB100">
        <v>72.599999999999994</v>
      </c>
      <c r="AC100" s="2">
        <f>(Table2[[#This Row],[Close Price]]/Table2[[#This Row],[Day Low]])-1</f>
        <v>-2.989536621823663E-3</v>
      </c>
      <c r="AD100" s="2">
        <f>(Table2[[#This Row],[Day High]]/Table2[[#This Row],[Close Price]])-1</f>
        <v>2.3388305847076518E-2</v>
      </c>
      <c r="AE100" s="2">
        <f>(Table2[[#This Row],[Close Price]]/Table2[[#This Row],[Current Week Low]])-1</f>
        <v>8.6193860577650216E-3</v>
      </c>
      <c r="AF100" s="2">
        <f>(Table2[[#This Row],[Current Week High]]/Table2[[#This Row],[Close Price]])-1</f>
        <v>8.8455772113942954E-2</v>
      </c>
      <c r="AG100" s="2">
        <f>(Table2[[#This Row],[Close Price]]/Table2[[#This Row],[Current Month Low]])-1</f>
        <v>9.344262295081962E-2</v>
      </c>
      <c r="AH100" s="2">
        <f>(Table2[[#This Row],[Current Month High]]/Table2[[#This Row],[Close Price]])-1</f>
        <v>8.8455772113942954E-2</v>
      </c>
      <c r="AI100">
        <v>25.5622188905547</v>
      </c>
      <c r="AJ100">
        <v>159.53307392996101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0.02</v>
      </c>
      <c r="AM100" t="s">
        <v>10218</v>
      </c>
      <c r="AN100">
        <v>4.76</v>
      </c>
      <c r="AO100" t="s">
        <v>10218</v>
      </c>
      <c r="AP100">
        <v>0.102094428840455</v>
      </c>
      <c r="AQ100">
        <f>(Table2[[#This Row],[Sharpe Ratio]]-AVERAGE(Table2[Sharpe Ratio]))/_xlfn.STDEV.P(Table2[Sharpe Ratio])</f>
        <v>0.51869260429799069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2.4291263246581787</v>
      </c>
      <c r="AS100">
        <f>_xlfn.RANK.AVG(Table2[[#This Row],[1Y Return vs Nifty Z-Score]],Table2[1Y Return vs Nifty Z-Score])</f>
        <v>71</v>
      </c>
      <c r="AT100">
        <f>_xlfn.RANK.AVG(Table2[[#This Row],[6M Return vs Nifty Z-Score]],Table2[6M Return vs Nifty Z-Score])</f>
        <v>182</v>
      </c>
      <c r="AU100">
        <f>_xlfn.RANK.AVG(Table2[[#This Row],[Sharpe Ratio Z-Score]],Table2[Sharpe Ratio Z-Score])</f>
        <v>206</v>
      </c>
      <c r="AV100">
        <f>(Table2[[#This Row],[Rank 1Y]]+Table2[[#This Row],[Rank 6M]]+Table2[[#This Row],[Rank Sharpe]])/3</f>
        <v>153</v>
      </c>
    </row>
    <row r="101" spans="1:48" x14ac:dyDescent="0.3">
      <c r="A101" t="s">
        <v>87</v>
      </c>
      <c r="B101" t="s">
        <v>88</v>
      </c>
      <c r="C101" t="s">
        <v>10171</v>
      </c>
      <c r="D101" t="s">
        <v>89</v>
      </c>
      <c r="E101">
        <v>321817.67323593999</v>
      </c>
      <c r="F101">
        <v>522.20000000000005</v>
      </c>
      <c r="G101">
        <v>101.475625638634</v>
      </c>
      <c r="H101">
        <f>(Table2[[#This Row],[1Y Return vs Nifty]]-AVERAGE(Table2[1Y Return vs Nifty]))/_xlfn.STDEV.P(Table2[1Y Return vs Nifty])</f>
        <v>0.84810513614056415</v>
      </c>
      <c r="I101">
        <v>6.0773646790536002</v>
      </c>
      <c r="J101">
        <f>(Table2[[#This Row],[1M Return vs Nifty]]-AVERAGE(Table2[1M Return vs Nifty]))/_xlfn.STDEV.P(Table2[1M Return vs Nifty])</f>
        <v>0.40417843916796603</v>
      </c>
      <c r="K101">
        <v>13.726945237778599</v>
      </c>
      <c r="L101">
        <f>(Table2[[#This Row],[6M Return vs Nifty]]-AVERAGE(Table2[6M Return vs Nifty]))/_xlfn.STDEV.P(Table2[6M Return vs Nifty])</f>
        <v>0.2534674389110203</v>
      </c>
      <c r="M101">
        <v>4.4294975125162201</v>
      </c>
      <c r="N101">
        <f>(Table2[[#This Row],[1W Return vs Nifty]]-AVERAGE(Table2[1W Return vs Nifty]))/_xlfn.STDEV.P(Table2[1W Return vs Nifty])</f>
        <v>0.51113606118465882</v>
      </c>
      <c r="O101">
        <v>499.34</v>
      </c>
      <c r="P101">
        <v>486.56624542083802</v>
      </c>
      <c r="Q101">
        <v>421.517950225795</v>
      </c>
      <c r="R101">
        <v>74.654149598997407</v>
      </c>
      <c r="S101" s="2">
        <f>(Table2[[#This Row],[Close Price]]-Table2[[#This Row],[20D EMA]])/Table2[[#This Row],[20D EMA]]</f>
        <v>4.578043016782167E-2</v>
      </c>
      <c r="T101" s="2">
        <f>(Table2[[#This Row],[Close Price]]-Table2[[#This Row],[50D EMA]])/Table2[[#This Row],[50D EMA]]</f>
        <v>7.3235155365826685E-2</v>
      </c>
      <c r="U101" s="2">
        <f>(Table2[[#This Row],[Close Price]]-Table2[[#This Row],[200D EMA]])/Table2[[#This Row],[200D EMA]]</f>
        <v>0.23885590096524376</v>
      </c>
      <c r="V101">
        <v>0.91965987430197405</v>
      </c>
      <c r="W101">
        <v>528</v>
      </c>
      <c r="X101">
        <v>539.9</v>
      </c>
      <c r="Y101">
        <v>507.5</v>
      </c>
      <c r="Z101">
        <v>525.6</v>
      </c>
      <c r="AA101">
        <v>464.55</v>
      </c>
      <c r="AB101">
        <v>525.6</v>
      </c>
      <c r="AC101" s="2">
        <f>(Table2[[#This Row],[Close Price]]/Table2[[#This Row],[Day Low]])-1</f>
        <v>-1.0984848484848375E-2</v>
      </c>
      <c r="AD101" s="2">
        <f>(Table2[[#This Row],[Day High]]/Table2[[#This Row],[Close Price]])-1</f>
        <v>3.3895059364228208E-2</v>
      </c>
      <c r="AE101" s="2">
        <f>(Table2[[#This Row],[Close Price]]/Table2[[#This Row],[Current Week Low]])-1</f>
        <v>2.8965517241379413E-2</v>
      </c>
      <c r="AF101" s="2">
        <f>(Table2[[#This Row],[Current Week High]]/Table2[[#This Row],[Close Price]])-1</f>
        <v>6.5109153581002222E-3</v>
      </c>
      <c r="AG101" s="2">
        <f>(Table2[[#This Row],[Close Price]]/Table2[[#This Row],[Current Month Low]])-1</f>
        <v>0.12409859003336576</v>
      </c>
      <c r="AH101" s="2">
        <f>(Table2[[#This Row],[Current Month High]]/Table2[[#This Row],[Close Price]])-1</f>
        <v>6.5109153581002222E-3</v>
      </c>
      <c r="AI101">
        <v>0.995787054768282</v>
      </c>
      <c r="AJ101">
        <v>130.196164866652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0.12</v>
      </c>
      <c r="AM101" t="s">
        <v>10218</v>
      </c>
      <c r="AN101">
        <v>5.24</v>
      </c>
      <c r="AO101" t="s">
        <v>10218</v>
      </c>
      <c r="AP101">
        <v>0.14939226223612301</v>
      </c>
      <c r="AQ101">
        <f>(Table2[[#This Row],[Sharpe Ratio]]-AVERAGE(Table2[Sharpe Ratio]))/_xlfn.STDEV.P(Table2[Sharpe Ratio])</f>
        <v>1.0661994059488211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3.0830864813530301</v>
      </c>
      <c r="AS101">
        <f>_xlfn.RANK.AVG(Table2[[#This Row],[1Y Return vs Nifty Z-Score]],Table2[1Y Return vs Nifty Z-Score])</f>
        <v>107</v>
      </c>
      <c r="AT101">
        <f>_xlfn.RANK.AVG(Table2[[#This Row],[6M Return vs Nifty Z-Score]],Table2[6M Return vs Nifty Z-Score])</f>
        <v>242</v>
      </c>
      <c r="AU101">
        <f>_xlfn.RANK.AVG(Table2[[#This Row],[Sharpe Ratio Z-Score]],Table2[Sharpe Ratio Z-Score])</f>
        <v>111</v>
      </c>
      <c r="AV101">
        <f>(Table2[[#This Row],[Rank 1Y]]+Table2[[#This Row],[Rank 6M]]+Table2[[#This Row],[Rank Sharpe]])/3</f>
        <v>153.33333333333334</v>
      </c>
    </row>
    <row r="102" spans="1:48" x14ac:dyDescent="0.3">
      <c r="A102" t="s">
        <v>63</v>
      </c>
      <c r="B102" t="s">
        <v>64</v>
      </c>
      <c r="C102" t="s">
        <v>10179</v>
      </c>
      <c r="D102" t="s">
        <v>65</v>
      </c>
      <c r="E102">
        <v>403381.31117439998</v>
      </c>
      <c r="F102">
        <v>416</v>
      </c>
      <c r="G102">
        <v>64.209173744920804</v>
      </c>
      <c r="H102">
        <f>(Table2[[#This Row],[1Y Return vs Nifty]]-AVERAGE(Table2[1Y Return vs Nifty]))/_xlfn.STDEV.P(Table2[1Y Return vs Nifty])</f>
        <v>0.33712617400494582</v>
      </c>
      <c r="I102">
        <v>3.39265509519065</v>
      </c>
      <c r="J102">
        <f>(Table2[[#This Row],[1M Return vs Nifty]]-AVERAGE(Table2[1M Return vs Nifty]))/_xlfn.STDEV.P(Table2[1M Return vs Nifty])</f>
        <v>0.13397278397343224</v>
      </c>
      <c r="K102">
        <v>16.1773800389313</v>
      </c>
      <c r="L102">
        <f>(Table2[[#This Row],[6M Return vs Nifty]]-AVERAGE(Table2[6M Return vs Nifty]))/_xlfn.STDEV.P(Table2[6M Return vs Nifty])</f>
        <v>0.33664622283794898</v>
      </c>
      <c r="M102">
        <v>3.8433374656743502</v>
      </c>
      <c r="N102">
        <f>(Table2[[#This Row],[1W Return vs Nifty]]-AVERAGE(Table2[1W Return vs Nifty]))/_xlfn.STDEV.P(Table2[1W Return vs Nifty])</f>
        <v>0.39057697584174472</v>
      </c>
      <c r="O102">
        <v>386.46</v>
      </c>
      <c r="P102">
        <v>374.62854403488097</v>
      </c>
      <c r="Q102">
        <v>326.91258668923098</v>
      </c>
      <c r="R102">
        <v>79.501149402750301</v>
      </c>
      <c r="S102" s="2">
        <f>(Table2[[#This Row],[Close Price]]-Table2[[#This Row],[20D EMA]])/Table2[[#This Row],[20D EMA]]</f>
        <v>7.6437406199865499E-2</v>
      </c>
      <c r="T102" s="2">
        <f>(Table2[[#This Row],[Close Price]]-Table2[[#This Row],[50D EMA]])/Table2[[#This Row],[50D EMA]]</f>
        <v>0.11043327216750203</v>
      </c>
      <c r="U102" s="2">
        <f>(Table2[[#This Row],[Close Price]]-Table2[[#This Row],[200D EMA]])/Table2[[#This Row],[200D EMA]]</f>
        <v>0.27251142029430986</v>
      </c>
      <c r="V102">
        <v>1.33404620929291</v>
      </c>
      <c r="W102">
        <v>415.6</v>
      </c>
      <c r="X102">
        <v>420.9</v>
      </c>
      <c r="Y102">
        <v>392.65</v>
      </c>
      <c r="Z102">
        <v>417.4</v>
      </c>
      <c r="AA102">
        <v>361.55</v>
      </c>
      <c r="AB102">
        <v>417.4</v>
      </c>
      <c r="AC102" s="2">
        <f>(Table2[[#This Row],[Close Price]]/Table2[[#This Row],[Day Low]])-1</f>
        <v>9.6246390760335032E-4</v>
      </c>
      <c r="AD102" s="2">
        <f>(Table2[[#This Row],[Day High]]/Table2[[#This Row],[Close Price]])-1</f>
        <v>1.1778846153846168E-2</v>
      </c>
      <c r="AE102" s="2">
        <f>(Table2[[#This Row],[Close Price]]/Table2[[#This Row],[Current Week Low]])-1</f>
        <v>5.9467719342926273E-2</v>
      </c>
      <c r="AF102" s="2">
        <f>(Table2[[#This Row],[Current Week High]]/Table2[[#This Row],[Close Price]])-1</f>
        <v>3.3653846153844924E-3</v>
      </c>
      <c r="AG102" s="2">
        <f>(Table2[[#This Row],[Close Price]]/Table2[[#This Row],[Current Month Low]])-1</f>
        <v>0.15060157654542938</v>
      </c>
      <c r="AH102" s="2">
        <f>(Table2[[#This Row],[Current Month High]]/Table2[[#This Row],[Close Price]])-1</f>
        <v>3.3653846153844924E-3</v>
      </c>
      <c r="AI102">
        <v>0.33653846153844902</v>
      </c>
      <c r="AJ102">
        <v>98.425948008585706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0.05</v>
      </c>
      <c r="AM102" t="s">
        <v>10218</v>
      </c>
      <c r="AN102">
        <v>10.3</v>
      </c>
      <c r="AO102" t="s">
        <v>10218</v>
      </c>
      <c r="AP102">
        <v>0.18524521861837601</v>
      </c>
      <c r="AQ102">
        <f>(Table2[[#This Row],[Sharpe Ratio]]-AVERAGE(Table2[Sharpe Ratio]))/_xlfn.STDEV.P(Table2[Sharpe Ratio])</f>
        <v>1.4812234370574417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2.6795455937155133</v>
      </c>
      <c r="AS102">
        <f>_xlfn.RANK.AVG(Table2[[#This Row],[1Y Return vs Nifty Z-Score]],Table2[1Y Return vs Nifty Z-Score])</f>
        <v>201</v>
      </c>
      <c r="AT102">
        <f>_xlfn.RANK.AVG(Table2[[#This Row],[6M Return vs Nifty Z-Score]],Table2[6M Return vs Nifty Z-Score])</f>
        <v>213</v>
      </c>
      <c r="AU102">
        <f>_xlfn.RANK.AVG(Table2[[#This Row],[Sharpe Ratio Z-Score]],Table2[Sharpe Ratio Z-Score])</f>
        <v>49</v>
      </c>
      <c r="AV102">
        <f>(Table2[[#This Row],[Rank 1Y]]+Table2[[#This Row],[Rank 6M]]+Table2[[#This Row],[Rank Sharpe]])/3</f>
        <v>154.33333333333334</v>
      </c>
    </row>
    <row r="103" spans="1:48" x14ac:dyDescent="0.3">
      <c r="A103" t="s">
        <v>765</v>
      </c>
      <c r="B103" t="s">
        <v>766</v>
      </c>
      <c r="C103" t="s">
        <v>10187</v>
      </c>
      <c r="D103" t="s">
        <v>287</v>
      </c>
      <c r="E103">
        <v>21181.66955128</v>
      </c>
      <c r="F103">
        <v>429.2</v>
      </c>
      <c r="G103">
        <v>180.15134396169699</v>
      </c>
      <c r="H103">
        <f>(Table2[[#This Row],[1Y Return vs Nifty]]-AVERAGE(Table2[1Y Return vs Nifty]))/_xlfn.STDEV.P(Table2[1Y Return vs Nifty])</f>
        <v>1.9268672626947947</v>
      </c>
      <c r="I103">
        <v>4.7993580714502198</v>
      </c>
      <c r="J103">
        <f>(Table2[[#This Row],[1M Return vs Nifty]]-AVERAGE(Table2[1M Return vs Nifty]))/_xlfn.STDEV.P(Table2[1M Return vs Nifty])</f>
        <v>0.27555200790476125</v>
      </c>
      <c r="K103">
        <v>-0.194178431446179</v>
      </c>
      <c r="L103">
        <f>(Table2[[#This Row],[6M Return vs Nifty]]-AVERAGE(Table2[6M Return vs Nifty]))/_xlfn.STDEV.P(Table2[6M Return vs Nifty])</f>
        <v>-0.21907814245184543</v>
      </c>
      <c r="M103">
        <v>3.10465586739249</v>
      </c>
      <c r="N103">
        <f>(Table2[[#This Row],[1W Return vs Nifty]]-AVERAGE(Table2[1W Return vs Nifty]))/_xlfn.STDEV.P(Table2[1W Return vs Nifty])</f>
        <v>0.23864785967575072</v>
      </c>
      <c r="O103">
        <v>412.09</v>
      </c>
      <c r="P103">
        <v>392.29476099057899</v>
      </c>
      <c r="Q103">
        <v>330.134605630772</v>
      </c>
      <c r="R103">
        <v>62.900632119257899</v>
      </c>
      <c r="S103" s="2">
        <f>(Table2[[#This Row],[Close Price]]-Table2[[#This Row],[20D EMA]])/Table2[[#This Row],[20D EMA]]</f>
        <v>4.1520056298381458E-2</v>
      </c>
      <c r="T103" s="2">
        <f>(Table2[[#This Row],[Close Price]]-Table2[[#This Row],[50D EMA]])/Table2[[#This Row],[50D EMA]]</f>
        <v>9.4075278793507217E-2</v>
      </c>
      <c r="U103" s="2">
        <f>(Table2[[#This Row],[Close Price]]-Table2[[#This Row],[200D EMA]])/Table2[[#This Row],[200D EMA]]</f>
        <v>0.30007576509572087</v>
      </c>
      <c r="V103">
        <v>1.52693465326325</v>
      </c>
      <c r="W103">
        <v>427.65</v>
      </c>
      <c r="X103">
        <v>449.5</v>
      </c>
      <c r="Y103">
        <v>415.6</v>
      </c>
      <c r="Z103">
        <v>448</v>
      </c>
      <c r="AA103">
        <v>384.35</v>
      </c>
      <c r="AB103">
        <v>448</v>
      </c>
      <c r="AC103" s="2">
        <f>(Table2[[#This Row],[Close Price]]/Table2[[#This Row],[Day Low]])-1</f>
        <v>3.6244592540628506E-3</v>
      </c>
      <c r="AD103" s="2">
        <f>(Table2[[#This Row],[Day High]]/Table2[[#This Row],[Close Price]])-1</f>
        <v>4.7297297297297369E-2</v>
      </c>
      <c r="AE103" s="2">
        <f>(Table2[[#This Row],[Close Price]]/Table2[[#This Row],[Current Week Low]])-1</f>
        <v>3.2723772858517686E-2</v>
      </c>
      <c r="AF103" s="2">
        <f>(Table2[[#This Row],[Current Week High]]/Table2[[#This Row],[Close Price]])-1</f>
        <v>4.3802423112768052E-2</v>
      </c>
      <c r="AG103" s="2">
        <f>(Table2[[#This Row],[Close Price]]/Table2[[#This Row],[Current Month Low]])-1</f>
        <v>0.11669051645635475</v>
      </c>
      <c r="AH103" s="2">
        <f>(Table2[[#This Row],[Current Month High]]/Table2[[#This Row],[Close Price]])-1</f>
        <v>4.3802423112768052E-2</v>
      </c>
      <c r="AI103">
        <v>4.3802423112767999</v>
      </c>
      <c r="AJ103">
        <v>221.498127340823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0.12</v>
      </c>
      <c r="AM103" t="s">
        <v>10218</v>
      </c>
      <c r="AN103">
        <v>2.04</v>
      </c>
      <c r="AO103" t="s">
        <v>10218</v>
      </c>
      <c r="AP103">
        <v>0.19962554578052399</v>
      </c>
      <c r="AQ103">
        <f>(Table2[[#This Row],[Sharpe Ratio]]-AVERAGE(Table2[Sharpe Ratio]))/_xlfn.STDEV.P(Table2[Sharpe Ratio])</f>
        <v>1.6476861768065594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3.8696751646300207</v>
      </c>
      <c r="AS103">
        <f>_xlfn.RANK.AVG(Table2[[#This Row],[1Y Return vs Nifty Z-Score]],Table2[1Y Return vs Nifty Z-Score])</f>
        <v>33</v>
      </c>
      <c r="AT103">
        <f>_xlfn.RANK.AVG(Table2[[#This Row],[6M Return vs Nifty Z-Score]],Table2[6M Return vs Nifty Z-Score])</f>
        <v>395</v>
      </c>
      <c r="AU103">
        <f>_xlfn.RANK.AVG(Table2[[#This Row],[Sharpe Ratio Z-Score]],Table2[Sharpe Ratio Z-Score])</f>
        <v>35</v>
      </c>
      <c r="AV103">
        <f>(Table2[[#This Row],[Rank 1Y]]+Table2[[#This Row],[Rank 6M]]+Table2[[#This Row],[Rank Sharpe]])/3</f>
        <v>154.33333333333334</v>
      </c>
    </row>
    <row r="104" spans="1:48" x14ac:dyDescent="0.3">
      <c r="A104" t="s">
        <v>833</v>
      </c>
      <c r="B104" t="s">
        <v>834</v>
      </c>
      <c r="C104" t="s">
        <v>10183</v>
      </c>
      <c r="D104" t="s">
        <v>681</v>
      </c>
      <c r="E104">
        <v>19011.547139999999</v>
      </c>
      <c r="F104">
        <v>4565.2</v>
      </c>
      <c r="G104">
        <v>100.261404411206</v>
      </c>
      <c r="H104">
        <f>(Table2[[#This Row],[1Y Return vs Nifty]]-AVERAGE(Table2[1Y Return vs Nifty]))/_xlfn.STDEV.P(Table2[1Y Return vs Nifty])</f>
        <v>0.83145634155277404</v>
      </c>
      <c r="I104">
        <v>1.1654553429052801</v>
      </c>
      <c r="J104">
        <f>(Table2[[#This Row],[1M Return vs Nifty]]-AVERAGE(Table2[1M Return vs Nifty]))/_xlfn.STDEV.P(Table2[1M Return vs Nifty])</f>
        <v>-9.018627290655129E-2</v>
      </c>
      <c r="K104">
        <v>15.390827572037001</v>
      </c>
      <c r="L104">
        <f>(Table2[[#This Row],[6M Return vs Nifty]]-AVERAGE(Table2[6M Return vs Nifty]))/_xlfn.STDEV.P(Table2[6M Return vs Nifty])</f>
        <v>0.30994709268348924</v>
      </c>
      <c r="M104">
        <v>-1.4571649836098099</v>
      </c>
      <c r="N104">
        <f>(Table2[[#This Row],[1W Return vs Nifty]]-AVERAGE(Table2[1W Return vs Nifty]))/_xlfn.STDEV.P(Table2[1W Return vs Nifty])</f>
        <v>-0.69960945120411855</v>
      </c>
      <c r="O104">
        <v>4660.58</v>
      </c>
      <c r="P104">
        <v>4450.1557638985096</v>
      </c>
      <c r="Q104">
        <v>3499.7166629096901</v>
      </c>
      <c r="R104">
        <v>41.930002356232798</v>
      </c>
      <c r="S104" s="2">
        <f>(Table2[[#This Row],[Close Price]]-Table2[[#This Row],[20D EMA]])/Table2[[#This Row],[20D EMA]]</f>
        <v>-2.0465263980019677E-2</v>
      </c>
      <c r="T104" s="2">
        <f>(Table2[[#This Row],[Close Price]]-Table2[[#This Row],[50D EMA]])/Table2[[#This Row],[50D EMA]]</f>
        <v>2.5851732434800666E-2</v>
      </c>
      <c r="U104" s="2">
        <f>(Table2[[#This Row],[Close Price]]-Table2[[#This Row],[200D EMA]])/Table2[[#This Row],[200D EMA]]</f>
        <v>0.3044484567514843</v>
      </c>
      <c r="V104">
        <v>0.48167984793302798</v>
      </c>
      <c r="W104">
        <v>4532.3</v>
      </c>
      <c r="X104">
        <v>4580.8500000000004</v>
      </c>
      <c r="Y104">
        <v>4519.1000000000004</v>
      </c>
      <c r="Z104">
        <v>4793.7</v>
      </c>
      <c r="AA104">
        <v>4280</v>
      </c>
      <c r="AB104">
        <v>5488</v>
      </c>
      <c r="AC104" s="2">
        <f>(Table2[[#This Row],[Close Price]]/Table2[[#This Row],[Day Low]])-1</f>
        <v>7.2590075679013211E-3</v>
      </c>
      <c r="AD104" s="2">
        <f>(Table2[[#This Row],[Day High]]/Table2[[#This Row],[Close Price]])-1</f>
        <v>3.4281082975555766E-3</v>
      </c>
      <c r="AE104" s="2">
        <f>(Table2[[#This Row],[Close Price]]/Table2[[#This Row],[Current Week Low]])-1</f>
        <v>1.0201146245933712E-2</v>
      </c>
      <c r="AF104" s="2">
        <f>(Table2[[#This Row],[Current Week High]]/Table2[[#This Row],[Close Price]])-1</f>
        <v>5.0052571628844245E-2</v>
      </c>
      <c r="AG104" s="2">
        <f>(Table2[[#This Row],[Close Price]]/Table2[[#This Row],[Current Month Low]])-1</f>
        <v>6.6635514018691611E-2</v>
      </c>
      <c r="AH104" s="2">
        <f>(Table2[[#This Row],[Current Month High]]/Table2[[#This Row],[Close Price]])-1</f>
        <v>0.20213791290633498</v>
      </c>
      <c r="AI104">
        <v>20.213791290633399</v>
      </c>
      <c r="AJ104">
        <v>150.47046882286699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0.09</v>
      </c>
      <c r="AM104" t="s">
        <v>10218</v>
      </c>
      <c r="AN104">
        <v>-9.76</v>
      </c>
      <c r="AO104" t="s">
        <v>10217</v>
      </c>
      <c r="AP104">
        <v>0.13915047294368099</v>
      </c>
      <c r="AQ104">
        <f>(Table2[[#This Row],[Sharpe Ratio]]-AVERAGE(Table2[Sharpe Ratio]))/_xlfn.STDEV.P(Table2[Sharpe Ratio])</f>
        <v>0.94764325028355478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1.2992509604091484</v>
      </c>
      <c r="AS104">
        <f>_xlfn.RANK.AVG(Table2[[#This Row],[1Y Return vs Nifty Z-Score]],Table2[1Y Return vs Nifty Z-Score])</f>
        <v>110</v>
      </c>
      <c r="AT104">
        <f>_xlfn.RANK.AVG(Table2[[#This Row],[6M Return vs Nifty Z-Score]],Table2[6M Return vs Nifty Z-Score])</f>
        <v>224</v>
      </c>
      <c r="AU104">
        <f>_xlfn.RANK.AVG(Table2[[#This Row],[Sharpe Ratio Z-Score]],Table2[Sharpe Ratio Z-Score])</f>
        <v>130</v>
      </c>
      <c r="AV104">
        <f>(Table2[[#This Row],[Rank 1Y]]+Table2[[#This Row],[Rank 6M]]+Table2[[#This Row],[Rank Sharpe]])/3</f>
        <v>154.66666666666666</v>
      </c>
    </row>
    <row r="105" spans="1:48" x14ac:dyDescent="0.3">
      <c r="A105" t="s">
        <v>869</v>
      </c>
      <c r="B105" t="s">
        <v>870</v>
      </c>
      <c r="C105" t="s">
        <v>10183</v>
      </c>
      <c r="D105" t="s">
        <v>83</v>
      </c>
      <c r="E105">
        <v>17849.92867596</v>
      </c>
      <c r="F105">
        <v>3188.4</v>
      </c>
      <c r="G105">
        <v>30.1598965967233</v>
      </c>
      <c r="H105">
        <f>(Table2[[#This Row],[1Y Return vs Nifty]]-AVERAGE(Table2[1Y Return vs Nifty]))/_xlfn.STDEV.P(Table2[1Y Return vs Nifty])</f>
        <v>-0.1297404960036655</v>
      </c>
      <c r="I105">
        <v>6.0594261036845598</v>
      </c>
      <c r="J105">
        <f>(Table2[[#This Row],[1M Return vs Nifty]]-AVERAGE(Table2[1M Return vs Nifty]))/_xlfn.STDEV.P(Table2[1M Return vs Nifty])</f>
        <v>0.40237299080961003</v>
      </c>
      <c r="K105">
        <v>52.479919104256098</v>
      </c>
      <c r="L105">
        <f>(Table2[[#This Row],[6M Return vs Nifty]]-AVERAGE(Table2[6M Return vs Nifty]))/_xlfn.STDEV.P(Table2[6M Return vs Nifty])</f>
        <v>1.5689177574623761</v>
      </c>
      <c r="M105">
        <v>3.3781207119011998</v>
      </c>
      <c r="N105">
        <f>(Table2[[#This Row],[1W Return vs Nifty]]-AVERAGE(Table2[1W Return vs Nifty]))/_xlfn.STDEV.P(Table2[1W Return vs Nifty])</f>
        <v>0.29489302975351672</v>
      </c>
      <c r="O105">
        <v>3211.25</v>
      </c>
      <c r="P105">
        <v>3074.9299304400802</v>
      </c>
      <c r="Q105">
        <v>2563.0630238608901</v>
      </c>
      <c r="R105">
        <v>45.773733255535397</v>
      </c>
      <c r="S105" s="2">
        <f>(Table2[[#This Row],[Close Price]]-Table2[[#This Row],[20D EMA]])/Table2[[#This Row],[20D EMA]]</f>
        <v>-7.1156091864538447E-3</v>
      </c>
      <c r="T105" s="2">
        <f>(Table2[[#This Row],[Close Price]]-Table2[[#This Row],[50D EMA]])/Table2[[#This Row],[50D EMA]]</f>
        <v>3.6901676502163493E-2</v>
      </c>
      <c r="U105" s="2">
        <f>(Table2[[#This Row],[Close Price]]-Table2[[#This Row],[200D EMA]])/Table2[[#This Row],[200D EMA]]</f>
        <v>0.24398033537120314</v>
      </c>
      <c r="V105">
        <v>0.90236234615665301</v>
      </c>
      <c r="W105">
        <v>3186</v>
      </c>
      <c r="X105">
        <v>3228.15</v>
      </c>
      <c r="Y105">
        <v>3168.25</v>
      </c>
      <c r="Z105">
        <v>3410.95</v>
      </c>
      <c r="AA105">
        <v>2900.05</v>
      </c>
      <c r="AB105">
        <v>3655</v>
      </c>
      <c r="AC105" s="2">
        <f>(Table2[[#This Row],[Close Price]]/Table2[[#This Row],[Day Low]])-1</f>
        <v>7.5329566854986929E-4</v>
      </c>
      <c r="AD105" s="2">
        <f>(Table2[[#This Row],[Day High]]/Table2[[#This Row],[Close Price]])-1</f>
        <v>1.2467068121942093E-2</v>
      </c>
      <c r="AE105" s="2">
        <f>(Table2[[#This Row],[Close Price]]/Table2[[#This Row],[Current Week Low]])-1</f>
        <v>6.359977905783909E-3</v>
      </c>
      <c r="AF105" s="2">
        <f>(Table2[[#This Row],[Current Week High]]/Table2[[#This Row],[Close Price]])-1</f>
        <v>6.9799899636181051E-2</v>
      </c>
      <c r="AG105" s="2">
        <f>(Table2[[#This Row],[Close Price]]/Table2[[#This Row],[Current Month Low]])-1</f>
        <v>9.9429320184134751E-2</v>
      </c>
      <c r="AH105" s="2">
        <f>(Table2[[#This Row],[Current Month High]]/Table2[[#This Row],[Close Price]])-1</f>
        <v>0.14634299335089707</v>
      </c>
      <c r="AI105">
        <v>14.6342993350897</v>
      </c>
      <c r="AJ105">
        <v>83.769452449567694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</v>
      </c>
      <c r="AM105">
        <v>0</v>
      </c>
      <c r="AN105">
        <v>-4.84</v>
      </c>
      <c r="AO105" t="s">
        <v>10217</v>
      </c>
      <c r="AP105">
        <v>0.160660598458156</v>
      </c>
      <c r="AQ105">
        <f>(Table2[[#This Row],[Sharpe Ratio]]-AVERAGE(Table2[Sharpe Ratio]))/_xlfn.STDEV.P(Table2[Sharpe Ratio])</f>
        <v>1.1966385885058926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3.3330818705277299</v>
      </c>
      <c r="AS105">
        <f>_xlfn.RANK.AVG(Table2[[#This Row],[1Y Return vs Nifty Z-Score]],Table2[1Y Return vs Nifty Z-Score])</f>
        <v>323</v>
      </c>
      <c r="AT105">
        <f>_xlfn.RANK.AVG(Table2[[#This Row],[6M Return vs Nifty Z-Score]],Table2[6M Return vs Nifty Z-Score])</f>
        <v>53</v>
      </c>
      <c r="AU105">
        <f>_xlfn.RANK.AVG(Table2[[#This Row],[Sharpe Ratio Z-Score]],Table2[Sharpe Ratio Z-Score])</f>
        <v>89</v>
      </c>
      <c r="AV105">
        <f>(Table2[[#This Row],[Rank 1Y]]+Table2[[#This Row],[Rank 6M]]+Table2[[#This Row],[Rank Sharpe]])/3</f>
        <v>155</v>
      </c>
    </row>
    <row r="106" spans="1:48" x14ac:dyDescent="0.3">
      <c r="A106" t="s">
        <v>1387</v>
      </c>
      <c r="B106" t="s">
        <v>1388</v>
      </c>
      <c r="C106" t="s">
        <v>10186</v>
      </c>
      <c r="D106" t="s">
        <v>133</v>
      </c>
      <c r="E106">
        <v>7785.4356578500001</v>
      </c>
      <c r="F106">
        <v>933.65</v>
      </c>
      <c r="G106">
        <v>82.093383953792596</v>
      </c>
      <c r="H106">
        <f>(Table2[[#This Row],[1Y Return vs Nifty]]-AVERAGE(Table2[1Y Return vs Nifty]))/_xlfn.STDEV.P(Table2[1Y Return vs Nifty])</f>
        <v>0.5823455256407849</v>
      </c>
      <c r="I106">
        <v>-6.0352423052386204</v>
      </c>
      <c r="J106">
        <f>(Table2[[#This Row],[1M Return vs Nifty]]-AVERAGE(Table2[1M Return vs Nifty]))/_xlfn.STDEV.P(Table2[1M Return vs Nifty])</f>
        <v>-0.81490869263095789</v>
      </c>
      <c r="K106">
        <v>11.7160461847196</v>
      </c>
      <c r="L106">
        <f>(Table2[[#This Row],[6M Return vs Nifty]]-AVERAGE(Table2[6M Return vs Nifty]))/_xlfn.STDEV.P(Table2[6M Return vs Nifty])</f>
        <v>0.18520847615282818</v>
      </c>
      <c r="M106">
        <v>-7.2732316769474795E-2</v>
      </c>
      <c r="N106">
        <f>(Table2[[#This Row],[1W Return vs Nifty]]-AVERAGE(Table2[1W Return vs Nifty]))/_xlfn.STDEV.P(Table2[1W Return vs Nifty])</f>
        <v>-0.41486480350528154</v>
      </c>
      <c r="O106">
        <v>947.22</v>
      </c>
      <c r="P106">
        <v>922.30328644372901</v>
      </c>
      <c r="Q106">
        <v>732.15176695861396</v>
      </c>
      <c r="R106">
        <v>45.755380948468499</v>
      </c>
      <c r="S106" s="2">
        <f>(Table2[[#This Row],[Close Price]]-Table2[[#This Row],[20D EMA]])/Table2[[#This Row],[20D EMA]]</f>
        <v>-1.432613331644185E-2</v>
      </c>
      <c r="T106" s="2">
        <f>(Table2[[#This Row],[Close Price]]-Table2[[#This Row],[50D EMA]])/Table2[[#This Row],[50D EMA]]</f>
        <v>1.2302583893008007E-2</v>
      </c>
      <c r="U106" s="2">
        <f>(Table2[[#This Row],[Close Price]]-Table2[[#This Row],[200D EMA]])/Table2[[#This Row],[200D EMA]]</f>
        <v>0.27521374957328487</v>
      </c>
      <c r="V106">
        <v>0.68156243993936905</v>
      </c>
      <c r="W106">
        <v>922.85</v>
      </c>
      <c r="X106">
        <v>938.2</v>
      </c>
      <c r="Y106">
        <v>922.3</v>
      </c>
      <c r="Z106">
        <v>963.4</v>
      </c>
      <c r="AA106">
        <v>854.9</v>
      </c>
      <c r="AB106">
        <v>1110</v>
      </c>
      <c r="AC106" s="2">
        <f>(Table2[[#This Row],[Close Price]]/Table2[[#This Row],[Day Low]])-1</f>
        <v>1.1702876957252029E-2</v>
      </c>
      <c r="AD106" s="2">
        <f>(Table2[[#This Row],[Day High]]/Table2[[#This Row],[Close Price]])-1</f>
        <v>4.8733465431372025E-3</v>
      </c>
      <c r="AE106" s="2">
        <f>(Table2[[#This Row],[Close Price]]/Table2[[#This Row],[Current Week Low]])-1</f>
        <v>1.2306191044128889E-2</v>
      </c>
      <c r="AF106" s="2">
        <f>(Table2[[#This Row],[Current Week High]]/Table2[[#This Row],[Close Price]])-1</f>
        <v>3.186418893589682E-2</v>
      </c>
      <c r="AG106" s="2">
        <f>(Table2[[#This Row],[Close Price]]/Table2[[#This Row],[Current Month Low]])-1</f>
        <v>9.2116036963387549E-2</v>
      </c>
      <c r="AH106" s="2">
        <f>(Table2[[#This Row],[Current Month High]]/Table2[[#This Row],[Close Price]])-1</f>
        <v>0.18888234349060151</v>
      </c>
      <c r="AI106">
        <v>18.888234349060099</v>
      </c>
      <c r="AJ106">
        <v>158.05693753454901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</v>
      </c>
      <c r="AM106" t="s">
        <v>10219</v>
      </c>
      <c r="AN106">
        <v>-7.16</v>
      </c>
      <c r="AO106" t="s">
        <v>10217</v>
      </c>
      <c r="AP106">
        <v>0.17742625828758701</v>
      </c>
      <c r="AQ106">
        <f>(Table2[[#This Row],[Sharpe Ratio]]-AVERAGE(Table2[Sharpe Ratio]))/_xlfn.STDEV.P(Table2[Sharpe Ratio])</f>
        <v>1.3907132877418689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0.92849379339924232</v>
      </c>
      <c r="AS106">
        <f>_xlfn.RANK.AVG(Table2[[#This Row],[1Y Return vs Nifty Z-Score]],Table2[1Y Return vs Nifty Z-Score])</f>
        <v>140</v>
      </c>
      <c r="AT106">
        <f>_xlfn.RANK.AVG(Table2[[#This Row],[6M Return vs Nifty Z-Score]],Table2[6M Return vs Nifty Z-Score])</f>
        <v>260</v>
      </c>
      <c r="AU106">
        <f>_xlfn.RANK.AVG(Table2[[#This Row],[Sharpe Ratio Z-Score]],Table2[Sharpe Ratio Z-Score])</f>
        <v>67</v>
      </c>
      <c r="AV106">
        <f>(Table2[[#This Row],[Rank 1Y]]+Table2[[#This Row],[Rank 6M]]+Table2[[#This Row],[Rank Sharpe]])/3</f>
        <v>155.66666666666666</v>
      </c>
    </row>
    <row r="107" spans="1:48" x14ac:dyDescent="0.3">
      <c r="A107" t="s">
        <v>1449</v>
      </c>
      <c r="B107" t="s">
        <v>1450</v>
      </c>
      <c r="C107" t="s">
        <v>10176</v>
      </c>
      <c r="D107" t="s">
        <v>46</v>
      </c>
      <c r="E107">
        <v>7169.6709621800001</v>
      </c>
      <c r="F107">
        <v>255.4</v>
      </c>
      <c r="G107">
        <v>129.47304160991899</v>
      </c>
      <c r="H107">
        <f>(Table2[[#This Row],[1Y Return vs Nifty]]-AVERAGE(Table2[1Y Return vs Nifty]))/_xlfn.STDEV.P(Table2[1Y Return vs Nifty])</f>
        <v>1.2319917104859961</v>
      </c>
      <c r="I107">
        <v>10.911181642056301</v>
      </c>
      <c r="J107">
        <f>(Table2[[#This Row],[1M Return vs Nifty]]-AVERAGE(Table2[1M Return vs Nifty]))/_xlfn.STDEV.P(Table2[1M Return vs Nifty])</f>
        <v>0.89068345536388993</v>
      </c>
      <c r="K107">
        <v>25.367867242304801</v>
      </c>
      <c r="L107">
        <f>(Table2[[#This Row],[6M Return vs Nifty]]-AVERAGE(Table2[6M Return vs Nifty]))/_xlfn.STDEV.P(Table2[6M Return vs Nifty])</f>
        <v>0.64861271503476403</v>
      </c>
      <c r="M107">
        <v>4.6426635411435502</v>
      </c>
      <c r="N107">
        <f>(Table2[[#This Row],[1W Return vs Nifty]]-AVERAGE(Table2[1W Return vs Nifty]))/_xlfn.STDEV.P(Table2[1W Return vs Nifty])</f>
        <v>0.55497920876176632</v>
      </c>
      <c r="O107">
        <v>242.89</v>
      </c>
      <c r="P107">
        <v>224.55974513631401</v>
      </c>
      <c r="Q107">
        <v>177.85230966396</v>
      </c>
      <c r="R107">
        <v>61.290437454480703</v>
      </c>
      <c r="S107" s="2">
        <f>(Table2[[#This Row],[Close Price]]-Table2[[#This Row],[20D EMA]])/Table2[[#This Row],[20D EMA]]</f>
        <v>5.1504796409897566E-2</v>
      </c>
      <c r="T107" s="2">
        <f>(Table2[[#This Row],[Close Price]]-Table2[[#This Row],[50D EMA]])/Table2[[#This Row],[50D EMA]]</f>
        <v>0.1373365241618221</v>
      </c>
      <c r="U107" s="2">
        <f>(Table2[[#This Row],[Close Price]]-Table2[[#This Row],[200D EMA]])/Table2[[#This Row],[200D EMA]]</f>
        <v>0.43602295906396243</v>
      </c>
      <c r="V107">
        <v>0.88937443755956502</v>
      </c>
      <c r="W107">
        <v>255.15</v>
      </c>
      <c r="X107">
        <v>258.7</v>
      </c>
      <c r="Y107">
        <v>251.01</v>
      </c>
      <c r="Z107">
        <v>267.7</v>
      </c>
      <c r="AA107">
        <v>209.03</v>
      </c>
      <c r="AB107">
        <v>271.89999999999998</v>
      </c>
      <c r="AC107" s="2">
        <f>(Table2[[#This Row],[Close Price]]/Table2[[#This Row],[Day Low]])-1</f>
        <v>9.7981579463057855E-4</v>
      </c>
      <c r="AD107" s="2">
        <f>(Table2[[#This Row],[Day High]]/Table2[[#This Row],[Close Price]])-1</f>
        <v>1.2920908379013163E-2</v>
      </c>
      <c r="AE107" s="2">
        <f>(Table2[[#This Row],[Close Price]]/Table2[[#This Row],[Current Week Low]])-1</f>
        <v>1.748934305406169E-2</v>
      </c>
      <c r="AF107" s="2">
        <f>(Table2[[#This Row],[Current Week High]]/Table2[[#This Row],[Close Price]])-1</f>
        <v>4.815974941268597E-2</v>
      </c>
      <c r="AG107" s="2">
        <f>(Table2[[#This Row],[Close Price]]/Table2[[#This Row],[Current Month Low]])-1</f>
        <v>0.22183418648040942</v>
      </c>
      <c r="AH107" s="2">
        <f>(Table2[[#This Row],[Current Month High]]/Table2[[#This Row],[Close Price]])-1</f>
        <v>6.4604541895066481E-2</v>
      </c>
      <c r="AI107">
        <v>6.4604541895066401</v>
      </c>
      <c r="AJ107">
        <v>187.12759977515401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0.35</v>
      </c>
      <c r="AM107" t="s">
        <v>10218</v>
      </c>
      <c r="AN107">
        <v>8.34</v>
      </c>
      <c r="AO107" t="s">
        <v>10218</v>
      </c>
      <c r="AP107">
        <v>8.8754236085367005E-2</v>
      </c>
      <c r="AQ107">
        <f>(Table2[[#This Row],[Sharpe Ratio]]-AVERAGE(Table2[Sharpe Ratio]))/_xlfn.STDEV.P(Table2[Sharpe Ratio])</f>
        <v>0.36427017636891851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3.690537266015335</v>
      </c>
      <c r="AS107">
        <f>_xlfn.RANK.AVG(Table2[[#This Row],[1Y Return vs Nifty Z-Score]],Table2[1Y Return vs Nifty Z-Score])</f>
        <v>70</v>
      </c>
      <c r="AT107">
        <f>_xlfn.RANK.AVG(Table2[[#This Row],[6M Return vs Nifty Z-Score]],Table2[6M Return vs Nifty Z-Score])</f>
        <v>156</v>
      </c>
      <c r="AU107">
        <f>_xlfn.RANK.AVG(Table2[[#This Row],[Sharpe Ratio Z-Score]],Table2[Sharpe Ratio Z-Score])</f>
        <v>242</v>
      </c>
      <c r="AV107">
        <f>(Table2[[#This Row],[Rank 1Y]]+Table2[[#This Row],[Rank 6M]]+Table2[[#This Row],[Rank Sharpe]])/3</f>
        <v>156</v>
      </c>
    </row>
    <row r="108" spans="1:48" x14ac:dyDescent="0.3">
      <c r="A108" t="s">
        <v>809</v>
      </c>
      <c r="B108" t="s">
        <v>810</v>
      </c>
      <c r="C108" t="s">
        <v>10182</v>
      </c>
      <c r="D108" t="s">
        <v>431</v>
      </c>
      <c r="E108">
        <v>19811.085096164999</v>
      </c>
      <c r="F108">
        <v>1387.65</v>
      </c>
      <c r="G108">
        <v>49.363502063227799</v>
      </c>
      <c r="H108">
        <f>(Table2[[#This Row],[1Y Return vs Nifty]]-AVERAGE(Table2[1Y Return vs Nifty]))/_xlfn.STDEV.P(Table2[1Y Return vs Nifty])</f>
        <v>0.13356974395485699</v>
      </c>
      <c r="I108">
        <v>8.9798573366332306</v>
      </c>
      <c r="J108">
        <f>(Table2[[#This Row],[1M Return vs Nifty]]-AVERAGE(Table2[1M Return vs Nifty]))/_xlfn.STDEV.P(Table2[1M Return vs Nifty])</f>
        <v>0.69630311997242189</v>
      </c>
      <c r="K108">
        <v>25.242597525279699</v>
      </c>
      <c r="L108">
        <f>(Table2[[#This Row],[6M Return vs Nifty]]-AVERAGE(Table2[6M Return vs Nifty]))/_xlfn.STDEV.P(Table2[6M Return vs Nifty])</f>
        <v>0.64436049713444821</v>
      </c>
      <c r="M108">
        <v>2.0723070239789698</v>
      </c>
      <c r="N108">
        <f>(Table2[[#This Row],[1W Return vs Nifty]]-AVERAGE(Table2[1W Return vs Nifty]))/_xlfn.STDEV.P(Table2[1W Return vs Nifty])</f>
        <v>2.6318423394118808E-2</v>
      </c>
      <c r="O108">
        <v>1331.15</v>
      </c>
      <c r="P108">
        <v>1242.15815720304</v>
      </c>
      <c r="Q108">
        <v>1036.2451747166599</v>
      </c>
      <c r="R108">
        <v>62.815155610166002</v>
      </c>
      <c r="S108" s="2">
        <f>(Table2[[#This Row],[Close Price]]-Table2[[#This Row],[20D EMA]])/Table2[[#This Row],[20D EMA]]</f>
        <v>4.2444502873455282E-2</v>
      </c>
      <c r="T108" s="2">
        <f>(Table2[[#This Row],[Close Price]]-Table2[[#This Row],[50D EMA]])/Table2[[#This Row],[50D EMA]]</f>
        <v>0.1171282754561329</v>
      </c>
      <c r="U108" s="2">
        <f>(Table2[[#This Row],[Close Price]]-Table2[[#This Row],[200D EMA]])/Table2[[#This Row],[200D EMA]]</f>
        <v>0.33911359382631112</v>
      </c>
      <c r="V108">
        <v>0.86555585770196797</v>
      </c>
      <c r="W108">
        <v>1382.5</v>
      </c>
      <c r="X108">
        <v>1419.05</v>
      </c>
      <c r="Y108">
        <v>1352</v>
      </c>
      <c r="Z108">
        <v>1411</v>
      </c>
      <c r="AA108">
        <v>1206.05</v>
      </c>
      <c r="AB108">
        <v>1543.7</v>
      </c>
      <c r="AC108" s="2">
        <f>(Table2[[#This Row],[Close Price]]/Table2[[#This Row],[Day Low]])-1</f>
        <v>3.7251356238698907E-3</v>
      </c>
      <c r="AD108" s="2">
        <f>(Table2[[#This Row],[Day High]]/Table2[[#This Row],[Close Price]])-1</f>
        <v>2.2628184340431456E-2</v>
      </c>
      <c r="AE108" s="2">
        <f>(Table2[[#This Row],[Close Price]]/Table2[[#This Row],[Current Week Low]])-1</f>
        <v>2.6368343195266375E-2</v>
      </c>
      <c r="AF108" s="2">
        <f>(Table2[[#This Row],[Current Week High]]/Table2[[#This Row],[Close Price]])-1</f>
        <v>1.6827009692645722E-2</v>
      </c>
      <c r="AG108" s="2">
        <f>(Table2[[#This Row],[Close Price]]/Table2[[#This Row],[Current Month Low]])-1</f>
        <v>0.15057418846648152</v>
      </c>
      <c r="AH108" s="2">
        <f>(Table2[[#This Row],[Current Month High]]/Table2[[#This Row],[Close Price]])-1</f>
        <v>0.11245631102943832</v>
      </c>
      <c r="AI108">
        <v>11.245631102943801</v>
      </c>
      <c r="AJ108">
        <v>91.4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0.21</v>
      </c>
      <c r="AM108" t="s">
        <v>10218</v>
      </c>
      <c r="AN108">
        <v>-3.65</v>
      </c>
      <c r="AO108" t="s">
        <v>10217</v>
      </c>
      <c r="AP108">
        <v>0.171752500681144</v>
      </c>
      <c r="AQ108">
        <f>(Table2[[#This Row],[Sharpe Ratio]]-AVERAGE(Table2[Sharpe Ratio]))/_xlfn.STDEV.P(Table2[Sharpe Ratio])</f>
        <v>1.3250354192767522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2.8255872037325975</v>
      </c>
      <c r="AS108">
        <f>_xlfn.RANK.AVG(Table2[[#This Row],[1Y Return vs Nifty Z-Score]],Table2[1Y Return vs Nifty Z-Score])</f>
        <v>245</v>
      </c>
      <c r="AT108">
        <f>_xlfn.RANK.AVG(Table2[[#This Row],[6M Return vs Nifty Z-Score]],Table2[6M Return vs Nifty Z-Score])</f>
        <v>157</v>
      </c>
      <c r="AU108">
        <f>_xlfn.RANK.AVG(Table2[[#This Row],[Sharpe Ratio Z-Score]],Table2[Sharpe Ratio Z-Score])</f>
        <v>73</v>
      </c>
      <c r="AV108">
        <f>(Table2[[#This Row],[Rank 1Y]]+Table2[[#This Row],[Rank 6M]]+Table2[[#This Row],[Rank Sharpe]])/3</f>
        <v>158.33333333333334</v>
      </c>
    </row>
    <row r="109" spans="1:48" x14ac:dyDescent="0.3">
      <c r="A109" t="s">
        <v>668</v>
      </c>
      <c r="B109" t="s">
        <v>669</v>
      </c>
      <c r="C109" t="s">
        <v>10187</v>
      </c>
      <c r="D109" t="s">
        <v>170</v>
      </c>
      <c r="E109">
        <v>27003.530085800001</v>
      </c>
      <c r="F109">
        <v>6238.45</v>
      </c>
      <c r="G109">
        <v>101.37002303095601</v>
      </c>
      <c r="H109">
        <f>(Table2[[#This Row],[1Y Return vs Nifty]]-AVERAGE(Table2[1Y Return vs Nifty]))/_xlfn.STDEV.P(Table2[1Y Return vs Nifty])</f>
        <v>0.84665716596556562</v>
      </c>
      <c r="I109">
        <v>14.243913016708699</v>
      </c>
      <c r="J109">
        <f>(Table2[[#This Row],[1M Return vs Nifty]]-AVERAGE(Table2[1M Return vs Nifty]))/_xlfn.STDEV.P(Table2[1M Return vs Nifty])</f>
        <v>1.2261100020891393</v>
      </c>
      <c r="K109">
        <v>90.521305807468906</v>
      </c>
      <c r="L109">
        <f>(Table2[[#This Row],[6M Return vs Nifty]]-AVERAGE(Table2[6M Return vs Nifty]))/_xlfn.STDEV.P(Table2[6M Return vs Nifty])</f>
        <v>2.8602136056027958</v>
      </c>
      <c r="M109">
        <v>5.0391747193370504</v>
      </c>
      <c r="N109">
        <f>(Table2[[#This Row],[1W Return vs Nifty]]-AVERAGE(Table2[1W Return vs Nifty]))/_xlfn.STDEV.P(Table2[1W Return vs Nifty])</f>
        <v>0.63653206318916045</v>
      </c>
      <c r="O109">
        <v>5694.05</v>
      </c>
      <c r="P109">
        <v>5183.6887858995497</v>
      </c>
      <c r="Q109">
        <v>3981.7866903467898</v>
      </c>
      <c r="R109">
        <v>70.115365245592002</v>
      </c>
      <c r="S109" s="2">
        <f>(Table2[[#This Row],[Close Price]]-Table2[[#This Row],[20D EMA]])/Table2[[#This Row],[20D EMA]]</f>
        <v>9.5608573862189405E-2</v>
      </c>
      <c r="T109" s="2">
        <f>(Table2[[#This Row],[Close Price]]-Table2[[#This Row],[50D EMA]])/Table2[[#This Row],[50D EMA]]</f>
        <v>0.20347695582527386</v>
      </c>
      <c r="U109" s="2">
        <f>(Table2[[#This Row],[Close Price]]-Table2[[#This Row],[200D EMA]])/Table2[[#This Row],[200D EMA]]</f>
        <v>0.5667464093755028</v>
      </c>
      <c r="V109">
        <v>0.82229070486824896</v>
      </c>
      <c r="W109">
        <v>6250</v>
      </c>
      <c r="X109">
        <v>6447.5</v>
      </c>
      <c r="Y109">
        <v>5844.9</v>
      </c>
      <c r="Z109">
        <v>6345</v>
      </c>
      <c r="AA109">
        <v>4991.05</v>
      </c>
      <c r="AB109">
        <v>6345</v>
      </c>
      <c r="AC109" s="2">
        <f>(Table2[[#This Row],[Close Price]]/Table2[[#This Row],[Day Low]])-1</f>
        <v>-1.8480000000000718E-3</v>
      </c>
      <c r="AD109" s="2">
        <f>(Table2[[#This Row],[Day High]]/Table2[[#This Row],[Close Price]])-1</f>
        <v>3.3509926343883611E-2</v>
      </c>
      <c r="AE109" s="2">
        <f>(Table2[[#This Row],[Close Price]]/Table2[[#This Row],[Current Week Low]])-1</f>
        <v>6.7332204143783603E-2</v>
      </c>
      <c r="AF109" s="2">
        <f>(Table2[[#This Row],[Current Week High]]/Table2[[#This Row],[Close Price]])-1</f>
        <v>1.7079563032484035E-2</v>
      </c>
      <c r="AG109" s="2">
        <f>(Table2[[#This Row],[Close Price]]/Table2[[#This Row],[Current Month Low]])-1</f>
        <v>0.24992736999228615</v>
      </c>
      <c r="AH109" s="2">
        <f>(Table2[[#This Row],[Current Month High]]/Table2[[#This Row],[Close Price]])-1</f>
        <v>1.7079563032484035E-2</v>
      </c>
      <c r="AI109">
        <v>1.7079563032484</v>
      </c>
      <c r="AJ109">
        <v>156.72633744855901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0.35</v>
      </c>
      <c r="AM109" t="s">
        <v>10218</v>
      </c>
      <c r="AN109">
        <v>10.66</v>
      </c>
      <c r="AO109" t="s">
        <v>10218</v>
      </c>
      <c r="AP109">
        <v>5.0222783823512002E-2</v>
      </c>
      <c r="AQ109">
        <f>(Table2[[#This Row],[Sharpe Ratio]]-AVERAGE(Table2[Sharpe Ratio]))/_xlfn.STDEV.P(Table2[Sharpe Ratio])</f>
        <v>-8.1759391505158513E-2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5.4877534453415029</v>
      </c>
      <c r="AS109">
        <f>_xlfn.RANK.AVG(Table2[[#This Row],[1Y Return vs Nifty Z-Score]],Table2[1Y Return vs Nifty Z-Score])</f>
        <v>108</v>
      </c>
      <c r="AT109">
        <f>_xlfn.RANK.AVG(Table2[[#This Row],[6M Return vs Nifty Z-Score]],Table2[6M Return vs Nifty Z-Score])</f>
        <v>8</v>
      </c>
      <c r="AU109">
        <f>_xlfn.RANK.AVG(Table2[[#This Row],[Sharpe Ratio Z-Score]],Table2[Sharpe Ratio Z-Score])</f>
        <v>360</v>
      </c>
      <c r="AV109">
        <f>(Table2[[#This Row],[Rank 1Y]]+Table2[[#This Row],[Rank 6M]]+Table2[[#This Row],[Rank Sharpe]])/3</f>
        <v>158.66666666666666</v>
      </c>
    </row>
    <row r="110" spans="1:48" x14ac:dyDescent="0.3">
      <c r="A110" t="s">
        <v>1453</v>
      </c>
      <c r="B110" t="s">
        <v>1454</v>
      </c>
      <c r="C110" t="s">
        <v>10177</v>
      </c>
      <c r="D110" t="s">
        <v>198</v>
      </c>
      <c r="E110">
        <v>7158.4957499000002</v>
      </c>
      <c r="F110">
        <v>498.35</v>
      </c>
      <c r="G110">
        <v>95.178254985538601</v>
      </c>
      <c r="H110">
        <f>(Table2[[#This Row],[1Y Return vs Nifty]]-AVERAGE(Table2[1Y Return vs Nifty]))/_xlfn.STDEV.P(Table2[1Y Return vs Nifty])</f>
        <v>0.76175873724862053</v>
      </c>
      <c r="I110">
        <v>0.83672055512297905</v>
      </c>
      <c r="J110">
        <f>(Table2[[#This Row],[1M Return vs Nifty]]-AVERAGE(Table2[1M Return vs Nifty]))/_xlfn.STDEV.P(Table2[1M Return vs Nifty])</f>
        <v>-0.1232721602039563</v>
      </c>
      <c r="K110">
        <v>15.033872664608801</v>
      </c>
      <c r="L110">
        <f>(Table2[[#This Row],[6M Return vs Nifty]]-AVERAGE(Table2[6M Return vs Nifty]))/_xlfn.STDEV.P(Table2[6M Return vs Nifty])</f>
        <v>0.29783043685462968</v>
      </c>
      <c r="M110">
        <v>3.7341897093094998</v>
      </c>
      <c r="N110">
        <f>(Table2[[#This Row],[1W Return vs Nifty]]-AVERAGE(Table2[1W Return vs Nifty]))/_xlfn.STDEV.P(Table2[1W Return vs Nifty])</f>
        <v>0.36812789602903023</v>
      </c>
      <c r="O110">
        <v>485.33</v>
      </c>
      <c r="P110">
        <v>452.40056935851999</v>
      </c>
      <c r="Q110">
        <v>378.71164812961302</v>
      </c>
      <c r="R110">
        <v>57.987765786889597</v>
      </c>
      <c r="S110" s="2">
        <f>(Table2[[#This Row],[Close Price]]-Table2[[#This Row],[20D EMA]])/Table2[[#This Row],[20D EMA]]</f>
        <v>2.6827107329033935E-2</v>
      </c>
      <c r="T110" s="2">
        <f>(Table2[[#This Row],[Close Price]]-Table2[[#This Row],[50D EMA]])/Table2[[#This Row],[50D EMA]]</f>
        <v>0.10156802124858925</v>
      </c>
      <c r="U110" s="2">
        <f>(Table2[[#This Row],[Close Price]]-Table2[[#This Row],[200D EMA]])/Table2[[#This Row],[200D EMA]]</f>
        <v>0.3159088252533524</v>
      </c>
      <c r="V110">
        <v>0.52744586731163601</v>
      </c>
      <c r="W110">
        <v>496.5</v>
      </c>
      <c r="X110">
        <v>502.35</v>
      </c>
      <c r="Y110">
        <v>493.55</v>
      </c>
      <c r="Z110">
        <v>521.35</v>
      </c>
      <c r="AA110">
        <v>444</v>
      </c>
      <c r="AB110">
        <v>521.35</v>
      </c>
      <c r="AC110" s="2">
        <f>(Table2[[#This Row],[Close Price]]/Table2[[#This Row],[Day Low]])-1</f>
        <v>3.7260825780462969E-3</v>
      </c>
      <c r="AD110" s="2">
        <f>(Table2[[#This Row],[Day High]]/Table2[[#This Row],[Close Price]])-1</f>
        <v>8.0264874084479132E-3</v>
      </c>
      <c r="AE110" s="2">
        <f>(Table2[[#This Row],[Close Price]]/Table2[[#This Row],[Current Week Low]])-1</f>
        <v>9.7254584135346711E-3</v>
      </c>
      <c r="AF110" s="2">
        <f>(Table2[[#This Row],[Current Week High]]/Table2[[#This Row],[Close Price]])-1</f>
        <v>4.6152302598575279E-2</v>
      </c>
      <c r="AG110" s="2">
        <f>(Table2[[#This Row],[Close Price]]/Table2[[#This Row],[Current Month Low]])-1</f>
        <v>0.12240990990990985</v>
      </c>
      <c r="AH110" s="2">
        <f>(Table2[[#This Row],[Current Month High]]/Table2[[#This Row],[Close Price]])-1</f>
        <v>4.6152302598575279E-2</v>
      </c>
      <c r="AI110">
        <v>4.6152302598575199</v>
      </c>
      <c r="AJ110">
        <v>130.71759259259201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0.16</v>
      </c>
      <c r="AM110" t="s">
        <v>10218</v>
      </c>
      <c r="AN110">
        <v>1.41</v>
      </c>
      <c r="AO110" t="s">
        <v>10218</v>
      </c>
      <c r="AP110">
        <v>0.13748323343493599</v>
      </c>
      <c r="AQ110">
        <f>(Table2[[#This Row],[Sharpe Ratio]]-AVERAGE(Table2[Sharpe Ratio]))/_xlfn.STDEV.P(Table2[Sharpe Ratio])</f>
        <v>0.92834374107807638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2.2327886510064006</v>
      </c>
      <c r="AS110">
        <f>_xlfn.RANK.AVG(Table2[[#This Row],[1Y Return vs Nifty Z-Score]],Table2[1Y Return vs Nifty Z-Score])</f>
        <v>116</v>
      </c>
      <c r="AT110">
        <f>_xlfn.RANK.AVG(Table2[[#This Row],[6M Return vs Nifty Z-Score]],Table2[6M Return vs Nifty Z-Score])</f>
        <v>230</v>
      </c>
      <c r="AU110">
        <f>_xlfn.RANK.AVG(Table2[[#This Row],[Sharpe Ratio Z-Score]],Table2[Sharpe Ratio Z-Score])</f>
        <v>135</v>
      </c>
      <c r="AV110">
        <f>(Table2[[#This Row],[Rank 1Y]]+Table2[[#This Row],[Rank 6M]]+Table2[[#This Row],[Rank Sharpe]])/3</f>
        <v>160.33333333333334</v>
      </c>
    </row>
    <row r="111" spans="1:48" x14ac:dyDescent="0.3">
      <c r="A111" t="s">
        <v>534</v>
      </c>
      <c r="B111" t="s">
        <v>535</v>
      </c>
      <c r="C111" t="s">
        <v>10171</v>
      </c>
      <c r="D111" t="s">
        <v>18</v>
      </c>
      <c r="E111">
        <v>38644.803032850003</v>
      </c>
      <c r="F111">
        <v>220.5</v>
      </c>
      <c r="G111">
        <v>139.192075307968</v>
      </c>
      <c r="H111">
        <f>(Table2[[#This Row],[1Y Return vs Nifty]]-AVERAGE(Table2[1Y Return vs Nifty]))/_xlfn.STDEV.P(Table2[1Y Return vs Nifty])</f>
        <v>1.3652542428610723</v>
      </c>
      <c r="I111">
        <v>-1.4007007020528699</v>
      </c>
      <c r="J111">
        <f>(Table2[[#This Row],[1M Return vs Nifty]]-AVERAGE(Table2[1M Return vs Nifty]))/_xlfn.STDEV.P(Table2[1M Return vs Nifty])</f>
        <v>-0.34845997209066648</v>
      </c>
      <c r="K111">
        <v>9.6948480792331395</v>
      </c>
      <c r="L111">
        <f>(Table2[[#This Row],[6M Return vs Nifty]]-AVERAGE(Table2[6M Return vs Nifty]))/_xlfn.STDEV.P(Table2[6M Return vs Nifty])</f>
        <v>0.11659991721027198</v>
      </c>
      <c r="M111">
        <v>4.1044785603500804</v>
      </c>
      <c r="N111">
        <f>(Table2[[#This Row],[1W Return vs Nifty]]-AVERAGE(Table2[1W Return vs Nifty]))/_xlfn.STDEV.P(Table2[1W Return vs Nifty])</f>
        <v>0.44428744568556638</v>
      </c>
      <c r="O111">
        <v>220.42</v>
      </c>
      <c r="P111">
        <v>219.308567049956</v>
      </c>
      <c r="Q111">
        <v>187.39985944057801</v>
      </c>
      <c r="R111">
        <v>50.5111009137471</v>
      </c>
      <c r="S111" s="2">
        <f>(Table2[[#This Row],[Close Price]]-Table2[[#This Row],[20D EMA]])/Table2[[#This Row],[20D EMA]]</f>
        <v>3.6294347155436219E-4</v>
      </c>
      <c r="T111" s="2">
        <f>(Table2[[#This Row],[Close Price]]-Table2[[#This Row],[50D EMA]])/Table2[[#This Row],[50D EMA]]</f>
        <v>5.4326785591217166E-3</v>
      </c>
      <c r="U111" s="2">
        <f>(Table2[[#This Row],[Close Price]]-Table2[[#This Row],[200D EMA]])/Table2[[#This Row],[200D EMA]]</f>
        <v>0.17662841721563616</v>
      </c>
      <c r="V111">
        <v>1.38860336434668</v>
      </c>
      <c r="W111">
        <v>217.75</v>
      </c>
      <c r="X111">
        <v>223.38</v>
      </c>
      <c r="Y111">
        <v>214</v>
      </c>
      <c r="Z111">
        <v>224.4</v>
      </c>
      <c r="AA111">
        <v>198.5</v>
      </c>
      <c r="AB111">
        <v>253.56</v>
      </c>
      <c r="AC111" s="2">
        <f>(Table2[[#This Row],[Close Price]]/Table2[[#This Row],[Day Low]])-1</f>
        <v>1.2629161882893314E-2</v>
      </c>
      <c r="AD111" s="2">
        <f>(Table2[[#This Row],[Day High]]/Table2[[#This Row],[Close Price]])-1</f>
        <v>1.3061224489795853E-2</v>
      </c>
      <c r="AE111" s="2">
        <f>(Table2[[#This Row],[Close Price]]/Table2[[#This Row],[Current Week Low]])-1</f>
        <v>3.0373831775700966E-2</v>
      </c>
      <c r="AF111" s="2">
        <f>(Table2[[#This Row],[Current Week High]]/Table2[[#This Row],[Close Price]])-1</f>
        <v>1.7687074829932037E-2</v>
      </c>
      <c r="AG111" s="2">
        <f>(Table2[[#This Row],[Close Price]]/Table2[[#This Row],[Current Month Low]])-1</f>
        <v>0.11083123425692687</v>
      </c>
      <c r="AH111" s="2">
        <f>(Table2[[#This Row],[Current Month High]]/Table2[[#This Row],[Close Price]])-1</f>
        <v>0.14993197278911574</v>
      </c>
      <c r="AI111">
        <v>31.179138321995399</v>
      </c>
      <c r="AJ111">
        <v>174.76635514018599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-0.05</v>
      </c>
      <c r="AM111" t="s">
        <v>10217</v>
      </c>
      <c r="AN111">
        <v>-8.2100000000000009</v>
      </c>
      <c r="AO111" t="s">
        <v>10217</v>
      </c>
      <c r="AP111">
        <v>0.133577411352548</v>
      </c>
      <c r="AQ111">
        <f>(Table2[[#This Row],[Sharpe Ratio]]-AVERAGE(Table2[Sharpe Ratio]))/_xlfn.STDEV.P(Table2[Sharpe Ratio])</f>
        <v>0.88313101139009675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2.460812645056341</v>
      </c>
      <c r="AS111">
        <f>_xlfn.RANK.AVG(Table2[[#This Row],[1Y Return vs Nifty Z-Score]],Table2[1Y Return vs Nifty Z-Score])</f>
        <v>64</v>
      </c>
      <c r="AT111">
        <f>_xlfn.RANK.AVG(Table2[[#This Row],[6M Return vs Nifty Z-Score]],Table2[6M Return vs Nifty Z-Score])</f>
        <v>281</v>
      </c>
      <c r="AU111">
        <f>_xlfn.RANK.AVG(Table2[[#This Row],[Sharpe Ratio Z-Score]],Table2[Sharpe Ratio Z-Score])</f>
        <v>141</v>
      </c>
      <c r="AV111">
        <f>(Table2[[#This Row],[Rank 1Y]]+Table2[[#This Row],[Rank 6M]]+Table2[[#This Row],[Rank Sharpe]])/3</f>
        <v>162</v>
      </c>
    </row>
    <row r="112" spans="1:48" x14ac:dyDescent="0.3">
      <c r="A112" t="s">
        <v>713</v>
      </c>
      <c r="B112" t="s">
        <v>714</v>
      </c>
      <c r="C112" t="s">
        <v>10188</v>
      </c>
      <c r="D112" t="s">
        <v>628</v>
      </c>
      <c r="E112">
        <v>23752.195536650001</v>
      </c>
      <c r="F112">
        <v>757.75</v>
      </c>
      <c r="G112">
        <v>203.29283008935701</v>
      </c>
      <c r="H112">
        <f>(Table2[[#This Row],[1Y Return vs Nifty]]-AVERAGE(Table2[1Y Return vs Nifty]))/_xlfn.STDEV.P(Table2[1Y Return vs Nifty])</f>
        <v>2.2441717540778972</v>
      </c>
      <c r="I112">
        <v>19.562765087708801</v>
      </c>
      <c r="J112">
        <f>(Table2[[#This Row],[1M Return vs Nifty]]-AVERAGE(Table2[1M Return vs Nifty]))/_xlfn.STDEV.P(Table2[1M Return vs Nifty])</f>
        <v>1.7614319294089147</v>
      </c>
      <c r="K112">
        <v>3.7282044356274899</v>
      </c>
      <c r="L112">
        <f>(Table2[[#This Row],[6M Return vs Nifty]]-AVERAGE(Table2[6M Return vs Nifty]))/_xlfn.STDEV.P(Table2[6M Return vs Nifty])</f>
        <v>-8.593481750986634E-2</v>
      </c>
      <c r="M112">
        <v>4.9310681931444904</v>
      </c>
      <c r="N112">
        <f>(Table2[[#This Row],[1W Return vs Nifty]]-AVERAGE(Table2[1W Return vs Nifty]))/_xlfn.STDEV.P(Table2[1W Return vs Nifty])</f>
        <v>0.61429713948940379</v>
      </c>
      <c r="O112">
        <v>700.85</v>
      </c>
      <c r="P112">
        <v>664.89806035799302</v>
      </c>
      <c r="Q112">
        <v>568.58017183187098</v>
      </c>
      <c r="R112">
        <v>70.623581808463101</v>
      </c>
      <c r="S112" s="2">
        <f>(Table2[[#This Row],[Close Price]]-Table2[[#This Row],[20D EMA]])/Table2[[#This Row],[20D EMA]]</f>
        <v>8.1187129913676215E-2</v>
      </c>
      <c r="T112" s="2">
        <f>(Table2[[#This Row],[Close Price]]-Table2[[#This Row],[50D EMA]])/Table2[[#This Row],[50D EMA]]</f>
        <v>0.13964838398237142</v>
      </c>
      <c r="U112" s="2">
        <f>(Table2[[#This Row],[Close Price]]-Table2[[#This Row],[200D EMA]])/Table2[[#This Row],[200D EMA]]</f>
        <v>0.33270563684740395</v>
      </c>
      <c r="V112">
        <v>1.12974555610123</v>
      </c>
      <c r="W112">
        <v>744.1</v>
      </c>
      <c r="X112">
        <v>764.4</v>
      </c>
      <c r="Y112">
        <v>714.1</v>
      </c>
      <c r="Z112">
        <v>759.3</v>
      </c>
      <c r="AA112">
        <v>587.5</v>
      </c>
      <c r="AB112">
        <v>759.3</v>
      </c>
      <c r="AC112" s="2">
        <f>(Table2[[#This Row],[Close Price]]/Table2[[#This Row],[Day Low]])-1</f>
        <v>1.8344308560677369E-2</v>
      </c>
      <c r="AD112" s="2">
        <f>(Table2[[#This Row],[Day High]]/Table2[[#This Row],[Close Price]])-1</f>
        <v>8.7759815242494099E-3</v>
      </c>
      <c r="AE112" s="2">
        <f>(Table2[[#This Row],[Close Price]]/Table2[[#This Row],[Current Week Low]])-1</f>
        <v>6.1125892732110332E-2</v>
      </c>
      <c r="AF112" s="2">
        <f>(Table2[[#This Row],[Current Week High]]/Table2[[#This Row],[Close Price]])-1</f>
        <v>2.0455295282084673E-3</v>
      </c>
      <c r="AG112" s="2">
        <f>(Table2[[#This Row],[Close Price]]/Table2[[#This Row],[Current Month Low]])-1</f>
        <v>0.28978723404255313</v>
      </c>
      <c r="AH112" s="2">
        <f>(Table2[[#This Row],[Current Month High]]/Table2[[#This Row],[Close Price]])-1</f>
        <v>2.0455295282084673E-3</v>
      </c>
      <c r="AI112">
        <v>3.2332563510392598</v>
      </c>
      <c r="AJ112">
        <v>253.67561260209999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0.25</v>
      </c>
      <c r="AM112" t="s">
        <v>10218</v>
      </c>
      <c r="AN112">
        <v>5.55</v>
      </c>
      <c r="AO112" t="s">
        <v>10218</v>
      </c>
      <c r="AP112">
        <v>0.14777949581602601</v>
      </c>
      <c r="AQ112">
        <f>(Table2[[#This Row],[Sharpe Ratio]]-AVERAGE(Table2[Sharpe Ratio]))/_xlfn.STDEV.P(Table2[Sharpe Ratio])</f>
        <v>1.0475304623401265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5.5814964678064758</v>
      </c>
      <c r="AS112">
        <f>_xlfn.RANK.AVG(Table2[[#This Row],[1Y Return vs Nifty Z-Score]],Table2[1Y Return vs Nifty Z-Score])</f>
        <v>18</v>
      </c>
      <c r="AT112">
        <f>_xlfn.RANK.AVG(Table2[[#This Row],[6M Return vs Nifty Z-Score]],Table2[6M Return vs Nifty Z-Score])</f>
        <v>355</v>
      </c>
      <c r="AU112">
        <f>_xlfn.RANK.AVG(Table2[[#This Row],[Sharpe Ratio Z-Score]],Table2[Sharpe Ratio Z-Score])</f>
        <v>114</v>
      </c>
      <c r="AV112">
        <f>(Table2[[#This Row],[Rank 1Y]]+Table2[[#This Row],[Rank 6M]]+Table2[[#This Row],[Rank Sharpe]])/3</f>
        <v>162.33333333333334</v>
      </c>
    </row>
    <row r="113" spans="1:48" x14ac:dyDescent="0.3">
      <c r="A113" t="s">
        <v>788</v>
      </c>
      <c r="B113" t="s">
        <v>789</v>
      </c>
      <c r="C113" t="s">
        <v>10186</v>
      </c>
      <c r="D113" t="s">
        <v>133</v>
      </c>
      <c r="E113">
        <v>20378.4790118649</v>
      </c>
      <c r="F113">
        <v>1800.2</v>
      </c>
      <c r="G113">
        <v>172.09492050356701</v>
      </c>
      <c r="H113">
        <f>(Table2[[#This Row],[1Y Return vs Nifty]]-AVERAGE(Table2[1Y Return vs Nifty]))/_xlfn.STDEV.P(Table2[1Y Return vs Nifty])</f>
        <v>1.8164016109364425</v>
      </c>
      <c r="I113">
        <v>-10.574520055999701</v>
      </c>
      <c r="J113">
        <f>(Table2[[#This Row],[1M Return vs Nifty]]-AVERAGE(Table2[1M Return vs Nifty]))/_xlfn.STDEV.P(Table2[1M Return vs Nifty])</f>
        <v>-1.2717694741943542</v>
      </c>
      <c r="K113">
        <v>12.904932311430001</v>
      </c>
      <c r="L113">
        <f>(Table2[[#This Row],[6M Return vs Nifty]]-AVERAGE(Table2[6M Return vs Nifty]))/_xlfn.STDEV.P(Table2[6M Return vs Nifty])</f>
        <v>0.22556462119323042</v>
      </c>
      <c r="M113">
        <v>0.64043148902464198</v>
      </c>
      <c r="N113">
        <f>(Table2[[#This Row],[1W Return vs Nifty]]-AVERAGE(Table2[1W Return vs Nifty]))/_xlfn.STDEV.P(Table2[1W Return vs Nifty])</f>
        <v>-0.26818408620043094</v>
      </c>
      <c r="O113">
        <v>1878.77</v>
      </c>
      <c r="P113">
        <v>1872.6739068858401</v>
      </c>
      <c r="Q113">
        <v>1480.8967527672701</v>
      </c>
      <c r="R113">
        <v>39.037121843729203</v>
      </c>
      <c r="S113" s="2">
        <f>(Table2[[#This Row],[Close Price]]-Table2[[#This Row],[20D EMA]])/Table2[[#This Row],[20D EMA]]</f>
        <v>-4.181991409273085E-2</v>
      </c>
      <c r="T113" s="2">
        <f>(Table2[[#This Row],[Close Price]]-Table2[[#This Row],[50D EMA]])/Table2[[#This Row],[50D EMA]]</f>
        <v>-3.8700761846124303E-2</v>
      </c>
      <c r="U113" s="2">
        <f>(Table2[[#This Row],[Close Price]]-Table2[[#This Row],[200D EMA]])/Table2[[#This Row],[200D EMA]]</f>
        <v>0.21561479329066366</v>
      </c>
      <c r="V113">
        <v>1.2193960737409799</v>
      </c>
      <c r="W113">
        <v>1775</v>
      </c>
      <c r="X113">
        <v>1800.95</v>
      </c>
      <c r="Y113">
        <v>1780</v>
      </c>
      <c r="Z113">
        <v>1838</v>
      </c>
      <c r="AA113">
        <v>1751.3</v>
      </c>
      <c r="AB113">
        <v>2155.35</v>
      </c>
      <c r="AC113" s="2">
        <f>(Table2[[#This Row],[Close Price]]/Table2[[#This Row],[Day Low]])-1</f>
        <v>1.4197183098591637E-2</v>
      </c>
      <c r="AD113" s="2">
        <f>(Table2[[#This Row],[Day High]]/Table2[[#This Row],[Close Price]])-1</f>
        <v>4.1662037551382092E-4</v>
      </c>
      <c r="AE113" s="2">
        <f>(Table2[[#This Row],[Close Price]]/Table2[[#This Row],[Current Week Low]])-1</f>
        <v>1.1348314606741683E-2</v>
      </c>
      <c r="AF113" s="2">
        <f>(Table2[[#This Row],[Current Week High]]/Table2[[#This Row],[Close Price]])-1</f>
        <v>2.0997666925897107E-2</v>
      </c>
      <c r="AG113" s="2">
        <f>(Table2[[#This Row],[Close Price]]/Table2[[#This Row],[Current Month Low]])-1</f>
        <v>2.7922115000285519E-2</v>
      </c>
      <c r="AH113" s="2">
        <f>(Table2[[#This Row],[Current Month High]]/Table2[[#This Row],[Close Price]])-1</f>
        <v>0.19728363515164982</v>
      </c>
      <c r="AI113">
        <v>20.031297270969699</v>
      </c>
      <c r="AJ113">
        <v>233.60707543543899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-0.02</v>
      </c>
      <c r="AM113" t="s">
        <v>10217</v>
      </c>
      <c r="AN113">
        <v>-7.77</v>
      </c>
      <c r="AO113" t="s">
        <v>10217</v>
      </c>
      <c r="AP113">
        <v>0.103523161242909</v>
      </c>
      <c r="AQ113">
        <f>(Table2[[#This Row],[Sharpe Ratio]]-AVERAGE(Table2[Sharpe Ratio]))/_xlfn.STDEV.P(Table2[Sharpe Ratio])</f>
        <v>0.53523122038086068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1.0372438921157487</v>
      </c>
      <c r="AS113">
        <f>_xlfn.RANK.AVG(Table2[[#This Row],[1Y Return vs Nifty Z-Score]],Table2[1Y Return vs Nifty Z-Score])</f>
        <v>38</v>
      </c>
      <c r="AT113">
        <f>_xlfn.RANK.AVG(Table2[[#This Row],[6M Return vs Nifty Z-Score]],Table2[6M Return vs Nifty Z-Score])</f>
        <v>246</v>
      </c>
      <c r="AU113">
        <f>_xlfn.RANK.AVG(Table2[[#This Row],[Sharpe Ratio Z-Score]],Table2[Sharpe Ratio Z-Score])</f>
        <v>204</v>
      </c>
      <c r="AV113">
        <f>(Table2[[#This Row],[Rank 1Y]]+Table2[[#This Row],[Rank 6M]]+Table2[[#This Row],[Rank Sharpe]])/3</f>
        <v>162.66666666666666</v>
      </c>
    </row>
    <row r="114" spans="1:48" x14ac:dyDescent="0.3">
      <c r="A114" t="s">
        <v>144</v>
      </c>
      <c r="B114" t="s">
        <v>145</v>
      </c>
      <c r="C114" t="s">
        <v>10184</v>
      </c>
      <c r="D114" t="s">
        <v>146</v>
      </c>
      <c r="E114">
        <v>199594.70012527501</v>
      </c>
      <c r="F114">
        <v>229.45</v>
      </c>
      <c r="G114">
        <v>143.760709735175</v>
      </c>
      <c r="H114">
        <f>(Table2[[#This Row],[1Y Return vs Nifty]]-AVERAGE(Table2[1Y Return vs Nifty]))/_xlfn.STDEV.P(Table2[1Y Return vs Nifty])</f>
        <v>1.4278970746672608</v>
      </c>
      <c r="I114">
        <v>11.5177617377276</v>
      </c>
      <c r="J114">
        <f>(Table2[[#This Row],[1M Return vs Nifty]]-AVERAGE(Table2[1M Return vs Nifty]))/_xlfn.STDEV.P(Table2[1M Return vs Nifty])</f>
        <v>0.95173340026817022</v>
      </c>
      <c r="K114">
        <v>49.575112344965603</v>
      </c>
      <c r="L114">
        <f>(Table2[[#This Row],[6M Return vs Nifty]]-AVERAGE(Table2[6M Return vs Nifty]))/_xlfn.STDEV.P(Table2[6M Return vs Nifty])</f>
        <v>1.4703155446359637</v>
      </c>
      <c r="M114">
        <v>2.0240564457142498</v>
      </c>
      <c r="N114">
        <f>(Table2[[#This Row],[1W Return vs Nifty]]-AVERAGE(Table2[1W Return vs Nifty]))/_xlfn.STDEV.P(Table2[1W Return vs Nifty])</f>
        <v>1.6394434861972035E-2</v>
      </c>
      <c r="O114">
        <v>218.13</v>
      </c>
      <c r="P114">
        <v>205.62828270490499</v>
      </c>
      <c r="Q114">
        <v>164.804215687458</v>
      </c>
      <c r="R114">
        <v>68.524907660140002</v>
      </c>
      <c r="S114" s="2">
        <f>(Table2[[#This Row],[Close Price]]-Table2[[#This Row],[20D EMA]])/Table2[[#This Row],[20D EMA]]</f>
        <v>5.189565855223946E-2</v>
      </c>
      <c r="T114" s="2">
        <f>(Table2[[#This Row],[Close Price]]-Table2[[#This Row],[50D EMA]])/Table2[[#This Row],[50D EMA]]</f>
        <v>0.11584844741071586</v>
      </c>
      <c r="U114" s="2">
        <f>(Table2[[#This Row],[Close Price]]-Table2[[#This Row],[200D EMA]])/Table2[[#This Row],[200D EMA]]</f>
        <v>0.39225807448481242</v>
      </c>
      <c r="V114">
        <v>0.83782352407863803</v>
      </c>
      <c r="W114">
        <v>230.61</v>
      </c>
      <c r="X114">
        <v>233.9</v>
      </c>
      <c r="Y114">
        <v>224.1</v>
      </c>
      <c r="Z114">
        <v>231.2</v>
      </c>
      <c r="AA114">
        <v>194.56</v>
      </c>
      <c r="AB114">
        <v>232</v>
      </c>
      <c r="AC114" s="2">
        <f>(Table2[[#This Row],[Close Price]]/Table2[[#This Row],[Day Low]])-1</f>
        <v>-5.0301374615152605E-3</v>
      </c>
      <c r="AD114" s="2">
        <f>(Table2[[#This Row],[Day High]]/Table2[[#This Row],[Close Price]])-1</f>
        <v>1.9394203530180842E-2</v>
      </c>
      <c r="AE114" s="2">
        <f>(Table2[[#This Row],[Close Price]]/Table2[[#This Row],[Current Week Low]])-1</f>
        <v>2.3873270861222595E-2</v>
      </c>
      <c r="AF114" s="2">
        <f>(Table2[[#This Row],[Current Week High]]/Table2[[#This Row],[Close Price]])-1</f>
        <v>7.626933972542993E-3</v>
      </c>
      <c r="AG114" s="2">
        <f>(Table2[[#This Row],[Close Price]]/Table2[[#This Row],[Current Month Low]])-1</f>
        <v>0.17932771381578938</v>
      </c>
      <c r="AH114" s="2">
        <f>(Table2[[#This Row],[Current Month High]]/Table2[[#This Row],[Close Price]])-1</f>
        <v>1.1113532359991352E-2</v>
      </c>
      <c r="AI114">
        <v>1.1113532359991301</v>
      </c>
      <c r="AJ114">
        <v>181.18872549019599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-0.04</v>
      </c>
      <c r="AM114" t="s">
        <v>10217</v>
      </c>
      <c r="AN114">
        <v>3.14</v>
      </c>
      <c r="AO114" t="s">
        <v>10218</v>
      </c>
      <c r="AP114">
        <v>4.9096450173616003E-2</v>
      </c>
      <c r="AQ114">
        <f>(Table2[[#This Row],[Sharpe Ratio]]-AVERAGE(Table2[Sharpe Ratio]))/_xlfn.STDEV.P(Table2[Sharpe Ratio])</f>
        <v>-9.4797522217986152E-2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3.7715429322153806</v>
      </c>
      <c r="AS114">
        <f>_xlfn.RANK.AVG(Table2[[#This Row],[1Y Return vs Nifty Z-Score]],Table2[1Y Return vs Nifty Z-Score])</f>
        <v>61</v>
      </c>
      <c r="AT114">
        <f>_xlfn.RANK.AVG(Table2[[#This Row],[6M Return vs Nifty Z-Score]],Table2[6M Return vs Nifty Z-Score])</f>
        <v>63</v>
      </c>
      <c r="AU114">
        <f>_xlfn.RANK.AVG(Table2[[#This Row],[Sharpe Ratio Z-Score]],Table2[Sharpe Ratio Z-Score])</f>
        <v>367</v>
      </c>
      <c r="AV114">
        <f>(Table2[[#This Row],[Rank 1Y]]+Table2[[#This Row],[Rank 6M]]+Table2[[#This Row],[Rank Sharpe]])/3</f>
        <v>163.66666666666666</v>
      </c>
    </row>
    <row r="115" spans="1:48" x14ac:dyDescent="0.3">
      <c r="A115" t="s">
        <v>104</v>
      </c>
      <c r="B115" t="s">
        <v>105</v>
      </c>
      <c r="C115" t="s">
        <v>10180</v>
      </c>
      <c r="D115" t="s">
        <v>106</v>
      </c>
      <c r="E115">
        <v>273314.75951499998</v>
      </c>
      <c r="F115">
        <v>646.85</v>
      </c>
      <c r="G115">
        <v>74.605657446238197</v>
      </c>
      <c r="H115">
        <f>(Table2[[#This Row],[1Y Return vs Nifty]]-AVERAGE(Table2[1Y Return vs Nifty]))/_xlfn.STDEV.P(Table2[1Y Return vs Nifty])</f>
        <v>0.47967756222699509</v>
      </c>
      <c r="I115">
        <v>-8.1058402695509297</v>
      </c>
      <c r="J115">
        <f>(Table2[[#This Row],[1M Return vs Nifty]]-AVERAGE(Table2[1M Return vs Nifty]))/_xlfn.STDEV.P(Table2[1M Return vs Nifty])</f>
        <v>-1.023306384118484</v>
      </c>
      <c r="K115">
        <v>89.0465869908992</v>
      </c>
      <c r="L115">
        <f>(Table2[[#This Row],[6M Return vs Nifty]]-AVERAGE(Table2[6M Return vs Nifty]))/_xlfn.STDEV.P(Table2[6M Return vs Nifty])</f>
        <v>2.8101550128425536</v>
      </c>
      <c r="M115">
        <v>0.33110015989907599</v>
      </c>
      <c r="N115">
        <f>(Table2[[#This Row],[1W Return vs Nifty]]-AVERAGE(Table2[1W Return vs Nifty]))/_xlfn.STDEV.P(Table2[1W Return vs Nifty])</f>
        <v>-0.33180613329868142</v>
      </c>
      <c r="O115">
        <v>644.16999999999996</v>
      </c>
      <c r="P115">
        <v>625.97637772279199</v>
      </c>
      <c r="Q115">
        <v>473.81518723935699</v>
      </c>
      <c r="R115">
        <v>54.210281588454897</v>
      </c>
      <c r="S115" s="2">
        <f>(Table2[[#This Row],[Close Price]]-Table2[[#This Row],[20D EMA]])/Table2[[#This Row],[20D EMA]]</f>
        <v>4.1603924429887513E-3</v>
      </c>
      <c r="T115" s="2">
        <f>(Table2[[#This Row],[Close Price]]-Table2[[#This Row],[50D EMA]])/Table2[[#This Row],[50D EMA]]</f>
        <v>3.3345702841284727E-2</v>
      </c>
      <c r="U115" s="2">
        <f>(Table2[[#This Row],[Close Price]]-Table2[[#This Row],[200D EMA]])/Table2[[#This Row],[200D EMA]]</f>
        <v>0.36519473714807527</v>
      </c>
      <c r="V115">
        <v>0.16468891571159799</v>
      </c>
      <c r="W115">
        <v>645.15</v>
      </c>
      <c r="X115">
        <v>655.7</v>
      </c>
      <c r="Y115">
        <v>608.20000000000005</v>
      </c>
      <c r="Z115">
        <v>654.5</v>
      </c>
      <c r="AA115">
        <v>599</v>
      </c>
      <c r="AB115">
        <v>717</v>
      </c>
      <c r="AC115" s="2">
        <f>(Table2[[#This Row],[Close Price]]/Table2[[#This Row],[Day Low]])-1</f>
        <v>2.6350461133071157E-3</v>
      </c>
      <c r="AD115" s="2">
        <f>(Table2[[#This Row],[Day High]]/Table2[[#This Row],[Close Price]])-1</f>
        <v>1.3681688181185869E-2</v>
      </c>
      <c r="AE115" s="2">
        <f>(Table2[[#This Row],[Close Price]]/Table2[[#This Row],[Current Week Low]])-1</f>
        <v>6.3548174942453128E-2</v>
      </c>
      <c r="AF115" s="2">
        <f>(Table2[[#This Row],[Current Week High]]/Table2[[#This Row],[Close Price]])-1</f>
        <v>1.1826544021025009E-2</v>
      </c>
      <c r="AG115" s="2">
        <f>(Table2[[#This Row],[Close Price]]/Table2[[#This Row],[Current Month Low]])-1</f>
        <v>7.9883138564273759E-2</v>
      </c>
      <c r="AH115" s="2">
        <f>(Table2[[#This Row],[Current Month High]]/Table2[[#This Row],[Close Price]])-1</f>
        <v>0.10844863569606544</v>
      </c>
      <c r="AI115">
        <v>24.866661513488399</v>
      </c>
      <c r="AJ115">
        <v>127.28390723822901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0.06</v>
      </c>
      <c r="AM115" t="s">
        <v>10218</v>
      </c>
      <c r="AN115">
        <v>-2.68</v>
      </c>
      <c r="AO115" t="s">
        <v>10217</v>
      </c>
      <c r="AP115">
        <v>6.1020889474481997E-2</v>
      </c>
      <c r="AQ115">
        <f>(Table2[[#This Row],[Sharpe Ratio]]-AVERAGE(Table2[Sharpe Ratio]))/_xlfn.STDEV.P(Table2[Sharpe Ratio])</f>
        <v>4.3236530388207163E-2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1.9779565880405905</v>
      </c>
      <c r="AS115">
        <f>_xlfn.RANK.AVG(Table2[[#This Row],[1Y Return vs Nifty Z-Score]],Table2[1Y Return vs Nifty Z-Score])</f>
        <v>160</v>
      </c>
      <c r="AT115">
        <f>_xlfn.RANK.AVG(Table2[[#This Row],[6M Return vs Nifty Z-Score]],Table2[6M Return vs Nifty Z-Score])</f>
        <v>9</v>
      </c>
      <c r="AU115">
        <f>_xlfn.RANK.AVG(Table2[[#This Row],[Sharpe Ratio Z-Score]],Table2[Sharpe Ratio Z-Score])</f>
        <v>323</v>
      </c>
      <c r="AV115">
        <f>(Table2[[#This Row],[Rank 1Y]]+Table2[[#This Row],[Rank 6M]]+Table2[[#This Row],[Rank Sharpe]])/3</f>
        <v>164</v>
      </c>
    </row>
    <row r="116" spans="1:48" x14ac:dyDescent="0.3">
      <c r="A116" t="s">
        <v>141</v>
      </c>
      <c r="B116" t="s">
        <v>142</v>
      </c>
      <c r="C116" t="s">
        <v>10175</v>
      </c>
      <c r="D116" t="s">
        <v>143</v>
      </c>
      <c r="E116">
        <v>204974.99250888001</v>
      </c>
      <c r="F116">
        <v>1577.4</v>
      </c>
      <c r="G116">
        <v>69.785835514849595</v>
      </c>
      <c r="H116">
        <f>(Table2[[#This Row],[1Y Return vs Nifty]]-AVERAGE(Table2[1Y Return vs Nifty]))/_xlfn.STDEV.P(Table2[1Y Return vs Nifty])</f>
        <v>0.41359057291007234</v>
      </c>
      <c r="I116">
        <v>-6.3914770722456504</v>
      </c>
      <c r="J116">
        <f>(Table2[[#This Row],[1M Return vs Nifty]]-AVERAGE(Table2[1M Return vs Nifty]))/_xlfn.STDEV.P(Table2[1M Return vs Nifty])</f>
        <v>-0.85076234667263839</v>
      </c>
      <c r="K116">
        <v>8.3496342803470505</v>
      </c>
      <c r="L116">
        <f>(Table2[[#This Row],[6M Return vs Nifty]]-AVERAGE(Table2[6M Return vs Nifty]))/_xlfn.STDEV.P(Table2[6M Return vs Nifty])</f>
        <v>7.093730751323632E-2</v>
      </c>
      <c r="M116">
        <v>-0.69320757720418003</v>
      </c>
      <c r="N116">
        <f>(Table2[[#This Row],[1W Return vs Nifty]]-AVERAGE(Table2[1W Return vs Nifty]))/_xlfn.STDEV.P(Table2[1W Return vs Nifty])</f>
        <v>-0.5424817065660501</v>
      </c>
      <c r="O116">
        <v>1603.37</v>
      </c>
      <c r="P116">
        <v>1565.5547851762799</v>
      </c>
      <c r="Q116">
        <v>1346.6113475690299</v>
      </c>
      <c r="R116">
        <v>42.183869207177104</v>
      </c>
      <c r="S116" s="2">
        <f>(Table2[[#This Row],[Close Price]]-Table2[[#This Row],[20D EMA]])/Table2[[#This Row],[20D EMA]]</f>
        <v>-1.6197134784859266E-2</v>
      </c>
      <c r="T116" s="2">
        <f>(Table2[[#This Row],[Close Price]]-Table2[[#This Row],[50D EMA]])/Table2[[#This Row],[50D EMA]]</f>
        <v>7.566145200333209E-3</v>
      </c>
      <c r="U116" s="2">
        <f>(Table2[[#This Row],[Close Price]]-Table2[[#This Row],[200D EMA]])/Table2[[#This Row],[200D EMA]]</f>
        <v>0.17138475243625517</v>
      </c>
      <c r="V116">
        <v>1.4307979258177299</v>
      </c>
      <c r="W116">
        <v>1580.8</v>
      </c>
      <c r="X116">
        <v>1593</v>
      </c>
      <c r="Y116">
        <v>1566.75</v>
      </c>
      <c r="Z116">
        <v>1702.8</v>
      </c>
      <c r="AA116">
        <v>1507.75</v>
      </c>
      <c r="AB116">
        <v>1702.8</v>
      </c>
      <c r="AC116" s="2">
        <f>(Table2[[#This Row],[Close Price]]/Table2[[#This Row],[Day Low]])-1</f>
        <v>-2.1508097165990891E-3</v>
      </c>
      <c r="AD116" s="2">
        <f>(Table2[[#This Row],[Day High]]/Table2[[#This Row],[Close Price]])-1</f>
        <v>9.8896918980599935E-3</v>
      </c>
      <c r="AE116" s="2">
        <f>(Table2[[#This Row],[Close Price]]/Table2[[#This Row],[Current Week Low]])-1</f>
        <v>6.7975107707036742E-3</v>
      </c>
      <c r="AF116" s="2">
        <f>(Table2[[#This Row],[Current Week High]]/Table2[[#This Row],[Close Price]])-1</f>
        <v>7.9497907949790614E-2</v>
      </c>
      <c r="AG116" s="2">
        <f>(Table2[[#This Row],[Close Price]]/Table2[[#This Row],[Current Month Low]])-1</f>
        <v>4.619466091858726E-2</v>
      </c>
      <c r="AH116" s="2">
        <f>(Table2[[#This Row],[Current Month High]]/Table2[[#This Row],[Close Price]])-1</f>
        <v>7.9497907949790614E-2</v>
      </c>
      <c r="AI116">
        <v>7.9497907949790596</v>
      </c>
      <c r="AJ116">
        <v>98.2903834066625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-0.05</v>
      </c>
      <c r="AM116" t="s">
        <v>10217</v>
      </c>
      <c r="AN116">
        <v>-0.45</v>
      </c>
      <c r="AO116" t="s">
        <v>10217</v>
      </c>
      <c r="AP116">
        <v>0.22598484584908299</v>
      </c>
      <c r="AQ116">
        <f>(Table2[[#This Row],[Sharpe Ratio]]-AVERAGE(Table2[Sharpe Ratio]))/_xlfn.STDEV.P(Table2[Sharpe Ratio])</f>
        <v>1.9528142352857256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1.0440980624703458</v>
      </c>
      <c r="AS116">
        <f>_xlfn.RANK.AVG(Table2[[#This Row],[1Y Return vs Nifty Z-Score]],Table2[1Y Return vs Nifty Z-Score])</f>
        <v>178</v>
      </c>
      <c r="AT116">
        <f>_xlfn.RANK.AVG(Table2[[#This Row],[6M Return vs Nifty Z-Score]],Table2[6M Return vs Nifty Z-Score])</f>
        <v>298</v>
      </c>
      <c r="AU116">
        <f>_xlfn.RANK.AVG(Table2[[#This Row],[Sharpe Ratio Z-Score]],Table2[Sharpe Ratio Z-Score])</f>
        <v>18</v>
      </c>
      <c r="AV116">
        <f>(Table2[[#This Row],[Rank 1Y]]+Table2[[#This Row],[Rank 6M]]+Table2[[#This Row],[Rank Sharpe]])/3</f>
        <v>164.66666666666666</v>
      </c>
    </row>
    <row r="117" spans="1:48" x14ac:dyDescent="0.3">
      <c r="A117" t="s">
        <v>959</v>
      </c>
      <c r="B117" t="s">
        <v>960</v>
      </c>
      <c r="C117" t="s">
        <v>10183</v>
      </c>
      <c r="D117" t="s">
        <v>130</v>
      </c>
      <c r="E117">
        <v>15023.839202519999</v>
      </c>
      <c r="F117">
        <v>1122.9000000000001</v>
      </c>
      <c r="G117">
        <v>71.4352496926698</v>
      </c>
      <c r="H117">
        <f>(Table2[[#This Row],[1Y Return vs Nifty]]-AVERAGE(Table2[1Y Return vs Nifty]))/_xlfn.STDEV.P(Table2[1Y Return vs Nifty])</f>
        <v>0.43620651571885166</v>
      </c>
      <c r="I117">
        <v>0.15040009068527499</v>
      </c>
      <c r="J117">
        <f>(Table2[[#This Row],[1M Return vs Nifty]]-AVERAGE(Table2[1M Return vs Nifty]))/_xlfn.STDEV.P(Table2[1M Return vs Nifty])</f>
        <v>-0.19234766538391376</v>
      </c>
      <c r="K117">
        <v>32.593358832023398</v>
      </c>
      <c r="L117">
        <f>(Table2[[#This Row],[6M Return vs Nifty]]-AVERAGE(Table2[6M Return vs Nifty]))/_xlfn.STDEV.P(Table2[6M Return vs Nifty])</f>
        <v>0.89387841376885235</v>
      </c>
      <c r="M117">
        <v>1.26437660901691</v>
      </c>
      <c r="N117">
        <f>(Table2[[#This Row],[1W Return vs Nifty]]-AVERAGE(Table2[1W Return vs Nifty]))/_xlfn.STDEV.P(Table2[1W Return vs Nifty])</f>
        <v>-0.13985351611854424</v>
      </c>
      <c r="O117">
        <v>1092.08</v>
      </c>
      <c r="P117">
        <v>1046.2250510322499</v>
      </c>
      <c r="Q117">
        <v>844.14817629623701</v>
      </c>
      <c r="R117">
        <v>61.699480240408199</v>
      </c>
      <c r="S117" s="2">
        <f>(Table2[[#This Row],[Close Price]]-Table2[[#This Row],[20D EMA]])/Table2[[#This Row],[20D EMA]]</f>
        <v>2.8221375723390379E-2</v>
      </c>
      <c r="T117" s="2">
        <f>(Table2[[#This Row],[Close Price]]-Table2[[#This Row],[50D EMA]])/Table2[[#This Row],[50D EMA]]</f>
        <v>7.3287242445685519E-2</v>
      </c>
      <c r="U117" s="2">
        <f>(Table2[[#This Row],[Close Price]]-Table2[[#This Row],[200D EMA]])/Table2[[#This Row],[200D EMA]]</f>
        <v>0.3302166983607161</v>
      </c>
      <c r="V117">
        <v>1.20998726603472</v>
      </c>
      <c r="W117">
        <v>1125.75</v>
      </c>
      <c r="X117">
        <v>1142.95</v>
      </c>
      <c r="Y117">
        <v>1050.2</v>
      </c>
      <c r="Z117">
        <v>1137.8499999999999</v>
      </c>
      <c r="AA117">
        <v>1022.75</v>
      </c>
      <c r="AB117">
        <v>1223.95</v>
      </c>
      <c r="AC117" s="2">
        <f>(Table2[[#This Row],[Close Price]]/Table2[[#This Row],[Day Low]])-1</f>
        <v>-2.5316455696201556E-3</v>
      </c>
      <c r="AD117" s="2">
        <f>(Table2[[#This Row],[Day High]]/Table2[[#This Row],[Close Price]])-1</f>
        <v>1.7855552587051404E-2</v>
      </c>
      <c r="AE117" s="2">
        <f>(Table2[[#This Row],[Close Price]]/Table2[[#This Row],[Current Week Low]])-1</f>
        <v>6.922490954103977E-2</v>
      </c>
      <c r="AF117" s="2">
        <f>(Table2[[#This Row],[Current Week High]]/Table2[[#This Row],[Close Price]])-1</f>
        <v>1.3313741205806195E-2</v>
      </c>
      <c r="AG117" s="2">
        <f>(Table2[[#This Row],[Close Price]]/Table2[[#This Row],[Current Month Low]])-1</f>
        <v>9.7922268394035727E-2</v>
      </c>
      <c r="AH117" s="2">
        <f>(Table2[[#This Row],[Current Month High]]/Table2[[#This Row],[Close Price]])-1</f>
        <v>8.9990203936236579E-2</v>
      </c>
      <c r="AI117">
        <v>8.9990203936236508</v>
      </c>
      <c r="AJ117">
        <v>104.535519125683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0.19</v>
      </c>
      <c r="AM117" t="s">
        <v>10218</v>
      </c>
      <c r="AN117">
        <v>-2.02</v>
      </c>
      <c r="AO117" t="s">
        <v>10217</v>
      </c>
      <c r="AP117">
        <v>0.101973065863376</v>
      </c>
      <c r="AQ117">
        <f>(Table2[[#This Row],[Sharpe Ratio]]-AVERAGE(Table2[Sharpe Ratio]))/_xlfn.STDEV.P(Table2[Sharpe Ratio])</f>
        <v>0.51728773962134711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1.5151714876065929</v>
      </c>
      <c r="AS117">
        <f>_xlfn.RANK.AVG(Table2[[#This Row],[1Y Return vs Nifty Z-Score]],Table2[1Y Return vs Nifty Z-Score])</f>
        <v>170</v>
      </c>
      <c r="AT117">
        <f>_xlfn.RANK.AVG(Table2[[#This Row],[6M Return vs Nifty Z-Score]],Table2[6M Return vs Nifty Z-Score])</f>
        <v>117</v>
      </c>
      <c r="AU117">
        <f>_xlfn.RANK.AVG(Table2[[#This Row],[Sharpe Ratio Z-Score]],Table2[Sharpe Ratio Z-Score])</f>
        <v>207</v>
      </c>
      <c r="AV117">
        <f>(Table2[[#This Row],[Rank 1Y]]+Table2[[#This Row],[Rank 6M]]+Table2[[#This Row],[Rank Sharpe]])/3</f>
        <v>164.66666666666666</v>
      </c>
    </row>
    <row r="118" spans="1:48" x14ac:dyDescent="0.3">
      <c r="A118" t="s">
        <v>507</v>
      </c>
      <c r="B118" t="s">
        <v>508</v>
      </c>
      <c r="C118" t="s">
        <v>10178</v>
      </c>
      <c r="D118" t="s">
        <v>60</v>
      </c>
      <c r="E118">
        <v>41446.3854125</v>
      </c>
      <c r="F118">
        <v>1468.75</v>
      </c>
      <c r="G118">
        <v>60.114447013067803</v>
      </c>
      <c r="H118">
        <f>(Table2[[#This Row],[1Y Return vs Nifty]]-AVERAGE(Table2[1Y Return vs Nifty]))/_xlfn.STDEV.P(Table2[1Y Return vs Nifty])</f>
        <v>0.28098132765255696</v>
      </c>
      <c r="I118">
        <v>12.0287882455806</v>
      </c>
      <c r="J118">
        <f>(Table2[[#This Row],[1M Return vs Nifty]]-AVERAGE(Table2[1M Return vs Nifty]))/_xlfn.STDEV.P(Table2[1M Return vs Nifty])</f>
        <v>1.0031662454467209</v>
      </c>
      <c r="K118">
        <v>46.519391918296698</v>
      </c>
      <c r="L118">
        <f>(Table2[[#This Row],[6M Return vs Nifty]]-AVERAGE(Table2[6M Return vs Nifty]))/_xlfn.STDEV.P(Table2[6M Return vs Nifty])</f>
        <v>1.3665906428383596</v>
      </c>
      <c r="M118">
        <v>-0.89052310433691395</v>
      </c>
      <c r="N118">
        <f>(Table2[[#This Row],[1W Return vs Nifty]]-AVERAGE(Table2[1W Return vs Nifty]))/_xlfn.STDEV.P(Table2[1W Return vs Nifty])</f>
        <v>-0.58306478554463959</v>
      </c>
      <c r="O118">
        <v>1389.4</v>
      </c>
      <c r="P118">
        <v>1285.5660634780199</v>
      </c>
      <c r="Q118">
        <v>1028.2343520929701</v>
      </c>
      <c r="R118">
        <v>86.004564494337203</v>
      </c>
      <c r="S118" s="2">
        <f>(Table2[[#This Row],[Close Price]]-Table2[[#This Row],[20D EMA]])/Table2[[#This Row],[20D EMA]]</f>
        <v>5.7110983158197716E-2</v>
      </c>
      <c r="T118" s="2">
        <f>(Table2[[#This Row],[Close Price]]-Table2[[#This Row],[50D EMA]])/Table2[[#This Row],[50D EMA]]</f>
        <v>0.14249282220968651</v>
      </c>
      <c r="U118" s="2">
        <f>(Table2[[#This Row],[Close Price]]-Table2[[#This Row],[200D EMA]])/Table2[[#This Row],[200D EMA]]</f>
        <v>0.42841950087580782</v>
      </c>
      <c r="V118">
        <v>0.81311757731563294</v>
      </c>
      <c r="W118">
        <v>1453.4</v>
      </c>
      <c r="X118">
        <v>1479.4</v>
      </c>
      <c r="Y118">
        <v>1420</v>
      </c>
      <c r="Z118">
        <v>1474</v>
      </c>
      <c r="AA118">
        <v>1232.0999999999999</v>
      </c>
      <c r="AB118">
        <v>1474</v>
      </c>
      <c r="AC118" s="2">
        <f>(Table2[[#This Row],[Close Price]]/Table2[[#This Row],[Day Low]])-1</f>
        <v>1.0561442135681887E-2</v>
      </c>
      <c r="AD118" s="2">
        <f>(Table2[[#This Row],[Day High]]/Table2[[#This Row],[Close Price]])-1</f>
        <v>7.251063829787352E-3</v>
      </c>
      <c r="AE118" s="2">
        <f>(Table2[[#This Row],[Close Price]]/Table2[[#This Row],[Current Week Low]])-1</f>
        <v>3.4330985915492995E-2</v>
      </c>
      <c r="AF118" s="2">
        <f>(Table2[[#This Row],[Current Week High]]/Table2[[#This Row],[Close Price]])-1</f>
        <v>3.5744680851064192E-3</v>
      </c>
      <c r="AG118" s="2">
        <f>(Table2[[#This Row],[Close Price]]/Table2[[#This Row],[Current Month Low]])-1</f>
        <v>0.19207044882720559</v>
      </c>
      <c r="AH118" s="2">
        <f>(Table2[[#This Row],[Current Month High]]/Table2[[#This Row],[Close Price]])-1</f>
        <v>3.5744680851064192E-3</v>
      </c>
      <c r="AI118">
        <v>0.35744680851064098</v>
      </c>
      <c r="AJ118">
        <v>103.399806121035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0.24</v>
      </c>
      <c r="AM118" t="s">
        <v>10218</v>
      </c>
      <c r="AN118">
        <v>6.32</v>
      </c>
      <c r="AO118" t="s">
        <v>10218</v>
      </c>
      <c r="AP118">
        <v>9.8581918095247995E-2</v>
      </c>
      <c r="AQ118">
        <f>(Table2[[#This Row],[Sharpe Ratio]]-AVERAGE(Table2[Sharpe Ratio]))/_xlfn.STDEV.P(Table2[Sharpe Ratio])</f>
        <v>0.47803273923007833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2.5457061696230765</v>
      </c>
      <c r="AS118">
        <f>_xlfn.RANK.AVG(Table2[[#This Row],[1Y Return vs Nifty Z-Score]],Table2[1Y Return vs Nifty Z-Score])</f>
        <v>211</v>
      </c>
      <c r="AT118">
        <f>_xlfn.RANK.AVG(Table2[[#This Row],[6M Return vs Nifty Z-Score]],Table2[6M Return vs Nifty Z-Score])</f>
        <v>68</v>
      </c>
      <c r="AU118">
        <f>_xlfn.RANK.AVG(Table2[[#This Row],[Sharpe Ratio Z-Score]],Table2[Sharpe Ratio Z-Score])</f>
        <v>216</v>
      </c>
      <c r="AV118">
        <f>(Table2[[#This Row],[Rank 1Y]]+Table2[[#This Row],[Rank 6M]]+Table2[[#This Row],[Rank Sharpe]])/3</f>
        <v>165</v>
      </c>
    </row>
    <row r="119" spans="1:48" x14ac:dyDescent="0.3">
      <c r="A119" t="s">
        <v>963</v>
      </c>
      <c r="B119" t="s">
        <v>964</v>
      </c>
      <c r="C119" t="s">
        <v>10171</v>
      </c>
      <c r="D119" t="s">
        <v>18</v>
      </c>
      <c r="E119">
        <v>14845.722023</v>
      </c>
      <c r="F119">
        <v>996.95</v>
      </c>
      <c r="G119">
        <v>120.826202983114</v>
      </c>
      <c r="H119">
        <f>(Table2[[#This Row],[1Y Return vs Nifty]]-AVERAGE(Table2[1Y Return vs Nifty]))/_xlfn.STDEV.P(Table2[1Y Return vs Nifty])</f>
        <v>1.1134305810315346</v>
      </c>
      <c r="I119">
        <v>0.76800956712983504</v>
      </c>
      <c r="J119">
        <f>(Table2[[#This Row],[1M Return vs Nifty]]-AVERAGE(Table2[1M Return vs Nifty]))/_xlfn.STDEV.P(Table2[1M Return vs Nifty])</f>
        <v>-0.13018765588413972</v>
      </c>
      <c r="K119">
        <v>1.8926338699073999</v>
      </c>
      <c r="L119">
        <f>(Table2[[#This Row],[6M Return vs Nifty]]-AVERAGE(Table2[6M Return vs Nifty]))/_xlfn.STDEV.P(Table2[6M Return vs Nifty])</f>
        <v>-0.14824234244251899</v>
      </c>
      <c r="M119">
        <v>0.43564860103483</v>
      </c>
      <c r="N119">
        <f>(Table2[[#This Row],[1W Return vs Nifty]]-AVERAGE(Table2[1W Return vs Nifty]))/_xlfn.STDEV.P(Table2[1W Return vs Nifty])</f>
        <v>-0.31030302249257374</v>
      </c>
      <c r="O119">
        <v>1021.65</v>
      </c>
      <c r="P119">
        <v>993.37268059766495</v>
      </c>
      <c r="Q119">
        <v>837.11703205396202</v>
      </c>
      <c r="R119">
        <v>42.5404141839795</v>
      </c>
      <c r="S119" s="2">
        <f>(Table2[[#This Row],[Close Price]]-Table2[[#This Row],[20D EMA]])/Table2[[#This Row],[20D EMA]]</f>
        <v>-2.4176577105662341E-2</v>
      </c>
      <c r="T119" s="2">
        <f>(Table2[[#This Row],[Close Price]]-Table2[[#This Row],[50D EMA]])/Table2[[#This Row],[50D EMA]]</f>
        <v>3.6011856095969842E-3</v>
      </c>
      <c r="U119" s="2">
        <f>(Table2[[#This Row],[Close Price]]-Table2[[#This Row],[200D EMA]])/Table2[[#This Row],[200D EMA]]</f>
        <v>0.19093264361599432</v>
      </c>
      <c r="V119">
        <v>2.4071206830159499</v>
      </c>
      <c r="W119">
        <v>996.6</v>
      </c>
      <c r="X119">
        <v>1023.9</v>
      </c>
      <c r="Y119">
        <v>990.2</v>
      </c>
      <c r="Z119">
        <v>1041.8</v>
      </c>
      <c r="AA119">
        <v>945.65</v>
      </c>
      <c r="AB119">
        <v>1275</v>
      </c>
      <c r="AC119" s="2">
        <f>(Table2[[#This Row],[Close Price]]/Table2[[#This Row],[Day Low]])-1</f>
        <v>3.5119405980332807E-4</v>
      </c>
      <c r="AD119" s="2">
        <f>(Table2[[#This Row],[Day High]]/Table2[[#This Row],[Close Price]])-1</f>
        <v>2.7032448969356526E-2</v>
      </c>
      <c r="AE119" s="2">
        <f>(Table2[[#This Row],[Close Price]]/Table2[[#This Row],[Current Week Low]])-1</f>
        <v>6.816804685922051E-3</v>
      </c>
      <c r="AF119" s="2">
        <f>(Table2[[#This Row],[Current Week High]]/Table2[[#This Row],[Close Price]])-1</f>
        <v>4.4987210993530091E-2</v>
      </c>
      <c r="AG119" s="2">
        <f>(Table2[[#This Row],[Close Price]]/Table2[[#This Row],[Current Month Low]])-1</f>
        <v>5.4248400571035971E-2</v>
      </c>
      <c r="AH119" s="2">
        <f>(Table2[[#This Row],[Current Month High]]/Table2[[#This Row],[Close Price]])-1</f>
        <v>0.27890064697326844</v>
      </c>
      <c r="AI119">
        <v>27.8900646973268</v>
      </c>
      <c r="AJ119">
        <v>186.562230526013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0.01</v>
      </c>
      <c r="AM119" t="s">
        <v>10218</v>
      </c>
      <c r="AN119">
        <v>-4.7699999999999996</v>
      </c>
      <c r="AO119" t="s">
        <v>10217</v>
      </c>
      <c r="AP119">
        <v>0.19106331583089201</v>
      </c>
      <c r="AQ119">
        <f>(Table2[[#This Row],[Sharpe Ratio]]-AVERAGE(Table2[Sharpe Ratio]))/_xlfn.STDEV.P(Table2[Sharpe Ratio])</f>
        <v>1.5485721413811793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2.0732697015934813</v>
      </c>
      <c r="AS119">
        <f>_xlfn.RANK.AVG(Table2[[#This Row],[1Y Return vs Nifty Z-Score]],Table2[1Y Return vs Nifty Z-Score])</f>
        <v>82</v>
      </c>
      <c r="AT119">
        <f>_xlfn.RANK.AVG(Table2[[#This Row],[6M Return vs Nifty Z-Score]],Table2[6M Return vs Nifty Z-Score])</f>
        <v>372</v>
      </c>
      <c r="AU119">
        <f>_xlfn.RANK.AVG(Table2[[#This Row],[Sharpe Ratio Z-Score]],Table2[Sharpe Ratio Z-Score])</f>
        <v>45</v>
      </c>
      <c r="AV119">
        <f>(Table2[[#This Row],[Rank 1Y]]+Table2[[#This Row],[Rank 6M]]+Table2[[#This Row],[Rank Sharpe]])/3</f>
        <v>166.33333333333334</v>
      </c>
    </row>
    <row r="120" spans="1:48" x14ac:dyDescent="0.3">
      <c r="A120" t="s">
        <v>347</v>
      </c>
      <c r="B120" t="s">
        <v>348</v>
      </c>
      <c r="C120" t="s">
        <v>10182</v>
      </c>
      <c r="D120" t="s">
        <v>46</v>
      </c>
      <c r="E120">
        <v>72720.286025793001</v>
      </c>
      <c r="F120">
        <v>101.73</v>
      </c>
      <c r="G120">
        <v>71.031752129627407</v>
      </c>
      <c r="H120">
        <f>(Table2[[#This Row],[1Y Return vs Nifty]]-AVERAGE(Table2[1Y Return vs Nifty]))/_xlfn.STDEV.P(Table2[1Y Return vs Nifty])</f>
        <v>0.43067395880745879</v>
      </c>
      <c r="I120">
        <v>1.07315289445494</v>
      </c>
      <c r="J120">
        <f>(Table2[[#This Row],[1M Return vs Nifty]]-AVERAGE(Table2[1M Return vs Nifty]))/_xlfn.STDEV.P(Table2[1M Return vs Nifty])</f>
        <v>-9.9476158006040316E-2</v>
      </c>
      <c r="K120">
        <v>14.9942174683943</v>
      </c>
      <c r="L120">
        <f>(Table2[[#This Row],[6M Return vs Nifty]]-AVERAGE(Table2[6M Return vs Nifty]))/_xlfn.STDEV.P(Table2[6M Return vs Nifty])</f>
        <v>0.29648436104965242</v>
      </c>
      <c r="M120">
        <v>3.9230002525924701</v>
      </c>
      <c r="N120">
        <f>(Table2[[#This Row],[1W Return vs Nifty]]-AVERAGE(Table2[1W Return vs Nifty]))/_xlfn.STDEV.P(Table2[1W Return vs Nifty])</f>
        <v>0.40696170349157534</v>
      </c>
      <c r="O120">
        <v>96.64</v>
      </c>
      <c r="P120">
        <v>93.542250638244795</v>
      </c>
      <c r="Q120">
        <v>80.7141081675626</v>
      </c>
      <c r="R120">
        <v>72.238604698292704</v>
      </c>
      <c r="S120" s="2">
        <f>(Table2[[#This Row],[Close Price]]-Table2[[#This Row],[20D EMA]])/Table2[[#This Row],[20D EMA]]</f>
        <v>5.2669701986755003E-2</v>
      </c>
      <c r="T120" s="2">
        <f>(Table2[[#This Row],[Close Price]]-Table2[[#This Row],[50D EMA]])/Table2[[#This Row],[50D EMA]]</f>
        <v>8.7529958985267817E-2</v>
      </c>
      <c r="U120" s="2">
        <f>(Table2[[#This Row],[Close Price]]-Table2[[#This Row],[200D EMA]])/Table2[[#This Row],[200D EMA]]</f>
        <v>0.26037445385394564</v>
      </c>
      <c r="V120">
        <v>0.65569842191273198</v>
      </c>
      <c r="W120">
        <v>101.14</v>
      </c>
      <c r="X120">
        <v>102.53</v>
      </c>
      <c r="Y120">
        <v>96.25</v>
      </c>
      <c r="Z120">
        <v>103.75</v>
      </c>
      <c r="AA120">
        <v>88.73</v>
      </c>
      <c r="AB120">
        <v>103.75</v>
      </c>
      <c r="AC120" s="2">
        <f>(Table2[[#This Row],[Close Price]]/Table2[[#This Row],[Day Low]])-1</f>
        <v>5.8334981214158699E-3</v>
      </c>
      <c r="AD120" s="2">
        <f>(Table2[[#This Row],[Day High]]/Table2[[#This Row],[Close Price]])-1</f>
        <v>7.8639536026736678E-3</v>
      </c>
      <c r="AE120" s="2">
        <f>(Table2[[#This Row],[Close Price]]/Table2[[#This Row],[Current Week Low]])-1</f>
        <v>5.6935064935065061E-2</v>
      </c>
      <c r="AF120" s="2">
        <f>(Table2[[#This Row],[Current Week High]]/Table2[[#This Row],[Close Price]])-1</f>
        <v>1.9856482846751122E-2</v>
      </c>
      <c r="AG120" s="2">
        <f>(Table2[[#This Row],[Close Price]]/Table2[[#This Row],[Current Month Low]])-1</f>
        <v>0.14651189000338105</v>
      </c>
      <c r="AH120" s="2">
        <f>(Table2[[#This Row],[Current Month High]]/Table2[[#This Row],[Close Price]])-1</f>
        <v>1.9856482846751122E-2</v>
      </c>
      <c r="AI120">
        <v>1.98564828467511</v>
      </c>
      <c r="AJ120">
        <v>102.447761194029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0.08</v>
      </c>
      <c r="AM120" t="s">
        <v>10218</v>
      </c>
      <c r="AN120">
        <v>4.08</v>
      </c>
      <c r="AO120" t="s">
        <v>10218</v>
      </c>
      <c r="AP120">
        <v>0.156044080376918</v>
      </c>
      <c r="AQ120">
        <f>(Table2[[#This Row],[Sharpe Ratio]]-AVERAGE(Table2[Sharpe Ratio]))/_xlfn.STDEV.P(Table2[Sharpe Ratio])</f>
        <v>1.1431990360368074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2.1778429013794538</v>
      </c>
      <c r="AS120">
        <f>_xlfn.RANK.AVG(Table2[[#This Row],[1Y Return vs Nifty Z-Score]],Table2[1Y Return vs Nifty Z-Score])</f>
        <v>172</v>
      </c>
      <c r="AT120">
        <f>_xlfn.RANK.AVG(Table2[[#This Row],[6M Return vs Nifty Z-Score]],Table2[6M Return vs Nifty Z-Score])</f>
        <v>231</v>
      </c>
      <c r="AU120">
        <f>_xlfn.RANK.AVG(Table2[[#This Row],[Sharpe Ratio Z-Score]],Table2[Sharpe Ratio Z-Score])</f>
        <v>97</v>
      </c>
      <c r="AV120">
        <f>(Table2[[#This Row],[Rank 1Y]]+Table2[[#This Row],[Rank 6M]]+Table2[[#This Row],[Rank Sharpe]])/3</f>
        <v>166.66666666666666</v>
      </c>
    </row>
    <row r="121" spans="1:48" x14ac:dyDescent="0.3">
      <c r="A121" t="s">
        <v>927</v>
      </c>
      <c r="B121" t="s">
        <v>928</v>
      </c>
      <c r="C121" t="s">
        <v>10187</v>
      </c>
      <c r="D121" t="s">
        <v>548</v>
      </c>
      <c r="E121">
        <v>16117.023422820001</v>
      </c>
      <c r="F121">
        <v>857.1</v>
      </c>
      <c r="G121">
        <v>71.578280072716595</v>
      </c>
      <c r="H121">
        <f>(Table2[[#This Row],[1Y Return vs Nifty]]-AVERAGE(Table2[1Y Return vs Nifty]))/_xlfn.STDEV.P(Table2[1Y Return vs Nifty])</f>
        <v>0.43816767680171032</v>
      </c>
      <c r="I121">
        <v>13.300680167757699</v>
      </c>
      <c r="J121">
        <f>(Table2[[#This Row],[1M Return vs Nifty]]-AVERAGE(Table2[1M Return vs Nifty]))/_xlfn.STDEV.P(Table2[1M Return vs Nifty])</f>
        <v>1.1311772572277412</v>
      </c>
      <c r="K121">
        <v>27.777936375912201</v>
      </c>
      <c r="L121">
        <f>(Table2[[#This Row],[6M Return vs Nifty]]-AVERAGE(Table2[6M Return vs Nifty]))/_xlfn.STDEV.P(Table2[6M Return vs Nifty])</f>
        <v>0.73042130656267956</v>
      </c>
      <c r="M121">
        <v>-3.3326852515436398</v>
      </c>
      <c r="N121">
        <f>(Table2[[#This Row],[1W Return vs Nifty]]-AVERAGE(Table2[1W Return vs Nifty]))/_xlfn.STDEV.P(Table2[1W Return vs Nifty])</f>
        <v>-1.0853590587770794</v>
      </c>
      <c r="O121">
        <v>855.82</v>
      </c>
      <c r="P121">
        <v>799.903803929329</v>
      </c>
      <c r="Q121">
        <v>666.09460483368605</v>
      </c>
      <c r="R121">
        <v>43.622021514598799</v>
      </c>
      <c r="S121" s="2">
        <f>(Table2[[#This Row],[Close Price]]-Table2[[#This Row],[20D EMA]])/Table2[[#This Row],[20D EMA]]</f>
        <v>1.4956416068799194E-3</v>
      </c>
      <c r="T121" s="2">
        <f>(Table2[[#This Row],[Close Price]]-Table2[[#This Row],[50D EMA]])/Table2[[#This Row],[50D EMA]]</f>
        <v>7.1503843074265799E-2</v>
      </c>
      <c r="U121" s="2">
        <f>(Table2[[#This Row],[Close Price]]-Table2[[#This Row],[200D EMA]])/Table2[[#This Row],[200D EMA]]</f>
        <v>0.28675415441025104</v>
      </c>
      <c r="V121">
        <v>1.1197820899439599</v>
      </c>
      <c r="W121">
        <v>857.1</v>
      </c>
      <c r="X121">
        <v>874.55</v>
      </c>
      <c r="Y121">
        <v>851.25</v>
      </c>
      <c r="Z121">
        <v>890.65</v>
      </c>
      <c r="AA121">
        <v>749</v>
      </c>
      <c r="AB121">
        <v>926.6</v>
      </c>
      <c r="AC121" s="2">
        <f>(Table2[[#This Row],[Close Price]]/Table2[[#This Row],[Day Low]])-1</f>
        <v>0</v>
      </c>
      <c r="AD121" s="2">
        <f>(Table2[[#This Row],[Day High]]/Table2[[#This Row],[Close Price]])-1</f>
        <v>2.0359351300898387E-2</v>
      </c>
      <c r="AE121" s="2">
        <f>(Table2[[#This Row],[Close Price]]/Table2[[#This Row],[Current Week Low]])-1</f>
        <v>6.8722466960353668E-3</v>
      </c>
      <c r="AF121" s="2">
        <f>(Table2[[#This Row],[Current Week High]]/Table2[[#This Row],[Close Price]])-1</f>
        <v>3.9143623847859077E-2</v>
      </c>
      <c r="AG121" s="2">
        <f>(Table2[[#This Row],[Close Price]]/Table2[[#This Row],[Current Month Low]])-1</f>
        <v>0.14432576769025363</v>
      </c>
      <c r="AH121" s="2">
        <f>(Table2[[#This Row],[Current Month High]]/Table2[[#This Row],[Close Price]])-1</f>
        <v>8.1087387702718505E-2</v>
      </c>
      <c r="AI121">
        <v>8.1087387702718505</v>
      </c>
      <c r="AJ121">
        <v>103.58669833729201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0.05</v>
      </c>
      <c r="AM121" t="s">
        <v>10218</v>
      </c>
      <c r="AN121">
        <v>-0.91</v>
      </c>
      <c r="AO121" t="s">
        <v>10217</v>
      </c>
      <c r="AP121">
        <v>0.11205191884971601</v>
      </c>
      <c r="AQ121">
        <f>(Table2[[#This Row],[Sharpe Ratio]]-AVERAGE(Table2[Sharpe Ratio]))/_xlfn.STDEV.P(Table2[Sharpe Ratio])</f>
        <v>0.63395778910749023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1.8483649709225418</v>
      </c>
      <c r="AS121">
        <f>_xlfn.RANK.AVG(Table2[[#This Row],[1Y Return vs Nifty Z-Score]],Table2[1Y Return vs Nifty Z-Score])</f>
        <v>169</v>
      </c>
      <c r="AT121">
        <f>_xlfn.RANK.AVG(Table2[[#This Row],[6M Return vs Nifty Z-Score]],Table2[6M Return vs Nifty Z-Score])</f>
        <v>140</v>
      </c>
      <c r="AU121">
        <f>_xlfn.RANK.AVG(Table2[[#This Row],[Sharpe Ratio Z-Score]],Table2[Sharpe Ratio Z-Score])</f>
        <v>191</v>
      </c>
      <c r="AV121">
        <f>(Table2[[#This Row],[Rank 1Y]]+Table2[[#This Row],[Rank 6M]]+Table2[[#This Row],[Rank Sharpe]])/3</f>
        <v>166.66666666666666</v>
      </c>
    </row>
    <row r="122" spans="1:48" x14ac:dyDescent="0.3">
      <c r="A122" t="s">
        <v>1157</v>
      </c>
      <c r="B122" t="s">
        <v>1158</v>
      </c>
      <c r="C122" t="s">
        <v>10176</v>
      </c>
      <c r="D122" t="s">
        <v>46</v>
      </c>
      <c r="E122">
        <v>10552.506293119999</v>
      </c>
      <c r="F122">
        <v>1619.2</v>
      </c>
      <c r="G122">
        <v>44.086629974576603</v>
      </c>
      <c r="H122">
        <f>(Table2[[#This Row],[1Y Return vs Nifty]]-AVERAGE(Table2[1Y Return vs Nifty]))/_xlfn.STDEV.P(Table2[1Y Return vs Nifty])</f>
        <v>6.1215911320839166E-2</v>
      </c>
      <c r="I122">
        <v>-11.462096081505299</v>
      </c>
      <c r="J122">
        <f>(Table2[[#This Row],[1M Return vs Nifty]]-AVERAGE(Table2[1M Return vs Nifty]))/_xlfn.STDEV.P(Table2[1M Return vs Nifty])</f>
        <v>-1.361100574641211</v>
      </c>
      <c r="K122">
        <v>58.831758635256897</v>
      </c>
      <c r="L122">
        <f>(Table2[[#This Row],[6M Return vs Nifty]]-AVERAGE(Table2[6M Return vs Nifty]))/_xlfn.STDEV.P(Table2[6M Return vs Nifty])</f>
        <v>1.7845277739537784</v>
      </c>
      <c r="M122">
        <v>-3.3023254174643002</v>
      </c>
      <c r="N122">
        <f>(Table2[[#This Row],[1W Return vs Nifty]]-AVERAGE(Table2[1W Return vs Nifty]))/_xlfn.STDEV.P(Table2[1W Return vs Nifty])</f>
        <v>-1.0791147679089317</v>
      </c>
      <c r="O122">
        <v>1681.41</v>
      </c>
      <c r="P122">
        <v>1603.8300948203801</v>
      </c>
      <c r="Q122">
        <v>1235.7195546564001</v>
      </c>
      <c r="R122">
        <v>35.900245741246898</v>
      </c>
      <c r="S122" s="2">
        <f>(Table2[[#This Row],[Close Price]]-Table2[[#This Row],[20D EMA]])/Table2[[#This Row],[20D EMA]]</f>
        <v>-3.6998709416501643E-2</v>
      </c>
      <c r="T122" s="2">
        <f>(Table2[[#This Row],[Close Price]]-Table2[[#This Row],[50D EMA]])/Table2[[#This Row],[50D EMA]]</f>
        <v>9.5832502640133665E-3</v>
      </c>
      <c r="U122" s="2">
        <f>(Table2[[#This Row],[Close Price]]-Table2[[#This Row],[200D EMA]])/Table2[[#This Row],[200D EMA]]</f>
        <v>0.31032967302215203</v>
      </c>
      <c r="V122">
        <v>0.85493537496678595</v>
      </c>
      <c r="W122">
        <v>1610.05</v>
      </c>
      <c r="X122">
        <v>1635.25</v>
      </c>
      <c r="Y122">
        <v>1615.1</v>
      </c>
      <c r="Z122">
        <v>1711.55</v>
      </c>
      <c r="AA122">
        <v>1590</v>
      </c>
      <c r="AB122">
        <v>1879.9</v>
      </c>
      <c r="AC122" s="2">
        <f>(Table2[[#This Row],[Close Price]]/Table2[[#This Row],[Day Low]])-1</f>
        <v>5.6830533213254597E-3</v>
      </c>
      <c r="AD122" s="2">
        <f>(Table2[[#This Row],[Day High]]/Table2[[#This Row],[Close Price]])-1</f>
        <v>9.9123023715415037E-3</v>
      </c>
      <c r="AE122" s="2">
        <f>(Table2[[#This Row],[Close Price]]/Table2[[#This Row],[Current Week Low]])-1</f>
        <v>2.538542505108099E-3</v>
      </c>
      <c r="AF122" s="2">
        <f>(Table2[[#This Row],[Current Week High]]/Table2[[#This Row],[Close Price]])-1</f>
        <v>5.703433794466406E-2</v>
      </c>
      <c r="AG122" s="2">
        <f>(Table2[[#This Row],[Close Price]]/Table2[[#This Row],[Current Month Low]])-1</f>
        <v>1.8364779874213921E-2</v>
      </c>
      <c r="AH122" s="2">
        <f>(Table2[[#This Row],[Current Month High]]/Table2[[#This Row],[Close Price]])-1</f>
        <v>0.16100543478260865</v>
      </c>
      <c r="AI122">
        <v>16.1005434782608</v>
      </c>
      <c r="AJ122">
        <v>101.11787355608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0.19</v>
      </c>
      <c r="AM122" t="s">
        <v>10218</v>
      </c>
      <c r="AN122">
        <v>-4.0999999999999996</v>
      </c>
      <c r="AO122" t="s">
        <v>10217</v>
      </c>
      <c r="AP122">
        <v>0.109677537980231</v>
      </c>
      <c r="AQ122">
        <f>(Table2[[#This Row],[Sharpe Ratio]]-AVERAGE(Table2[Sharpe Ratio]))/_xlfn.STDEV.P(Table2[Sharpe Ratio])</f>
        <v>0.60647260464084363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1.2000947365318426E-2</v>
      </c>
      <c r="AS122">
        <f>_xlfn.RANK.AVG(Table2[[#This Row],[1Y Return vs Nifty Z-Score]],Table2[1Y Return vs Nifty Z-Score])</f>
        <v>268</v>
      </c>
      <c r="AT122">
        <f>_xlfn.RANK.AVG(Table2[[#This Row],[6M Return vs Nifty Z-Score]],Table2[6M Return vs Nifty Z-Score])</f>
        <v>37</v>
      </c>
      <c r="AU122">
        <f>_xlfn.RANK.AVG(Table2[[#This Row],[Sharpe Ratio Z-Score]],Table2[Sharpe Ratio Z-Score])</f>
        <v>196</v>
      </c>
      <c r="AV122">
        <f>(Table2[[#This Row],[Rank 1Y]]+Table2[[#This Row],[Rank 6M]]+Table2[[#This Row],[Rank Sharpe]])/3</f>
        <v>167</v>
      </c>
    </row>
    <row r="123" spans="1:48" x14ac:dyDescent="0.3">
      <c r="A123" t="s">
        <v>912</v>
      </c>
      <c r="B123" t="s">
        <v>913</v>
      </c>
      <c r="C123" t="s">
        <v>10182</v>
      </c>
      <c r="D123" t="s">
        <v>68</v>
      </c>
      <c r="E123">
        <v>16674</v>
      </c>
      <c r="F123">
        <v>111.16</v>
      </c>
      <c r="G123">
        <v>165.831284624902</v>
      </c>
      <c r="H123">
        <f>(Table2[[#This Row],[1Y Return vs Nifty]]-AVERAGE(Table2[1Y Return vs Nifty]))/_xlfn.STDEV.P(Table2[1Y Return vs Nifty])</f>
        <v>1.7305177664104332</v>
      </c>
      <c r="I123">
        <v>38.112524139855601</v>
      </c>
      <c r="J123">
        <f>(Table2[[#This Row],[1M Return vs Nifty]]-AVERAGE(Table2[1M Return vs Nifty]))/_xlfn.STDEV.P(Table2[1M Return vs Nifty])</f>
        <v>3.6283935659722566</v>
      </c>
      <c r="K123">
        <v>22.642935480864701</v>
      </c>
      <c r="L123">
        <f>(Table2[[#This Row],[6M Return vs Nifty]]-AVERAGE(Table2[6M Return vs Nifty]))/_xlfn.STDEV.P(Table2[6M Return vs Nifty])</f>
        <v>0.55611626905961276</v>
      </c>
      <c r="M123">
        <v>27.797734859811101</v>
      </c>
      <c r="N123">
        <f>(Table2[[#This Row],[1W Return vs Nifty]]-AVERAGE(Table2[1W Return vs Nifty]))/_xlfn.STDEV.P(Table2[1W Return vs Nifty])</f>
        <v>5.3174229035664862</v>
      </c>
      <c r="O123">
        <v>96.25</v>
      </c>
      <c r="P123">
        <v>86.829428545028193</v>
      </c>
      <c r="Q123">
        <v>71.914967152749298</v>
      </c>
      <c r="R123">
        <v>65.132232620804203</v>
      </c>
      <c r="S123" s="2">
        <f>(Table2[[#This Row],[Close Price]]-Table2[[#This Row],[20D EMA]])/Table2[[#This Row],[20D EMA]]</f>
        <v>0.15490909090909089</v>
      </c>
      <c r="T123" s="2">
        <f>(Table2[[#This Row],[Close Price]]-Table2[[#This Row],[50D EMA]])/Table2[[#This Row],[50D EMA]]</f>
        <v>0.28021112038477142</v>
      </c>
      <c r="U123" s="2">
        <f>(Table2[[#This Row],[Close Price]]-Table2[[#This Row],[200D EMA]])/Table2[[#This Row],[200D EMA]]</f>
        <v>0.5457143957792987</v>
      </c>
      <c r="V123">
        <v>3.1776700174828201</v>
      </c>
      <c r="W123">
        <v>108.9</v>
      </c>
      <c r="X123">
        <v>112.48</v>
      </c>
      <c r="Y123">
        <v>104</v>
      </c>
      <c r="Z123">
        <v>116.33</v>
      </c>
      <c r="AA123">
        <v>76.959999999999994</v>
      </c>
      <c r="AB123">
        <v>131.80000000000001</v>
      </c>
      <c r="AC123" s="2">
        <f>(Table2[[#This Row],[Close Price]]/Table2[[#This Row],[Day Low]])-1</f>
        <v>2.0752984389347917E-2</v>
      </c>
      <c r="AD123" s="2">
        <f>(Table2[[#This Row],[Day High]]/Table2[[#This Row],[Close Price]])-1</f>
        <v>1.1874775098956514E-2</v>
      </c>
      <c r="AE123" s="2">
        <f>(Table2[[#This Row],[Close Price]]/Table2[[#This Row],[Current Week Low]])-1</f>
        <v>6.8846153846153779E-2</v>
      </c>
      <c r="AF123" s="2">
        <f>(Table2[[#This Row],[Current Week High]]/Table2[[#This Row],[Close Price]])-1</f>
        <v>4.6509535804246216E-2</v>
      </c>
      <c r="AG123" s="2">
        <f>(Table2[[#This Row],[Close Price]]/Table2[[#This Row],[Current Month Low]])-1</f>
        <v>0.44438669438669454</v>
      </c>
      <c r="AH123" s="2">
        <f>(Table2[[#This Row],[Current Month High]]/Table2[[#This Row],[Close Price]])-1</f>
        <v>0.18567830154731935</v>
      </c>
      <c r="AI123">
        <v>18.567830154731901</v>
      </c>
      <c r="AJ123">
        <v>227.905604719764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0.43</v>
      </c>
      <c r="AM123" t="s">
        <v>10218</v>
      </c>
      <c r="AN123">
        <v>25.45</v>
      </c>
      <c r="AO123" t="s">
        <v>10218</v>
      </c>
      <c r="AP123">
        <v>7.2962976330659998E-2</v>
      </c>
      <c r="AQ123">
        <f>(Table2[[#This Row],[Sharpe Ratio]]-AVERAGE(Table2[Sharpe Ratio]))/_xlfn.STDEV.P(Table2[Sharpe Ratio])</f>
        <v>0.18147486627488407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11.413925371283673</v>
      </c>
      <c r="AS123">
        <f>_xlfn.RANK.AVG(Table2[[#This Row],[1Y Return vs Nifty Z-Score]],Table2[1Y Return vs Nifty Z-Score])</f>
        <v>45</v>
      </c>
      <c r="AT123">
        <f>_xlfn.RANK.AVG(Table2[[#This Row],[6M Return vs Nifty Z-Score]],Table2[6M Return vs Nifty Z-Score])</f>
        <v>171</v>
      </c>
      <c r="AU123">
        <f>_xlfn.RANK.AVG(Table2[[#This Row],[Sharpe Ratio Z-Score]],Table2[Sharpe Ratio Z-Score])</f>
        <v>286</v>
      </c>
      <c r="AV123">
        <f>(Table2[[#This Row],[Rank 1Y]]+Table2[[#This Row],[Rank 6M]]+Table2[[#This Row],[Rank Sharpe]])/3</f>
        <v>167.33333333333334</v>
      </c>
    </row>
    <row r="124" spans="1:48" x14ac:dyDescent="0.3">
      <c r="A124" t="s">
        <v>1490</v>
      </c>
      <c r="B124" t="s">
        <v>1491</v>
      </c>
      <c r="C124" t="s">
        <v>10181</v>
      </c>
      <c r="D124" t="s">
        <v>388</v>
      </c>
      <c r="E124">
        <v>6746.0614420450001</v>
      </c>
      <c r="F124">
        <v>217.15</v>
      </c>
      <c r="G124">
        <v>175.286588318871</v>
      </c>
      <c r="H124">
        <f>(Table2[[#This Row],[1Y Return vs Nifty]]-AVERAGE(Table2[1Y Return vs Nifty]))/_xlfn.STDEV.P(Table2[1Y Return vs Nifty])</f>
        <v>1.860164164785064</v>
      </c>
      <c r="I124">
        <v>-1.37733298135441</v>
      </c>
      <c r="J124">
        <f>(Table2[[#This Row],[1M Return vs Nifty]]-AVERAGE(Table2[1M Return vs Nifty]))/_xlfn.STDEV.P(Table2[1M Return vs Nifty])</f>
        <v>-0.34610810121432195</v>
      </c>
      <c r="K124">
        <v>12.3279893240445</v>
      </c>
      <c r="L124">
        <f>(Table2[[#This Row],[6M Return vs Nifty]]-AVERAGE(Table2[6M Return vs Nifty]))/_xlfn.STDEV.P(Table2[6M Return vs Nifty])</f>
        <v>0.20598058000049158</v>
      </c>
      <c r="M124">
        <v>0.68290232392599703</v>
      </c>
      <c r="N124">
        <f>(Table2[[#This Row],[1W Return vs Nifty]]-AVERAGE(Table2[1W Return vs Nifty]))/_xlfn.STDEV.P(Table2[1W Return vs Nifty])</f>
        <v>-0.25944885247536853</v>
      </c>
      <c r="O124">
        <v>210.74</v>
      </c>
      <c r="P124">
        <v>201.84321311215501</v>
      </c>
      <c r="Q124">
        <v>165.904419151045</v>
      </c>
      <c r="R124">
        <v>65.725307836298001</v>
      </c>
      <c r="S124" s="2">
        <f>(Table2[[#This Row],[Close Price]]-Table2[[#This Row],[20D EMA]])/Table2[[#This Row],[20D EMA]]</f>
        <v>3.041662712346966E-2</v>
      </c>
      <c r="T124" s="2">
        <f>(Table2[[#This Row],[Close Price]]-Table2[[#This Row],[50D EMA]])/Table2[[#This Row],[50D EMA]]</f>
        <v>7.5835033795957824E-2</v>
      </c>
      <c r="U124" s="2">
        <f>(Table2[[#This Row],[Close Price]]-Table2[[#This Row],[200D EMA]])/Table2[[#This Row],[200D EMA]]</f>
        <v>0.308886171394261</v>
      </c>
      <c r="V124">
        <v>0.75633183718638397</v>
      </c>
      <c r="W124">
        <v>215.86</v>
      </c>
      <c r="X124">
        <v>218.6</v>
      </c>
      <c r="Y124">
        <v>212.86</v>
      </c>
      <c r="Z124">
        <v>222.14</v>
      </c>
      <c r="AA124">
        <v>201.58</v>
      </c>
      <c r="AB124">
        <v>222.14</v>
      </c>
      <c r="AC124" s="2">
        <f>(Table2[[#This Row],[Close Price]]/Table2[[#This Row],[Day Low]])-1</f>
        <v>5.9760956175298752E-3</v>
      </c>
      <c r="AD124" s="2">
        <f>(Table2[[#This Row],[Day High]]/Table2[[#This Row],[Close Price]])-1</f>
        <v>6.6774119272392518E-3</v>
      </c>
      <c r="AE124" s="2">
        <f>(Table2[[#This Row],[Close Price]]/Table2[[#This Row],[Current Week Low]])-1</f>
        <v>2.0154091891384063E-2</v>
      </c>
      <c r="AF124" s="2">
        <f>(Table2[[#This Row],[Current Week High]]/Table2[[#This Row],[Close Price]])-1</f>
        <v>2.2979507253050757E-2</v>
      </c>
      <c r="AG124" s="2">
        <f>(Table2[[#This Row],[Close Price]]/Table2[[#This Row],[Current Month Low]])-1</f>
        <v>7.7239805536263528E-2</v>
      </c>
      <c r="AH124" s="2">
        <f>(Table2[[#This Row],[Current Month High]]/Table2[[#This Row],[Close Price]])-1</f>
        <v>2.2979507253050757E-2</v>
      </c>
      <c r="AI124">
        <v>2.2979507253050699</v>
      </c>
      <c r="AJ124">
        <v>218.16849816849799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0.08</v>
      </c>
      <c r="AM124" t="s">
        <v>10218</v>
      </c>
      <c r="AN124">
        <v>2.5499999999999998</v>
      </c>
      <c r="AO124" t="s">
        <v>10218</v>
      </c>
      <c r="AP124">
        <v>9.9024810234259006E-2</v>
      </c>
      <c r="AQ124">
        <f>(Table2[[#This Row],[Sharpe Ratio]]-AVERAGE(Table2[Sharpe Ratio]))/_xlfn.STDEV.P(Table2[Sharpe Ratio])</f>
        <v>0.4831595376708801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1.9437473287667451</v>
      </c>
      <c r="AS124">
        <f>_xlfn.RANK.AVG(Table2[[#This Row],[1Y Return vs Nifty Z-Score]],Table2[1Y Return vs Nifty Z-Score])</f>
        <v>36</v>
      </c>
      <c r="AT124">
        <f>_xlfn.RANK.AVG(Table2[[#This Row],[6M Return vs Nifty Z-Score]],Table2[6M Return vs Nifty Z-Score])</f>
        <v>254</v>
      </c>
      <c r="AU124">
        <f>_xlfn.RANK.AVG(Table2[[#This Row],[Sharpe Ratio Z-Score]],Table2[Sharpe Ratio Z-Score])</f>
        <v>214</v>
      </c>
      <c r="AV124">
        <f>(Table2[[#This Row],[Rank 1Y]]+Table2[[#This Row],[Rank 6M]]+Table2[[#This Row],[Rank Sharpe]])/3</f>
        <v>168</v>
      </c>
    </row>
    <row r="125" spans="1:48" x14ac:dyDescent="0.3">
      <c r="A125" t="s">
        <v>1522</v>
      </c>
      <c r="B125" t="s">
        <v>1523</v>
      </c>
      <c r="C125" t="s">
        <v>10183</v>
      </c>
      <c r="D125" t="s">
        <v>167</v>
      </c>
      <c r="E125">
        <v>6487.3059955400004</v>
      </c>
      <c r="F125">
        <v>415.4</v>
      </c>
      <c r="G125">
        <v>33.029603917900197</v>
      </c>
      <c r="H125">
        <f>(Table2[[#This Row],[1Y Return vs Nifty]]-AVERAGE(Table2[1Y Return vs Nifty]))/_xlfn.STDEV.P(Table2[1Y Return vs Nifty])</f>
        <v>-9.0392503530700025E-2</v>
      </c>
      <c r="I125">
        <v>12.770465949056801</v>
      </c>
      <c r="J125">
        <f>(Table2[[#This Row],[1M Return vs Nifty]]-AVERAGE(Table2[1M Return vs Nifty]))/_xlfn.STDEV.P(Table2[1M Return vs Nifty])</f>
        <v>1.0778132430272214</v>
      </c>
      <c r="K125">
        <v>22.521482859412099</v>
      </c>
      <c r="L125">
        <f>(Table2[[#This Row],[6M Return vs Nifty]]-AVERAGE(Table2[6M Return vs Nifty]))/_xlfn.STDEV.P(Table2[6M Return vs Nifty])</f>
        <v>0.55199362055967593</v>
      </c>
      <c r="M125">
        <v>2.69444488276448</v>
      </c>
      <c r="N125">
        <f>(Table2[[#This Row],[1W Return vs Nifty]]-AVERAGE(Table2[1W Return vs Nifty]))/_xlfn.STDEV.P(Table2[1W Return vs Nifty])</f>
        <v>0.15427728312277289</v>
      </c>
      <c r="O125">
        <v>392.41</v>
      </c>
      <c r="P125">
        <v>370.65154815691102</v>
      </c>
      <c r="Q125">
        <v>311.001286234845</v>
      </c>
      <c r="R125">
        <v>71.423705167523394</v>
      </c>
      <c r="S125" s="2">
        <f>(Table2[[#This Row],[Close Price]]-Table2[[#This Row],[20D EMA]])/Table2[[#This Row],[20D EMA]]</f>
        <v>5.858668229657743E-2</v>
      </c>
      <c r="T125" s="2">
        <f>(Table2[[#This Row],[Close Price]]-Table2[[#This Row],[50D EMA]])/Table2[[#This Row],[50D EMA]]</f>
        <v>0.12072916480614623</v>
      </c>
      <c r="U125" s="2">
        <f>(Table2[[#This Row],[Close Price]]-Table2[[#This Row],[200D EMA]])/Table2[[#This Row],[200D EMA]]</f>
        <v>0.33568579419417849</v>
      </c>
      <c r="V125">
        <v>0.72981432518380196</v>
      </c>
      <c r="W125">
        <v>411.35</v>
      </c>
      <c r="X125">
        <v>419.55</v>
      </c>
      <c r="Y125">
        <v>393.05</v>
      </c>
      <c r="Z125">
        <v>420.9</v>
      </c>
      <c r="AA125">
        <v>348.85</v>
      </c>
      <c r="AB125">
        <v>423.5</v>
      </c>
      <c r="AC125" s="2">
        <f>(Table2[[#This Row],[Close Price]]/Table2[[#This Row],[Day Low]])-1</f>
        <v>9.8456302418863384E-3</v>
      </c>
      <c r="AD125" s="2">
        <f>(Table2[[#This Row],[Day High]]/Table2[[#This Row],[Close Price]])-1</f>
        <v>9.9903707270101449E-3</v>
      </c>
      <c r="AE125" s="2">
        <f>(Table2[[#This Row],[Close Price]]/Table2[[#This Row],[Current Week Low]])-1</f>
        <v>5.6862994529957911E-2</v>
      </c>
      <c r="AF125" s="2">
        <f>(Table2[[#This Row],[Current Week High]]/Table2[[#This Row],[Close Price]])-1</f>
        <v>1.3240250361097772E-2</v>
      </c>
      <c r="AG125" s="2">
        <f>(Table2[[#This Row],[Close Price]]/Table2[[#This Row],[Current Month Low]])-1</f>
        <v>0.1907696717787013</v>
      </c>
      <c r="AH125" s="2">
        <f>(Table2[[#This Row],[Current Month High]]/Table2[[#This Row],[Close Price]])-1</f>
        <v>1.9499277804525761E-2</v>
      </c>
      <c r="AI125">
        <v>1.9499277804525701</v>
      </c>
      <c r="AJ125">
        <v>83.764653837646506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</v>
      </c>
      <c r="AM125" t="s">
        <v>10218</v>
      </c>
      <c r="AN125">
        <v>2.54</v>
      </c>
      <c r="AO125" t="s">
        <v>10218</v>
      </c>
      <c r="AP125">
        <v>0.22511468010494601</v>
      </c>
      <c r="AQ125">
        <f>(Table2[[#This Row],[Sharpe Ratio]]-AVERAGE(Table2[Sharpe Ratio]))/_xlfn.STDEV.P(Table2[Sharpe Ratio])</f>
        <v>1.9427414342867229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3.6364330774656928</v>
      </c>
      <c r="AS125">
        <f>_xlfn.RANK.AVG(Table2[[#This Row],[1Y Return vs Nifty Z-Score]],Table2[1Y Return vs Nifty Z-Score])</f>
        <v>313</v>
      </c>
      <c r="AT125">
        <f>_xlfn.RANK.AVG(Table2[[#This Row],[6M Return vs Nifty Z-Score]],Table2[6M Return vs Nifty Z-Score])</f>
        <v>172</v>
      </c>
      <c r="AU125">
        <f>_xlfn.RANK.AVG(Table2[[#This Row],[Sharpe Ratio Z-Score]],Table2[Sharpe Ratio Z-Score])</f>
        <v>19</v>
      </c>
      <c r="AV125">
        <f>(Table2[[#This Row],[Rank 1Y]]+Table2[[#This Row],[Rank 6M]]+Table2[[#This Row],[Rank Sharpe]])/3</f>
        <v>168</v>
      </c>
    </row>
    <row r="126" spans="1:48" x14ac:dyDescent="0.3">
      <c r="A126" t="s">
        <v>359</v>
      </c>
      <c r="B126" t="s">
        <v>360</v>
      </c>
      <c r="C126" t="s">
        <v>10187</v>
      </c>
      <c r="D126" t="s">
        <v>287</v>
      </c>
      <c r="E126">
        <v>69609.409233715007</v>
      </c>
      <c r="F126">
        <v>8162.05</v>
      </c>
      <c r="G126">
        <v>37.346054084137897</v>
      </c>
      <c r="H126">
        <f>(Table2[[#This Row],[1Y Return vs Nifty]]-AVERAGE(Table2[1Y Return vs Nifty]))/_xlfn.STDEV.P(Table2[1Y Return vs Nifty])</f>
        <v>-3.1207496266127517E-2</v>
      </c>
      <c r="I126">
        <v>-7.0424958645750397</v>
      </c>
      <c r="J126">
        <f>(Table2[[#This Row],[1M Return vs Nifty]]-AVERAGE(Table2[1M Return vs Nifty]))/_xlfn.STDEV.P(Table2[1M Return vs Nifty])</f>
        <v>-0.91628487483831311</v>
      </c>
      <c r="K126">
        <v>31.1053342662075</v>
      </c>
      <c r="L126">
        <f>(Table2[[#This Row],[6M Return vs Nifty]]-AVERAGE(Table2[6M Return vs Nifty]))/_xlfn.STDEV.P(Table2[6M Return vs Nifty])</f>
        <v>0.8433681640043047</v>
      </c>
      <c r="M126">
        <v>-1.06270896732984</v>
      </c>
      <c r="N126">
        <f>(Table2[[#This Row],[1W Return vs Nifty]]-AVERAGE(Table2[1W Return vs Nifty]))/_xlfn.STDEV.P(Table2[1W Return vs Nifty])</f>
        <v>-0.61847929436906579</v>
      </c>
      <c r="O126">
        <v>8284.68</v>
      </c>
      <c r="P126">
        <v>8328.9058151229292</v>
      </c>
      <c r="Q126">
        <v>7089.6597038741802</v>
      </c>
      <c r="R126">
        <v>47.842215515243502</v>
      </c>
      <c r="S126" s="2">
        <f>(Table2[[#This Row],[Close Price]]-Table2[[#This Row],[20D EMA]])/Table2[[#This Row],[20D EMA]]</f>
        <v>-1.4802020114234963E-2</v>
      </c>
      <c r="T126" s="2">
        <f>(Table2[[#This Row],[Close Price]]-Table2[[#This Row],[50D EMA]])/Table2[[#This Row],[50D EMA]]</f>
        <v>-2.0033341572906996E-2</v>
      </c>
      <c r="U126" s="2">
        <f>(Table2[[#This Row],[Close Price]]-Table2[[#This Row],[200D EMA]])/Table2[[#This Row],[200D EMA]]</f>
        <v>0.1512611804964076</v>
      </c>
      <c r="V126">
        <v>0.71225975129104402</v>
      </c>
      <c r="W126">
        <v>8152.75</v>
      </c>
      <c r="X126">
        <v>8294.75</v>
      </c>
      <c r="Y126">
        <v>7890.15</v>
      </c>
      <c r="Z126">
        <v>8550</v>
      </c>
      <c r="AA126">
        <v>7801</v>
      </c>
      <c r="AB126">
        <v>9333</v>
      </c>
      <c r="AC126" s="2">
        <f>(Table2[[#This Row],[Close Price]]/Table2[[#This Row],[Day Low]])-1</f>
        <v>1.1407193891632694E-3</v>
      </c>
      <c r="AD126" s="2">
        <f>(Table2[[#This Row],[Day High]]/Table2[[#This Row],[Close Price]])-1</f>
        <v>1.6258170435123454E-2</v>
      </c>
      <c r="AE126" s="2">
        <f>(Table2[[#This Row],[Close Price]]/Table2[[#This Row],[Current Week Low]])-1</f>
        <v>3.4460688326584554E-2</v>
      </c>
      <c r="AF126" s="2">
        <f>(Table2[[#This Row],[Current Week High]]/Table2[[#This Row],[Close Price]])-1</f>
        <v>4.753095117035544E-2</v>
      </c>
      <c r="AG126" s="2">
        <f>(Table2[[#This Row],[Close Price]]/Table2[[#This Row],[Current Month Low]])-1</f>
        <v>4.6282527881040814E-2</v>
      </c>
      <c r="AH126" s="2">
        <f>(Table2[[#This Row],[Current Month High]]/Table2[[#This Row],[Close Price]])-1</f>
        <v>0.1434627330143774</v>
      </c>
      <c r="AI126">
        <v>21.722483934795701</v>
      </c>
      <c r="AJ126">
        <v>72.471684557518401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-0.09</v>
      </c>
      <c r="AM126" t="s">
        <v>10217</v>
      </c>
      <c r="AN126">
        <v>-5.39</v>
      </c>
      <c r="AO126" t="s">
        <v>10217</v>
      </c>
      <c r="AP126">
        <v>0.16184603637734499</v>
      </c>
      <c r="AQ126">
        <f>(Table2[[#This Row],[Sharpe Ratio]]-AVERAGE(Table2[Sharpe Ratio]))/_xlfn.STDEV.P(Table2[Sharpe Ratio])</f>
        <v>1.2103608940978063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295</v>
      </c>
      <c r="AT126">
        <f>_xlfn.RANK.AVG(Table2[[#This Row],[6M Return vs Nifty Z-Score]],Table2[6M Return vs Nifty Z-Score])</f>
        <v>127</v>
      </c>
      <c r="AU126">
        <f>_xlfn.RANK.AVG(Table2[[#This Row],[Sharpe Ratio Z-Score]],Table2[Sharpe Ratio Z-Score])</f>
        <v>86</v>
      </c>
      <c r="AV126">
        <f>(Table2[[#This Row],[Rank 1Y]]+Table2[[#This Row],[Rank 6M]]+Table2[[#This Row],[Rank Sharpe]])/3</f>
        <v>169.33333333333334</v>
      </c>
    </row>
    <row r="127" spans="1:48" x14ac:dyDescent="0.3">
      <c r="A127" t="s">
        <v>1566</v>
      </c>
      <c r="B127" t="s">
        <v>1567</v>
      </c>
      <c r="C127" t="s">
        <v>10177</v>
      </c>
      <c r="D127" t="s">
        <v>198</v>
      </c>
      <c r="E127">
        <v>6094.6843074899998</v>
      </c>
      <c r="F127">
        <v>500.05</v>
      </c>
      <c r="G127">
        <v>54.408556555630597</v>
      </c>
      <c r="H127">
        <f>(Table2[[#This Row],[1Y Return vs Nifty]]-AVERAGE(Table2[1Y Return vs Nifty]))/_xlfn.STDEV.P(Table2[1Y Return vs Nifty])</f>
        <v>0.20274500957440236</v>
      </c>
      <c r="I127">
        <v>-3.6125316766181799</v>
      </c>
      <c r="J127">
        <f>(Table2[[#This Row],[1M Return vs Nifty]]-AVERAGE(Table2[1M Return vs Nifty]))/_xlfn.STDEV.P(Table2[1M Return vs Nifty])</f>
        <v>-0.57107222082486431</v>
      </c>
      <c r="K127">
        <v>15.7321624831352</v>
      </c>
      <c r="L127">
        <f>(Table2[[#This Row],[6M Return vs Nifty]]-AVERAGE(Table2[6M Return vs Nifty]))/_xlfn.STDEV.P(Table2[6M Return vs Nifty])</f>
        <v>0.32153353554807756</v>
      </c>
      <c r="M127">
        <v>0.95214586405151902</v>
      </c>
      <c r="N127">
        <f>(Table2[[#This Row],[1W Return vs Nifty]]-AVERAGE(Table2[1W Return vs Nifty]))/_xlfn.STDEV.P(Table2[1W Return vs Nifty])</f>
        <v>-0.20407190362512068</v>
      </c>
      <c r="O127">
        <v>491.69</v>
      </c>
      <c r="P127">
        <v>475.28770470516702</v>
      </c>
      <c r="Q127">
        <v>406.293270478767</v>
      </c>
      <c r="R127">
        <v>63.411409980115501</v>
      </c>
      <c r="S127" s="2">
        <f>(Table2[[#This Row],[Close Price]]-Table2[[#This Row],[20D EMA]])/Table2[[#This Row],[20D EMA]]</f>
        <v>1.700258292826784E-2</v>
      </c>
      <c r="T127" s="2">
        <f>(Table2[[#This Row],[Close Price]]-Table2[[#This Row],[50D EMA]])/Table2[[#This Row],[50D EMA]]</f>
        <v>5.2099591573052946E-2</v>
      </c>
      <c r="U127" s="2">
        <f>(Table2[[#This Row],[Close Price]]-Table2[[#This Row],[200D EMA]])/Table2[[#This Row],[200D EMA]]</f>
        <v>0.23076121691789814</v>
      </c>
      <c r="V127">
        <v>0.66252876159185403</v>
      </c>
      <c r="W127">
        <v>511.3</v>
      </c>
      <c r="X127">
        <v>542.5</v>
      </c>
      <c r="Y127">
        <v>495.7</v>
      </c>
      <c r="Z127">
        <v>506.35</v>
      </c>
      <c r="AA127">
        <v>461.05</v>
      </c>
      <c r="AB127">
        <v>514.95000000000005</v>
      </c>
      <c r="AC127" s="2">
        <f>(Table2[[#This Row],[Close Price]]/Table2[[#This Row],[Day Low]])-1</f>
        <v>-2.2002738118521381E-2</v>
      </c>
      <c r="AD127" s="2">
        <f>(Table2[[#This Row],[Day High]]/Table2[[#This Row],[Close Price]])-1</f>
        <v>8.4891510848914997E-2</v>
      </c>
      <c r="AE127" s="2">
        <f>(Table2[[#This Row],[Close Price]]/Table2[[#This Row],[Current Week Low]])-1</f>
        <v>8.7754690336898644E-3</v>
      </c>
      <c r="AF127" s="2">
        <f>(Table2[[#This Row],[Current Week High]]/Table2[[#This Row],[Close Price]])-1</f>
        <v>1.2598740125987495E-2</v>
      </c>
      <c r="AG127" s="2">
        <f>(Table2[[#This Row],[Close Price]]/Table2[[#This Row],[Current Month Low]])-1</f>
        <v>8.4589523912807829E-2</v>
      </c>
      <c r="AH127" s="2">
        <f>(Table2[[#This Row],[Current Month High]]/Table2[[#This Row],[Close Price]])-1</f>
        <v>2.9797020297970267E-2</v>
      </c>
      <c r="AI127">
        <v>2.9897010298970099</v>
      </c>
      <c r="AJ127">
        <v>83.808123506708299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-0.01</v>
      </c>
      <c r="AM127" t="s">
        <v>10217</v>
      </c>
      <c r="AN127">
        <v>0.34</v>
      </c>
      <c r="AO127" t="s">
        <v>10218</v>
      </c>
      <c r="AP127">
        <v>0.18037804995175299</v>
      </c>
      <c r="AQ127">
        <f>(Table2[[#This Row],[Sharpe Ratio]]-AVERAGE(Table2[Sharpe Ratio]))/_xlfn.STDEV.P(Table2[Sharpe Ratio])</f>
        <v>1.4248824218683194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1.1740168425408142</v>
      </c>
      <c r="AS127">
        <f>_xlfn.RANK.AVG(Table2[[#This Row],[1Y Return vs Nifty Z-Score]],Table2[1Y Return vs Nifty Z-Score])</f>
        <v>232</v>
      </c>
      <c r="AT127">
        <f>_xlfn.RANK.AVG(Table2[[#This Row],[6M Return vs Nifty Z-Score]],Table2[6M Return vs Nifty Z-Score])</f>
        <v>216</v>
      </c>
      <c r="AU127">
        <f>_xlfn.RANK.AVG(Table2[[#This Row],[Sharpe Ratio Z-Score]],Table2[Sharpe Ratio Z-Score])</f>
        <v>61</v>
      </c>
      <c r="AV127">
        <f>(Table2[[#This Row],[Rank 1Y]]+Table2[[#This Row],[Rank 6M]]+Table2[[#This Row],[Rank Sharpe]])/3</f>
        <v>169.66666666666666</v>
      </c>
    </row>
    <row r="128" spans="1:48" x14ac:dyDescent="0.3">
      <c r="A128" t="s">
        <v>268</v>
      </c>
      <c r="B128" t="s">
        <v>269</v>
      </c>
      <c r="C128" t="s">
        <v>10177</v>
      </c>
      <c r="D128" t="s">
        <v>198</v>
      </c>
      <c r="E128">
        <v>103164.18120580001</v>
      </c>
      <c r="F128">
        <v>34978.449999999997</v>
      </c>
      <c r="G128">
        <v>58.074694741953103</v>
      </c>
      <c r="H128">
        <f>(Table2[[#This Row],[1Y Return vs Nifty]]-AVERAGE(Table2[1Y Return vs Nifty]))/_xlfn.STDEV.P(Table2[1Y Return vs Nifty])</f>
        <v>0.25301326400430313</v>
      </c>
      <c r="I128">
        <v>-0.96657505637494401</v>
      </c>
      <c r="J128">
        <f>(Table2[[#This Row],[1M Return vs Nifty]]-AVERAGE(Table2[1M Return vs Nifty]))/_xlfn.STDEV.P(Table2[1M Return vs Nifty])</f>
        <v>-0.30476690181139632</v>
      </c>
      <c r="K128">
        <v>33.567825281652702</v>
      </c>
      <c r="L128">
        <f>(Table2[[#This Row],[6M Return vs Nifty]]-AVERAGE(Table2[6M Return vs Nifty]))/_xlfn.STDEV.P(Table2[6M Return vs Nifty])</f>
        <v>0.92695619009639574</v>
      </c>
      <c r="M128">
        <v>-0.320974053494539</v>
      </c>
      <c r="N128">
        <f>(Table2[[#This Row],[1W Return vs Nifty]]-AVERAGE(Table2[1W Return vs Nifty]))/_xlfn.STDEV.P(Table2[1W Return vs Nifty])</f>
        <v>-0.46592218430896493</v>
      </c>
      <c r="O128">
        <v>34541.71</v>
      </c>
      <c r="P128">
        <v>33344.313654962803</v>
      </c>
      <c r="Q128">
        <v>28240.138187984699</v>
      </c>
      <c r="R128">
        <v>59.678449550198899</v>
      </c>
      <c r="S128" s="2">
        <f>(Table2[[#This Row],[Close Price]]-Table2[[#This Row],[20D EMA]])/Table2[[#This Row],[20D EMA]]</f>
        <v>1.2643844210376324E-2</v>
      </c>
      <c r="T128" s="2">
        <f>(Table2[[#This Row],[Close Price]]-Table2[[#This Row],[50D EMA]])/Table2[[#This Row],[50D EMA]]</f>
        <v>4.9007946660613803E-2</v>
      </c>
      <c r="U128" s="2">
        <f>(Table2[[#This Row],[Close Price]]-Table2[[#This Row],[200D EMA]])/Table2[[#This Row],[200D EMA]]</f>
        <v>0.23860760762432245</v>
      </c>
      <c r="V128">
        <v>0.42419492051100599</v>
      </c>
      <c r="W128">
        <v>34700</v>
      </c>
      <c r="X128">
        <v>35182.800000000003</v>
      </c>
      <c r="Y128">
        <v>34420.449999999997</v>
      </c>
      <c r="Z128">
        <v>35156.15</v>
      </c>
      <c r="AA128">
        <v>33100</v>
      </c>
      <c r="AB128">
        <v>35777.800000000003</v>
      </c>
      <c r="AC128" s="2">
        <f>(Table2[[#This Row],[Close Price]]/Table2[[#This Row],[Day Low]])-1</f>
        <v>8.0244956772332898E-3</v>
      </c>
      <c r="AD128" s="2">
        <f>(Table2[[#This Row],[Day High]]/Table2[[#This Row],[Close Price]])-1</f>
        <v>5.8421685351983665E-3</v>
      </c>
      <c r="AE128" s="2">
        <f>(Table2[[#This Row],[Close Price]]/Table2[[#This Row],[Current Week Low]])-1</f>
        <v>1.6211292995878868E-2</v>
      </c>
      <c r="AF128" s="2">
        <f>(Table2[[#This Row],[Current Week High]]/Table2[[#This Row],[Close Price]])-1</f>
        <v>5.0802708524821938E-3</v>
      </c>
      <c r="AG128" s="2">
        <f>(Table2[[#This Row],[Close Price]]/Table2[[#This Row],[Current Month Low]])-1</f>
        <v>5.6750755287009014E-2</v>
      </c>
      <c r="AH128" s="2">
        <f>(Table2[[#This Row],[Current Month High]]/Table2[[#This Row],[Close Price]])-1</f>
        <v>2.2852642126795386E-2</v>
      </c>
      <c r="AI128">
        <v>4.8588488054788197</v>
      </c>
      <c r="AJ128">
        <v>95.070868293444605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-0.04</v>
      </c>
      <c r="AM128" t="s">
        <v>10217</v>
      </c>
      <c r="AN128">
        <v>-0.46</v>
      </c>
      <c r="AO128" t="s">
        <v>10217</v>
      </c>
      <c r="AP128">
        <v>0.118531892624962</v>
      </c>
      <c r="AQ128">
        <f>(Table2[[#This Row],[Sharpe Ratio]]-AVERAGE(Table2[Sharpe Ratio]))/_xlfn.STDEV.P(Table2[Sharpe Ratio])</f>
        <v>0.70896819575311765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1.1182485637334554</v>
      </c>
      <c r="AS128">
        <f>_xlfn.RANK.AVG(Table2[[#This Row],[1Y Return vs Nifty Z-Score]],Table2[1Y Return vs Nifty Z-Score])</f>
        <v>220</v>
      </c>
      <c r="AT128">
        <f>_xlfn.RANK.AVG(Table2[[#This Row],[6M Return vs Nifty Z-Score]],Table2[6M Return vs Nifty Z-Score])</f>
        <v>114</v>
      </c>
      <c r="AU128">
        <f>_xlfn.RANK.AVG(Table2[[#This Row],[Sharpe Ratio Z-Score]],Table2[Sharpe Ratio Z-Score])</f>
        <v>176</v>
      </c>
      <c r="AV128">
        <f>(Table2[[#This Row],[Rank 1Y]]+Table2[[#This Row],[Rank 6M]]+Table2[[#This Row],[Rank Sharpe]])/3</f>
        <v>170</v>
      </c>
    </row>
    <row r="129" spans="1:48" x14ac:dyDescent="0.3">
      <c r="A129" t="s">
        <v>219</v>
      </c>
      <c r="B129" t="s">
        <v>220</v>
      </c>
      <c r="C129" t="s">
        <v>10177</v>
      </c>
      <c r="D129" t="s">
        <v>111</v>
      </c>
      <c r="E129">
        <v>120244.5485534</v>
      </c>
      <c r="F129">
        <v>2531</v>
      </c>
      <c r="G129">
        <v>55.043328470442098</v>
      </c>
      <c r="H129">
        <f>(Table2[[#This Row],[1Y Return vs Nifty]]-AVERAGE(Table2[1Y Return vs Nifty]))/_xlfn.STDEV.P(Table2[1Y Return vs Nifty])</f>
        <v>0.21144868480348791</v>
      </c>
      <c r="I129">
        <v>2.1363227980820798</v>
      </c>
      <c r="J129">
        <f>(Table2[[#This Row],[1M Return vs Nifty]]-AVERAGE(Table2[1M Return vs Nifty]))/_xlfn.STDEV.P(Table2[1M Return vs Nifty])</f>
        <v>7.5277883870476913E-3</v>
      </c>
      <c r="K129">
        <v>11.618394362137201</v>
      </c>
      <c r="L129">
        <f>(Table2[[#This Row],[6M Return vs Nifty]]-AVERAGE(Table2[6M Return vs Nifty]))/_xlfn.STDEV.P(Table2[6M Return vs Nifty])</f>
        <v>0.18189373386838489</v>
      </c>
      <c r="M129">
        <v>-1.7213314446460299</v>
      </c>
      <c r="N129">
        <f>(Table2[[#This Row],[1W Return vs Nifty]]-AVERAGE(Table2[1W Return vs Nifty]))/_xlfn.STDEV.P(Table2[1W Return vs Nifty])</f>
        <v>-0.75394216646233347</v>
      </c>
      <c r="O129">
        <v>2448.8000000000002</v>
      </c>
      <c r="P129">
        <v>2367.8421703322601</v>
      </c>
      <c r="Q129">
        <v>2057.4897742856801</v>
      </c>
      <c r="R129">
        <v>69.429124716167905</v>
      </c>
      <c r="S129" s="2">
        <f>(Table2[[#This Row],[Close Price]]-Table2[[#This Row],[20D EMA]])/Table2[[#This Row],[20D EMA]]</f>
        <v>3.3567461613851608E-2</v>
      </c>
      <c r="T129" s="2">
        <f>(Table2[[#This Row],[Close Price]]-Table2[[#This Row],[50D EMA]])/Table2[[#This Row],[50D EMA]]</f>
        <v>6.8905703138501515E-2</v>
      </c>
      <c r="U129" s="2">
        <f>(Table2[[#This Row],[Close Price]]-Table2[[#This Row],[200D EMA]])/Table2[[#This Row],[200D EMA]]</f>
        <v>0.23013977110953723</v>
      </c>
      <c r="V129">
        <v>0.77608648072767095</v>
      </c>
      <c r="W129">
        <v>2520</v>
      </c>
      <c r="X129">
        <v>2594.6999999999998</v>
      </c>
      <c r="Y129">
        <v>2465.75</v>
      </c>
      <c r="Z129">
        <v>2557.0500000000002</v>
      </c>
      <c r="AA129">
        <v>2301.1999999999998</v>
      </c>
      <c r="AB129">
        <v>2557.0500000000002</v>
      </c>
      <c r="AC129" s="2">
        <f>(Table2[[#This Row],[Close Price]]/Table2[[#This Row],[Day Low]])-1</f>
        <v>4.3650793650793496E-3</v>
      </c>
      <c r="AD129" s="2">
        <f>(Table2[[#This Row],[Day High]]/Table2[[#This Row],[Close Price]])-1</f>
        <v>2.5167917819043817E-2</v>
      </c>
      <c r="AE129" s="2">
        <f>(Table2[[#This Row],[Close Price]]/Table2[[#This Row],[Current Week Low]])-1</f>
        <v>2.6462536753523169E-2</v>
      </c>
      <c r="AF129" s="2">
        <f>(Table2[[#This Row],[Current Week High]]/Table2[[#This Row],[Close Price]])-1</f>
        <v>1.0292374555511685E-2</v>
      </c>
      <c r="AG129" s="2">
        <f>(Table2[[#This Row],[Close Price]]/Table2[[#This Row],[Current Month Low]])-1</f>
        <v>9.9860942117156348E-2</v>
      </c>
      <c r="AH129" s="2">
        <f>(Table2[[#This Row],[Current Month High]]/Table2[[#This Row],[Close Price]])-1</f>
        <v>1.0292374555511685E-2</v>
      </c>
      <c r="AI129">
        <v>1.0292374555511601</v>
      </c>
      <c r="AJ129">
        <v>92.179195140470696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0.03</v>
      </c>
      <c r="AM129" t="s">
        <v>10218</v>
      </c>
      <c r="AN129">
        <v>3.75</v>
      </c>
      <c r="AO129" t="s">
        <v>10218</v>
      </c>
      <c r="AP129">
        <v>0.22065080299911</v>
      </c>
      <c r="AQ129">
        <f>(Table2[[#This Row],[Sharpe Ratio]]-AVERAGE(Table2[Sharpe Ratio]))/_xlfn.STDEV.P(Table2[Sharpe Ratio])</f>
        <v>1.8910688120603845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1.5379968526569714</v>
      </c>
      <c r="AS129">
        <f>_xlfn.RANK.AVG(Table2[[#This Row],[1Y Return vs Nifty Z-Score]],Table2[1Y Return vs Nifty Z-Score])</f>
        <v>229</v>
      </c>
      <c r="AT129">
        <f>_xlfn.RANK.AVG(Table2[[#This Row],[6M Return vs Nifty Z-Score]],Table2[6M Return vs Nifty Z-Score])</f>
        <v>261</v>
      </c>
      <c r="AU129">
        <f>_xlfn.RANK.AVG(Table2[[#This Row],[Sharpe Ratio Z-Score]],Table2[Sharpe Ratio Z-Score])</f>
        <v>22</v>
      </c>
      <c r="AV129">
        <f>(Table2[[#This Row],[Rank 1Y]]+Table2[[#This Row],[Rank 6M]]+Table2[[#This Row],[Rank Sharpe]])/3</f>
        <v>170.66666666666666</v>
      </c>
    </row>
    <row r="130" spans="1:48" x14ac:dyDescent="0.3">
      <c r="A130" t="s">
        <v>119</v>
      </c>
      <c r="B130" t="s">
        <v>120</v>
      </c>
      <c r="C130" t="s">
        <v>10173</v>
      </c>
      <c r="D130" t="s">
        <v>121</v>
      </c>
      <c r="E130">
        <v>253071.61869</v>
      </c>
      <c r="F130">
        <v>193.65</v>
      </c>
      <c r="G130">
        <v>380.62653887151799</v>
      </c>
      <c r="H130">
        <f>(Table2[[#This Row],[1Y Return vs Nifty]]-AVERAGE(Table2[1Y Return vs Nifty]))/_xlfn.STDEV.P(Table2[1Y Return vs Nifty])</f>
        <v>4.6756829353303058</v>
      </c>
      <c r="I130">
        <v>9.21168804955464</v>
      </c>
      <c r="J130">
        <f>(Table2[[#This Row],[1M Return vs Nifty]]-AVERAGE(Table2[1M Return vs Nifty]))/_xlfn.STDEV.P(Table2[1M Return vs Nifty])</f>
        <v>0.71963598623686587</v>
      </c>
      <c r="K130">
        <v>-4.2838669012616304</v>
      </c>
      <c r="L130">
        <f>(Table2[[#This Row],[6M Return vs Nifty]]-AVERAGE(Table2[6M Return vs Nifty]))/_xlfn.STDEV.P(Table2[6M Return vs Nifty])</f>
        <v>-0.35790057241374873</v>
      </c>
      <c r="M130">
        <v>-1.5793565172802</v>
      </c>
      <c r="N130">
        <f>(Table2[[#This Row],[1W Return vs Nifty]]-AVERAGE(Table2[1W Return vs Nifty]))/_xlfn.STDEV.P(Table2[1W Return vs Nifty])</f>
        <v>-0.72474132365997745</v>
      </c>
      <c r="O130">
        <v>193.52</v>
      </c>
      <c r="P130">
        <v>183.93145552250701</v>
      </c>
      <c r="Q130">
        <v>141.78138729755901</v>
      </c>
      <c r="R130">
        <v>48.170719199446403</v>
      </c>
      <c r="S130" s="2">
        <f>(Table2[[#This Row],[Close Price]]-Table2[[#This Row],[20D EMA]])/Table2[[#This Row],[20D EMA]]</f>
        <v>6.7176519222816996E-4</v>
      </c>
      <c r="T130" s="2">
        <f>(Table2[[#This Row],[Close Price]]-Table2[[#This Row],[50D EMA]])/Table2[[#This Row],[50D EMA]]</f>
        <v>5.2837859896692742E-2</v>
      </c>
      <c r="U130" s="2">
        <f>(Table2[[#This Row],[Close Price]]-Table2[[#This Row],[200D EMA]])/Table2[[#This Row],[200D EMA]]</f>
        <v>0.36583513316584682</v>
      </c>
      <c r="V130">
        <v>1.06695424622129</v>
      </c>
      <c r="W130">
        <v>193.7</v>
      </c>
      <c r="X130">
        <v>195.65</v>
      </c>
      <c r="Y130">
        <v>184.64</v>
      </c>
      <c r="Z130">
        <v>198.3</v>
      </c>
      <c r="AA130">
        <v>164.15</v>
      </c>
      <c r="AB130">
        <v>229</v>
      </c>
      <c r="AC130" s="2">
        <f>(Table2[[#This Row],[Close Price]]/Table2[[#This Row],[Day Low]])-1</f>
        <v>-2.5813113061423643E-4</v>
      </c>
      <c r="AD130" s="2">
        <f>(Table2[[#This Row],[Day High]]/Table2[[#This Row],[Close Price]])-1</f>
        <v>1.03279111799639E-2</v>
      </c>
      <c r="AE130" s="2">
        <f>(Table2[[#This Row],[Close Price]]/Table2[[#This Row],[Current Week Low]])-1</f>
        <v>4.8797660311958424E-2</v>
      </c>
      <c r="AF130" s="2">
        <f>(Table2[[#This Row],[Current Week High]]/Table2[[#This Row],[Close Price]])-1</f>
        <v>2.4012393493415995E-2</v>
      </c>
      <c r="AG130" s="2">
        <f>(Table2[[#This Row],[Close Price]]/Table2[[#This Row],[Current Month Low]])-1</f>
        <v>0.17971367651538217</v>
      </c>
      <c r="AH130" s="2">
        <f>(Table2[[#This Row],[Current Month High]]/Table2[[#This Row],[Close Price]])-1</f>
        <v>0.18254583010586112</v>
      </c>
      <c r="AI130">
        <v>18.254583010586099</v>
      </c>
      <c r="AJ130">
        <v>450.924608819345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</v>
      </c>
      <c r="AM130" t="s">
        <v>10218</v>
      </c>
      <c r="AN130">
        <v>-10.94</v>
      </c>
      <c r="AO130" t="s">
        <v>10217</v>
      </c>
      <c r="AP130">
        <v>0.17586404878098699</v>
      </c>
      <c r="AQ130">
        <f>(Table2[[#This Row],[Sharpe Ratio]]-AVERAGE(Table2[Sharpe Ratio]))/_xlfn.STDEV.P(Table2[Sharpe Ratio])</f>
        <v>1.3726295771559747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5.6853066026494199</v>
      </c>
      <c r="AS130">
        <f>_xlfn.RANK.AVG(Table2[[#This Row],[1Y Return vs Nifty Z-Score]],Table2[1Y Return vs Nifty Z-Score])</f>
        <v>4</v>
      </c>
      <c r="AT130">
        <f>_xlfn.RANK.AVG(Table2[[#This Row],[6M Return vs Nifty Z-Score]],Table2[6M Return vs Nifty Z-Score])</f>
        <v>444</v>
      </c>
      <c r="AU130">
        <f>_xlfn.RANK.AVG(Table2[[#This Row],[Sharpe Ratio Z-Score]],Table2[Sharpe Ratio Z-Score])</f>
        <v>69</v>
      </c>
      <c r="AV130">
        <f>(Table2[[#This Row],[Rank 1Y]]+Table2[[#This Row],[Rank 6M]]+Table2[[#This Row],[Rank Sharpe]])/3</f>
        <v>172.33333333333334</v>
      </c>
    </row>
    <row r="131" spans="1:48" x14ac:dyDescent="0.3">
      <c r="A131" t="s">
        <v>1194</v>
      </c>
      <c r="B131" t="s">
        <v>1195</v>
      </c>
      <c r="C131" t="s">
        <v>628</v>
      </c>
      <c r="D131" t="s">
        <v>471</v>
      </c>
      <c r="E131">
        <v>9873.9340887599992</v>
      </c>
      <c r="F131">
        <v>377.4</v>
      </c>
      <c r="G131">
        <v>146.96959781279699</v>
      </c>
      <c r="H131">
        <f>(Table2[[#This Row],[1Y Return vs Nifty]]-AVERAGE(Table2[1Y Return vs Nifty]))/_xlfn.STDEV.P(Table2[1Y Return vs Nifty])</f>
        <v>1.471895744145888</v>
      </c>
      <c r="I131">
        <v>-1.41761254453615</v>
      </c>
      <c r="J131">
        <f>(Table2[[#This Row],[1M Return vs Nifty]]-AVERAGE(Table2[1M Return vs Nifty]))/_xlfn.STDEV.P(Table2[1M Return vs Nifty])</f>
        <v>-0.35016208374781127</v>
      </c>
      <c r="K131">
        <v>4.9632818012110604</v>
      </c>
      <c r="L131">
        <f>(Table2[[#This Row],[6M Return vs Nifty]]-AVERAGE(Table2[6M Return vs Nifty]))/_xlfn.STDEV.P(Table2[6M Return vs Nifty])</f>
        <v>-4.401073396494188E-2</v>
      </c>
      <c r="M131">
        <v>-0.66483198510862196</v>
      </c>
      <c r="N131">
        <f>(Table2[[#This Row],[1W Return vs Nifty]]-AVERAGE(Table2[1W Return vs Nifty]))/_xlfn.STDEV.P(Table2[1W Return vs Nifty])</f>
        <v>-0.5366455267589556</v>
      </c>
      <c r="O131">
        <v>379.38</v>
      </c>
      <c r="P131">
        <v>369.19439099031001</v>
      </c>
      <c r="Q131">
        <v>300.180834509443</v>
      </c>
      <c r="R131">
        <v>47.104508601600301</v>
      </c>
      <c r="S131" s="2">
        <f>(Table2[[#This Row],[Close Price]]-Table2[[#This Row],[20D EMA]])/Table2[[#This Row],[20D EMA]]</f>
        <v>-5.2190415941800261E-3</v>
      </c>
      <c r="T131" s="2">
        <f>(Table2[[#This Row],[Close Price]]-Table2[[#This Row],[50D EMA]])/Table2[[#This Row],[50D EMA]]</f>
        <v>2.2225714176425101E-2</v>
      </c>
      <c r="U131" s="2">
        <f>(Table2[[#This Row],[Close Price]]-Table2[[#This Row],[200D EMA]])/Table2[[#This Row],[200D EMA]]</f>
        <v>0.25724215743736245</v>
      </c>
      <c r="V131">
        <v>0.79170214165264297</v>
      </c>
      <c r="W131">
        <v>377.55</v>
      </c>
      <c r="X131">
        <v>386.5</v>
      </c>
      <c r="Y131">
        <v>368</v>
      </c>
      <c r="Z131">
        <v>402</v>
      </c>
      <c r="AA131">
        <v>360</v>
      </c>
      <c r="AB131">
        <v>403.65</v>
      </c>
      <c r="AC131" s="2">
        <f>(Table2[[#This Row],[Close Price]]/Table2[[#This Row],[Day Low]])-1</f>
        <v>-3.9729837107671528E-4</v>
      </c>
      <c r="AD131" s="2">
        <f>(Table2[[#This Row],[Day High]]/Table2[[#This Row],[Close Price]])-1</f>
        <v>2.4112347641759513E-2</v>
      </c>
      <c r="AE131" s="2">
        <f>(Table2[[#This Row],[Close Price]]/Table2[[#This Row],[Current Week Low]])-1</f>
        <v>2.5543478260869446E-2</v>
      </c>
      <c r="AF131" s="2">
        <f>(Table2[[#This Row],[Current Week High]]/Table2[[#This Row],[Close Price]])-1</f>
        <v>6.5182829888712268E-2</v>
      </c>
      <c r="AG131" s="2">
        <f>(Table2[[#This Row],[Close Price]]/Table2[[#This Row],[Current Month Low]])-1</f>
        <v>4.8333333333333339E-2</v>
      </c>
      <c r="AH131" s="2">
        <f>(Table2[[#This Row],[Current Month High]]/Table2[[#This Row],[Close Price]])-1</f>
        <v>6.9554848966613569E-2</v>
      </c>
      <c r="AI131">
        <v>6.9554848966613498</v>
      </c>
      <c r="AJ131">
        <v>196.93154996065999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-0.1</v>
      </c>
      <c r="AM131" t="s">
        <v>10217</v>
      </c>
      <c r="AN131">
        <v>-1.07</v>
      </c>
      <c r="AO131" t="s">
        <v>10217</v>
      </c>
      <c r="AP131">
        <v>0.143693714763416</v>
      </c>
      <c r="AQ131">
        <f>(Table2[[#This Row],[Sharpe Ratio]]-AVERAGE(Table2[Sharpe Ratio]))/_xlfn.STDEV.P(Table2[Sharpe Ratio])</f>
        <v>1.0002345767623113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1.5413119764364906</v>
      </c>
      <c r="AS131">
        <f>_xlfn.RANK.AVG(Table2[[#This Row],[1Y Return vs Nifty Z-Score]],Table2[1Y Return vs Nifty Z-Score])</f>
        <v>59</v>
      </c>
      <c r="AT131">
        <f>_xlfn.RANK.AVG(Table2[[#This Row],[6M Return vs Nifty Z-Score]],Table2[6M Return vs Nifty Z-Score])</f>
        <v>338</v>
      </c>
      <c r="AU131">
        <f>_xlfn.RANK.AVG(Table2[[#This Row],[Sharpe Ratio Z-Score]],Table2[Sharpe Ratio Z-Score])</f>
        <v>121</v>
      </c>
      <c r="AV131">
        <f>(Table2[[#This Row],[Rank 1Y]]+Table2[[#This Row],[Rank 6M]]+Table2[[#This Row],[Rank Sharpe]])/3</f>
        <v>172.66666666666666</v>
      </c>
    </row>
    <row r="132" spans="1:48" x14ac:dyDescent="0.3">
      <c r="A132" t="s">
        <v>49</v>
      </c>
      <c r="B132" t="s">
        <v>50</v>
      </c>
      <c r="C132" t="s">
        <v>10177</v>
      </c>
      <c r="D132" t="s">
        <v>51</v>
      </c>
      <c r="E132">
        <v>424870.90829391999</v>
      </c>
      <c r="F132">
        <v>1156.6500000000001</v>
      </c>
      <c r="G132">
        <v>54.0168532920556</v>
      </c>
      <c r="H132">
        <f>(Table2[[#This Row],[1Y Return vs Nifty]]-AVERAGE(Table2[1Y Return vs Nifty]))/_xlfn.STDEV.P(Table2[1Y Return vs Nifty])</f>
        <v>0.1973741702023705</v>
      </c>
      <c r="I132">
        <v>14.074565662441399</v>
      </c>
      <c r="J132">
        <f>(Table2[[#This Row],[1M Return vs Nifty]]-AVERAGE(Table2[1M Return vs Nifty]))/_xlfn.STDEV.P(Table2[1M Return vs Nifty])</f>
        <v>1.2090658446538998</v>
      </c>
      <c r="K132">
        <v>15.9669224341211</v>
      </c>
      <c r="L132">
        <f>(Table2[[#This Row],[6M Return vs Nifty]]-AVERAGE(Table2[6M Return vs Nifty]))/_xlfn.STDEV.P(Table2[6M Return vs Nifty])</f>
        <v>0.32950234468699729</v>
      </c>
      <c r="M132">
        <v>14.279764034205799</v>
      </c>
      <c r="N132">
        <f>(Table2[[#This Row],[1W Return vs Nifty]]-AVERAGE(Table2[1W Return vs Nifty]))/_xlfn.STDEV.P(Table2[1W Return vs Nifty])</f>
        <v>2.5371000084667719</v>
      </c>
      <c r="O132">
        <v>1053.83</v>
      </c>
      <c r="P132">
        <v>1012.94300377984</v>
      </c>
      <c r="Q132">
        <v>889.16623471224204</v>
      </c>
      <c r="R132">
        <v>84.064461978117805</v>
      </c>
      <c r="S132" s="2">
        <f>(Table2[[#This Row],[Close Price]]-Table2[[#This Row],[20D EMA]])/Table2[[#This Row],[20D EMA]]</f>
        <v>9.7567918924304844E-2</v>
      </c>
      <c r="T132" s="2">
        <f>(Table2[[#This Row],[Close Price]]-Table2[[#This Row],[50D EMA]])/Table2[[#This Row],[50D EMA]]</f>
        <v>0.14187076240608934</v>
      </c>
      <c r="U132" s="2">
        <f>(Table2[[#This Row],[Close Price]]-Table2[[#This Row],[200D EMA]])/Table2[[#This Row],[200D EMA]]</f>
        <v>0.30082537420499661</v>
      </c>
      <c r="V132">
        <v>1.07713940430246</v>
      </c>
      <c r="W132">
        <v>1159.2</v>
      </c>
      <c r="X132">
        <v>1176</v>
      </c>
      <c r="Y132">
        <v>1118.5999999999999</v>
      </c>
      <c r="Z132">
        <v>1179</v>
      </c>
      <c r="AA132">
        <v>967.2</v>
      </c>
      <c r="AB132">
        <v>1179</v>
      </c>
      <c r="AC132" s="2">
        <f>(Table2[[#This Row],[Close Price]]/Table2[[#This Row],[Day Low]])-1</f>
        <v>-2.1997929606625277E-3</v>
      </c>
      <c r="AD132" s="2">
        <f>(Table2[[#This Row],[Day High]]/Table2[[#This Row],[Close Price]])-1</f>
        <v>1.6729347685125129E-2</v>
      </c>
      <c r="AE132" s="2">
        <f>(Table2[[#This Row],[Close Price]]/Table2[[#This Row],[Current Week Low]])-1</f>
        <v>3.4015733953155936E-2</v>
      </c>
      <c r="AF132" s="2">
        <f>(Table2[[#This Row],[Current Week High]]/Table2[[#This Row],[Close Price]])-1</f>
        <v>1.9323045000648298E-2</v>
      </c>
      <c r="AG132" s="2">
        <f>(Table2[[#This Row],[Close Price]]/Table2[[#This Row],[Current Month Low]])-1</f>
        <v>0.19587468982630285</v>
      </c>
      <c r="AH132" s="2">
        <f>(Table2[[#This Row],[Current Month High]]/Table2[[#This Row],[Close Price]])-1</f>
        <v>1.9323045000648298E-2</v>
      </c>
      <c r="AI132">
        <v>1.93230450006482</v>
      </c>
      <c r="AJ132">
        <v>94.951963593460306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0.01</v>
      </c>
      <c r="AM132" t="s">
        <v>10218</v>
      </c>
      <c r="AN132">
        <v>13.76</v>
      </c>
      <c r="AO132" t="s">
        <v>10218</v>
      </c>
      <c r="AP132">
        <v>0.17507949699803699</v>
      </c>
      <c r="AQ132">
        <f>(Table2[[#This Row],[Sharpe Ratio]]-AVERAGE(Table2[Sharpe Ratio]))/_xlfn.STDEV.P(Table2[Sharpe Ratio])</f>
        <v>1.3635478199892339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5.636590187999273</v>
      </c>
      <c r="AS132">
        <f>_xlfn.RANK.AVG(Table2[[#This Row],[1Y Return vs Nifty Z-Score]],Table2[1Y Return vs Nifty Z-Score])</f>
        <v>233</v>
      </c>
      <c r="AT132">
        <f>_xlfn.RANK.AVG(Table2[[#This Row],[6M Return vs Nifty Z-Score]],Table2[6M Return vs Nifty Z-Score])</f>
        <v>215</v>
      </c>
      <c r="AU132">
        <f>_xlfn.RANK.AVG(Table2[[#This Row],[Sharpe Ratio Z-Score]],Table2[Sharpe Ratio Z-Score])</f>
        <v>71</v>
      </c>
      <c r="AV132">
        <f>(Table2[[#This Row],[Rank 1Y]]+Table2[[#This Row],[Rank 6M]]+Table2[[#This Row],[Rank Sharpe]])/3</f>
        <v>173</v>
      </c>
    </row>
    <row r="133" spans="1:48" x14ac:dyDescent="0.3">
      <c r="A133" t="s">
        <v>837</v>
      </c>
      <c r="B133" t="s">
        <v>838</v>
      </c>
      <c r="C133" t="s">
        <v>10183</v>
      </c>
      <c r="D133" t="s">
        <v>167</v>
      </c>
      <c r="E133">
        <v>18900.961246979899</v>
      </c>
      <c r="F133">
        <v>594.6</v>
      </c>
      <c r="G133">
        <v>24.214366096649702</v>
      </c>
      <c r="H133">
        <f>(Table2[[#This Row],[1Y Return vs Nifty]]-AVERAGE(Table2[1Y Return vs Nifty]))/_xlfn.STDEV.P(Table2[1Y Return vs Nifty])</f>
        <v>-0.21126263857140978</v>
      </c>
      <c r="I133">
        <v>-5.8501121509596503</v>
      </c>
      <c r="J133">
        <f>(Table2[[#This Row],[1M Return vs Nifty]]-AVERAGE(Table2[1M Return vs Nifty]))/_xlfn.STDEV.P(Table2[1M Return vs Nifty])</f>
        <v>-0.79627605730463047</v>
      </c>
      <c r="K133">
        <v>43.061074417128701</v>
      </c>
      <c r="L133">
        <f>(Table2[[#This Row],[6M Return vs Nifty]]-AVERAGE(Table2[6M Return vs Nifty]))/_xlfn.STDEV.P(Table2[6M Return vs Nifty])</f>
        <v>1.2491997846751257</v>
      </c>
      <c r="M133">
        <v>-0.61122212309986601</v>
      </c>
      <c r="N133">
        <f>(Table2[[#This Row],[1W Return vs Nifty]]-AVERAGE(Table2[1W Return vs Nifty]))/_xlfn.STDEV.P(Table2[1W Return vs Nifty])</f>
        <v>-0.52561926189501973</v>
      </c>
      <c r="O133">
        <v>609.15</v>
      </c>
      <c r="P133">
        <v>595.52152602003196</v>
      </c>
      <c r="Q133">
        <v>509.11940636748699</v>
      </c>
      <c r="R133">
        <v>36.720373854788399</v>
      </c>
      <c r="S133" s="2">
        <f>(Table2[[#This Row],[Close Price]]-Table2[[#This Row],[20D EMA]])/Table2[[#This Row],[20D EMA]]</f>
        <v>-2.3885742427973332E-2</v>
      </c>
      <c r="T133" s="2">
        <f>(Table2[[#This Row],[Close Price]]-Table2[[#This Row],[50D EMA]])/Table2[[#This Row],[50D EMA]]</f>
        <v>-1.5474268851214214E-3</v>
      </c>
      <c r="U133" s="2">
        <f>(Table2[[#This Row],[Close Price]]-Table2[[#This Row],[200D EMA]])/Table2[[#This Row],[200D EMA]]</f>
        <v>0.1678989104784043</v>
      </c>
      <c r="V133">
        <v>0.397713760309021</v>
      </c>
      <c r="W133">
        <v>590.1</v>
      </c>
      <c r="X133">
        <v>602.85</v>
      </c>
      <c r="Y133">
        <v>591</v>
      </c>
      <c r="Z133">
        <v>629.5</v>
      </c>
      <c r="AA133">
        <v>580.04999999999995</v>
      </c>
      <c r="AB133">
        <v>660</v>
      </c>
      <c r="AC133" s="2">
        <f>(Table2[[#This Row],[Close Price]]/Table2[[#This Row],[Day Low]])-1</f>
        <v>7.6258261311641373E-3</v>
      </c>
      <c r="AD133" s="2">
        <f>(Table2[[#This Row],[Day High]]/Table2[[#This Row],[Close Price]])-1</f>
        <v>1.3874873864783144E-2</v>
      </c>
      <c r="AE133" s="2">
        <f>(Table2[[#This Row],[Close Price]]/Table2[[#This Row],[Current Week Low]])-1</f>
        <v>6.0913705583756084E-3</v>
      </c>
      <c r="AF133" s="2">
        <f>(Table2[[#This Row],[Current Week High]]/Table2[[#This Row],[Close Price]])-1</f>
        <v>5.8694920955264074E-2</v>
      </c>
      <c r="AG133" s="2">
        <f>(Table2[[#This Row],[Close Price]]/Table2[[#This Row],[Current Month Low]])-1</f>
        <v>2.5084044478924428E-2</v>
      </c>
      <c r="AH133" s="2">
        <f>(Table2[[#This Row],[Current Month High]]/Table2[[#This Row],[Close Price]])-1</f>
        <v>0.10998990918264373</v>
      </c>
      <c r="AI133">
        <v>13.706693575512899</v>
      </c>
      <c r="AJ133">
        <v>90.576923076923094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-0.06</v>
      </c>
      <c r="AM133" t="s">
        <v>10217</v>
      </c>
      <c r="AN133">
        <v>-5.73</v>
      </c>
      <c r="AO133" t="s">
        <v>10217</v>
      </c>
      <c r="AP133">
        <v>0.15779687158665101</v>
      </c>
      <c r="AQ133">
        <f>(Table2[[#This Row],[Sharpe Ratio]]-AVERAGE(Table2[Sharpe Ratio]))/_xlfn.STDEV.P(Table2[Sharpe Ratio])</f>
        <v>1.1634888683674889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0.87953069527155447</v>
      </c>
      <c r="AS133">
        <f>_xlfn.RANK.AVG(Table2[[#This Row],[1Y Return vs Nifty Z-Score]],Table2[1Y Return vs Nifty Z-Score])</f>
        <v>356</v>
      </c>
      <c r="AT133">
        <f>_xlfn.RANK.AVG(Table2[[#This Row],[6M Return vs Nifty Z-Score]],Table2[6M Return vs Nifty Z-Score])</f>
        <v>78</v>
      </c>
      <c r="AU133">
        <f>_xlfn.RANK.AVG(Table2[[#This Row],[Sharpe Ratio Z-Score]],Table2[Sharpe Ratio Z-Score])</f>
        <v>94</v>
      </c>
      <c r="AV133">
        <f>(Table2[[#This Row],[Rank 1Y]]+Table2[[#This Row],[Rank 6M]]+Table2[[#This Row],[Rank Sharpe]])/3</f>
        <v>176</v>
      </c>
    </row>
    <row r="134" spans="1:48" x14ac:dyDescent="0.3">
      <c r="A134" t="s">
        <v>636</v>
      </c>
      <c r="B134" t="s">
        <v>637</v>
      </c>
      <c r="C134" t="s">
        <v>10186</v>
      </c>
      <c r="D134" t="s">
        <v>133</v>
      </c>
      <c r="E134">
        <v>29069.949691770002</v>
      </c>
      <c r="F134">
        <v>1257.7</v>
      </c>
      <c r="G134">
        <v>86.2464051367038</v>
      </c>
      <c r="H134">
        <f>(Table2[[#This Row],[1Y Return vs Nifty]]-AVERAGE(Table2[1Y Return vs Nifty]))/_xlfn.STDEV.P(Table2[1Y Return vs Nifty])</f>
        <v>0.63928967636980027</v>
      </c>
      <c r="I134">
        <v>-9.5961410111879495</v>
      </c>
      <c r="J134">
        <f>(Table2[[#This Row],[1M Return vs Nifty]]-AVERAGE(Table2[1M Return vs Nifty]))/_xlfn.STDEV.P(Table2[1M Return vs Nifty])</f>
        <v>-1.1732994004027686</v>
      </c>
      <c r="K134">
        <v>7.82627688951706</v>
      </c>
      <c r="L134">
        <f>(Table2[[#This Row],[6M Return vs Nifty]]-AVERAGE(Table2[6M Return vs Nifty]))/_xlfn.STDEV.P(Table2[6M Return vs Nifty])</f>
        <v>5.3172202598822299E-2</v>
      </c>
      <c r="M134">
        <v>4.1851519402066701</v>
      </c>
      <c r="N134">
        <f>(Table2[[#This Row],[1W Return vs Nifty]]-AVERAGE(Table2[1W Return vs Nifty]))/_xlfn.STDEV.P(Table2[1W Return vs Nifty])</f>
        <v>0.46088002810300249</v>
      </c>
      <c r="O134">
        <v>1275.58</v>
      </c>
      <c r="P134">
        <v>1258.5572197230099</v>
      </c>
      <c r="Q134">
        <v>1030.64311086921</v>
      </c>
      <c r="R134">
        <v>46.858784268817502</v>
      </c>
      <c r="S134" s="2">
        <f>(Table2[[#This Row],[Close Price]]-Table2[[#This Row],[20D EMA]])/Table2[[#This Row],[20D EMA]]</f>
        <v>-1.4017152981388767E-2</v>
      </c>
      <c r="T134" s="2">
        <f>(Table2[[#This Row],[Close Price]]-Table2[[#This Row],[50D EMA]])/Table2[[#This Row],[50D EMA]]</f>
        <v>-6.8111303131573929E-4</v>
      </c>
      <c r="U134" s="2">
        <f>(Table2[[#This Row],[Close Price]]-Table2[[#This Row],[200D EMA]])/Table2[[#This Row],[200D EMA]]</f>
        <v>0.22030602711669792</v>
      </c>
      <c r="V134">
        <v>0.82644904008678799</v>
      </c>
      <c r="W134">
        <v>1260.25</v>
      </c>
      <c r="X134">
        <v>1282.8499999999999</v>
      </c>
      <c r="Y134">
        <v>1252.2</v>
      </c>
      <c r="Z134">
        <v>1312.95</v>
      </c>
      <c r="AA134">
        <v>1174.05</v>
      </c>
      <c r="AB134">
        <v>1429</v>
      </c>
      <c r="AC134" s="2">
        <f>(Table2[[#This Row],[Close Price]]/Table2[[#This Row],[Day Low]])-1</f>
        <v>-2.0234080539575094E-3</v>
      </c>
      <c r="AD134" s="2">
        <f>(Table2[[#This Row],[Day High]]/Table2[[#This Row],[Close Price]])-1</f>
        <v>1.9996819591317383E-2</v>
      </c>
      <c r="AE134" s="2">
        <f>(Table2[[#This Row],[Close Price]]/Table2[[#This Row],[Current Week Low]])-1</f>
        <v>4.3922696054943255E-3</v>
      </c>
      <c r="AF134" s="2">
        <f>(Table2[[#This Row],[Current Week High]]/Table2[[#This Row],[Close Price]])-1</f>
        <v>4.3929394927248122E-2</v>
      </c>
      <c r="AG134" s="2">
        <f>(Table2[[#This Row],[Close Price]]/Table2[[#This Row],[Current Month Low]])-1</f>
        <v>7.1249095012989372E-2</v>
      </c>
      <c r="AH134" s="2">
        <f>(Table2[[#This Row],[Current Month High]]/Table2[[#This Row],[Close Price]])-1</f>
        <v>0.13620100182873496</v>
      </c>
      <c r="AI134">
        <v>15.5362964140892</v>
      </c>
      <c r="AJ134">
        <v>127.55563596888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7.0000000000000007E-2</v>
      </c>
      <c r="AM134" t="s">
        <v>10218</v>
      </c>
      <c r="AN134">
        <v>-4.13</v>
      </c>
      <c r="AO134" t="s">
        <v>10217</v>
      </c>
      <c r="AP134">
        <v>0.15736223745979599</v>
      </c>
      <c r="AQ134">
        <f>(Table2[[#This Row],[Sharpe Ratio]]-AVERAGE(Table2[Sharpe Ratio]))/_xlfn.STDEV.P(Table2[Sharpe Ratio])</f>
        <v>1.1584576624200198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1.1385001690888761</v>
      </c>
      <c r="AS134">
        <f>_xlfn.RANK.AVG(Table2[[#This Row],[1Y Return vs Nifty Z-Score]],Table2[1Y Return vs Nifty Z-Score])</f>
        <v>130</v>
      </c>
      <c r="AT134">
        <f>_xlfn.RANK.AVG(Table2[[#This Row],[6M Return vs Nifty Z-Score]],Table2[6M Return vs Nifty Z-Score])</f>
        <v>305</v>
      </c>
      <c r="AU134">
        <f>_xlfn.RANK.AVG(Table2[[#This Row],[Sharpe Ratio Z-Score]],Table2[Sharpe Ratio Z-Score])</f>
        <v>95</v>
      </c>
      <c r="AV134">
        <f>(Table2[[#This Row],[Rank 1Y]]+Table2[[#This Row],[Rank 6M]]+Table2[[#This Row],[Rank Sharpe]])/3</f>
        <v>176.66666666666666</v>
      </c>
    </row>
    <row r="135" spans="1:48" x14ac:dyDescent="0.3">
      <c r="A135" t="s">
        <v>213</v>
      </c>
      <c r="B135" t="s">
        <v>214</v>
      </c>
      <c r="C135" t="s">
        <v>10178</v>
      </c>
      <c r="D135" t="s">
        <v>60</v>
      </c>
      <c r="E135">
        <v>125497.50323279999</v>
      </c>
      <c r="F135">
        <v>1247.2</v>
      </c>
      <c r="G135">
        <v>66.556111845957702</v>
      </c>
      <c r="H135">
        <f>(Table2[[#This Row],[1Y Return vs Nifty]]-AVERAGE(Table2[1Y Return vs Nifty]))/_xlfn.STDEV.P(Table2[1Y Return vs Nifty])</f>
        <v>0.3693062162178371</v>
      </c>
      <c r="I135">
        <v>8.6242196799899897</v>
      </c>
      <c r="J135">
        <f>(Table2[[#This Row],[1M Return vs Nifty]]-AVERAGE(Table2[1M Return vs Nifty]))/_xlfn.STDEV.P(Table2[1M Return vs Nifty])</f>
        <v>0.66050956278368989</v>
      </c>
      <c r="K135">
        <v>49.0864604101941</v>
      </c>
      <c r="L135">
        <f>(Table2[[#This Row],[6M Return vs Nifty]]-AVERAGE(Table2[6M Return vs Nifty]))/_xlfn.STDEV.P(Table2[6M Return vs Nifty])</f>
        <v>1.4537284990721662</v>
      </c>
      <c r="M135">
        <v>3.3826339852765699</v>
      </c>
      <c r="N135">
        <f>(Table2[[#This Row],[1W Return vs Nifty]]-AVERAGE(Table2[1W Return vs Nifty]))/_xlfn.STDEV.P(Table2[1W Return vs Nifty])</f>
        <v>0.29582130201118551</v>
      </c>
      <c r="O135">
        <v>1175.24</v>
      </c>
      <c r="P135">
        <v>1115.3510008606399</v>
      </c>
      <c r="Q135">
        <v>914.38152895487406</v>
      </c>
      <c r="R135">
        <v>73.779949046682106</v>
      </c>
      <c r="S135" s="2">
        <f>(Table2[[#This Row],[Close Price]]-Table2[[#This Row],[20D EMA]])/Table2[[#This Row],[20D EMA]]</f>
        <v>6.1230046628773731E-2</v>
      </c>
      <c r="T135" s="2">
        <f>(Table2[[#This Row],[Close Price]]-Table2[[#This Row],[50D EMA]])/Table2[[#This Row],[50D EMA]]</f>
        <v>0.11821301010858579</v>
      </c>
      <c r="U135" s="2">
        <f>(Table2[[#This Row],[Close Price]]-Table2[[#This Row],[200D EMA]])/Table2[[#This Row],[200D EMA]]</f>
        <v>0.36398205837068154</v>
      </c>
      <c r="V135">
        <v>0.77123394503131704</v>
      </c>
      <c r="W135">
        <v>1249.2</v>
      </c>
      <c r="X135">
        <v>1265</v>
      </c>
      <c r="Y135">
        <v>1210.5</v>
      </c>
      <c r="Z135">
        <v>1251.7</v>
      </c>
      <c r="AA135">
        <v>1059</v>
      </c>
      <c r="AB135">
        <v>1251.7</v>
      </c>
      <c r="AC135" s="2">
        <f>(Table2[[#This Row],[Close Price]]/Table2[[#This Row],[Day Low]])-1</f>
        <v>-1.6010246557797148E-3</v>
      </c>
      <c r="AD135" s="2">
        <f>(Table2[[#This Row],[Day High]]/Table2[[#This Row],[Close Price]])-1</f>
        <v>1.4271969211032687E-2</v>
      </c>
      <c r="AE135" s="2">
        <f>(Table2[[#This Row],[Close Price]]/Table2[[#This Row],[Current Week Low]])-1</f>
        <v>3.0318050392399876E-2</v>
      </c>
      <c r="AF135" s="2">
        <f>(Table2[[#This Row],[Current Week High]]/Table2[[#This Row],[Close Price]])-1</f>
        <v>3.6080821039128352E-3</v>
      </c>
      <c r="AG135" s="2">
        <f>(Table2[[#This Row],[Close Price]]/Table2[[#This Row],[Current Month Low]])-1</f>
        <v>0.17771482530689342</v>
      </c>
      <c r="AH135" s="2">
        <f>(Table2[[#This Row],[Current Month High]]/Table2[[#This Row],[Close Price]])-1</f>
        <v>3.6080821039128352E-3</v>
      </c>
      <c r="AI135">
        <v>0.36080821039128302</v>
      </c>
      <c r="AJ135">
        <v>119.67415235579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0.09</v>
      </c>
      <c r="AM135" t="s">
        <v>10218</v>
      </c>
      <c r="AN135">
        <v>6.13</v>
      </c>
      <c r="AO135" t="s">
        <v>10218</v>
      </c>
      <c r="AP135">
        <v>7.7327653685662995E-2</v>
      </c>
      <c r="AQ135">
        <f>(Table2[[#This Row],[Sharpe Ratio]]-AVERAGE(Table2[Sharpe Ratio]))/_xlfn.STDEV.P(Table2[Sharpe Ratio])</f>
        <v>0.23199917927849764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3.0113647593633766</v>
      </c>
      <c r="AS135">
        <f>_xlfn.RANK.AVG(Table2[[#This Row],[1Y Return vs Nifty Z-Score]],Table2[1Y Return vs Nifty Z-Score])</f>
        <v>195</v>
      </c>
      <c r="AT135">
        <f>_xlfn.RANK.AVG(Table2[[#This Row],[6M Return vs Nifty Z-Score]],Table2[6M Return vs Nifty Z-Score])</f>
        <v>65</v>
      </c>
      <c r="AU135">
        <f>_xlfn.RANK.AVG(Table2[[#This Row],[Sharpe Ratio Z-Score]],Table2[Sharpe Ratio Z-Score])</f>
        <v>272</v>
      </c>
      <c r="AV135">
        <f>(Table2[[#This Row],[Rank 1Y]]+Table2[[#This Row],[Rank 6M]]+Table2[[#This Row],[Rank Sharpe]])/3</f>
        <v>177.33333333333334</v>
      </c>
    </row>
    <row r="136" spans="1:48" x14ac:dyDescent="0.3">
      <c r="A136" t="s">
        <v>417</v>
      </c>
      <c r="B136" t="s">
        <v>418</v>
      </c>
      <c r="C136" t="s">
        <v>10179</v>
      </c>
      <c r="D136" t="s">
        <v>101</v>
      </c>
      <c r="E136">
        <v>58345.668963224998</v>
      </c>
      <c r="F136">
        <v>148.47</v>
      </c>
      <c r="G136">
        <v>132.57341143230701</v>
      </c>
      <c r="H136">
        <f>(Table2[[#This Row],[1Y Return vs Nifty]]-AVERAGE(Table2[1Y Return vs Nifty]))/_xlfn.STDEV.P(Table2[1Y Return vs Nifty])</f>
        <v>1.2745024318876135</v>
      </c>
      <c r="I136">
        <v>10.545700840638499</v>
      </c>
      <c r="J136">
        <f>(Table2[[#This Row],[1M Return vs Nifty]]-AVERAGE(Table2[1M Return vs Nifty]))/_xlfn.STDEV.P(Table2[1M Return vs Nifty])</f>
        <v>0.85389922365342508</v>
      </c>
      <c r="K136">
        <v>-2.1982905667346002</v>
      </c>
      <c r="L136">
        <f>(Table2[[#This Row],[6M Return vs Nifty]]-AVERAGE(Table2[6M Return vs Nifty]))/_xlfn.STDEV.P(Table2[6M Return vs Nifty])</f>
        <v>-0.28710672668027493</v>
      </c>
      <c r="M136">
        <v>2.6347631453070299</v>
      </c>
      <c r="N136">
        <f>(Table2[[#This Row],[1W Return vs Nifty]]-AVERAGE(Table2[1W Return vs Nifty]))/_xlfn.STDEV.P(Table2[1W Return vs Nifty])</f>
        <v>0.14200217887724731</v>
      </c>
      <c r="O136">
        <v>144.91</v>
      </c>
      <c r="P136">
        <v>139.78021542335699</v>
      </c>
      <c r="Q136">
        <v>115.769109219073</v>
      </c>
      <c r="R136">
        <v>55.678996956461198</v>
      </c>
      <c r="S136" s="2">
        <f>(Table2[[#This Row],[Close Price]]-Table2[[#This Row],[20D EMA]])/Table2[[#This Row],[20D EMA]]</f>
        <v>2.4566972603685063E-2</v>
      </c>
      <c r="T136" s="2">
        <f>(Table2[[#This Row],[Close Price]]-Table2[[#This Row],[50D EMA]])/Table2[[#This Row],[50D EMA]]</f>
        <v>6.216748593729067E-2</v>
      </c>
      <c r="U136" s="2">
        <f>(Table2[[#This Row],[Close Price]]-Table2[[#This Row],[200D EMA]])/Table2[[#This Row],[200D EMA]]</f>
        <v>0.28246646278538967</v>
      </c>
      <c r="V136">
        <v>1.1092669732223299</v>
      </c>
      <c r="W136">
        <v>148.41999999999999</v>
      </c>
      <c r="X136">
        <v>150</v>
      </c>
      <c r="Y136">
        <v>147</v>
      </c>
      <c r="Z136">
        <v>153.69999999999999</v>
      </c>
      <c r="AA136">
        <v>130.1</v>
      </c>
      <c r="AB136">
        <v>159.65</v>
      </c>
      <c r="AC136" s="2">
        <f>(Table2[[#This Row],[Close Price]]/Table2[[#This Row],[Day Low]])-1</f>
        <v>3.3688182185698246E-4</v>
      </c>
      <c r="AD136" s="2">
        <f>(Table2[[#This Row],[Day High]]/Table2[[#This Row],[Close Price]])-1</f>
        <v>1.0305112143867534E-2</v>
      </c>
      <c r="AE136" s="2">
        <f>(Table2[[#This Row],[Close Price]]/Table2[[#This Row],[Current Week Low]])-1</f>
        <v>1.0000000000000009E-2</v>
      </c>
      <c r="AF136" s="2">
        <f>(Table2[[#This Row],[Current Week High]]/Table2[[#This Row],[Close Price]])-1</f>
        <v>3.5225971576749338E-2</v>
      </c>
      <c r="AG136" s="2">
        <f>(Table2[[#This Row],[Close Price]]/Table2[[#This Row],[Current Month Low]])-1</f>
        <v>0.14119907763259043</v>
      </c>
      <c r="AH136" s="2">
        <f>(Table2[[#This Row],[Current Month High]]/Table2[[#This Row],[Close Price]])-1</f>
        <v>7.5301407691789723E-2</v>
      </c>
      <c r="AI136">
        <v>14.838014413686199</v>
      </c>
      <c r="AJ136">
        <v>181.45971563981001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0.06</v>
      </c>
      <c r="AM136" t="s">
        <v>10218</v>
      </c>
      <c r="AN136">
        <v>-1.47</v>
      </c>
      <c r="AO136" t="s">
        <v>10217</v>
      </c>
      <c r="AP136">
        <v>0.18772757491933401</v>
      </c>
      <c r="AQ136">
        <f>(Table2[[#This Row],[Sharpe Ratio]]-AVERAGE(Table2[Sharpe Ratio]))/_xlfn.STDEV.P(Table2[Sharpe Ratio])</f>
        <v>1.5099585156291333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3.4932556233671446</v>
      </c>
      <c r="AS136">
        <f>_xlfn.RANK.AVG(Table2[[#This Row],[1Y Return vs Nifty Z-Score]],Table2[1Y Return vs Nifty Z-Score])</f>
        <v>67</v>
      </c>
      <c r="AT136">
        <f>_xlfn.RANK.AVG(Table2[[#This Row],[6M Return vs Nifty Z-Score]],Table2[6M Return vs Nifty Z-Score])</f>
        <v>418</v>
      </c>
      <c r="AU136">
        <f>_xlfn.RANK.AVG(Table2[[#This Row],[Sharpe Ratio Z-Score]],Table2[Sharpe Ratio Z-Score])</f>
        <v>47</v>
      </c>
      <c r="AV136">
        <f>(Table2[[#This Row],[Rank 1Y]]+Table2[[#This Row],[Rank 6M]]+Table2[[#This Row],[Rank Sharpe]])/3</f>
        <v>177.33333333333334</v>
      </c>
    </row>
    <row r="137" spans="1:48" x14ac:dyDescent="0.3">
      <c r="A137" t="s">
        <v>171</v>
      </c>
      <c r="B137" t="s">
        <v>172</v>
      </c>
      <c r="C137" t="s">
        <v>10171</v>
      </c>
      <c r="D137" t="s">
        <v>173</v>
      </c>
      <c r="E137">
        <v>158439.69415737101</v>
      </c>
      <c r="F137">
        <v>240.97</v>
      </c>
      <c r="G137">
        <v>76.015142754920106</v>
      </c>
      <c r="H137">
        <f>(Table2[[#This Row],[1Y Return vs Nifty]]-AVERAGE(Table2[1Y Return vs Nifty]))/_xlfn.STDEV.P(Table2[1Y Return vs Nifty])</f>
        <v>0.49900372030154966</v>
      </c>
      <c r="I137">
        <v>2.8997782031283901</v>
      </c>
      <c r="J137">
        <f>(Table2[[#This Row],[1M Return vs Nifty]]-AVERAGE(Table2[1M Return vs Nifty]))/_xlfn.STDEV.P(Table2[1M Return vs Nifty])</f>
        <v>8.4366627556952206E-2</v>
      </c>
      <c r="K137">
        <v>24.765577226913202</v>
      </c>
      <c r="L137">
        <f>(Table2[[#This Row],[6M Return vs Nifty]]-AVERAGE(Table2[6M Return vs Nifty]))/_xlfn.STDEV.P(Table2[6M Return vs Nifty])</f>
        <v>0.62816828165174232</v>
      </c>
      <c r="M137">
        <v>4.3334442622996496</v>
      </c>
      <c r="N137">
        <f>(Table2[[#This Row],[1W Return vs Nifty]]-AVERAGE(Table2[1W Return vs Nifty]))/_xlfn.STDEV.P(Table2[1W Return vs Nifty])</f>
        <v>0.49138020772327845</v>
      </c>
      <c r="O137">
        <v>227.52</v>
      </c>
      <c r="P137">
        <v>218.93423360245501</v>
      </c>
      <c r="Q137">
        <v>183.76273864849</v>
      </c>
      <c r="R137">
        <v>73.879069613296394</v>
      </c>
      <c r="S137" s="2">
        <f>(Table2[[#This Row],[Close Price]]-Table2[[#This Row],[20D EMA]])/Table2[[#This Row],[20D EMA]]</f>
        <v>5.9115682137833983E-2</v>
      </c>
      <c r="T137" s="2">
        <f>(Table2[[#This Row],[Close Price]]-Table2[[#This Row],[50D EMA]])/Table2[[#This Row],[50D EMA]]</f>
        <v>0.10065016345300278</v>
      </c>
      <c r="U137" s="2">
        <f>(Table2[[#This Row],[Close Price]]-Table2[[#This Row],[200D EMA]])/Table2[[#This Row],[200D EMA]]</f>
        <v>0.31131045266439317</v>
      </c>
      <c r="V137">
        <v>0.84742868433026697</v>
      </c>
      <c r="W137">
        <v>239.76</v>
      </c>
      <c r="X137">
        <v>243.95</v>
      </c>
      <c r="Y137">
        <v>230</v>
      </c>
      <c r="Z137">
        <v>246.3</v>
      </c>
      <c r="AA137">
        <v>209.15</v>
      </c>
      <c r="AB137">
        <v>246.3</v>
      </c>
      <c r="AC137" s="2">
        <f>(Table2[[#This Row],[Close Price]]/Table2[[#This Row],[Day Low]])-1</f>
        <v>5.0467133800466968E-3</v>
      </c>
      <c r="AD137" s="2">
        <f>(Table2[[#This Row],[Day High]]/Table2[[#This Row],[Close Price]])-1</f>
        <v>1.2366684649541382E-2</v>
      </c>
      <c r="AE137" s="2">
        <f>(Table2[[#This Row],[Close Price]]/Table2[[#This Row],[Current Week Low]])-1</f>
        <v>4.7695652173913139E-2</v>
      </c>
      <c r="AF137" s="2">
        <f>(Table2[[#This Row],[Current Week High]]/Table2[[#This Row],[Close Price]])-1</f>
        <v>2.2118935967132991E-2</v>
      </c>
      <c r="AG137" s="2">
        <f>(Table2[[#This Row],[Close Price]]/Table2[[#This Row],[Current Month Low]])-1</f>
        <v>0.15213961271814491</v>
      </c>
      <c r="AH137" s="2">
        <f>(Table2[[#This Row],[Current Month High]]/Table2[[#This Row],[Close Price]])-1</f>
        <v>2.2118935967132991E-2</v>
      </c>
      <c r="AI137">
        <v>2.2118935967132902</v>
      </c>
      <c r="AJ137">
        <v>116.116591928251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</v>
      </c>
      <c r="AM137" t="s">
        <v>10218</v>
      </c>
      <c r="AN137">
        <v>5.36</v>
      </c>
      <c r="AO137" t="s">
        <v>10218</v>
      </c>
      <c r="AP137">
        <v>9.7869294008730998E-2</v>
      </c>
      <c r="AQ137">
        <f>(Table2[[#This Row],[Sharpe Ratio]]-AVERAGE(Table2[Sharpe Ratio]))/_xlfn.STDEV.P(Table2[Sharpe Ratio])</f>
        <v>0.46978359743272907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2.1727024346662516</v>
      </c>
      <c r="AS137">
        <f>_xlfn.RANK.AVG(Table2[[#This Row],[1Y Return vs Nifty Z-Score]],Table2[1Y Return vs Nifty Z-Score])</f>
        <v>156</v>
      </c>
      <c r="AT137">
        <f>_xlfn.RANK.AVG(Table2[[#This Row],[6M Return vs Nifty Z-Score]],Table2[6M Return vs Nifty Z-Score])</f>
        <v>161</v>
      </c>
      <c r="AU137">
        <f>_xlfn.RANK.AVG(Table2[[#This Row],[Sharpe Ratio Z-Score]],Table2[Sharpe Ratio Z-Score])</f>
        <v>221</v>
      </c>
      <c r="AV137">
        <f>(Table2[[#This Row],[Rank 1Y]]+Table2[[#This Row],[Rank 6M]]+Table2[[#This Row],[Rank Sharpe]])/3</f>
        <v>179.33333333333334</v>
      </c>
    </row>
    <row r="138" spans="1:48" x14ac:dyDescent="0.3">
      <c r="A138" t="s">
        <v>407</v>
      </c>
      <c r="B138" t="s">
        <v>408</v>
      </c>
      <c r="C138" t="s">
        <v>10177</v>
      </c>
      <c r="D138" t="s">
        <v>198</v>
      </c>
      <c r="E138">
        <v>59770.456264499997</v>
      </c>
      <c r="F138">
        <v>1041</v>
      </c>
      <c r="G138">
        <v>48.603253351963502</v>
      </c>
      <c r="H138">
        <f>(Table2[[#This Row],[1Y Return vs Nifty]]-AVERAGE(Table2[1Y Return vs Nifty]))/_xlfn.STDEV.P(Table2[1Y Return vs Nifty])</f>
        <v>0.12314559360765674</v>
      </c>
      <c r="I138">
        <v>-7.5196550216074902</v>
      </c>
      <c r="J138">
        <f>(Table2[[#This Row],[1M Return vs Nifty]]-AVERAGE(Table2[1M Return vs Nifty]))/_xlfn.STDEV.P(Table2[1M Return vs Nifty])</f>
        <v>-0.96430910190294383</v>
      </c>
      <c r="K138">
        <v>36.001461223103</v>
      </c>
      <c r="L138">
        <f>(Table2[[#This Row],[6M Return vs Nifty]]-AVERAGE(Table2[6M Return vs Nifty]))/_xlfn.STDEV.P(Table2[6M Return vs Nifty])</f>
        <v>1.0095647451313958</v>
      </c>
      <c r="M138">
        <v>2.0792309228032901</v>
      </c>
      <c r="N138">
        <f>(Table2[[#This Row],[1W Return vs Nifty]]-AVERAGE(Table2[1W Return vs Nifty]))/_xlfn.STDEV.P(Table2[1W Return vs Nifty])</f>
        <v>2.7742503581372046E-2</v>
      </c>
      <c r="O138">
        <v>1037.6199999999999</v>
      </c>
      <c r="P138">
        <v>979.96572920227402</v>
      </c>
      <c r="Q138">
        <v>788.05534182198505</v>
      </c>
      <c r="R138">
        <v>51.261189281124601</v>
      </c>
      <c r="S138" s="2">
        <f>(Table2[[#This Row],[Close Price]]-Table2[[#This Row],[20D EMA]])/Table2[[#This Row],[20D EMA]]</f>
        <v>3.2574545594727449E-3</v>
      </c>
      <c r="T138" s="2">
        <f>(Table2[[#This Row],[Close Price]]-Table2[[#This Row],[50D EMA]])/Table2[[#This Row],[50D EMA]]</f>
        <v>6.228204617666578E-2</v>
      </c>
      <c r="U138" s="2">
        <f>(Table2[[#This Row],[Close Price]]-Table2[[#This Row],[200D EMA]])/Table2[[#This Row],[200D EMA]]</f>
        <v>0.32097321692307362</v>
      </c>
      <c r="V138">
        <v>0.83948242388263705</v>
      </c>
      <c r="W138">
        <v>1033.1500000000001</v>
      </c>
      <c r="X138">
        <v>1049.9000000000001</v>
      </c>
      <c r="Y138">
        <v>1035.25</v>
      </c>
      <c r="Z138">
        <v>1076.8499999999999</v>
      </c>
      <c r="AA138">
        <v>944</v>
      </c>
      <c r="AB138">
        <v>1207.3</v>
      </c>
      <c r="AC138" s="2">
        <f>(Table2[[#This Row],[Close Price]]/Table2[[#This Row],[Day Low]])-1</f>
        <v>7.5981222474954535E-3</v>
      </c>
      <c r="AD138" s="2">
        <f>(Table2[[#This Row],[Day High]]/Table2[[#This Row],[Close Price]])-1</f>
        <v>8.5494716618637057E-3</v>
      </c>
      <c r="AE138" s="2">
        <f>(Table2[[#This Row],[Close Price]]/Table2[[#This Row],[Current Week Low]])-1</f>
        <v>5.5542139579811689E-3</v>
      </c>
      <c r="AF138" s="2">
        <f>(Table2[[#This Row],[Current Week High]]/Table2[[#This Row],[Close Price]])-1</f>
        <v>3.4438040345821319E-2</v>
      </c>
      <c r="AG138" s="2">
        <f>(Table2[[#This Row],[Close Price]]/Table2[[#This Row],[Current Month Low]])-1</f>
        <v>0.1027542372881356</v>
      </c>
      <c r="AH138" s="2">
        <f>(Table2[[#This Row],[Current Month High]]/Table2[[#This Row],[Close Price]])-1</f>
        <v>0.15975024015369832</v>
      </c>
      <c r="AI138">
        <v>15.975024015369801</v>
      </c>
      <c r="AJ138">
        <v>89.755741888443296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0.2</v>
      </c>
      <c r="AM138" t="s">
        <v>10218</v>
      </c>
      <c r="AN138">
        <v>1.86</v>
      </c>
      <c r="AO138" t="s">
        <v>10218</v>
      </c>
      <c r="AP138">
        <v>0.114254002430528</v>
      </c>
      <c r="AQ138">
        <f>(Table2[[#This Row],[Sharpe Ratio]]-AVERAGE(Table2[Sharpe Ratio]))/_xlfn.STDEV.P(Table2[Sharpe Ratio])</f>
        <v>0.65944850721739434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0.85559224763487518</v>
      </c>
      <c r="AS138">
        <f>_xlfn.RANK.AVG(Table2[[#This Row],[1Y Return vs Nifty Z-Score]],Table2[1Y Return vs Nifty Z-Score])</f>
        <v>251</v>
      </c>
      <c r="AT138">
        <f>_xlfn.RANK.AVG(Table2[[#This Row],[6M Return vs Nifty Z-Score]],Table2[6M Return vs Nifty Z-Score])</f>
        <v>103</v>
      </c>
      <c r="AU138">
        <f>_xlfn.RANK.AVG(Table2[[#This Row],[Sharpe Ratio Z-Score]],Table2[Sharpe Ratio Z-Score])</f>
        <v>186</v>
      </c>
      <c r="AV138">
        <f>(Table2[[#This Row],[Rank 1Y]]+Table2[[#This Row],[Rank 6M]]+Table2[[#This Row],[Rank Sharpe]])/3</f>
        <v>180</v>
      </c>
    </row>
    <row r="139" spans="1:48" x14ac:dyDescent="0.3">
      <c r="A139" t="s">
        <v>156</v>
      </c>
      <c r="B139" t="s">
        <v>157</v>
      </c>
      <c r="C139" t="s">
        <v>10182</v>
      </c>
      <c r="D139" t="s">
        <v>158</v>
      </c>
      <c r="E139">
        <v>172702.02567957999</v>
      </c>
      <c r="F139">
        <v>4472.2</v>
      </c>
      <c r="G139">
        <v>46.168057908906199</v>
      </c>
      <c r="H139">
        <f>(Table2[[#This Row],[1Y Return vs Nifty]]-AVERAGE(Table2[1Y Return vs Nifty]))/_xlfn.STDEV.P(Table2[1Y Return vs Nifty])</f>
        <v>8.9755410833086621E-2</v>
      </c>
      <c r="I139">
        <v>1.2421714204718199</v>
      </c>
      <c r="J139">
        <f>(Table2[[#This Row],[1M Return vs Nifty]]-AVERAGE(Table2[1M Return vs Nifty]))/_xlfn.STDEV.P(Table2[1M Return vs Nifty])</f>
        <v>-8.2465095864751828E-2</v>
      </c>
      <c r="K139">
        <v>36.172718938552698</v>
      </c>
      <c r="L139">
        <f>(Table2[[#This Row],[6M Return vs Nifty]]-AVERAGE(Table2[6M Return vs Nifty]))/_xlfn.STDEV.P(Table2[6M Return vs Nifty])</f>
        <v>1.0153780026408423</v>
      </c>
      <c r="M139">
        <v>1.9350639258571301</v>
      </c>
      <c r="N139">
        <f>(Table2[[#This Row],[1W Return vs Nifty]]-AVERAGE(Table2[1W Return vs Nifty]))/_xlfn.STDEV.P(Table2[1W Return vs Nifty])</f>
        <v>-1.9091954419709254E-3</v>
      </c>
      <c r="O139">
        <v>4375.53</v>
      </c>
      <c r="P139">
        <v>4255.3536874782803</v>
      </c>
      <c r="Q139">
        <v>3568.4422560303301</v>
      </c>
      <c r="R139">
        <v>63.124548961650902</v>
      </c>
      <c r="S139" s="2">
        <f>(Table2[[#This Row],[Close Price]]-Table2[[#This Row],[20D EMA]])/Table2[[#This Row],[20D EMA]]</f>
        <v>2.2093323551661187E-2</v>
      </c>
      <c r="T139" s="2">
        <f>(Table2[[#This Row],[Close Price]]-Table2[[#This Row],[50D EMA]])/Table2[[#This Row],[50D EMA]]</f>
        <v>5.0958469835258854E-2</v>
      </c>
      <c r="U139" s="2">
        <f>(Table2[[#This Row],[Close Price]]-Table2[[#This Row],[200D EMA]])/Table2[[#This Row],[200D EMA]]</f>
        <v>0.25326393959224214</v>
      </c>
      <c r="V139">
        <v>0.752440024447523</v>
      </c>
      <c r="W139">
        <v>4414.25</v>
      </c>
      <c r="X139">
        <v>4468.6000000000004</v>
      </c>
      <c r="Y139">
        <v>4273.2</v>
      </c>
      <c r="Z139">
        <v>4527.8500000000004</v>
      </c>
      <c r="AA139">
        <v>4165.3999999999996</v>
      </c>
      <c r="AB139">
        <v>4527.8500000000004</v>
      </c>
      <c r="AC139" s="2">
        <f>(Table2[[#This Row],[Close Price]]/Table2[[#This Row],[Day Low]])-1</f>
        <v>1.3127937928300248E-2</v>
      </c>
      <c r="AD139" s="2">
        <f>(Table2[[#This Row],[Day High]]/Table2[[#This Row],[Close Price]])-1</f>
        <v>-8.0497294396486563E-4</v>
      </c>
      <c r="AE139" s="2">
        <f>(Table2[[#This Row],[Close Price]]/Table2[[#This Row],[Current Week Low]])-1</f>
        <v>4.6569315735280448E-2</v>
      </c>
      <c r="AF139" s="2">
        <f>(Table2[[#This Row],[Current Week High]]/Table2[[#This Row],[Close Price]])-1</f>
        <v>1.2443540092124783E-2</v>
      </c>
      <c r="AG139" s="2">
        <f>(Table2[[#This Row],[Close Price]]/Table2[[#This Row],[Current Month Low]])-1</f>
        <v>7.3654390934844161E-2</v>
      </c>
      <c r="AH139" s="2">
        <f>(Table2[[#This Row],[Current Month High]]/Table2[[#This Row],[Close Price]])-1</f>
        <v>1.2443540092124783E-2</v>
      </c>
      <c r="AI139">
        <v>3.0767854747104399</v>
      </c>
      <c r="AJ139">
        <v>91.664345254676704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-0.04</v>
      </c>
      <c r="AM139" t="s">
        <v>10217</v>
      </c>
      <c r="AN139">
        <v>3.24</v>
      </c>
      <c r="AO139" t="s">
        <v>10218</v>
      </c>
      <c r="AP139">
        <v>0.11669742085528</v>
      </c>
      <c r="AQ139">
        <f>(Table2[[#This Row],[Sharpe Ratio]]-AVERAGE(Table2[Sharpe Ratio]))/_xlfn.STDEV.P(Table2[Sharpe Ratio])</f>
        <v>0.68773285156863484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1.7084919737358408</v>
      </c>
      <c r="AS139">
        <f>_xlfn.RANK.AVG(Table2[[#This Row],[1Y Return vs Nifty Z-Score]],Table2[1Y Return vs Nifty Z-Score])</f>
        <v>261</v>
      </c>
      <c r="AT139">
        <f>_xlfn.RANK.AVG(Table2[[#This Row],[6M Return vs Nifty Z-Score]],Table2[6M Return vs Nifty Z-Score])</f>
        <v>101</v>
      </c>
      <c r="AU139">
        <f>_xlfn.RANK.AVG(Table2[[#This Row],[Sharpe Ratio Z-Score]],Table2[Sharpe Ratio Z-Score])</f>
        <v>179</v>
      </c>
      <c r="AV139">
        <f>(Table2[[#This Row],[Rank 1Y]]+Table2[[#This Row],[Rank 6M]]+Table2[[#This Row],[Rank Sharpe]])/3</f>
        <v>180.33333333333334</v>
      </c>
    </row>
    <row r="140" spans="1:48" x14ac:dyDescent="0.3">
      <c r="A140" t="s">
        <v>1671</v>
      </c>
      <c r="B140" t="s">
        <v>1672</v>
      </c>
      <c r="C140" t="s">
        <v>10183</v>
      </c>
      <c r="D140" t="s">
        <v>83</v>
      </c>
      <c r="E140">
        <v>5016.5778464300001</v>
      </c>
      <c r="F140">
        <v>1286.3</v>
      </c>
      <c r="G140">
        <v>62.614973792911698</v>
      </c>
      <c r="H140">
        <f>(Table2[[#This Row],[1Y Return vs Nifty]]-AVERAGE(Table2[1Y Return vs Nifty]))/_xlfn.STDEV.P(Table2[1Y Return vs Nifty])</f>
        <v>0.31526730106373924</v>
      </c>
      <c r="I140">
        <v>-11.3922184281335</v>
      </c>
      <c r="J140">
        <f>(Table2[[#This Row],[1M Return vs Nifty]]-AVERAGE(Table2[1M Return vs Nifty]))/_xlfn.STDEV.P(Table2[1M Return vs Nifty])</f>
        <v>-1.354067658594621</v>
      </c>
      <c r="K140">
        <v>43.848471457852199</v>
      </c>
      <c r="L140">
        <f>(Table2[[#This Row],[6M Return vs Nifty]]-AVERAGE(Table2[6M Return vs Nifty]))/_xlfn.STDEV.P(Table2[6M Return vs Nifty])</f>
        <v>1.2759275834658683</v>
      </c>
      <c r="M140">
        <v>-3.2590833220070201</v>
      </c>
      <c r="N140">
        <f>(Table2[[#This Row],[1W Return vs Nifty]]-AVERAGE(Table2[1W Return vs Nifty]))/_xlfn.STDEV.P(Table2[1W Return vs Nifty])</f>
        <v>-1.0702209043562574</v>
      </c>
      <c r="O140">
        <v>1339.24</v>
      </c>
      <c r="P140">
        <v>1221.3389245912899</v>
      </c>
      <c r="Q140">
        <v>911.22108282543002</v>
      </c>
      <c r="R140">
        <v>38.319272908009502</v>
      </c>
      <c r="S140" s="2">
        <f>(Table2[[#This Row],[Close Price]]-Table2[[#This Row],[20D EMA]])/Table2[[#This Row],[20D EMA]]</f>
        <v>-3.9529882619993469E-2</v>
      </c>
      <c r="T140" s="2">
        <f>(Table2[[#This Row],[Close Price]]-Table2[[#This Row],[50D EMA]])/Table2[[#This Row],[50D EMA]]</f>
        <v>5.3188409949718643E-2</v>
      </c>
      <c r="U140" s="2">
        <f>(Table2[[#This Row],[Close Price]]-Table2[[#This Row],[200D EMA]])/Table2[[#This Row],[200D EMA]]</f>
        <v>0.41162229918074322</v>
      </c>
      <c r="V140">
        <v>7.6685057619016006E-2</v>
      </c>
      <c r="W140">
        <v>1285</v>
      </c>
      <c r="X140">
        <v>1307.7</v>
      </c>
      <c r="Y140">
        <v>1274</v>
      </c>
      <c r="Z140">
        <v>1338</v>
      </c>
      <c r="AA140">
        <v>1247.75</v>
      </c>
      <c r="AB140">
        <v>1592.7</v>
      </c>
      <c r="AC140" s="2">
        <f>(Table2[[#This Row],[Close Price]]/Table2[[#This Row],[Day Low]])-1</f>
        <v>1.0116731517508804E-3</v>
      </c>
      <c r="AD140" s="2">
        <f>(Table2[[#This Row],[Day High]]/Table2[[#This Row],[Close Price]])-1</f>
        <v>1.6636865427971825E-2</v>
      </c>
      <c r="AE140" s="2">
        <f>(Table2[[#This Row],[Close Price]]/Table2[[#This Row],[Current Week Low]])-1</f>
        <v>9.654631083202414E-3</v>
      </c>
      <c r="AF140" s="2">
        <f>(Table2[[#This Row],[Current Week High]]/Table2[[#This Row],[Close Price]])-1</f>
        <v>4.0192801057296057E-2</v>
      </c>
      <c r="AG140" s="2">
        <f>(Table2[[#This Row],[Close Price]]/Table2[[#This Row],[Current Month Low]])-1</f>
        <v>3.0895612101783154E-2</v>
      </c>
      <c r="AH140" s="2">
        <f>(Table2[[#This Row],[Current Month High]]/Table2[[#This Row],[Close Price]])-1</f>
        <v>0.23820259659488463</v>
      </c>
      <c r="AI140">
        <v>23.8202596594884</v>
      </c>
      <c r="AJ140">
        <v>112.805029365538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</v>
      </c>
      <c r="AM140">
        <v>0</v>
      </c>
      <c r="AN140">
        <v>-11.94</v>
      </c>
      <c r="AO140" t="s">
        <v>10217</v>
      </c>
      <c r="AP140">
        <v>8.1199485588737005E-2</v>
      </c>
      <c r="AQ140">
        <f>(Table2[[#This Row],[Sharpe Ratio]]-AVERAGE(Table2[Sharpe Ratio]))/_xlfn.STDEV.P(Table2[Sharpe Ratio])</f>
        <v>0.27681844793395904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-0.55627523048731176</v>
      </c>
      <c r="AS140">
        <f>_xlfn.RANK.AVG(Table2[[#This Row],[1Y Return vs Nifty Z-Score]],Table2[1Y Return vs Nifty Z-Score])</f>
        <v>206</v>
      </c>
      <c r="AT140">
        <f>_xlfn.RANK.AVG(Table2[[#This Row],[6M Return vs Nifty Z-Score]],Table2[6M Return vs Nifty Z-Score])</f>
        <v>73</v>
      </c>
      <c r="AU140">
        <f>_xlfn.RANK.AVG(Table2[[#This Row],[Sharpe Ratio Z-Score]],Table2[Sharpe Ratio Z-Score])</f>
        <v>263</v>
      </c>
      <c r="AV140">
        <f>(Table2[[#This Row],[Rank 1Y]]+Table2[[#This Row],[Rank 6M]]+Table2[[#This Row],[Rank Sharpe]])/3</f>
        <v>180.66666666666666</v>
      </c>
    </row>
    <row r="141" spans="1:48" x14ac:dyDescent="0.3">
      <c r="A141" t="s">
        <v>1181</v>
      </c>
      <c r="B141" t="s">
        <v>1182</v>
      </c>
      <c r="C141" t="s">
        <v>10175</v>
      </c>
      <c r="D141" t="s">
        <v>400</v>
      </c>
      <c r="E141">
        <v>10170.002596009999</v>
      </c>
      <c r="F141">
        <v>292.89999999999998</v>
      </c>
      <c r="G141">
        <v>35.8260945771368</v>
      </c>
      <c r="H141">
        <f>(Table2[[#This Row],[1Y Return vs Nifty]]-AVERAGE(Table2[1Y Return vs Nifty]))/_xlfn.STDEV.P(Table2[1Y Return vs Nifty])</f>
        <v>-5.2048421331671778E-2</v>
      </c>
      <c r="I141">
        <v>9.3713147140307793</v>
      </c>
      <c r="J141">
        <f>(Table2[[#This Row],[1M Return vs Nifty]]-AVERAGE(Table2[1M Return vs Nifty]))/_xlfn.STDEV.P(Table2[1M Return vs Nifty])</f>
        <v>0.73570179377170986</v>
      </c>
      <c r="K141">
        <v>33.833961037372497</v>
      </c>
      <c r="L141">
        <f>(Table2[[#This Row],[6M Return vs Nifty]]-AVERAGE(Table2[6M Return vs Nifty]))/_xlfn.STDEV.P(Table2[6M Return vs Nifty])</f>
        <v>0.93599003523679014</v>
      </c>
      <c r="M141">
        <v>-2.40697343087461</v>
      </c>
      <c r="N141">
        <f>(Table2[[#This Row],[1W Return vs Nifty]]-AVERAGE(Table2[1W Return vs Nifty]))/_xlfn.STDEV.P(Table2[1W Return vs Nifty])</f>
        <v>-0.89496230452492653</v>
      </c>
      <c r="O141">
        <v>281.68</v>
      </c>
      <c r="P141">
        <v>261.00883945838899</v>
      </c>
      <c r="Q141">
        <v>214.20585731582599</v>
      </c>
      <c r="R141">
        <v>65.151057723052205</v>
      </c>
      <c r="S141" s="2">
        <f>(Table2[[#This Row],[Close Price]]-Table2[[#This Row],[20D EMA]])/Table2[[#This Row],[20D EMA]]</f>
        <v>3.9832433967622725E-2</v>
      </c>
      <c r="T141" s="2">
        <f>(Table2[[#This Row],[Close Price]]-Table2[[#This Row],[50D EMA]])/Table2[[#This Row],[50D EMA]]</f>
        <v>0.12218421647246623</v>
      </c>
      <c r="U141" s="2">
        <f>(Table2[[#This Row],[Close Price]]-Table2[[#This Row],[200D EMA]])/Table2[[#This Row],[200D EMA]]</f>
        <v>0.36737624110879014</v>
      </c>
      <c r="V141">
        <v>0.70893840146571796</v>
      </c>
      <c r="W141">
        <v>290.05</v>
      </c>
      <c r="X141">
        <v>293.7</v>
      </c>
      <c r="Y141">
        <v>284.3</v>
      </c>
      <c r="Z141">
        <v>299</v>
      </c>
      <c r="AA141">
        <v>244.85</v>
      </c>
      <c r="AB141">
        <v>301.25</v>
      </c>
      <c r="AC141" s="2">
        <f>(Table2[[#This Row],[Close Price]]/Table2[[#This Row],[Day Low]])-1</f>
        <v>9.8258920875708977E-3</v>
      </c>
      <c r="AD141" s="2">
        <f>(Table2[[#This Row],[Day High]]/Table2[[#This Row],[Close Price]])-1</f>
        <v>2.7313076135200287E-3</v>
      </c>
      <c r="AE141" s="2">
        <f>(Table2[[#This Row],[Close Price]]/Table2[[#This Row],[Current Week Low]])-1</f>
        <v>3.0249736194160937E-2</v>
      </c>
      <c r="AF141" s="2">
        <f>(Table2[[#This Row],[Current Week High]]/Table2[[#This Row],[Close Price]])-1</f>
        <v>2.0826220553089803E-2</v>
      </c>
      <c r="AG141" s="2">
        <f>(Table2[[#This Row],[Close Price]]/Table2[[#This Row],[Current Month Low]])-1</f>
        <v>0.19624259750867878</v>
      </c>
      <c r="AH141" s="2">
        <f>(Table2[[#This Row],[Current Month High]]/Table2[[#This Row],[Close Price]])-1</f>
        <v>2.8508023216114786E-2</v>
      </c>
      <c r="AI141">
        <v>2.8508023216114702</v>
      </c>
      <c r="AJ141">
        <v>99.795361527967202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0.23</v>
      </c>
      <c r="AM141" t="s">
        <v>10218</v>
      </c>
      <c r="AN141">
        <v>2.1800000000000002</v>
      </c>
      <c r="AO141" t="s">
        <v>10218</v>
      </c>
      <c r="AP141">
        <v>0.14254875912734899</v>
      </c>
      <c r="AQ141">
        <f>(Table2[[#This Row],[Sharpe Ratio]]-AVERAGE(Table2[Sharpe Ratio]))/_xlfn.STDEV.P(Table2[Sharpe Ratio])</f>
        <v>0.98698088302350784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1.7116619861754097</v>
      </c>
      <c r="AS141">
        <f>_xlfn.RANK.AVG(Table2[[#This Row],[1Y Return vs Nifty Z-Score]],Table2[1Y Return vs Nifty Z-Score])</f>
        <v>305</v>
      </c>
      <c r="AT141">
        <f>_xlfn.RANK.AVG(Table2[[#This Row],[6M Return vs Nifty Z-Score]],Table2[6M Return vs Nifty Z-Score])</f>
        <v>112</v>
      </c>
      <c r="AU141">
        <f>_xlfn.RANK.AVG(Table2[[#This Row],[Sharpe Ratio Z-Score]],Table2[Sharpe Ratio Z-Score])</f>
        <v>126</v>
      </c>
      <c r="AV141">
        <f>(Table2[[#This Row],[Rank 1Y]]+Table2[[#This Row],[Rank 6M]]+Table2[[#This Row],[Rank Sharpe]])/3</f>
        <v>181</v>
      </c>
    </row>
    <row r="142" spans="1:48" x14ac:dyDescent="0.3">
      <c r="A142" t="s">
        <v>757</v>
      </c>
      <c r="B142" t="s">
        <v>758</v>
      </c>
      <c r="C142" t="s">
        <v>10173</v>
      </c>
      <c r="D142" t="s">
        <v>579</v>
      </c>
      <c r="E142">
        <v>21835.781837459999</v>
      </c>
      <c r="F142">
        <v>4289.7</v>
      </c>
      <c r="G142">
        <v>131.91835718742701</v>
      </c>
      <c r="H142">
        <f>(Table2[[#This Row],[1Y Return vs Nifty]]-AVERAGE(Table2[1Y Return vs Nifty]))/_xlfn.STDEV.P(Table2[1Y Return vs Nifty])</f>
        <v>1.2655206554859866</v>
      </c>
      <c r="I142">
        <v>3.8830349684899099</v>
      </c>
      <c r="J142">
        <f>(Table2[[#This Row],[1M Return vs Nifty]]-AVERAGE(Table2[1M Return vs Nifty]))/_xlfn.STDEV.P(Table2[1M Return vs Nifty])</f>
        <v>0.18332762509125017</v>
      </c>
      <c r="K142">
        <v>10.8021814184091</v>
      </c>
      <c r="L142">
        <f>(Table2[[#This Row],[6M Return vs Nifty]]-AVERAGE(Table2[6M Return vs Nifty]))/_xlfn.STDEV.P(Table2[6M Return vs Nifty])</f>
        <v>0.15418779366022861</v>
      </c>
      <c r="M142">
        <v>4.8643369796643903</v>
      </c>
      <c r="N142">
        <f>(Table2[[#This Row],[1W Return vs Nifty]]-AVERAGE(Table2[1W Return vs Nifty]))/_xlfn.STDEV.P(Table2[1W Return vs Nifty])</f>
        <v>0.60057212683402239</v>
      </c>
      <c r="O142">
        <v>4014.32</v>
      </c>
      <c r="P142">
        <v>3900.3038050076002</v>
      </c>
      <c r="Q142">
        <v>3371.84818867992</v>
      </c>
      <c r="R142">
        <v>72.761953803552103</v>
      </c>
      <c r="S142" s="2">
        <f>(Table2[[#This Row],[Close Price]]-Table2[[#This Row],[20D EMA]])/Table2[[#This Row],[20D EMA]]</f>
        <v>6.8599414097530745E-2</v>
      </c>
      <c r="T142" s="2">
        <f>(Table2[[#This Row],[Close Price]]-Table2[[#This Row],[50D EMA]])/Table2[[#This Row],[50D EMA]]</f>
        <v>9.9837400997443801E-2</v>
      </c>
      <c r="U142" s="2">
        <f>(Table2[[#This Row],[Close Price]]-Table2[[#This Row],[200D EMA]])/Table2[[#This Row],[200D EMA]]</f>
        <v>0.2722103012826978</v>
      </c>
      <c r="V142">
        <v>1.45839770140219</v>
      </c>
      <c r="W142">
        <v>4270</v>
      </c>
      <c r="X142">
        <v>4330</v>
      </c>
      <c r="Y142">
        <v>4125</v>
      </c>
      <c r="Z142">
        <v>4346.8500000000004</v>
      </c>
      <c r="AA142">
        <v>3620.3</v>
      </c>
      <c r="AB142">
        <v>4346.8500000000004</v>
      </c>
      <c r="AC142" s="2">
        <f>(Table2[[#This Row],[Close Price]]/Table2[[#This Row],[Day Low]])-1</f>
        <v>4.6135831381732828E-3</v>
      </c>
      <c r="AD142" s="2">
        <f>(Table2[[#This Row],[Day High]]/Table2[[#This Row],[Close Price]])-1</f>
        <v>9.3945963587198644E-3</v>
      </c>
      <c r="AE142" s="2">
        <f>(Table2[[#This Row],[Close Price]]/Table2[[#This Row],[Current Week Low]])-1</f>
        <v>3.9927272727272589E-2</v>
      </c>
      <c r="AF142" s="2">
        <f>(Table2[[#This Row],[Current Week High]]/Table2[[#This Row],[Close Price]])-1</f>
        <v>1.3322609972725497E-2</v>
      </c>
      <c r="AG142" s="2">
        <f>(Table2[[#This Row],[Close Price]]/Table2[[#This Row],[Current Month Low]])-1</f>
        <v>0.18490180371792375</v>
      </c>
      <c r="AH142" s="2">
        <f>(Table2[[#This Row],[Current Month High]]/Table2[[#This Row],[Close Price]])-1</f>
        <v>1.3322609972725497E-2</v>
      </c>
      <c r="AI142">
        <v>1.3322609972725401</v>
      </c>
      <c r="AJ142">
        <v>178.91417425227499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0.01</v>
      </c>
      <c r="AM142" t="s">
        <v>10218</v>
      </c>
      <c r="AN142">
        <v>13.74</v>
      </c>
      <c r="AO142" t="s">
        <v>10218</v>
      </c>
      <c r="AP142">
        <v>9.9890067146213998E-2</v>
      </c>
      <c r="AQ142">
        <f>(Table2[[#This Row],[Sharpe Ratio]]-AVERAGE(Table2[Sharpe Ratio]))/_xlfn.STDEV.P(Table2[Sharpe Ratio])</f>
        <v>0.49317551536921883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2.6967837164407067</v>
      </c>
      <c r="AS142">
        <f>_xlfn.RANK.AVG(Table2[[#This Row],[1Y Return vs Nifty Z-Score]],Table2[1Y Return vs Nifty Z-Score])</f>
        <v>68</v>
      </c>
      <c r="AT142">
        <f>_xlfn.RANK.AVG(Table2[[#This Row],[6M Return vs Nifty Z-Score]],Table2[6M Return vs Nifty Z-Score])</f>
        <v>268</v>
      </c>
      <c r="AU142">
        <f>_xlfn.RANK.AVG(Table2[[#This Row],[Sharpe Ratio Z-Score]],Table2[Sharpe Ratio Z-Score])</f>
        <v>212</v>
      </c>
      <c r="AV142">
        <f>(Table2[[#This Row],[Rank 1Y]]+Table2[[#This Row],[Rank 6M]]+Table2[[#This Row],[Rank Sharpe]])/3</f>
        <v>182.66666666666666</v>
      </c>
    </row>
    <row r="143" spans="1:48" x14ac:dyDescent="0.3">
      <c r="A143" t="s">
        <v>1575</v>
      </c>
      <c r="B143" t="s">
        <v>1576</v>
      </c>
      <c r="C143" t="s">
        <v>10171</v>
      </c>
      <c r="D143" t="s">
        <v>287</v>
      </c>
      <c r="E143">
        <v>5937.9497166000001</v>
      </c>
      <c r="F143">
        <v>1207</v>
      </c>
      <c r="G143">
        <v>102.50453197342701</v>
      </c>
      <c r="H143">
        <f>(Table2[[#This Row],[1Y Return vs Nifty]]-AVERAGE(Table2[1Y Return vs Nifty]))/_xlfn.STDEV.P(Table2[1Y Return vs Nifty])</f>
        <v>0.8622129855432058</v>
      </c>
      <c r="I143">
        <v>-4.4986234256232001</v>
      </c>
      <c r="J143">
        <f>(Table2[[#This Row],[1M Return vs Nifty]]-AVERAGE(Table2[1M Return vs Nifty]))/_xlfn.STDEV.P(Table2[1M Return vs Nifty])</f>
        <v>-0.66025393457204262</v>
      </c>
      <c r="K143">
        <v>36.7107645210694</v>
      </c>
      <c r="L143">
        <f>(Table2[[#This Row],[6M Return vs Nifty]]-AVERAGE(Table2[6M Return vs Nifty]))/_xlfn.STDEV.P(Table2[6M Return vs Nifty])</f>
        <v>1.0336416908768822</v>
      </c>
      <c r="M143">
        <v>0.71778023605586005</v>
      </c>
      <c r="N143">
        <f>(Table2[[#This Row],[1W Return vs Nifty]]-AVERAGE(Table2[1W Return vs Nifty]))/_xlfn.STDEV.P(Table2[1W Return vs Nifty])</f>
        <v>-0.2522753011429264</v>
      </c>
      <c r="O143">
        <v>1195.47</v>
      </c>
      <c r="P143">
        <v>1129.5335208930401</v>
      </c>
      <c r="Q143">
        <v>918.14620417823505</v>
      </c>
      <c r="R143">
        <v>50.466424952673897</v>
      </c>
      <c r="S143" s="2">
        <f>(Table2[[#This Row],[Close Price]]-Table2[[#This Row],[20D EMA]])/Table2[[#This Row],[20D EMA]]</f>
        <v>9.6447422352714599E-3</v>
      </c>
      <c r="T143" s="2">
        <f>(Table2[[#This Row],[Close Price]]-Table2[[#This Row],[50D EMA]])/Table2[[#This Row],[50D EMA]]</f>
        <v>6.8582718152280078E-2</v>
      </c>
      <c r="U143" s="2">
        <f>(Table2[[#This Row],[Close Price]]-Table2[[#This Row],[200D EMA]])/Table2[[#This Row],[200D EMA]]</f>
        <v>0.31460544574194116</v>
      </c>
      <c r="V143">
        <v>0.88353139911654999</v>
      </c>
      <c r="W143">
        <v>1210.55</v>
      </c>
      <c r="X143">
        <v>1243.95</v>
      </c>
      <c r="Y143">
        <v>1188</v>
      </c>
      <c r="Z143">
        <v>1257</v>
      </c>
      <c r="AA143">
        <v>990</v>
      </c>
      <c r="AB143">
        <v>1349</v>
      </c>
      <c r="AC143" s="2">
        <f>(Table2[[#This Row],[Close Price]]/Table2[[#This Row],[Day Low]])-1</f>
        <v>-2.9325513196480912E-3</v>
      </c>
      <c r="AD143" s="2">
        <f>(Table2[[#This Row],[Day High]]/Table2[[#This Row],[Close Price]])-1</f>
        <v>3.0613090306545132E-2</v>
      </c>
      <c r="AE143" s="2">
        <f>(Table2[[#This Row],[Close Price]]/Table2[[#This Row],[Current Week Low]])-1</f>
        <v>1.5993265993266004E-2</v>
      </c>
      <c r="AF143" s="2">
        <f>(Table2[[#This Row],[Current Week High]]/Table2[[#This Row],[Close Price]])-1</f>
        <v>4.1425020712510419E-2</v>
      </c>
      <c r="AG143" s="2">
        <f>(Table2[[#This Row],[Close Price]]/Table2[[#This Row],[Current Month Low]])-1</f>
        <v>0.21919191919191916</v>
      </c>
      <c r="AH143" s="2">
        <f>(Table2[[#This Row],[Current Month High]]/Table2[[#This Row],[Close Price]])-1</f>
        <v>0.11764705882352944</v>
      </c>
      <c r="AI143">
        <v>11.764705882352899</v>
      </c>
      <c r="AJ143">
        <v>131.203907671678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</v>
      </c>
      <c r="AM143" t="s">
        <v>10218</v>
      </c>
      <c r="AN143">
        <v>-0.5</v>
      </c>
      <c r="AO143" t="s">
        <v>10217</v>
      </c>
      <c r="AP143">
        <v>5.5238792124364E-2</v>
      </c>
      <c r="AQ143">
        <f>(Table2[[#This Row],[Sharpe Ratio]]-AVERAGE(Table2[Sharpe Ratio]))/_xlfn.STDEV.P(Table2[Sharpe Ratio])</f>
        <v>-2.3695449360505709E-2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0.95962999134461335</v>
      </c>
      <c r="AS143">
        <f>_xlfn.RANK.AVG(Table2[[#This Row],[1Y Return vs Nifty Z-Score]],Table2[1Y Return vs Nifty Z-Score])</f>
        <v>104</v>
      </c>
      <c r="AT143">
        <f>_xlfn.RANK.AVG(Table2[[#This Row],[6M Return vs Nifty Z-Score]],Table2[6M Return vs Nifty Z-Score])</f>
        <v>98</v>
      </c>
      <c r="AU143">
        <f>_xlfn.RANK.AVG(Table2[[#This Row],[Sharpe Ratio Z-Score]],Table2[Sharpe Ratio Z-Score])</f>
        <v>346</v>
      </c>
      <c r="AV143">
        <f>(Table2[[#This Row],[Rank 1Y]]+Table2[[#This Row],[Rank 6M]]+Table2[[#This Row],[Rank Sharpe]])/3</f>
        <v>182.66666666666666</v>
      </c>
    </row>
    <row r="144" spans="1:48" x14ac:dyDescent="0.3">
      <c r="A144" t="s">
        <v>401</v>
      </c>
      <c r="B144" t="s">
        <v>402</v>
      </c>
      <c r="C144" t="s">
        <v>10180</v>
      </c>
      <c r="D144" t="s">
        <v>130</v>
      </c>
      <c r="E144">
        <v>60975.331241400003</v>
      </c>
      <c r="F144">
        <v>740.5</v>
      </c>
      <c r="G144">
        <v>58.3757359682048</v>
      </c>
      <c r="H144">
        <f>(Table2[[#This Row],[1Y Return vs Nifty]]-AVERAGE(Table2[1Y Return vs Nifty]))/_xlfn.STDEV.P(Table2[1Y Return vs Nifty])</f>
        <v>0.25714099083455916</v>
      </c>
      <c r="I144">
        <v>-13.2871091109627</v>
      </c>
      <c r="J144">
        <f>(Table2[[#This Row],[1M Return vs Nifty]]-AVERAGE(Table2[1M Return vs Nifty]))/_xlfn.STDEV.P(Table2[1M Return vs Nifty])</f>
        <v>-1.544781090525372</v>
      </c>
      <c r="K144">
        <v>13.534479212214301</v>
      </c>
      <c r="L144">
        <f>(Table2[[#This Row],[6M Return vs Nifty]]-AVERAGE(Table2[6M Return vs Nifty]))/_xlfn.STDEV.P(Table2[6M Return vs Nifty])</f>
        <v>0.24693427592045356</v>
      </c>
      <c r="M144">
        <v>-2.3497775446410301</v>
      </c>
      <c r="N144">
        <f>(Table2[[#This Row],[1W Return vs Nifty]]-AVERAGE(Table2[1W Return vs Nifty]))/_xlfn.STDEV.P(Table2[1W Return vs Nifty])</f>
        <v>-0.88319848034951665</v>
      </c>
      <c r="O144">
        <v>768.02</v>
      </c>
      <c r="P144">
        <v>766.03065953938903</v>
      </c>
      <c r="Q144">
        <v>650.55524643247304</v>
      </c>
      <c r="R144">
        <v>36.487326834859402</v>
      </c>
      <c r="S144" s="2">
        <f>(Table2[[#This Row],[Close Price]]-Table2[[#This Row],[20D EMA]])/Table2[[#This Row],[20D EMA]]</f>
        <v>-3.5832400197911493E-2</v>
      </c>
      <c r="T144" s="2">
        <f>(Table2[[#This Row],[Close Price]]-Table2[[#This Row],[50D EMA]])/Table2[[#This Row],[50D EMA]]</f>
        <v>-3.3328508750211788E-2</v>
      </c>
      <c r="U144" s="2">
        <f>(Table2[[#This Row],[Close Price]]-Table2[[#This Row],[200D EMA]])/Table2[[#This Row],[200D EMA]]</f>
        <v>0.13825844009523813</v>
      </c>
      <c r="V144">
        <v>0.48662588805066598</v>
      </c>
      <c r="W144">
        <v>738.25</v>
      </c>
      <c r="X144">
        <v>753</v>
      </c>
      <c r="Y144">
        <v>734.5</v>
      </c>
      <c r="Z144">
        <v>774.9</v>
      </c>
      <c r="AA144">
        <v>707.05</v>
      </c>
      <c r="AB144">
        <v>848</v>
      </c>
      <c r="AC144" s="2">
        <f>(Table2[[#This Row],[Close Price]]/Table2[[#This Row],[Day Low]])-1</f>
        <v>3.0477480528277034E-3</v>
      </c>
      <c r="AD144" s="2">
        <f>(Table2[[#This Row],[Day High]]/Table2[[#This Row],[Close Price]])-1</f>
        <v>1.6880486158001418E-2</v>
      </c>
      <c r="AE144" s="2">
        <f>(Table2[[#This Row],[Close Price]]/Table2[[#This Row],[Current Week Low]])-1</f>
        <v>8.1688223281144445E-3</v>
      </c>
      <c r="AF144" s="2">
        <f>(Table2[[#This Row],[Current Week High]]/Table2[[#This Row],[Close Price]])-1</f>
        <v>4.6455097906819676E-2</v>
      </c>
      <c r="AG144" s="2">
        <f>(Table2[[#This Row],[Close Price]]/Table2[[#This Row],[Current Month Low]])-1</f>
        <v>4.7309242627819881E-2</v>
      </c>
      <c r="AH144" s="2">
        <f>(Table2[[#This Row],[Current Month High]]/Table2[[#This Row],[Close Price]])-1</f>
        <v>0.14517218095881157</v>
      </c>
      <c r="AI144">
        <v>14.5172180958811</v>
      </c>
      <c r="AJ144">
        <v>93.165514542845898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0.03</v>
      </c>
      <c r="AM144" t="s">
        <v>10218</v>
      </c>
      <c r="AN144">
        <v>-5.46</v>
      </c>
      <c r="AO144" t="s">
        <v>10217</v>
      </c>
      <c r="AP144">
        <v>0.15927490553426399</v>
      </c>
      <c r="AQ144">
        <f>(Table2[[#This Row],[Sharpe Ratio]]-AVERAGE(Table2[Sharpe Ratio]))/_xlfn.STDEV.P(Table2[Sharpe Ratio])</f>
        <v>1.1805981856721384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-0.74330611844773753</v>
      </c>
      <c r="AS144">
        <f>_xlfn.RANK.AVG(Table2[[#This Row],[1Y Return vs Nifty Z-Score]],Table2[1Y Return vs Nifty Z-Score])</f>
        <v>218</v>
      </c>
      <c r="AT144">
        <f>_xlfn.RANK.AVG(Table2[[#This Row],[6M Return vs Nifty Z-Score]],Table2[6M Return vs Nifty Z-Score])</f>
        <v>244</v>
      </c>
      <c r="AU144">
        <f>_xlfn.RANK.AVG(Table2[[#This Row],[Sharpe Ratio Z-Score]],Table2[Sharpe Ratio Z-Score])</f>
        <v>92</v>
      </c>
      <c r="AV144">
        <f>(Table2[[#This Row],[Rank 1Y]]+Table2[[#This Row],[Rank 6M]]+Table2[[#This Row],[Rank Sharpe]])/3</f>
        <v>184.66666666666666</v>
      </c>
    </row>
    <row r="145" spans="1:48" x14ac:dyDescent="0.3">
      <c r="A145" t="s">
        <v>577</v>
      </c>
      <c r="B145" t="s">
        <v>578</v>
      </c>
      <c r="C145" t="s">
        <v>10173</v>
      </c>
      <c r="D145" t="s">
        <v>579</v>
      </c>
      <c r="E145">
        <v>34608.289296554998</v>
      </c>
      <c r="F145">
        <v>2556.4499999999998</v>
      </c>
      <c r="G145">
        <v>189.59298055448099</v>
      </c>
      <c r="H145">
        <f>(Table2[[#This Row],[1Y Return vs Nifty]]-AVERAGE(Table2[1Y Return vs Nifty]))/_xlfn.STDEV.P(Table2[1Y Return vs Nifty])</f>
        <v>2.0563262646089622</v>
      </c>
      <c r="I145">
        <v>-10.6141340358637</v>
      </c>
      <c r="J145">
        <f>(Table2[[#This Row],[1M Return vs Nifty]]-AVERAGE(Table2[1M Return vs Nifty]))/_xlfn.STDEV.P(Table2[1M Return vs Nifty])</f>
        <v>-1.275756468336422</v>
      </c>
      <c r="K145">
        <v>-4.8251540413649003</v>
      </c>
      <c r="L145">
        <f>(Table2[[#This Row],[6M Return vs Nifty]]-AVERAGE(Table2[6M Return vs Nifty]))/_xlfn.STDEV.P(Table2[6M Return vs Nifty])</f>
        <v>-0.3762742937010467</v>
      </c>
      <c r="M145">
        <v>5.29773485981117</v>
      </c>
      <c r="N145">
        <f>(Table2[[#This Row],[1W Return vs Nifty]]-AVERAGE(Table2[1W Return vs Nifty]))/_xlfn.STDEV.P(Table2[1W Return vs Nifty])</f>
        <v>0.68971169255769804</v>
      </c>
      <c r="O145">
        <v>2419.8000000000002</v>
      </c>
      <c r="P145">
        <v>2495.8280897434502</v>
      </c>
      <c r="Q145">
        <v>2255.1184348716602</v>
      </c>
      <c r="R145">
        <v>69.422428222665104</v>
      </c>
      <c r="S145" s="2">
        <f>(Table2[[#This Row],[Close Price]]-Table2[[#This Row],[20D EMA]])/Table2[[#This Row],[20D EMA]]</f>
        <v>5.6471609223902645E-2</v>
      </c>
      <c r="T145" s="2">
        <f>(Table2[[#This Row],[Close Price]]-Table2[[#This Row],[50D EMA]])/Table2[[#This Row],[50D EMA]]</f>
        <v>2.4289297209881579E-2</v>
      </c>
      <c r="U145" s="2">
        <f>(Table2[[#This Row],[Close Price]]-Table2[[#This Row],[200D EMA]])/Table2[[#This Row],[200D EMA]]</f>
        <v>0.13362117060849116</v>
      </c>
      <c r="V145">
        <v>1.1574572543038499</v>
      </c>
      <c r="W145">
        <v>2571.25</v>
      </c>
      <c r="X145">
        <v>2637</v>
      </c>
      <c r="Y145">
        <v>2374</v>
      </c>
      <c r="Z145">
        <v>2607.6999999999998</v>
      </c>
      <c r="AA145">
        <v>2115</v>
      </c>
      <c r="AB145">
        <v>2619.75</v>
      </c>
      <c r="AC145" s="2">
        <f>(Table2[[#This Row],[Close Price]]/Table2[[#This Row],[Day Low]])-1</f>
        <v>-5.7559552746718756E-3</v>
      </c>
      <c r="AD145" s="2">
        <f>(Table2[[#This Row],[Day High]]/Table2[[#This Row],[Close Price]])-1</f>
        <v>3.1508537229361089E-2</v>
      </c>
      <c r="AE145" s="2">
        <f>(Table2[[#This Row],[Close Price]]/Table2[[#This Row],[Current Week Low]])-1</f>
        <v>7.6853411962931606E-2</v>
      </c>
      <c r="AF145" s="2">
        <f>(Table2[[#This Row],[Current Week High]]/Table2[[#This Row],[Close Price]])-1</f>
        <v>2.0047331260145906E-2</v>
      </c>
      <c r="AG145" s="2">
        <f>(Table2[[#This Row],[Close Price]]/Table2[[#This Row],[Current Month Low]])-1</f>
        <v>0.20872340425531899</v>
      </c>
      <c r="AH145" s="2">
        <f>(Table2[[#This Row],[Current Month High]]/Table2[[#This Row],[Close Price]])-1</f>
        <v>2.4760898902775441E-2</v>
      </c>
      <c r="AI145">
        <v>27.7044338829235</v>
      </c>
      <c r="AJ145">
        <v>223.539834208694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-0.11</v>
      </c>
      <c r="AM145" t="s">
        <v>10217</v>
      </c>
      <c r="AN145">
        <v>8.15</v>
      </c>
      <c r="AO145" t="s">
        <v>10218</v>
      </c>
      <c r="AP145">
        <v>0.167723955130411</v>
      </c>
      <c r="AQ145">
        <f>(Table2[[#This Row],[Sharpe Ratio]]-AVERAGE(Table2[Sharpe Ratio]))/_xlfn.STDEV.P(Table2[Sharpe Ratio])</f>
        <v>1.2784020762368038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28</v>
      </c>
      <c r="AT145">
        <f>_xlfn.RANK.AVG(Table2[[#This Row],[6M Return vs Nifty Z-Score]],Table2[6M Return vs Nifty Z-Score])</f>
        <v>451</v>
      </c>
      <c r="AU145">
        <f>_xlfn.RANK.AVG(Table2[[#This Row],[Sharpe Ratio Z-Score]],Table2[Sharpe Ratio Z-Score])</f>
        <v>76</v>
      </c>
      <c r="AV145">
        <f>(Table2[[#This Row],[Rank 1Y]]+Table2[[#This Row],[Rank 6M]]+Table2[[#This Row],[Rank Sharpe]])/3</f>
        <v>185</v>
      </c>
    </row>
    <row r="146" spans="1:48" x14ac:dyDescent="0.3">
      <c r="A146" t="s">
        <v>1099</v>
      </c>
      <c r="B146" t="s">
        <v>1100</v>
      </c>
      <c r="C146" t="s">
        <v>10176</v>
      </c>
      <c r="D146" t="s">
        <v>919</v>
      </c>
      <c r="E146">
        <v>11490.4565277</v>
      </c>
      <c r="F146">
        <v>1562.7</v>
      </c>
      <c r="G146">
        <v>85.308297642455102</v>
      </c>
      <c r="H146">
        <f>(Table2[[#This Row],[1Y Return vs Nifty]]-AVERAGE(Table2[1Y Return vs Nifty]))/_xlfn.STDEV.P(Table2[1Y Return vs Nifty])</f>
        <v>0.62642681528632504</v>
      </c>
      <c r="I146">
        <v>21.235460091464098</v>
      </c>
      <c r="J146">
        <f>(Table2[[#This Row],[1M Return vs Nifty]]-AVERAGE(Table2[1M Return vs Nifty]))/_xlfn.STDEV.P(Table2[1M Return vs Nifty])</f>
        <v>1.9297822240355664</v>
      </c>
      <c r="K146">
        <v>36.629549199945799</v>
      </c>
      <c r="L146">
        <f>(Table2[[#This Row],[6M Return vs Nifty]]-AVERAGE(Table2[6M Return vs Nifty]))/_xlfn.STDEV.P(Table2[6M Return vs Nifty])</f>
        <v>1.0308848774149943</v>
      </c>
      <c r="M146">
        <v>8.0601712092040199</v>
      </c>
      <c r="N146">
        <f>(Table2[[#This Row],[1W Return vs Nifty]]-AVERAGE(Table2[1W Return vs Nifty]))/_xlfn.STDEV.P(Table2[1W Return vs Nifty])</f>
        <v>1.2578786998369658</v>
      </c>
      <c r="O146">
        <v>1412.38</v>
      </c>
      <c r="P146">
        <v>1297.5980121995699</v>
      </c>
      <c r="Q146">
        <v>1039.12913115984</v>
      </c>
      <c r="R146">
        <v>78.864868265477497</v>
      </c>
      <c r="S146" s="2">
        <f>(Table2[[#This Row],[Close Price]]-Table2[[#This Row],[20D EMA]])/Table2[[#This Row],[20D EMA]]</f>
        <v>0.10643028080261681</v>
      </c>
      <c r="T146" s="2">
        <f>(Table2[[#This Row],[Close Price]]-Table2[[#This Row],[50D EMA]])/Table2[[#This Row],[50D EMA]]</f>
        <v>0.20430209148598605</v>
      </c>
      <c r="U146" s="2">
        <f>(Table2[[#This Row],[Close Price]]-Table2[[#This Row],[200D EMA]])/Table2[[#This Row],[200D EMA]]</f>
        <v>0.5038554431206913</v>
      </c>
      <c r="V146">
        <v>0.64311029064491099</v>
      </c>
      <c r="W146">
        <v>1551.95</v>
      </c>
      <c r="X146">
        <v>1591.25</v>
      </c>
      <c r="Y146">
        <v>1406</v>
      </c>
      <c r="Z146">
        <v>1588.4</v>
      </c>
      <c r="AA146">
        <v>1215</v>
      </c>
      <c r="AB146">
        <v>1588.4</v>
      </c>
      <c r="AC146" s="2">
        <f>(Table2[[#This Row],[Close Price]]/Table2[[#This Row],[Day Low]])-1</f>
        <v>6.9267695479879876E-3</v>
      </c>
      <c r="AD146" s="2">
        <f>(Table2[[#This Row],[Day High]]/Table2[[#This Row],[Close Price]])-1</f>
        <v>1.8269661483330202E-2</v>
      </c>
      <c r="AE146" s="2">
        <f>(Table2[[#This Row],[Close Price]]/Table2[[#This Row],[Current Week Low]])-1</f>
        <v>0.11145092460881934</v>
      </c>
      <c r="AF146" s="2">
        <f>(Table2[[#This Row],[Current Week High]]/Table2[[#This Row],[Close Price]])-1</f>
        <v>1.6445894925449567E-2</v>
      </c>
      <c r="AG146" s="2">
        <f>(Table2[[#This Row],[Close Price]]/Table2[[#This Row],[Current Month Low]])-1</f>
        <v>0.28617283950617289</v>
      </c>
      <c r="AH146" s="2">
        <f>(Table2[[#This Row],[Current Month High]]/Table2[[#This Row],[Close Price]])-1</f>
        <v>1.6445894925449567E-2</v>
      </c>
      <c r="AI146">
        <v>1.64458949254495</v>
      </c>
      <c r="AJ146">
        <v>138.21646341463401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0.37</v>
      </c>
      <c r="AM146" t="s">
        <v>10218</v>
      </c>
      <c r="AN146">
        <v>4.16</v>
      </c>
      <c r="AO146" t="s">
        <v>10218</v>
      </c>
      <c r="AP146">
        <v>5.9935095807210001E-2</v>
      </c>
      <c r="AQ146">
        <f>(Table2[[#This Row],[Sharpe Ratio]]-AVERAGE(Table2[Sharpe Ratio]))/_xlfn.STDEV.P(Table2[Sharpe Ratio])</f>
        <v>3.066767944216648E-2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4.8756402960160186</v>
      </c>
      <c r="AS146">
        <f>_xlfn.RANK.AVG(Table2[[#This Row],[1Y Return vs Nifty Z-Score]],Table2[1Y Return vs Nifty Z-Score])</f>
        <v>133</v>
      </c>
      <c r="AT146">
        <f>_xlfn.RANK.AVG(Table2[[#This Row],[6M Return vs Nifty Z-Score]],Table2[6M Return vs Nifty Z-Score])</f>
        <v>99</v>
      </c>
      <c r="AU146">
        <f>_xlfn.RANK.AVG(Table2[[#This Row],[Sharpe Ratio Z-Score]],Table2[Sharpe Ratio Z-Score])</f>
        <v>328</v>
      </c>
      <c r="AV146">
        <f>(Table2[[#This Row],[Rank 1Y]]+Table2[[#This Row],[Rank 6M]]+Table2[[#This Row],[Rank Sharpe]])/3</f>
        <v>186.66666666666666</v>
      </c>
    </row>
    <row r="147" spans="1:48" x14ac:dyDescent="0.3">
      <c r="A147" t="s">
        <v>301</v>
      </c>
      <c r="B147" t="s">
        <v>302</v>
      </c>
      <c r="C147" t="s">
        <v>10184</v>
      </c>
      <c r="D147" t="s">
        <v>303</v>
      </c>
      <c r="E147">
        <v>91391.466134535003</v>
      </c>
      <c r="F147">
        <v>642.04999999999995</v>
      </c>
      <c r="G147">
        <v>36.192529852660797</v>
      </c>
      <c r="H147">
        <f>(Table2[[#This Row],[1Y Return vs Nifty]]-AVERAGE(Table2[1Y Return vs Nifty]))/_xlfn.STDEV.P(Table2[1Y Return vs Nifty])</f>
        <v>-4.7024043982544027E-2</v>
      </c>
      <c r="I147">
        <v>-1.55675245171083E-2</v>
      </c>
      <c r="J147">
        <f>(Table2[[#This Row],[1M Return vs Nifty]]-AVERAGE(Table2[1M Return vs Nifty]))/_xlfn.STDEV.P(Table2[1M Return vs Nifty])</f>
        <v>-0.20905166512987791</v>
      </c>
      <c r="K147">
        <v>15.479547091453799</v>
      </c>
      <c r="L147">
        <f>(Table2[[#This Row],[6M Return vs Nifty]]-AVERAGE(Table2[6M Return vs Nifty]))/_xlfn.STDEV.P(Table2[6M Return vs Nifty])</f>
        <v>0.3129586324037868</v>
      </c>
      <c r="M147">
        <v>1.5632908614169501</v>
      </c>
      <c r="N147">
        <f>(Table2[[#This Row],[1W Return vs Nifty]]-AVERAGE(Table2[1W Return vs Nifty]))/_xlfn.STDEV.P(Table2[1W Return vs Nifty])</f>
        <v>-7.8374012253567327E-2</v>
      </c>
      <c r="O147">
        <v>621.01</v>
      </c>
      <c r="P147">
        <v>606.20075551084994</v>
      </c>
      <c r="Q147">
        <v>535.89340763997905</v>
      </c>
      <c r="R147">
        <v>64.348657888135705</v>
      </c>
      <c r="S147" s="2">
        <f>(Table2[[#This Row],[Close Price]]-Table2[[#This Row],[20D EMA]])/Table2[[#This Row],[20D EMA]]</f>
        <v>3.3880291782740962E-2</v>
      </c>
      <c r="T147" s="2">
        <f>(Table2[[#This Row],[Close Price]]-Table2[[#This Row],[50D EMA]])/Table2[[#This Row],[50D EMA]]</f>
        <v>5.9137578043662417E-2</v>
      </c>
      <c r="U147" s="2">
        <f>(Table2[[#This Row],[Close Price]]-Table2[[#This Row],[200D EMA]])/Table2[[#This Row],[200D EMA]]</f>
        <v>0.19809273793369453</v>
      </c>
      <c r="V147">
        <v>1.3609956818017801</v>
      </c>
      <c r="W147">
        <v>637.75</v>
      </c>
      <c r="X147">
        <v>642.35</v>
      </c>
      <c r="Y147">
        <v>634.4</v>
      </c>
      <c r="Z147">
        <v>653.79999999999995</v>
      </c>
      <c r="AA147">
        <v>571.04999999999995</v>
      </c>
      <c r="AB147">
        <v>653.79999999999995</v>
      </c>
      <c r="AC147" s="2">
        <f>(Table2[[#This Row],[Close Price]]/Table2[[#This Row],[Day Low]])-1</f>
        <v>6.7424539396314653E-3</v>
      </c>
      <c r="AD147" s="2">
        <f>(Table2[[#This Row],[Day High]]/Table2[[#This Row],[Close Price]])-1</f>
        <v>4.672533291800729E-4</v>
      </c>
      <c r="AE147" s="2">
        <f>(Table2[[#This Row],[Close Price]]/Table2[[#This Row],[Current Week Low]])-1</f>
        <v>1.2058638083228157E-2</v>
      </c>
      <c r="AF147" s="2">
        <f>(Table2[[#This Row],[Current Week High]]/Table2[[#This Row],[Close Price]])-1</f>
        <v>1.8300755392882229E-2</v>
      </c>
      <c r="AG147" s="2">
        <f>(Table2[[#This Row],[Close Price]]/Table2[[#This Row],[Current Month Low]])-1</f>
        <v>0.12433237019525434</v>
      </c>
      <c r="AH147" s="2">
        <f>(Table2[[#This Row],[Current Month High]]/Table2[[#This Row],[Close Price]])-1</f>
        <v>1.8300755392882229E-2</v>
      </c>
      <c r="AI147">
        <v>3.2551981932871401</v>
      </c>
      <c r="AJ147">
        <v>72.779870828848203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0.02</v>
      </c>
      <c r="AM147" t="s">
        <v>10218</v>
      </c>
      <c r="AN147">
        <v>8.08</v>
      </c>
      <c r="AO147" t="s">
        <v>10218</v>
      </c>
      <c r="AP147">
        <v>0.19690421206552799</v>
      </c>
      <c r="AQ147">
        <f>(Table2[[#This Row],[Sharpe Ratio]]-AVERAGE(Table2[Sharpe Ratio]))/_xlfn.STDEV.P(Table2[Sharpe Ratio])</f>
        <v>1.6161847609582281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1.5946936719960254</v>
      </c>
      <c r="AS147">
        <f>_xlfn.RANK.AVG(Table2[[#This Row],[1Y Return vs Nifty Z-Score]],Table2[1Y Return vs Nifty Z-Score])</f>
        <v>301</v>
      </c>
      <c r="AT147">
        <f>_xlfn.RANK.AVG(Table2[[#This Row],[6M Return vs Nifty Z-Score]],Table2[6M Return vs Nifty Z-Score])</f>
        <v>223</v>
      </c>
      <c r="AU147">
        <f>_xlfn.RANK.AVG(Table2[[#This Row],[Sharpe Ratio Z-Score]],Table2[Sharpe Ratio Z-Score])</f>
        <v>37</v>
      </c>
      <c r="AV147">
        <f>(Table2[[#This Row],[Rank 1Y]]+Table2[[#This Row],[Rank 6M]]+Table2[[#This Row],[Rank Sharpe]])/3</f>
        <v>187</v>
      </c>
    </row>
    <row r="148" spans="1:48" x14ac:dyDescent="0.3">
      <c r="A148" t="s">
        <v>780</v>
      </c>
      <c r="B148" t="s">
        <v>781</v>
      </c>
      <c r="C148" t="s">
        <v>10183</v>
      </c>
      <c r="D148" t="s">
        <v>416</v>
      </c>
      <c r="E148">
        <v>20635.373823865</v>
      </c>
      <c r="F148">
        <v>648.35</v>
      </c>
      <c r="G148">
        <v>73.581457972709501</v>
      </c>
      <c r="H148">
        <f>(Table2[[#This Row],[1Y Return vs Nifty]]-AVERAGE(Table2[1Y Return vs Nifty]))/_xlfn.STDEV.P(Table2[1Y Return vs Nifty])</f>
        <v>0.46563425095346261</v>
      </c>
      <c r="I148">
        <v>13.019018502611001</v>
      </c>
      <c r="J148">
        <f>(Table2[[#This Row],[1M Return vs Nifty]]-AVERAGE(Table2[1M Return vs Nifty]))/_xlfn.STDEV.P(Table2[1M Return vs Nifty])</f>
        <v>1.1028290979960675</v>
      </c>
      <c r="K148">
        <v>9.4063451898474906</v>
      </c>
      <c r="L148">
        <f>(Table2[[#This Row],[6M Return vs Nifty]]-AVERAGE(Table2[6M Return vs Nifty]))/_xlfn.STDEV.P(Table2[6M Return vs Nifty])</f>
        <v>0.10680683090280728</v>
      </c>
      <c r="M148">
        <v>13.1607112663447</v>
      </c>
      <c r="N148">
        <f>(Table2[[#This Row],[1W Return vs Nifty]]-AVERAGE(Table2[1W Return vs Nifty]))/_xlfn.STDEV.P(Table2[1W Return vs Nifty])</f>
        <v>2.3069376511538282</v>
      </c>
      <c r="O148">
        <v>576.25</v>
      </c>
      <c r="P148">
        <v>557.69041299785101</v>
      </c>
      <c r="Q148">
        <v>482.42501245624902</v>
      </c>
      <c r="R148">
        <v>87.217077382777006</v>
      </c>
      <c r="S148" s="2">
        <f>(Table2[[#This Row],[Close Price]]-Table2[[#This Row],[20D EMA]])/Table2[[#This Row],[20D EMA]]</f>
        <v>0.12511930585683301</v>
      </c>
      <c r="T148" s="2">
        <f>(Table2[[#This Row],[Close Price]]-Table2[[#This Row],[50D EMA]])/Table2[[#This Row],[50D EMA]]</f>
        <v>0.1625625703601585</v>
      </c>
      <c r="U148" s="2">
        <f>(Table2[[#This Row],[Close Price]]-Table2[[#This Row],[200D EMA]])/Table2[[#This Row],[200D EMA]]</f>
        <v>0.34393943775624336</v>
      </c>
      <c r="V148">
        <v>1.7087473854684301</v>
      </c>
      <c r="W148">
        <v>638.04999999999995</v>
      </c>
      <c r="X148">
        <v>647.95000000000005</v>
      </c>
      <c r="Y148">
        <v>581</v>
      </c>
      <c r="Z148">
        <v>654.54999999999995</v>
      </c>
      <c r="AA148">
        <v>526.85</v>
      </c>
      <c r="AB148">
        <v>654.54999999999995</v>
      </c>
      <c r="AC148" s="2">
        <f>(Table2[[#This Row],[Close Price]]/Table2[[#This Row],[Day Low]])-1</f>
        <v>1.6142935506621825E-2</v>
      </c>
      <c r="AD148" s="2">
        <f>(Table2[[#This Row],[Day High]]/Table2[[#This Row],[Close Price]])-1</f>
        <v>-6.1695072106116022E-4</v>
      </c>
      <c r="AE148" s="2">
        <f>(Table2[[#This Row],[Close Price]]/Table2[[#This Row],[Current Week Low]])-1</f>
        <v>0.11592082616179011</v>
      </c>
      <c r="AF148" s="2">
        <f>(Table2[[#This Row],[Current Week High]]/Table2[[#This Row],[Close Price]])-1</f>
        <v>9.5627361764478724E-3</v>
      </c>
      <c r="AG148" s="2">
        <f>(Table2[[#This Row],[Close Price]]/Table2[[#This Row],[Current Month Low]])-1</f>
        <v>0.23061592483629112</v>
      </c>
      <c r="AH148" s="2">
        <f>(Table2[[#This Row],[Current Month High]]/Table2[[#This Row],[Close Price]])-1</f>
        <v>9.5627361764478724E-3</v>
      </c>
      <c r="AI148">
        <v>0.95627361764478702</v>
      </c>
      <c r="AJ148">
        <v>115.90076590076499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0.17</v>
      </c>
      <c r="AM148" t="s">
        <v>10218</v>
      </c>
      <c r="AN148">
        <v>15</v>
      </c>
      <c r="AO148" t="s">
        <v>10218</v>
      </c>
      <c r="AP148">
        <v>0.14496025965082701</v>
      </c>
      <c r="AQ148">
        <f>(Table2[[#This Row],[Sharpe Ratio]]-AVERAGE(Table2[Sharpe Ratio]))/_xlfn.STDEV.P(Table2[Sharpe Ratio])</f>
        <v>1.0148957544668513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4.9971035854730168</v>
      </c>
      <c r="AS148">
        <f>_xlfn.RANK.AVG(Table2[[#This Row],[1Y Return vs Nifty Z-Score]],Table2[1Y Return vs Nifty Z-Score])</f>
        <v>164</v>
      </c>
      <c r="AT148">
        <f>_xlfn.RANK.AVG(Table2[[#This Row],[6M Return vs Nifty Z-Score]],Table2[6M Return vs Nifty Z-Score])</f>
        <v>283</v>
      </c>
      <c r="AU148">
        <f>_xlfn.RANK.AVG(Table2[[#This Row],[Sharpe Ratio Z-Score]],Table2[Sharpe Ratio Z-Score])</f>
        <v>116</v>
      </c>
      <c r="AV148">
        <f>(Table2[[#This Row],[Rank 1Y]]+Table2[[#This Row],[Rank 6M]]+Table2[[#This Row],[Rank Sharpe]])/3</f>
        <v>187.66666666666666</v>
      </c>
    </row>
    <row r="149" spans="1:48" x14ac:dyDescent="0.3">
      <c r="A149" t="s">
        <v>476</v>
      </c>
      <c r="B149" t="s">
        <v>477</v>
      </c>
      <c r="C149" t="s">
        <v>10183</v>
      </c>
      <c r="D149" t="s">
        <v>478</v>
      </c>
      <c r="E149">
        <v>45319.471857659999</v>
      </c>
      <c r="F149">
        <v>4173.3999999999996</v>
      </c>
      <c r="G149">
        <v>38.032038722612</v>
      </c>
      <c r="H149">
        <f>(Table2[[#This Row],[1Y Return vs Nifty]]-AVERAGE(Table2[1Y Return vs Nifty]))/_xlfn.STDEV.P(Table2[1Y Return vs Nifty])</f>
        <v>-2.1801617766929487E-2</v>
      </c>
      <c r="I149">
        <v>-2.8277926399232798</v>
      </c>
      <c r="J149">
        <f>(Table2[[#This Row],[1M Return vs Nifty]]-AVERAGE(Table2[1M Return vs Nifty]))/_xlfn.STDEV.P(Table2[1M Return vs Nifty])</f>
        <v>-0.49209126629578143</v>
      </c>
      <c r="K149">
        <v>25.048168450079899</v>
      </c>
      <c r="L149">
        <f>(Table2[[#This Row],[6M Return vs Nifty]]-AVERAGE(Table2[6M Return vs Nifty]))/_xlfn.STDEV.P(Table2[6M Return vs Nifty])</f>
        <v>0.63776069940567404</v>
      </c>
      <c r="M149">
        <v>-1.4941612849567301</v>
      </c>
      <c r="N149">
        <f>(Table2[[#This Row],[1W Return vs Nifty]]-AVERAGE(Table2[1W Return vs Nifty]))/_xlfn.STDEV.P(Table2[1W Return vs Nifty])</f>
        <v>-0.70721870447118529</v>
      </c>
      <c r="O149">
        <v>4091.87</v>
      </c>
      <c r="P149">
        <v>3970.6572322529501</v>
      </c>
      <c r="Q149">
        <v>3387.2942943472199</v>
      </c>
      <c r="R149">
        <v>61.7773564356294</v>
      </c>
      <c r="S149" s="2">
        <f>(Table2[[#This Row],[Close Price]]-Table2[[#This Row],[20D EMA]])/Table2[[#This Row],[20D EMA]]</f>
        <v>1.9924875423705971E-2</v>
      </c>
      <c r="T149" s="2">
        <f>(Table2[[#This Row],[Close Price]]-Table2[[#This Row],[50D EMA]])/Table2[[#This Row],[50D EMA]]</f>
        <v>5.1060254232021277E-2</v>
      </c>
      <c r="U149" s="2">
        <f>(Table2[[#This Row],[Close Price]]-Table2[[#This Row],[200D EMA]])/Table2[[#This Row],[200D EMA]]</f>
        <v>0.232074817639745</v>
      </c>
      <c r="V149">
        <v>1.15023223851851</v>
      </c>
      <c r="W149">
        <v>4176.1000000000004</v>
      </c>
      <c r="X149">
        <v>4225</v>
      </c>
      <c r="Y149">
        <v>4117.55</v>
      </c>
      <c r="Z149">
        <v>4200.8</v>
      </c>
      <c r="AA149">
        <v>3845.3</v>
      </c>
      <c r="AB149">
        <v>4223</v>
      </c>
      <c r="AC149" s="2">
        <f>(Table2[[#This Row],[Close Price]]/Table2[[#This Row],[Day Low]])-1</f>
        <v>-6.4653624194843662E-4</v>
      </c>
      <c r="AD149" s="2">
        <f>(Table2[[#This Row],[Day High]]/Table2[[#This Row],[Close Price]])-1</f>
        <v>1.2364019744093735E-2</v>
      </c>
      <c r="AE149" s="2">
        <f>(Table2[[#This Row],[Close Price]]/Table2[[#This Row],[Current Week Low]])-1</f>
        <v>1.3563891148862695E-2</v>
      </c>
      <c r="AF149" s="2">
        <f>(Table2[[#This Row],[Current Week High]]/Table2[[#This Row],[Close Price]])-1</f>
        <v>6.5653903292282045E-3</v>
      </c>
      <c r="AG149" s="2">
        <f>(Table2[[#This Row],[Close Price]]/Table2[[#This Row],[Current Month Low]])-1</f>
        <v>8.5324942137154247E-2</v>
      </c>
      <c r="AH149" s="2">
        <f>(Table2[[#This Row],[Current Month High]]/Table2[[#This Row],[Close Price]])-1</f>
        <v>1.188479417261723E-2</v>
      </c>
      <c r="AI149">
        <v>5.6584559352086998</v>
      </c>
      <c r="AJ149">
        <v>68.946462908612403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-0.02</v>
      </c>
      <c r="AM149" t="s">
        <v>10217</v>
      </c>
      <c r="AN149">
        <v>6.58</v>
      </c>
      <c r="AO149" t="s">
        <v>10218</v>
      </c>
      <c r="AP149">
        <v>0.145330179880752</v>
      </c>
      <c r="AQ149">
        <f>(Table2[[#This Row],[Sharpe Ratio]]-AVERAGE(Table2[Sharpe Ratio]))/_xlfn.STDEV.P(Table2[Sharpe Ratio])</f>
        <v>1.0191778500177804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0.43582696088955841</v>
      </c>
      <c r="AS149">
        <f>_xlfn.RANK.AVG(Table2[[#This Row],[1Y Return vs Nifty Z-Score]],Table2[1Y Return vs Nifty Z-Score])</f>
        <v>290</v>
      </c>
      <c r="AT149">
        <f>_xlfn.RANK.AVG(Table2[[#This Row],[6M Return vs Nifty Z-Score]],Table2[6M Return vs Nifty Z-Score])</f>
        <v>159</v>
      </c>
      <c r="AU149">
        <f>_xlfn.RANK.AVG(Table2[[#This Row],[Sharpe Ratio Z-Score]],Table2[Sharpe Ratio Z-Score])</f>
        <v>115</v>
      </c>
      <c r="AV149">
        <f>(Table2[[#This Row],[Rank 1Y]]+Table2[[#This Row],[Rank 6M]]+Table2[[#This Row],[Rank Sharpe]])/3</f>
        <v>188</v>
      </c>
    </row>
    <row r="150" spans="1:48" x14ac:dyDescent="0.3">
      <c r="A150" t="s">
        <v>979</v>
      </c>
      <c r="B150" t="s">
        <v>980</v>
      </c>
      <c r="C150" t="s">
        <v>10172</v>
      </c>
      <c r="D150" t="s">
        <v>290</v>
      </c>
      <c r="E150">
        <v>14395.650837879901</v>
      </c>
      <c r="F150">
        <v>1029.2</v>
      </c>
      <c r="G150">
        <v>115.115591759328</v>
      </c>
      <c r="H150">
        <f>(Table2[[#This Row],[1Y Return vs Nifty]]-AVERAGE(Table2[1Y Return vs Nifty]))/_xlfn.STDEV.P(Table2[1Y Return vs Nifty])</f>
        <v>1.0351295341647024</v>
      </c>
      <c r="I150">
        <v>1.94550446952237</v>
      </c>
      <c r="J150">
        <f>(Table2[[#This Row],[1M Return vs Nifty]]-AVERAGE(Table2[1M Return vs Nifty]))/_xlfn.STDEV.P(Table2[1M Return vs Nifty])</f>
        <v>-1.1677339721227533E-2</v>
      </c>
      <c r="K150">
        <v>6.2646076033606004</v>
      </c>
      <c r="L150">
        <f>(Table2[[#This Row],[6M Return vs Nifty]]-AVERAGE(Table2[6M Return vs Nifty]))/_xlfn.STDEV.P(Table2[6M Return vs Nifty])</f>
        <v>1.6211963010816116E-4</v>
      </c>
      <c r="M150">
        <v>-6.4891802424583798</v>
      </c>
      <c r="N150">
        <f>(Table2[[#This Row],[1W Return vs Nifty]]-AVERAGE(Table2[1W Return vs Nifty]))/_xlfn.STDEV.P(Table2[1W Return vs Nifty])</f>
        <v>-1.734574492419269</v>
      </c>
      <c r="O150">
        <v>1022.74</v>
      </c>
      <c r="P150">
        <v>976.70553549741203</v>
      </c>
      <c r="Q150">
        <v>801.74889612026902</v>
      </c>
      <c r="R150">
        <v>48.378976298328801</v>
      </c>
      <c r="S150" s="2">
        <f>(Table2[[#This Row],[Close Price]]-Table2[[#This Row],[20D EMA]])/Table2[[#This Row],[20D EMA]]</f>
        <v>6.3163658407806838E-3</v>
      </c>
      <c r="T150" s="2">
        <f>(Table2[[#This Row],[Close Price]]-Table2[[#This Row],[50D EMA]])/Table2[[#This Row],[50D EMA]]</f>
        <v>5.3746459495444432E-2</v>
      </c>
      <c r="U150" s="2">
        <f>(Table2[[#This Row],[Close Price]]-Table2[[#This Row],[200D EMA]])/Table2[[#This Row],[200D EMA]]</f>
        <v>0.28369369135447048</v>
      </c>
      <c r="V150">
        <v>1.13030759438836</v>
      </c>
      <c r="W150">
        <v>1034.95</v>
      </c>
      <c r="X150">
        <v>1082.5</v>
      </c>
      <c r="Y150">
        <v>1010</v>
      </c>
      <c r="Z150">
        <v>1125</v>
      </c>
      <c r="AA150">
        <v>930</v>
      </c>
      <c r="AB150">
        <v>1156.95</v>
      </c>
      <c r="AC150" s="2">
        <f>(Table2[[#This Row],[Close Price]]/Table2[[#This Row],[Day Low]])-1</f>
        <v>-5.555823952847927E-3</v>
      </c>
      <c r="AD150" s="2">
        <f>(Table2[[#This Row],[Day High]]/Table2[[#This Row],[Close Price]])-1</f>
        <v>5.1787796346677073E-2</v>
      </c>
      <c r="AE150" s="2">
        <f>(Table2[[#This Row],[Close Price]]/Table2[[#This Row],[Current Week Low]])-1</f>
        <v>1.9009900990099027E-2</v>
      </c>
      <c r="AF150" s="2">
        <f>(Table2[[#This Row],[Current Week High]]/Table2[[#This Row],[Close Price]])-1</f>
        <v>9.308200544111922E-2</v>
      </c>
      <c r="AG150" s="2">
        <f>(Table2[[#This Row],[Close Price]]/Table2[[#This Row],[Current Month Low]])-1</f>
        <v>0.10666666666666669</v>
      </c>
      <c r="AH150" s="2">
        <f>(Table2[[#This Row],[Current Month High]]/Table2[[#This Row],[Close Price]])-1</f>
        <v>0.12412553439564711</v>
      </c>
      <c r="AI150">
        <v>12.4125534395647</v>
      </c>
      <c r="AJ150">
        <v>155.36877364927699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-0.12</v>
      </c>
      <c r="AM150" t="s">
        <v>10217</v>
      </c>
      <c r="AN150">
        <v>1.4</v>
      </c>
      <c r="AO150" t="s">
        <v>10218</v>
      </c>
      <c r="AP150">
        <v>0.13192486845475801</v>
      </c>
      <c r="AQ150">
        <f>(Table2[[#This Row],[Sharpe Ratio]]-AVERAGE(Table2[Sharpe Ratio]))/_xlfn.STDEV.P(Table2[Sharpe Ratio])</f>
        <v>0.86400162613917186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0.15304144779348605</v>
      </c>
      <c r="AS150">
        <f>_xlfn.RANK.AVG(Table2[[#This Row],[1Y Return vs Nifty Z-Score]],Table2[1Y Return vs Nifty Z-Score])</f>
        <v>93</v>
      </c>
      <c r="AT150">
        <f>_xlfn.RANK.AVG(Table2[[#This Row],[6M Return vs Nifty Z-Score]],Table2[6M Return vs Nifty Z-Score])</f>
        <v>328</v>
      </c>
      <c r="AU150">
        <f>_xlfn.RANK.AVG(Table2[[#This Row],[Sharpe Ratio Z-Score]],Table2[Sharpe Ratio Z-Score])</f>
        <v>145</v>
      </c>
      <c r="AV150">
        <f>(Table2[[#This Row],[Rank 1Y]]+Table2[[#This Row],[Rank 6M]]+Table2[[#This Row],[Rank Sharpe]])/3</f>
        <v>188.66666666666666</v>
      </c>
    </row>
    <row r="151" spans="1:48" x14ac:dyDescent="0.3">
      <c r="A151" t="s">
        <v>270</v>
      </c>
      <c r="B151" t="s">
        <v>271</v>
      </c>
      <c r="C151" t="s">
        <v>10183</v>
      </c>
      <c r="D151" t="s">
        <v>231</v>
      </c>
      <c r="E151">
        <v>103129.2120647</v>
      </c>
      <c r="F151">
        <v>6858.2</v>
      </c>
      <c r="G151">
        <v>16.070199845196399</v>
      </c>
      <c r="H151">
        <f>(Table2[[#This Row],[1Y Return vs Nifty]]-AVERAGE(Table2[1Y Return vs Nifty]))/_xlfn.STDEV.P(Table2[1Y Return vs Nifty])</f>
        <v>-0.32293137565688418</v>
      </c>
      <c r="I151">
        <v>-4.5899319400241696</v>
      </c>
      <c r="J151">
        <f>(Table2[[#This Row],[1M Return vs Nifty]]-AVERAGE(Table2[1M Return vs Nifty]))/_xlfn.STDEV.P(Table2[1M Return vs Nifty])</f>
        <v>-0.66944378404658189</v>
      </c>
      <c r="K151">
        <v>43.062188508708303</v>
      </c>
      <c r="L151">
        <f>(Table2[[#This Row],[6M Return vs Nifty]]-AVERAGE(Table2[6M Return vs Nifty]))/_xlfn.STDEV.P(Table2[6M Return vs Nifty])</f>
        <v>1.2492376019566673</v>
      </c>
      <c r="M151">
        <v>5.0721843793699799</v>
      </c>
      <c r="N151">
        <f>(Table2[[#This Row],[1W Return vs Nifty]]-AVERAGE(Table2[1W Return vs Nifty]))/_xlfn.STDEV.P(Table2[1W Return vs Nifty])</f>
        <v>0.64332135980275951</v>
      </c>
      <c r="O151">
        <v>6585.87</v>
      </c>
      <c r="P151">
        <v>6517.2986405829597</v>
      </c>
      <c r="Q151">
        <v>5622.9796645879896</v>
      </c>
      <c r="R151">
        <v>70.914133375847896</v>
      </c>
      <c r="S151" s="2">
        <f>(Table2[[#This Row],[Close Price]]-Table2[[#This Row],[20D EMA]])/Table2[[#This Row],[20D EMA]]</f>
        <v>4.135064919289326E-2</v>
      </c>
      <c r="T151" s="2">
        <f>(Table2[[#This Row],[Close Price]]-Table2[[#This Row],[50D EMA]])/Table2[[#This Row],[50D EMA]]</f>
        <v>5.2307156418191565E-2</v>
      </c>
      <c r="U151" s="2">
        <f>(Table2[[#This Row],[Close Price]]-Table2[[#This Row],[200D EMA]])/Table2[[#This Row],[200D EMA]]</f>
        <v>0.21967362663448614</v>
      </c>
      <c r="V151">
        <v>0.95537027289394905</v>
      </c>
      <c r="W151">
        <v>6806.2</v>
      </c>
      <c r="X151">
        <v>6906</v>
      </c>
      <c r="Y151">
        <v>6540</v>
      </c>
      <c r="Z151">
        <v>6882</v>
      </c>
      <c r="AA151">
        <v>5930.05</v>
      </c>
      <c r="AB151">
        <v>6882</v>
      </c>
      <c r="AC151" s="2">
        <f>(Table2[[#This Row],[Close Price]]/Table2[[#This Row],[Day Low]])-1</f>
        <v>7.6400928565132364E-3</v>
      </c>
      <c r="AD151" s="2">
        <f>(Table2[[#This Row],[Day High]]/Table2[[#This Row],[Close Price]])-1</f>
        <v>6.9697588288473167E-3</v>
      </c>
      <c r="AE151" s="2">
        <f>(Table2[[#This Row],[Close Price]]/Table2[[#This Row],[Current Week Low]])-1</f>
        <v>4.8654434250764433E-2</v>
      </c>
      <c r="AF151" s="2">
        <f>(Table2[[#This Row],[Current Week High]]/Table2[[#This Row],[Close Price]])-1</f>
        <v>3.4702983290075817E-3</v>
      </c>
      <c r="AG151" s="2">
        <f>(Table2[[#This Row],[Close Price]]/Table2[[#This Row],[Current Month Low]])-1</f>
        <v>0.15651638687700764</v>
      </c>
      <c r="AH151" s="2">
        <f>(Table2[[#This Row],[Current Month High]]/Table2[[#This Row],[Close Price]])-1</f>
        <v>3.4702983290075817E-3</v>
      </c>
      <c r="AI151">
        <v>6.9004986731212297</v>
      </c>
      <c r="AJ151">
        <v>80.431465403841102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-0.06</v>
      </c>
      <c r="AM151" t="s">
        <v>10217</v>
      </c>
      <c r="AN151">
        <v>4.21</v>
      </c>
      <c r="AO151" t="s">
        <v>10218</v>
      </c>
      <c r="AP151">
        <v>0.16073777876661899</v>
      </c>
      <c r="AQ151">
        <f>(Table2[[#This Row],[Sharpe Ratio]]-AVERAGE(Table2[Sharpe Ratio]))/_xlfn.STDEV.P(Table2[Sharpe Ratio])</f>
        <v>1.197532006677577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2.0977158087335379</v>
      </c>
      <c r="AS151">
        <f>_xlfn.RANK.AVG(Table2[[#This Row],[1Y Return vs Nifty Z-Score]],Table2[1Y Return vs Nifty Z-Score])</f>
        <v>405</v>
      </c>
      <c r="AT151">
        <f>_xlfn.RANK.AVG(Table2[[#This Row],[6M Return vs Nifty Z-Score]],Table2[6M Return vs Nifty Z-Score])</f>
        <v>77</v>
      </c>
      <c r="AU151">
        <f>_xlfn.RANK.AVG(Table2[[#This Row],[Sharpe Ratio Z-Score]],Table2[Sharpe Ratio Z-Score])</f>
        <v>88</v>
      </c>
      <c r="AV151">
        <f>(Table2[[#This Row],[Rank 1Y]]+Table2[[#This Row],[Rank 6M]]+Table2[[#This Row],[Rank Sharpe]])/3</f>
        <v>190</v>
      </c>
    </row>
    <row r="152" spans="1:48" x14ac:dyDescent="0.3">
      <c r="A152" t="s">
        <v>55</v>
      </c>
      <c r="B152" t="s">
        <v>56</v>
      </c>
      <c r="C152" t="s">
        <v>10171</v>
      </c>
      <c r="D152" t="s">
        <v>57</v>
      </c>
      <c r="E152">
        <v>420432.93106451997</v>
      </c>
      <c r="F152">
        <v>334.2</v>
      </c>
      <c r="G152">
        <v>62.4496033177737</v>
      </c>
      <c r="H152">
        <f>(Table2[[#This Row],[1Y Return vs Nifty]]-AVERAGE(Table2[1Y Return vs Nifty]))/_xlfn.STDEV.P(Table2[1Y Return vs Nifty])</f>
        <v>0.3129998237628443</v>
      </c>
      <c r="I152">
        <v>17.2146498796046</v>
      </c>
      <c r="J152">
        <f>(Table2[[#This Row],[1M Return vs Nifty]]-AVERAGE(Table2[1M Return vs Nifty]))/_xlfn.STDEV.P(Table2[1M Return vs Nifty])</f>
        <v>1.5251031986993833</v>
      </c>
      <c r="K152">
        <v>17.641369488218398</v>
      </c>
      <c r="L152">
        <f>(Table2[[#This Row],[6M Return vs Nifty]]-AVERAGE(Table2[6M Return vs Nifty]))/_xlfn.STDEV.P(Table2[6M Return vs Nifty])</f>
        <v>0.38634061259125818</v>
      </c>
      <c r="M152">
        <v>4.0057348598111497</v>
      </c>
      <c r="N152">
        <f>(Table2[[#This Row],[1W Return vs Nifty]]-AVERAGE(Table2[1W Return vs Nifty]))/_xlfn.STDEV.P(Table2[1W Return vs Nifty])</f>
        <v>0.42397823101887727</v>
      </c>
      <c r="O152">
        <v>314.83</v>
      </c>
      <c r="P152">
        <v>295.97451683922498</v>
      </c>
      <c r="Q152">
        <v>254.61887509672999</v>
      </c>
      <c r="R152">
        <v>70.162129834701403</v>
      </c>
      <c r="S152" s="2">
        <f>(Table2[[#This Row],[Close Price]]-Table2[[#This Row],[20D EMA]])/Table2[[#This Row],[20D EMA]]</f>
        <v>6.152526760473908E-2</v>
      </c>
      <c r="T152" s="2">
        <f>(Table2[[#This Row],[Close Price]]-Table2[[#This Row],[50D EMA]])/Table2[[#This Row],[50D EMA]]</f>
        <v>0.12915126467303031</v>
      </c>
      <c r="U152" s="2">
        <f>(Table2[[#This Row],[Close Price]]-Table2[[#This Row],[200D EMA]])/Table2[[#This Row],[200D EMA]]</f>
        <v>0.31254998229427033</v>
      </c>
      <c r="V152">
        <v>1.40189291020742</v>
      </c>
      <c r="W152">
        <v>337.15</v>
      </c>
      <c r="X152">
        <v>342.45</v>
      </c>
      <c r="Y152">
        <v>329.75</v>
      </c>
      <c r="Z152">
        <v>339.55</v>
      </c>
      <c r="AA152">
        <v>271.5</v>
      </c>
      <c r="AB152">
        <v>339.55</v>
      </c>
      <c r="AC152" s="2">
        <f>(Table2[[#This Row],[Close Price]]/Table2[[#This Row],[Day Low]])-1</f>
        <v>-8.7498146225715168E-3</v>
      </c>
      <c r="AD152" s="2">
        <f>(Table2[[#This Row],[Day High]]/Table2[[#This Row],[Close Price]])-1</f>
        <v>2.4685816876122146E-2</v>
      </c>
      <c r="AE152" s="2">
        <f>(Table2[[#This Row],[Close Price]]/Table2[[#This Row],[Current Week Low]])-1</f>
        <v>1.3495072024260812E-2</v>
      </c>
      <c r="AF152" s="2">
        <f>(Table2[[#This Row],[Current Week High]]/Table2[[#This Row],[Close Price]])-1</f>
        <v>1.600837821663692E-2</v>
      </c>
      <c r="AG152" s="2">
        <f>(Table2[[#This Row],[Close Price]]/Table2[[#This Row],[Current Month Low]])-1</f>
        <v>0.23093922651933707</v>
      </c>
      <c r="AH152" s="2">
        <f>(Table2[[#This Row],[Current Month High]]/Table2[[#This Row],[Close Price]])-1</f>
        <v>1.600837821663692E-2</v>
      </c>
      <c r="AI152">
        <v>1.60083782166369</v>
      </c>
      <c r="AJ152">
        <v>94.982497082847104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</v>
      </c>
      <c r="AM152" t="s">
        <v>10218</v>
      </c>
      <c r="AN152">
        <v>8.82</v>
      </c>
      <c r="AO152" t="s">
        <v>10218</v>
      </c>
      <c r="AP152">
        <v>0.127188979259859</v>
      </c>
      <c r="AQ152">
        <f>(Table2[[#This Row],[Sharpe Ratio]]-AVERAGE(Table2[Sharpe Ratio]))/_xlfn.STDEV.P(Table2[Sharpe Ratio])</f>
        <v>0.80918026626036255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3.4576021323327257</v>
      </c>
      <c r="AS152">
        <f>_xlfn.RANK.AVG(Table2[[#This Row],[1Y Return vs Nifty Z-Score]],Table2[1Y Return vs Nifty Z-Score])</f>
        <v>207</v>
      </c>
      <c r="AT152">
        <f>_xlfn.RANK.AVG(Table2[[#This Row],[6M Return vs Nifty Z-Score]],Table2[6M Return vs Nifty Z-Score])</f>
        <v>206</v>
      </c>
      <c r="AU152">
        <f>_xlfn.RANK.AVG(Table2[[#This Row],[Sharpe Ratio Z-Score]],Table2[Sharpe Ratio Z-Score])</f>
        <v>158</v>
      </c>
      <c r="AV152">
        <f>(Table2[[#This Row],[Rank 1Y]]+Table2[[#This Row],[Rank 6M]]+Table2[[#This Row],[Rank Sharpe]])/3</f>
        <v>190.33333333333334</v>
      </c>
    </row>
    <row r="153" spans="1:48" x14ac:dyDescent="0.3">
      <c r="A153" t="s">
        <v>49</v>
      </c>
      <c r="B153" t="s">
        <v>180</v>
      </c>
      <c r="C153" t="s">
        <v>10177</v>
      </c>
      <c r="D153" t="s">
        <v>51</v>
      </c>
      <c r="E153">
        <v>151860.11489632499</v>
      </c>
      <c r="F153">
        <v>793</v>
      </c>
      <c r="G153">
        <v>65.084490402708099</v>
      </c>
      <c r="H153">
        <f>(Table2[[#This Row],[1Y Return vs Nifty]]-AVERAGE(Table2[1Y Return vs Nifty]))/_xlfn.STDEV.P(Table2[1Y Return vs Nifty])</f>
        <v>0.34912807852249461</v>
      </c>
      <c r="I153">
        <v>15.423941600032</v>
      </c>
      <c r="J153">
        <f>(Table2[[#This Row],[1M Return vs Nifty]]-AVERAGE(Table2[1M Return vs Nifty]))/_xlfn.STDEV.P(Table2[1M Return vs Nifty])</f>
        <v>1.3448753234563635</v>
      </c>
      <c r="K153">
        <v>20.941429224563901</v>
      </c>
      <c r="L153">
        <f>(Table2[[#This Row],[6M Return vs Nifty]]-AVERAGE(Table2[6M Return vs Nifty]))/_xlfn.STDEV.P(Table2[6M Return vs Nifty])</f>
        <v>0.49835949006815156</v>
      </c>
      <c r="M153">
        <v>13.980885042961299</v>
      </c>
      <c r="N153">
        <f>(Table2[[#This Row],[1W Return vs Nifty]]-AVERAGE(Table2[1W Return vs Nifty]))/_xlfn.STDEV.P(Table2[1W Return vs Nifty])</f>
        <v>2.4756277569771199</v>
      </c>
      <c r="O153">
        <v>718.42</v>
      </c>
      <c r="P153">
        <v>686.20120465576497</v>
      </c>
      <c r="Q153">
        <v>591.13967436611404</v>
      </c>
      <c r="R153">
        <v>39.2687657472623</v>
      </c>
      <c r="S153" s="2">
        <f>(Table2[[#This Row],[Close Price]]-Table2[[#This Row],[20D EMA]])/Table2[[#This Row],[20D EMA]]</f>
        <v>0.10381114111522514</v>
      </c>
      <c r="T153" s="2">
        <f>(Table2[[#This Row],[Close Price]]-Table2[[#This Row],[50D EMA]])/Table2[[#This Row],[50D EMA]]</f>
        <v>0.15563772639806278</v>
      </c>
      <c r="U153" s="2">
        <f>(Table2[[#This Row],[Close Price]]-Table2[[#This Row],[200D EMA]])/Table2[[#This Row],[200D EMA]]</f>
        <v>0.34147653149882579</v>
      </c>
      <c r="V153">
        <v>1.3939384133741</v>
      </c>
      <c r="W153">
        <v>792.1</v>
      </c>
      <c r="X153">
        <v>802.8</v>
      </c>
      <c r="Y153">
        <v>763.45</v>
      </c>
      <c r="Z153">
        <v>804.3</v>
      </c>
      <c r="AA153">
        <v>652</v>
      </c>
      <c r="AB153">
        <v>804.3</v>
      </c>
      <c r="AC153" s="2">
        <f>(Table2[[#This Row],[Close Price]]/Table2[[#This Row],[Day Low]])-1</f>
        <v>1.136220174220437E-3</v>
      </c>
      <c r="AD153" s="2">
        <f>(Table2[[#This Row],[Day High]]/Table2[[#This Row],[Close Price]])-1</f>
        <v>1.2358133669609028E-2</v>
      </c>
      <c r="AE153" s="2">
        <f>(Table2[[#This Row],[Close Price]]/Table2[[#This Row],[Current Week Low]])-1</f>
        <v>3.8705874647979588E-2</v>
      </c>
      <c r="AF153" s="2">
        <f>(Table2[[#This Row],[Current Week High]]/Table2[[#This Row],[Close Price]])-1</f>
        <v>1.4249684741487911E-2</v>
      </c>
      <c r="AG153" s="2">
        <f>(Table2[[#This Row],[Close Price]]/Table2[[#This Row],[Current Month Low]])-1</f>
        <v>0.21625766871165641</v>
      </c>
      <c r="AH153" s="2">
        <f>(Table2[[#This Row],[Current Month High]]/Table2[[#This Row],[Close Price]])-1</f>
        <v>1.4249684741487911E-2</v>
      </c>
      <c r="AI153">
        <v>1.42496847414879</v>
      </c>
      <c r="AJ153">
        <v>101.80684565466299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0.03</v>
      </c>
      <c r="AM153" t="s">
        <v>10218</v>
      </c>
      <c r="AN153">
        <v>14.27</v>
      </c>
      <c r="AO153" t="s">
        <v>10218</v>
      </c>
      <c r="AP153">
        <v>0.108572439416318</v>
      </c>
      <c r="AQ153">
        <f>(Table2[[#This Row],[Sharpe Ratio]]-AVERAGE(Table2[Sharpe Ratio]))/_xlfn.STDEV.P(Table2[Sharpe Ratio])</f>
        <v>0.5936802854837393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5.2616709345078689</v>
      </c>
      <c r="AS153">
        <f>_xlfn.RANK.AVG(Table2[[#This Row],[1Y Return vs Nifty Z-Score]],Table2[1Y Return vs Nifty Z-Score])</f>
        <v>199</v>
      </c>
      <c r="AT153">
        <f>_xlfn.RANK.AVG(Table2[[#This Row],[6M Return vs Nifty Z-Score]],Table2[6M Return vs Nifty Z-Score])</f>
        <v>184</v>
      </c>
      <c r="AU153">
        <f>_xlfn.RANK.AVG(Table2[[#This Row],[Sharpe Ratio Z-Score]],Table2[Sharpe Ratio Z-Score])</f>
        <v>199</v>
      </c>
      <c r="AV153">
        <f>(Table2[[#This Row],[Rank 1Y]]+Table2[[#This Row],[Rank 6M]]+Table2[[#This Row],[Rank Sharpe]])/3</f>
        <v>194</v>
      </c>
    </row>
    <row r="154" spans="1:48" x14ac:dyDescent="0.3">
      <c r="A154" t="s">
        <v>377</v>
      </c>
      <c r="B154" t="s">
        <v>378</v>
      </c>
      <c r="C154" t="s">
        <v>10187</v>
      </c>
      <c r="D154" t="s">
        <v>379</v>
      </c>
      <c r="E154">
        <v>66493.116048240001</v>
      </c>
      <c r="F154">
        <v>1027.5999999999999</v>
      </c>
      <c r="G154">
        <v>90.276993876183894</v>
      </c>
      <c r="H154">
        <f>(Table2[[#This Row],[1Y Return vs Nifty]]-AVERAGE(Table2[1Y Return vs Nifty]))/_xlfn.STDEV.P(Table2[1Y Return vs Nifty])</f>
        <v>0.69455509462772924</v>
      </c>
      <c r="I154">
        <v>1.13280787347861</v>
      </c>
      <c r="J154">
        <f>(Table2[[#This Row],[1M Return vs Nifty]]-AVERAGE(Table2[1M Return vs Nifty]))/_xlfn.STDEV.P(Table2[1M Return vs Nifty])</f>
        <v>-9.3472114667574782E-2</v>
      </c>
      <c r="K154">
        <v>4.2888805932755698</v>
      </c>
      <c r="L154">
        <f>(Table2[[#This Row],[6M Return vs Nifty]]-AVERAGE(Table2[6M Return vs Nifty]))/_xlfn.STDEV.P(Table2[6M Return vs Nifty])</f>
        <v>-6.6902945717949164E-2</v>
      </c>
      <c r="M154">
        <v>-0.99991909913312105</v>
      </c>
      <c r="N154">
        <f>(Table2[[#This Row],[1W Return vs Nifty]]-AVERAGE(Table2[1W Return vs Nifty]))/_xlfn.STDEV.P(Table2[1W Return vs Nifty])</f>
        <v>-0.60556492205832257</v>
      </c>
      <c r="O154">
        <v>1022.66</v>
      </c>
      <c r="P154">
        <v>940.46888874760498</v>
      </c>
      <c r="Q154">
        <v>760.07614678920095</v>
      </c>
      <c r="R154">
        <v>48.6696271448007</v>
      </c>
      <c r="S154" s="2">
        <f>(Table2[[#This Row],[Close Price]]-Table2[[#This Row],[20D EMA]])/Table2[[#This Row],[20D EMA]]</f>
        <v>4.8305399644064896E-3</v>
      </c>
      <c r="T154" s="2">
        <f>(Table2[[#This Row],[Close Price]]-Table2[[#This Row],[50D EMA]])/Table2[[#This Row],[50D EMA]]</f>
        <v>9.2646457841284779E-2</v>
      </c>
      <c r="U154" s="2">
        <f>(Table2[[#This Row],[Close Price]]-Table2[[#This Row],[200D EMA]])/Table2[[#This Row],[200D EMA]]</f>
        <v>0.35196980505295855</v>
      </c>
      <c r="V154">
        <v>0.55681620199047699</v>
      </c>
      <c r="W154">
        <v>1011.6</v>
      </c>
      <c r="X154">
        <v>1034</v>
      </c>
      <c r="Y154">
        <v>1015</v>
      </c>
      <c r="Z154">
        <v>1059.75</v>
      </c>
      <c r="AA154">
        <v>981</v>
      </c>
      <c r="AB154">
        <v>1171</v>
      </c>
      <c r="AC154" s="2">
        <f>(Table2[[#This Row],[Close Price]]/Table2[[#This Row],[Day Low]])-1</f>
        <v>1.5816528272044161E-2</v>
      </c>
      <c r="AD154" s="2">
        <f>(Table2[[#This Row],[Day High]]/Table2[[#This Row],[Close Price]])-1</f>
        <v>6.2281043207474962E-3</v>
      </c>
      <c r="AE154" s="2">
        <f>(Table2[[#This Row],[Close Price]]/Table2[[#This Row],[Current Week Low]])-1</f>
        <v>1.2413793103448256E-2</v>
      </c>
      <c r="AF154" s="2">
        <f>(Table2[[#This Row],[Current Week High]]/Table2[[#This Row],[Close Price]])-1</f>
        <v>3.1286492798754395E-2</v>
      </c>
      <c r="AG154" s="2">
        <f>(Table2[[#This Row],[Close Price]]/Table2[[#This Row],[Current Month Low]])-1</f>
        <v>4.7502548419979584E-2</v>
      </c>
      <c r="AH154" s="2">
        <f>(Table2[[#This Row],[Current Month High]]/Table2[[#This Row],[Close Price]])-1</f>
        <v>0.13954846243674601</v>
      </c>
      <c r="AI154">
        <v>15.5118723238614</v>
      </c>
      <c r="AJ154">
        <v>148.72322401064901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0.41</v>
      </c>
      <c r="AM154" t="s">
        <v>10218</v>
      </c>
      <c r="AN154">
        <v>-5.7</v>
      </c>
      <c r="AO154" t="s">
        <v>10217</v>
      </c>
      <c r="AP154">
        <v>0.14420727952915899</v>
      </c>
      <c r="AQ154">
        <f>(Table2[[#This Row],[Sharpe Ratio]]-AVERAGE(Table2[Sharpe Ratio]))/_xlfn.STDEV.P(Table2[Sharpe Ratio])</f>
        <v>1.0061794622284237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0.93479457441230651</v>
      </c>
      <c r="AS154">
        <f>_xlfn.RANK.AVG(Table2[[#This Row],[1Y Return vs Nifty Z-Score]],Table2[1Y Return vs Nifty Z-Score])</f>
        <v>124</v>
      </c>
      <c r="AT154">
        <f>_xlfn.RANK.AVG(Table2[[#This Row],[6M Return vs Nifty Z-Score]],Table2[6M Return vs Nifty Z-Score])</f>
        <v>346</v>
      </c>
      <c r="AU154">
        <f>_xlfn.RANK.AVG(Table2[[#This Row],[Sharpe Ratio Z-Score]],Table2[Sharpe Ratio Z-Score])</f>
        <v>119</v>
      </c>
      <c r="AV154">
        <f>(Table2[[#This Row],[Rank 1Y]]+Table2[[#This Row],[Rank 6M]]+Table2[[#This Row],[Rank Sharpe]])/3</f>
        <v>196.33333333333334</v>
      </c>
    </row>
    <row r="155" spans="1:48" x14ac:dyDescent="0.3">
      <c r="A155" t="s">
        <v>996</v>
      </c>
      <c r="B155" t="s">
        <v>997</v>
      </c>
      <c r="C155" t="s">
        <v>10183</v>
      </c>
      <c r="D155" t="s">
        <v>258</v>
      </c>
      <c r="E155">
        <v>13926.53888</v>
      </c>
      <c r="F155">
        <v>4411.6000000000004</v>
      </c>
      <c r="G155">
        <v>25.879103052234001</v>
      </c>
      <c r="H155">
        <f>(Table2[[#This Row],[1Y Return vs Nifty]]-AVERAGE(Table2[1Y Return vs Nifty]))/_xlfn.STDEV.P(Table2[1Y Return vs Nifty])</f>
        <v>-0.18843659749244199</v>
      </c>
      <c r="I155">
        <v>-6.2233988950508303</v>
      </c>
      <c r="J155">
        <f>(Table2[[#This Row],[1M Return vs Nifty]]-AVERAGE(Table2[1M Return vs Nifty]))/_xlfn.STDEV.P(Table2[1M Return vs Nifty])</f>
        <v>-0.83384592701003857</v>
      </c>
      <c r="K155">
        <v>20.2447812183037</v>
      </c>
      <c r="L155">
        <f>(Table2[[#This Row],[6M Return vs Nifty]]-AVERAGE(Table2[6M Return vs Nifty]))/_xlfn.STDEV.P(Table2[6M Return vs Nifty])</f>
        <v>0.47471212187105255</v>
      </c>
      <c r="M155">
        <v>1.0535058236025601</v>
      </c>
      <c r="N155">
        <f>(Table2[[#This Row],[1W Return vs Nifty]]-AVERAGE(Table2[1W Return vs Nifty]))/_xlfn.STDEV.P(Table2[1W Return vs Nifty])</f>
        <v>-0.18322458712904283</v>
      </c>
      <c r="O155">
        <v>4368.47</v>
      </c>
      <c r="P155">
        <v>4372.8336228600301</v>
      </c>
      <c r="Q155">
        <v>3798.2420520124901</v>
      </c>
      <c r="R155">
        <v>56.965882421417803</v>
      </c>
      <c r="S155" s="2">
        <f>(Table2[[#This Row],[Close Price]]-Table2[[#This Row],[20D EMA]])/Table2[[#This Row],[20D EMA]]</f>
        <v>9.8730219046943447E-3</v>
      </c>
      <c r="T155" s="2">
        <f>(Table2[[#This Row],[Close Price]]-Table2[[#This Row],[50D EMA]])/Table2[[#This Row],[50D EMA]]</f>
        <v>8.8652760391590858E-3</v>
      </c>
      <c r="U155" s="2">
        <f>(Table2[[#This Row],[Close Price]]-Table2[[#This Row],[200D EMA]])/Table2[[#This Row],[200D EMA]]</f>
        <v>0.16148469202022653</v>
      </c>
      <c r="V155">
        <v>0.77535671324095401</v>
      </c>
      <c r="W155">
        <v>4392.1499999999996</v>
      </c>
      <c r="X155">
        <v>4442.95</v>
      </c>
      <c r="Y155">
        <v>4208.2</v>
      </c>
      <c r="Z155">
        <v>4539.55</v>
      </c>
      <c r="AA155">
        <v>4050</v>
      </c>
      <c r="AB155">
        <v>4683.3</v>
      </c>
      <c r="AC155" s="2">
        <f>(Table2[[#This Row],[Close Price]]/Table2[[#This Row],[Day Low]])-1</f>
        <v>4.4283551335908555E-3</v>
      </c>
      <c r="AD155" s="2">
        <f>(Table2[[#This Row],[Day High]]/Table2[[#This Row],[Close Price]])-1</f>
        <v>7.106265300571124E-3</v>
      </c>
      <c r="AE155" s="2">
        <f>(Table2[[#This Row],[Close Price]]/Table2[[#This Row],[Current Week Low]])-1</f>
        <v>4.8334204648068146E-2</v>
      </c>
      <c r="AF155" s="2">
        <f>(Table2[[#This Row],[Current Week High]]/Table2[[#This Row],[Close Price]])-1</f>
        <v>2.9003082781757117E-2</v>
      </c>
      <c r="AG155" s="2">
        <f>(Table2[[#This Row],[Close Price]]/Table2[[#This Row],[Current Month Low]])-1</f>
        <v>8.9283950617284003E-2</v>
      </c>
      <c r="AH155" s="2">
        <f>(Table2[[#This Row],[Current Month High]]/Table2[[#This Row],[Close Price]])-1</f>
        <v>6.1587632604950482E-2</v>
      </c>
      <c r="AI155">
        <v>13.337564602411801</v>
      </c>
      <c r="AJ155">
        <v>59.840579710144901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-0.1</v>
      </c>
      <c r="AM155" t="s">
        <v>10217</v>
      </c>
      <c r="AN155">
        <v>-0.47</v>
      </c>
      <c r="AO155" t="s">
        <v>10217</v>
      </c>
      <c r="AP155">
        <v>0.18147961256359699</v>
      </c>
      <c r="AQ155">
        <f>(Table2[[#This Row],[Sharpe Ratio]]-AVERAGE(Table2[Sharpe Ratio]))/_xlfn.STDEV.P(Table2[Sharpe Ratio])</f>
        <v>1.4376338098099937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344</v>
      </c>
      <c r="AT155">
        <f>_xlfn.RANK.AVG(Table2[[#This Row],[6M Return vs Nifty Z-Score]],Table2[6M Return vs Nifty Z-Score])</f>
        <v>190</v>
      </c>
      <c r="AU155">
        <f>_xlfn.RANK.AVG(Table2[[#This Row],[Sharpe Ratio Z-Score]],Table2[Sharpe Ratio Z-Score])</f>
        <v>57</v>
      </c>
      <c r="AV155">
        <f>(Table2[[#This Row],[Rank 1Y]]+Table2[[#This Row],[Rank 6M]]+Table2[[#This Row],[Rank Sharpe]])/3</f>
        <v>197</v>
      </c>
    </row>
    <row r="156" spans="1:48" x14ac:dyDescent="0.3">
      <c r="A156" t="s">
        <v>1377</v>
      </c>
      <c r="B156" t="s">
        <v>1378</v>
      </c>
      <c r="C156" t="s">
        <v>10187</v>
      </c>
      <c r="D156" t="s">
        <v>379</v>
      </c>
      <c r="E156">
        <v>7891.2031257399904</v>
      </c>
      <c r="F156">
        <v>1731.35</v>
      </c>
      <c r="G156">
        <v>102.809990724453</v>
      </c>
      <c r="H156">
        <f>(Table2[[#This Row],[1Y Return vs Nifty]]-AVERAGE(Table2[1Y Return vs Nifty]))/_xlfn.STDEV.P(Table2[1Y Return vs Nifty])</f>
        <v>0.8664012832652338</v>
      </c>
      <c r="I156">
        <v>-2.4180925260332198</v>
      </c>
      <c r="J156">
        <f>(Table2[[#This Row],[1M Return vs Nifty]]-AVERAGE(Table2[1M Return vs Nifty]))/_xlfn.STDEV.P(Table2[1M Return vs Nifty])</f>
        <v>-0.45085653149528537</v>
      </c>
      <c r="K156">
        <v>29.487049642723001</v>
      </c>
      <c r="L156">
        <f>(Table2[[#This Row],[6M Return vs Nifty]]-AVERAGE(Table2[6M Return vs Nifty]))/_xlfn.STDEV.P(Table2[6M Return vs Nifty])</f>
        <v>0.78843630172183621</v>
      </c>
      <c r="M156">
        <v>-1.1340158820285899</v>
      </c>
      <c r="N156">
        <f>(Table2[[#This Row],[1W Return vs Nifty]]-AVERAGE(Table2[1W Return vs Nifty]))/_xlfn.STDEV.P(Table2[1W Return vs Nifty])</f>
        <v>-0.63314541919457035</v>
      </c>
      <c r="O156">
        <v>1686.19</v>
      </c>
      <c r="P156">
        <v>1584.4611941492899</v>
      </c>
      <c r="Q156">
        <v>1255.43179852872</v>
      </c>
      <c r="R156">
        <v>60.549268867803399</v>
      </c>
      <c r="S156" s="2">
        <f>(Table2[[#This Row],[Close Price]]-Table2[[#This Row],[20D EMA]])/Table2[[#This Row],[20D EMA]]</f>
        <v>2.6782272460398802E-2</v>
      </c>
      <c r="T156" s="2">
        <f>(Table2[[#This Row],[Close Price]]-Table2[[#This Row],[50D EMA]])/Table2[[#This Row],[50D EMA]]</f>
        <v>9.270583993669583E-2</v>
      </c>
      <c r="U156" s="2">
        <f>(Table2[[#This Row],[Close Price]]-Table2[[#This Row],[200D EMA]])/Table2[[#This Row],[200D EMA]]</f>
        <v>0.37908726067718163</v>
      </c>
      <c r="V156">
        <v>1.2648523199870301</v>
      </c>
      <c r="W156">
        <v>1729.55</v>
      </c>
      <c r="X156">
        <v>1755</v>
      </c>
      <c r="Y156">
        <v>1678.6</v>
      </c>
      <c r="Z156">
        <v>1758</v>
      </c>
      <c r="AA156">
        <v>1603.7</v>
      </c>
      <c r="AB156">
        <v>1823.95</v>
      </c>
      <c r="AC156" s="2">
        <f>(Table2[[#This Row],[Close Price]]/Table2[[#This Row],[Day Low]])-1</f>
        <v>1.0407331386776963E-3</v>
      </c>
      <c r="AD156" s="2">
        <f>(Table2[[#This Row],[Day High]]/Table2[[#This Row],[Close Price]])-1</f>
        <v>1.3659860802264223E-2</v>
      </c>
      <c r="AE156" s="2">
        <f>(Table2[[#This Row],[Close Price]]/Table2[[#This Row],[Current Week Low]])-1</f>
        <v>3.1424997021327394E-2</v>
      </c>
      <c r="AF156" s="2">
        <f>(Table2[[#This Row],[Current Week High]]/Table2[[#This Row],[Close Price]])-1</f>
        <v>1.5392612701071506E-2</v>
      </c>
      <c r="AG156" s="2">
        <f>(Table2[[#This Row],[Close Price]]/Table2[[#This Row],[Current Month Low]])-1</f>
        <v>7.959718151774009E-2</v>
      </c>
      <c r="AH156" s="2">
        <f>(Table2[[#This Row],[Current Month High]]/Table2[[#This Row],[Close Price]])-1</f>
        <v>5.3484275276518334E-2</v>
      </c>
      <c r="AI156">
        <v>5.3484275276518298</v>
      </c>
      <c r="AJ156">
        <v>146.15767398876801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0.19</v>
      </c>
      <c r="AM156" t="s">
        <v>10218</v>
      </c>
      <c r="AN156">
        <v>1.84</v>
      </c>
      <c r="AO156" t="s">
        <v>10218</v>
      </c>
      <c r="AP156">
        <v>5.1738185334679998E-2</v>
      </c>
      <c r="AQ156">
        <f>(Table2[[#This Row],[Sharpe Ratio]]-AVERAGE(Table2[Sharpe Ratio]))/_xlfn.STDEV.P(Table2[Sharpe Ratio])</f>
        <v>-6.4217517490430046E-2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0.50661811680678437</v>
      </c>
      <c r="AS156">
        <f>_xlfn.RANK.AVG(Table2[[#This Row],[1Y Return vs Nifty Z-Score]],Table2[1Y Return vs Nifty Z-Score])</f>
        <v>103</v>
      </c>
      <c r="AT156">
        <f>_xlfn.RANK.AVG(Table2[[#This Row],[6M Return vs Nifty Z-Score]],Table2[6M Return vs Nifty Z-Score])</f>
        <v>131</v>
      </c>
      <c r="AU156">
        <f>_xlfn.RANK.AVG(Table2[[#This Row],[Sharpe Ratio Z-Score]],Table2[Sharpe Ratio Z-Score])</f>
        <v>359</v>
      </c>
      <c r="AV156">
        <f>(Table2[[#This Row],[Rank 1Y]]+Table2[[#This Row],[Rank 6M]]+Table2[[#This Row],[Rank Sharpe]])/3</f>
        <v>197.66666666666666</v>
      </c>
    </row>
    <row r="157" spans="1:48" x14ac:dyDescent="0.3">
      <c r="A157" t="s">
        <v>763</v>
      </c>
      <c r="B157" t="s">
        <v>764</v>
      </c>
      <c r="C157" t="s">
        <v>10174</v>
      </c>
      <c r="D157" t="s">
        <v>631</v>
      </c>
      <c r="E157">
        <v>21216.238892394998</v>
      </c>
      <c r="F157">
        <v>1240.45</v>
      </c>
      <c r="G157">
        <v>25.1114852372747</v>
      </c>
      <c r="H157">
        <f>(Table2[[#This Row],[1Y Return vs Nifty]]-AVERAGE(Table2[1Y Return vs Nifty]))/_xlfn.STDEV.P(Table2[1Y Return vs Nifty])</f>
        <v>-0.19896178930633948</v>
      </c>
      <c r="I157">
        <v>-12.289761668374499</v>
      </c>
      <c r="J157">
        <f>(Table2[[#This Row],[1M Return vs Nifty]]-AVERAGE(Table2[1M Return vs Nifty]))/_xlfn.STDEV.P(Table2[1M Return vs Nifty])</f>
        <v>-1.4444019207257925</v>
      </c>
      <c r="K157">
        <v>43.082333967242597</v>
      </c>
      <c r="L157">
        <f>(Table2[[#This Row],[6M Return vs Nifty]]-AVERAGE(Table2[6M Return vs Nifty]))/_xlfn.STDEV.P(Table2[6M Return vs Nifty])</f>
        <v>1.2499214294723981</v>
      </c>
      <c r="M157">
        <v>-3.26800485522761</v>
      </c>
      <c r="N157">
        <f>(Table2[[#This Row],[1W Return vs Nifty]]-AVERAGE(Table2[1W Return vs Nifty]))/_xlfn.STDEV.P(Table2[1W Return vs Nifty])</f>
        <v>-1.0720558501031157</v>
      </c>
      <c r="O157">
        <v>1334.65</v>
      </c>
      <c r="P157">
        <v>1288.7782242651999</v>
      </c>
      <c r="Q157">
        <v>1024.86808111798</v>
      </c>
      <c r="R157">
        <v>25.357733459559601</v>
      </c>
      <c r="S157" s="2">
        <f>(Table2[[#This Row],[Close Price]]-Table2[[#This Row],[20D EMA]])/Table2[[#This Row],[20D EMA]]</f>
        <v>-7.0580301951822605E-2</v>
      </c>
      <c r="T157" s="2">
        <f>(Table2[[#This Row],[Close Price]]-Table2[[#This Row],[50D EMA]])/Table2[[#This Row],[50D EMA]]</f>
        <v>-3.7499255772073845E-2</v>
      </c>
      <c r="U157" s="2">
        <f>(Table2[[#This Row],[Close Price]]-Table2[[#This Row],[200D EMA]])/Table2[[#This Row],[200D EMA]]</f>
        <v>0.21035089574343266</v>
      </c>
      <c r="V157">
        <v>0.75320217598973405</v>
      </c>
      <c r="W157">
        <v>1242</v>
      </c>
      <c r="X157">
        <v>1267.75</v>
      </c>
      <c r="Y157">
        <v>1233.45</v>
      </c>
      <c r="Z157">
        <v>1328.8</v>
      </c>
      <c r="AA157">
        <v>1221.3</v>
      </c>
      <c r="AB157">
        <v>1475</v>
      </c>
      <c r="AC157" s="2">
        <f>(Table2[[#This Row],[Close Price]]/Table2[[#This Row],[Day Low]])-1</f>
        <v>-1.2479871175522517E-3</v>
      </c>
      <c r="AD157" s="2">
        <f>(Table2[[#This Row],[Day High]]/Table2[[#This Row],[Close Price]])-1</f>
        <v>2.2008142206457304E-2</v>
      </c>
      <c r="AE157" s="2">
        <f>(Table2[[#This Row],[Close Price]]/Table2[[#This Row],[Current Week Low]])-1</f>
        <v>5.675138838217908E-3</v>
      </c>
      <c r="AF157" s="2">
        <f>(Table2[[#This Row],[Current Week High]]/Table2[[#This Row],[Close Price]])-1</f>
        <v>7.1224152525293238E-2</v>
      </c>
      <c r="AG157" s="2">
        <f>(Table2[[#This Row],[Close Price]]/Table2[[#This Row],[Current Month Low]])-1</f>
        <v>1.5680013100794365E-2</v>
      </c>
      <c r="AH157" s="2">
        <f>(Table2[[#This Row],[Current Month High]]/Table2[[#This Row],[Close Price]])-1</f>
        <v>0.1890846063928413</v>
      </c>
      <c r="AI157">
        <v>20.520778749647299</v>
      </c>
      <c r="AJ157">
        <v>90.472168905950099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-0.08</v>
      </c>
      <c r="AM157" t="s">
        <v>10217</v>
      </c>
      <c r="AN157">
        <v>-12.17</v>
      </c>
      <c r="AO157" t="s">
        <v>10217</v>
      </c>
      <c r="AP157">
        <v>0.117716906534563</v>
      </c>
      <c r="AQ157">
        <f>(Table2[[#This Row],[Sharpe Ratio]]-AVERAGE(Table2[Sharpe Ratio]))/_xlfn.STDEV.P(Table2[Sharpe Ratio])</f>
        <v>0.69953413935540665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-0.76596399130744286</v>
      </c>
      <c r="AS157">
        <f>_xlfn.RANK.AVG(Table2[[#This Row],[1Y Return vs Nifty Z-Score]],Table2[1Y Return vs Nifty Z-Score])</f>
        <v>349</v>
      </c>
      <c r="AT157">
        <f>_xlfn.RANK.AVG(Table2[[#This Row],[6M Return vs Nifty Z-Score]],Table2[6M Return vs Nifty Z-Score])</f>
        <v>76</v>
      </c>
      <c r="AU157">
        <f>_xlfn.RANK.AVG(Table2[[#This Row],[Sharpe Ratio Z-Score]],Table2[Sharpe Ratio Z-Score])</f>
        <v>177</v>
      </c>
      <c r="AV157">
        <f>(Table2[[#This Row],[Rank 1Y]]+Table2[[#This Row],[Rank 6M]]+Table2[[#This Row],[Rank Sharpe]])/3</f>
        <v>200.66666666666666</v>
      </c>
    </row>
    <row r="158" spans="1:48" x14ac:dyDescent="0.3">
      <c r="A158" t="s">
        <v>328</v>
      </c>
      <c r="B158" t="s">
        <v>329</v>
      </c>
      <c r="C158" t="s">
        <v>10177</v>
      </c>
      <c r="D158" t="s">
        <v>130</v>
      </c>
      <c r="E158">
        <v>80709.789357200003</v>
      </c>
      <c r="F158">
        <v>1733.5</v>
      </c>
      <c r="G158">
        <v>59.7970476683927</v>
      </c>
      <c r="H158">
        <f>(Table2[[#This Row],[1Y Return vs Nifty]]-AVERAGE(Table2[1Y Return vs Nifty]))/_xlfn.STDEV.P(Table2[1Y Return vs Nifty])</f>
        <v>0.27662930647846795</v>
      </c>
      <c r="I158">
        <v>0.67184502180341898</v>
      </c>
      <c r="J158">
        <f>(Table2[[#This Row],[1M Return vs Nifty]]-AVERAGE(Table2[1M Return vs Nifty]))/_xlfn.STDEV.P(Table2[1M Return vs Nifty])</f>
        <v>-0.13986624612443707</v>
      </c>
      <c r="K158">
        <v>25.489722371367399</v>
      </c>
      <c r="L158">
        <f>(Table2[[#This Row],[6M Return vs Nifty]]-AVERAGE(Table2[6M Return vs Nifty]))/_xlfn.STDEV.P(Table2[6M Return vs Nifty])</f>
        <v>0.6527490264542386</v>
      </c>
      <c r="M158">
        <v>6.9247686520514602</v>
      </c>
      <c r="N158">
        <f>(Table2[[#This Row],[1W Return vs Nifty]]-AVERAGE(Table2[1W Return vs Nifty]))/_xlfn.STDEV.P(Table2[1W Return vs Nifty])</f>
        <v>1.0243535823817229</v>
      </c>
      <c r="O158">
        <v>1660.39</v>
      </c>
      <c r="P158">
        <v>1598.2259382382899</v>
      </c>
      <c r="Q158">
        <v>1334.2678698081199</v>
      </c>
      <c r="R158">
        <v>68.812657306574394</v>
      </c>
      <c r="S158" s="2">
        <f>(Table2[[#This Row],[Close Price]]-Table2[[#This Row],[20D EMA]])/Table2[[#This Row],[20D EMA]]</f>
        <v>4.4031823848613816E-2</v>
      </c>
      <c r="T158" s="2">
        <f>(Table2[[#This Row],[Close Price]]-Table2[[#This Row],[50D EMA]])/Table2[[#This Row],[50D EMA]]</f>
        <v>8.4640136619745676E-2</v>
      </c>
      <c r="U158" s="2">
        <f>(Table2[[#This Row],[Close Price]]-Table2[[#This Row],[200D EMA]])/Table2[[#This Row],[200D EMA]]</f>
        <v>0.29921437758168706</v>
      </c>
      <c r="V158">
        <v>0.76022190997065497</v>
      </c>
      <c r="W158">
        <v>1739.05</v>
      </c>
      <c r="X158">
        <v>1771.2</v>
      </c>
      <c r="Y158">
        <v>1691.25</v>
      </c>
      <c r="Z158">
        <v>1753</v>
      </c>
      <c r="AA158">
        <v>1500</v>
      </c>
      <c r="AB158">
        <v>1753</v>
      </c>
      <c r="AC158" s="2">
        <f>(Table2[[#This Row],[Close Price]]/Table2[[#This Row],[Day Low]])-1</f>
        <v>-3.1913976021390456E-3</v>
      </c>
      <c r="AD158" s="2">
        <f>(Table2[[#This Row],[Day High]]/Table2[[#This Row],[Close Price]])-1</f>
        <v>2.174790885491773E-2</v>
      </c>
      <c r="AE158" s="2">
        <f>(Table2[[#This Row],[Close Price]]/Table2[[#This Row],[Current Week Low]])-1</f>
        <v>2.498152254249808E-2</v>
      </c>
      <c r="AF158" s="2">
        <f>(Table2[[#This Row],[Current Week High]]/Table2[[#This Row],[Close Price]])-1</f>
        <v>1.1248918373233385E-2</v>
      </c>
      <c r="AG158" s="2">
        <f>(Table2[[#This Row],[Close Price]]/Table2[[#This Row],[Current Month Low]])-1</f>
        <v>0.15566666666666662</v>
      </c>
      <c r="AH158" s="2">
        <f>(Table2[[#This Row],[Current Month High]]/Table2[[#This Row],[Close Price]])-1</f>
        <v>1.1248918373233385E-2</v>
      </c>
      <c r="AI158">
        <v>4.0957600230746998</v>
      </c>
      <c r="AJ158">
        <v>95.389990982867403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0.03</v>
      </c>
      <c r="AM158" t="s">
        <v>10218</v>
      </c>
      <c r="AN158">
        <v>7.08</v>
      </c>
      <c r="AO158" t="s">
        <v>10218</v>
      </c>
      <c r="AP158">
        <v>8.9831848709781004E-2</v>
      </c>
      <c r="AQ158">
        <f>(Table2[[#This Row],[Sharpe Ratio]]-AVERAGE(Table2[Sharpe Ratio]))/_xlfn.STDEV.P(Table2[Sharpe Ratio])</f>
        <v>0.37674432579719874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2.1906099949871911</v>
      </c>
      <c r="AS158">
        <f>_xlfn.RANK.AVG(Table2[[#This Row],[1Y Return vs Nifty Z-Score]],Table2[1Y Return vs Nifty Z-Score])</f>
        <v>213</v>
      </c>
      <c r="AT158">
        <f>_xlfn.RANK.AVG(Table2[[#This Row],[6M Return vs Nifty Z-Score]],Table2[6M Return vs Nifty Z-Score])</f>
        <v>155</v>
      </c>
      <c r="AU158">
        <f>_xlfn.RANK.AVG(Table2[[#This Row],[Sharpe Ratio Z-Score]],Table2[Sharpe Ratio Z-Score])</f>
        <v>240</v>
      </c>
      <c r="AV158">
        <f>(Table2[[#This Row],[Rank 1Y]]+Table2[[#This Row],[Rank 6M]]+Table2[[#This Row],[Rank Sharpe]])/3</f>
        <v>202.66666666666666</v>
      </c>
    </row>
    <row r="159" spans="1:48" x14ac:dyDescent="0.3">
      <c r="A159" t="s">
        <v>522</v>
      </c>
      <c r="B159" t="s">
        <v>523</v>
      </c>
      <c r="C159" t="s">
        <v>10179</v>
      </c>
      <c r="D159" t="s">
        <v>153</v>
      </c>
      <c r="E159">
        <v>39915.721426673997</v>
      </c>
      <c r="F159">
        <v>287.86</v>
      </c>
      <c r="G159">
        <v>119.93401964669199</v>
      </c>
      <c r="H159">
        <f>(Table2[[#This Row],[1Y Return vs Nifty]]-AVERAGE(Table2[1Y Return vs Nifty]))/_xlfn.STDEV.P(Table2[1Y Return vs Nifty])</f>
        <v>1.10119740904672</v>
      </c>
      <c r="I159">
        <v>18.452337945956501</v>
      </c>
      <c r="J159">
        <f>(Table2[[#This Row],[1M Return vs Nifty]]-AVERAGE(Table2[1M Return vs Nifty]))/_xlfn.STDEV.P(Table2[1M Return vs Nifty])</f>
        <v>1.6496717244368559</v>
      </c>
      <c r="K159">
        <v>-3.8319728220420002</v>
      </c>
      <c r="L159">
        <f>(Table2[[#This Row],[6M Return vs Nifty]]-AVERAGE(Table2[6M Return vs Nifty]))/_xlfn.STDEV.P(Table2[6M Return vs Nifty])</f>
        <v>-0.34256125387501984</v>
      </c>
      <c r="M159">
        <v>8.4430055118622391</v>
      </c>
      <c r="N159">
        <f>(Table2[[#This Row],[1W Return vs Nifty]]-AVERAGE(Table2[1W Return vs Nifty]))/_xlfn.STDEV.P(Table2[1W Return vs Nifty])</f>
        <v>1.3366185484756403</v>
      </c>
      <c r="O159">
        <v>275.31</v>
      </c>
      <c r="P159">
        <v>258.21240881515303</v>
      </c>
      <c r="Q159">
        <v>217.90485247354499</v>
      </c>
      <c r="R159">
        <v>58.764004573770499</v>
      </c>
      <c r="S159" s="2">
        <f>(Table2[[#This Row],[Close Price]]-Table2[[#This Row],[20D EMA]])/Table2[[#This Row],[20D EMA]]</f>
        <v>4.5584976935091392E-2</v>
      </c>
      <c r="T159" s="2">
        <f>(Table2[[#This Row],[Close Price]]-Table2[[#This Row],[50D EMA]])/Table2[[#This Row],[50D EMA]]</f>
        <v>0.11481861511183555</v>
      </c>
      <c r="U159" s="2">
        <f>(Table2[[#This Row],[Close Price]]-Table2[[#This Row],[200D EMA]])/Table2[[#This Row],[200D EMA]]</f>
        <v>0.32103529009271609</v>
      </c>
      <c r="V159">
        <v>1.1571663639066401</v>
      </c>
      <c r="W159">
        <v>288.25</v>
      </c>
      <c r="X159">
        <v>293.5</v>
      </c>
      <c r="Y159">
        <v>284.33</v>
      </c>
      <c r="Z159">
        <v>301.45</v>
      </c>
      <c r="AA159">
        <v>236.25</v>
      </c>
      <c r="AB159">
        <v>311.8</v>
      </c>
      <c r="AC159" s="2">
        <f>(Table2[[#This Row],[Close Price]]/Table2[[#This Row],[Day Low]])-1</f>
        <v>-1.3529921942757595E-3</v>
      </c>
      <c r="AD159" s="2">
        <f>(Table2[[#This Row],[Day High]]/Table2[[#This Row],[Close Price]])-1</f>
        <v>1.959285763912999E-2</v>
      </c>
      <c r="AE159" s="2">
        <f>(Table2[[#This Row],[Close Price]]/Table2[[#This Row],[Current Week Low]])-1</f>
        <v>1.2415151408574632E-2</v>
      </c>
      <c r="AF159" s="2">
        <f>(Table2[[#This Row],[Current Week High]]/Table2[[#This Row],[Close Price]])-1</f>
        <v>4.7210449524074161E-2</v>
      </c>
      <c r="AG159" s="2">
        <f>(Table2[[#This Row],[Close Price]]/Table2[[#This Row],[Current Month Low]])-1</f>
        <v>0.21845502645502646</v>
      </c>
      <c r="AH159" s="2">
        <f>(Table2[[#This Row],[Current Month High]]/Table2[[#This Row],[Close Price]])-1</f>
        <v>8.3165427638435263E-2</v>
      </c>
      <c r="AI159">
        <v>8.3165427638435201</v>
      </c>
      <c r="AJ159">
        <v>171.56603773584899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0.17</v>
      </c>
      <c r="AM159" t="s">
        <v>10218</v>
      </c>
      <c r="AN159">
        <v>3.15</v>
      </c>
      <c r="AO159" t="s">
        <v>10218</v>
      </c>
      <c r="AP159">
        <v>0.160936910043117</v>
      </c>
      <c r="AQ159">
        <f>(Table2[[#This Row],[Sharpe Ratio]]-AVERAGE(Table2[Sharpe Ratio]))/_xlfn.STDEV.P(Table2[Sharpe Ratio])</f>
        <v>1.1998370959486229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4.9447635240328189</v>
      </c>
      <c r="AS159">
        <f>_xlfn.RANK.AVG(Table2[[#This Row],[1Y Return vs Nifty Z-Score]],Table2[1Y Return vs Nifty Z-Score])</f>
        <v>84</v>
      </c>
      <c r="AT159">
        <f>_xlfn.RANK.AVG(Table2[[#This Row],[6M Return vs Nifty Z-Score]],Table2[6M Return vs Nifty Z-Score])</f>
        <v>440</v>
      </c>
      <c r="AU159">
        <f>_xlfn.RANK.AVG(Table2[[#This Row],[Sharpe Ratio Z-Score]],Table2[Sharpe Ratio Z-Score])</f>
        <v>87</v>
      </c>
      <c r="AV159">
        <f>(Table2[[#This Row],[Rank 1Y]]+Table2[[#This Row],[Rank 6M]]+Table2[[#This Row],[Rank Sharpe]])/3</f>
        <v>203.66666666666666</v>
      </c>
    </row>
    <row r="160" spans="1:48" x14ac:dyDescent="0.3">
      <c r="A160" t="s">
        <v>1512</v>
      </c>
      <c r="B160" t="s">
        <v>1513</v>
      </c>
      <c r="C160" t="s">
        <v>10173</v>
      </c>
      <c r="D160" t="s">
        <v>413</v>
      </c>
      <c r="E160">
        <v>6551.9142655019996</v>
      </c>
      <c r="F160">
        <v>212.34</v>
      </c>
      <c r="G160">
        <v>196.14950277090901</v>
      </c>
      <c r="H160">
        <f>(Table2[[#This Row],[1Y Return vs Nifty]]-AVERAGE(Table2[1Y Return vs Nifty]))/_xlfn.STDEV.P(Table2[1Y Return vs Nifty])</f>
        <v>2.1462260202101842</v>
      </c>
      <c r="I160">
        <v>-2.72716894355443</v>
      </c>
      <c r="J160">
        <f>(Table2[[#This Row],[1M Return vs Nifty]]-AVERAGE(Table2[1M Return vs Nifty]))/_xlfn.STDEV.P(Table2[1M Return vs Nifty])</f>
        <v>-0.48196387971778171</v>
      </c>
      <c r="K160">
        <v>10.243595988741699</v>
      </c>
      <c r="L160">
        <f>(Table2[[#This Row],[6M Return vs Nifty]]-AVERAGE(Table2[6M Return vs Nifty]))/_xlfn.STDEV.P(Table2[6M Return vs Nifty])</f>
        <v>0.13522689058409731</v>
      </c>
      <c r="M160">
        <v>9.9267198359929001</v>
      </c>
      <c r="N160">
        <f>(Table2[[#This Row],[1W Return vs Nifty]]-AVERAGE(Table2[1W Return vs Nifty]))/_xlfn.STDEV.P(Table2[1W Return vs Nifty])</f>
        <v>1.6417830556629207</v>
      </c>
      <c r="O160">
        <v>197.93</v>
      </c>
      <c r="P160">
        <v>192.56994449958401</v>
      </c>
      <c r="Q160">
        <v>154.23578139856201</v>
      </c>
      <c r="R160">
        <v>71.949558181176002</v>
      </c>
      <c r="S160" s="2">
        <f>(Table2[[#This Row],[Close Price]]-Table2[[#This Row],[20D EMA]])/Table2[[#This Row],[20D EMA]]</f>
        <v>7.2803516394684964E-2</v>
      </c>
      <c r="T160" s="2">
        <f>(Table2[[#This Row],[Close Price]]-Table2[[#This Row],[50D EMA]])/Table2[[#This Row],[50D EMA]]</f>
        <v>0.10266428414772015</v>
      </c>
      <c r="U160" s="2">
        <f>(Table2[[#This Row],[Close Price]]-Table2[[#This Row],[200D EMA]])/Table2[[#This Row],[200D EMA]]</f>
        <v>0.37672333925738272</v>
      </c>
      <c r="V160">
        <v>0.62027070107774296</v>
      </c>
      <c r="W160">
        <v>201.43</v>
      </c>
      <c r="X160">
        <v>219.37</v>
      </c>
      <c r="Y160">
        <v>194.99</v>
      </c>
      <c r="Z160">
        <v>220.9</v>
      </c>
      <c r="AA160">
        <v>178.56</v>
      </c>
      <c r="AB160">
        <v>220.9</v>
      </c>
      <c r="AC160" s="2">
        <f>(Table2[[#This Row],[Close Price]]/Table2[[#This Row],[Day Low]])-1</f>
        <v>5.416273643449343E-2</v>
      </c>
      <c r="AD160" s="2">
        <f>(Table2[[#This Row],[Day High]]/Table2[[#This Row],[Close Price]])-1</f>
        <v>3.310728077611369E-2</v>
      </c>
      <c r="AE160" s="2">
        <f>(Table2[[#This Row],[Close Price]]/Table2[[#This Row],[Current Week Low]])-1</f>
        <v>8.8978921995999771E-2</v>
      </c>
      <c r="AF160" s="2">
        <f>(Table2[[#This Row],[Current Week High]]/Table2[[#This Row],[Close Price]])-1</f>
        <v>4.0312706037487045E-2</v>
      </c>
      <c r="AG160" s="2">
        <f>(Table2[[#This Row],[Close Price]]/Table2[[#This Row],[Current Month Low]])-1</f>
        <v>0.18918010752688175</v>
      </c>
      <c r="AH160" s="2">
        <f>(Table2[[#This Row],[Current Month High]]/Table2[[#This Row],[Close Price]])-1</f>
        <v>4.0312706037487045E-2</v>
      </c>
      <c r="AI160">
        <v>12.979184327022599</v>
      </c>
      <c r="AJ160">
        <v>235.71541501976199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0.35</v>
      </c>
      <c r="AM160" t="s">
        <v>10218</v>
      </c>
      <c r="AN160">
        <v>11.99</v>
      </c>
      <c r="AO160" t="s">
        <v>10218</v>
      </c>
      <c r="AP160">
        <v>6.3694196028194996E-2</v>
      </c>
      <c r="AQ160">
        <f>(Table2[[#This Row],[Sharpe Ratio]]-AVERAGE(Table2[Sharpe Ratio]))/_xlfn.STDEV.P(Table2[Sharpe Ratio])</f>
        <v>7.4181996934454167E-2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3.515454083673875</v>
      </c>
      <c r="AS160">
        <f>_xlfn.RANK.AVG(Table2[[#This Row],[1Y Return vs Nifty Z-Score]],Table2[1Y Return vs Nifty Z-Score])</f>
        <v>24</v>
      </c>
      <c r="AT160">
        <f>_xlfn.RANK.AVG(Table2[[#This Row],[6M Return vs Nifty Z-Score]],Table2[6M Return vs Nifty Z-Score])</f>
        <v>275</v>
      </c>
      <c r="AU160">
        <f>_xlfn.RANK.AVG(Table2[[#This Row],[Sharpe Ratio Z-Score]],Table2[Sharpe Ratio Z-Score])</f>
        <v>312</v>
      </c>
      <c r="AV160">
        <f>(Table2[[#This Row],[Rank 1Y]]+Table2[[#This Row],[Rank 6M]]+Table2[[#This Row],[Rank Sharpe]])/3</f>
        <v>203.66666666666666</v>
      </c>
    </row>
    <row r="161" spans="1:48" x14ac:dyDescent="0.3">
      <c r="A161" t="s">
        <v>1758</v>
      </c>
      <c r="B161" t="s">
        <v>1759</v>
      </c>
      <c r="C161" t="s">
        <v>10185</v>
      </c>
      <c r="D161" t="s">
        <v>942</v>
      </c>
      <c r="E161">
        <v>4399.5453004749997</v>
      </c>
      <c r="F161">
        <v>355.55</v>
      </c>
      <c r="G161">
        <v>84.323252352573903</v>
      </c>
      <c r="H161">
        <f>(Table2[[#This Row],[1Y Return vs Nifty]]-AVERAGE(Table2[1Y Return vs Nifty]))/_xlfn.STDEV.P(Table2[1Y Return vs Nifty])</f>
        <v>0.61292036660922455</v>
      </c>
      <c r="I161">
        <v>-1.1331749629007399</v>
      </c>
      <c r="J161">
        <f>(Table2[[#This Row],[1M Return vs Nifty]]-AVERAGE(Table2[1M Return vs Nifty]))/_xlfn.STDEV.P(Table2[1M Return vs Nifty])</f>
        <v>-0.32153453923807773</v>
      </c>
      <c r="K161">
        <v>29.5982024361317</v>
      </c>
      <c r="L161">
        <f>(Table2[[#This Row],[6M Return vs Nifty]]-AVERAGE(Table2[6M Return vs Nifty]))/_xlfn.STDEV.P(Table2[6M Return vs Nifty])</f>
        <v>0.7922093277094967</v>
      </c>
      <c r="M161">
        <v>3.7683710751455801</v>
      </c>
      <c r="N161">
        <f>(Table2[[#This Row],[1W Return vs Nifty]]-AVERAGE(Table2[1W Return vs Nifty]))/_xlfn.STDEV.P(Table2[1W Return vs Nifty])</f>
        <v>0.37515818446846233</v>
      </c>
      <c r="O161">
        <v>320.63</v>
      </c>
      <c r="P161">
        <v>303.957891597887</v>
      </c>
      <c r="Q161">
        <v>253.598359481617</v>
      </c>
      <c r="R161">
        <v>73.730740904559099</v>
      </c>
      <c r="S161" s="2">
        <f>(Table2[[#This Row],[Close Price]]-Table2[[#This Row],[20D EMA]])/Table2[[#This Row],[20D EMA]]</f>
        <v>0.10891058229111442</v>
      </c>
      <c r="T161" s="2">
        <f>(Table2[[#This Row],[Close Price]]-Table2[[#This Row],[50D EMA]])/Table2[[#This Row],[50D EMA]]</f>
        <v>0.16973439357305919</v>
      </c>
      <c r="U161" s="2">
        <f>(Table2[[#This Row],[Close Price]]-Table2[[#This Row],[200D EMA]])/Table2[[#This Row],[200D EMA]]</f>
        <v>0.40202011056689568</v>
      </c>
      <c r="V161">
        <v>1.34897192382945</v>
      </c>
      <c r="W161">
        <v>361</v>
      </c>
      <c r="X161">
        <v>391.65</v>
      </c>
      <c r="Y161">
        <v>311.55</v>
      </c>
      <c r="Z161">
        <v>373.7</v>
      </c>
      <c r="AA161">
        <v>296</v>
      </c>
      <c r="AB161">
        <v>373.7</v>
      </c>
      <c r="AC161" s="2">
        <f>(Table2[[#This Row],[Close Price]]/Table2[[#This Row],[Day Low]])-1</f>
        <v>-1.5096952908587258E-2</v>
      </c>
      <c r="AD161" s="2">
        <f>(Table2[[#This Row],[Day High]]/Table2[[#This Row],[Close Price]])-1</f>
        <v>0.10153283645056943</v>
      </c>
      <c r="AE161" s="2">
        <f>(Table2[[#This Row],[Close Price]]/Table2[[#This Row],[Current Week Low]])-1</f>
        <v>0.1412293371850426</v>
      </c>
      <c r="AF161" s="2">
        <f>(Table2[[#This Row],[Current Week High]]/Table2[[#This Row],[Close Price]])-1</f>
        <v>5.1047672619884521E-2</v>
      </c>
      <c r="AG161" s="2">
        <f>(Table2[[#This Row],[Close Price]]/Table2[[#This Row],[Current Month Low]])-1</f>
        <v>0.2011824324324325</v>
      </c>
      <c r="AH161" s="2">
        <f>(Table2[[#This Row],[Current Month High]]/Table2[[#This Row],[Close Price]])-1</f>
        <v>5.1047672619884521E-2</v>
      </c>
      <c r="AI161">
        <v>5.1047672619884503</v>
      </c>
      <c r="AJ161">
        <v>138.86462882096001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0.32</v>
      </c>
      <c r="AM161" t="s">
        <v>10218</v>
      </c>
      <c r="AN161">
        <v>13.36</v>
      </c>
      <c r="AO161" t="s">
        <v>10218</v>
      </c>
      <c r="AP161">
        <v>5.5188299648858997E-2</v>
      </c>
      <c r="AQ161">
        <f>(Table2[[#This Row],[Sharpe Ratio]]-AVERAGE(Table2[Sharpe Ratio]))/_xlfn.STDEV.P(Table2[Sharpe Ratio])</f>
        <v>-2.4279936466710214E-2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1.4344734030823958</v>
      </c>
      <c r="AS161">
        <f>_xlfn.RANK.AVG(Table2[[#This Row],[1Y Return vs Nifty Z-Score]],Table2[1Y Return vs Nifty Z-Score])</f>
        <v>136</v>
      </c>
      <c r="AT161">
        <f>_xlfn.RANK.AVG(Table2[[#This Row],[6M Return vs Nifty Z-Score]],Table2[6M Return vs Nifty Z-Score])</f>
        <v>130</v>
      </c>
      <c r="AU161">
        <f>_xlfn.RANK.AVG(Table2[[#This Row],[Sharpe Ratio Z-Score]],Table2[Sharpe Ratio Z-Score])</f>
        <v>347</v>
      </c>
      <c r="AV161">
        <f>(Table2[[#This Row],[Rank 1Y]]+Table2[[#This Row],[Rank 6M]]+Table2[[#This Row],[Rank Sharpe]])/3</f>
        <v>204.33333333333334</v>
      </c>
    </row>
    <row r="162" spans="1:48" x14ac:dyDescent="0.3">
      <c r="A162" t="s">
        <v>109</v>
      </c>
      <c r="B162" t="s">
        <v>110</v>
      </c>
      <c r="C162" t="s">
        <v>10177</v>
      </c>
      <c r="D162" t="s">
        <v>111</v>
      </c>
      <c r="E162">
        <v>269804.89979351999</v>
      </c>
      <c r="F162">
        <v>9664.2000000000007</v>
      </c>
      <c r="G162">
        <v>69.662112172814702</v>
      </c>
      <c r="H162">
        <f>(Table2[[#This Row],[1Y Return vs Nifty]]-AVERAGE(Table2[1Y Return vs Nifty]))/_xlfn.STDEV.P(Table2[1Y Return vs Nifty])</f>
        <v>0.41189414028253785</v>
      </c>
      <c r="I162">
        <v>-3.4961254210921999</v>
      </c>
      <c r="J162">
        <f>(Table2[[#This Row],[1M Return vs Nifty]]-AVERAGE(Table2[1M Return vs Nifty]))/_xlfn.STDEV.P(Table2[1M Return vs Nifty])</f>
        <v>-0.55935638059685655</v>
      </c>
      <c r="K162">
        <v>11.194018570359701</v>
      </c>
      <c r="L162">
        <f>(Table2[[#This Row],[6M Return vs Nifty]]-AVERAGE(Table2[6M Return vs Nifty]))/_xlfn.STDEV.P(Table2[6M Return vs Nifty])</f>
        <v>0.16748850983570504</v>
      </c>
      <c r="M162">
        <v>-7.0868146142007302E-2</v>
      </c>
      <c r="N162">
        <f>(Table2[[#This Row],[1W Return vs Nifty]]-AVERAGE(Table2[1W Return vs Nifty]))/_xlfn.STDEV.P(Table2[1W Return vs Nifty])</f>
        <v>-0.414481388246972</v>
      </c>
      <c r="O162">
        <v>9503.4500000000007</v>
      </c>
      <c r="P162">
        <v>9395.0463288751798</v>
      </c>
      <c r="Q162">
        <v>8059.9925118344399</v>
      </c>
      <c r="R162">
        <v>64.365959976729897</v>
      </c>
      <c r="S162" s="2">
        <f>(Table2[[#This Row],[Close Price]]-Table2[[#This Row],[20D EMA]])/Table2[[#This Row],[20D EMA]]</f>
        <v>1.6914909848528691E-2</v>
      </c>
      <c r="T162" s="2">
        <f>(Table2[[#This Row],[Close Price]]-Table2[[#This Row],[50D EMA]])/Table2[[#This Row],[50D EMA]]</f>
        <v>2.864846661773144E-2</v>
      </c>
      <c r="U162" s="2">
        <f>(Table2[[#This Row],[Close Price]]-Table2[[#This Row],[200D EMA]])/Table2[[#This Row],[200D EMA]]</f>
        <v>0.19903337202982663</v>
      </c>
      <c r="V162">
        <v>1.1217873061355399</v>
      </c>
      <c r="W162">
        <v>9662</v>
      </c>
      <c r="X162">
        <v>9844</v>
      </c>
      <c r="Y162">
        <v>9509</v>
      </c>
      <c r="Z162">
        <v>9680</v>
      </c>
      <c r="AA162">
        <v>8744.6</v>
      </c>
      <c r="AB162">
        <v>9909.9500000000007</v>
      </c>
      <c r="AC162" s="2">
        <f>(Table2[[#This Row],[Close Price]]/Table2[[#This Row],[Day Low]])-1</f>
        <v>2.2769612916584414E-4</v>
      </c>
      <c r="AD162" s="2">
        <f>(Table2[[#This Row],[Day High]]/Table2[[#This Row],[Close Price]])-1</f>
        <v>1.8604747418306644E-2</v>
      </c>
      <c r="AE162" s="2">
        <f>(Table2[[#This Row],[Close Price]]/Table2[[#This Row],[Current Week Low]])-1</f>
        <v>1.6321379745504405E-2</v>
      </c>
      <c r="AF162" s="2">
        <f>(Table2[[#This Row],[Current Week High]]/Table2[[#This Row],[Close Price]])-1</f>
        <v>1.6348999399846686E-3</v>
      </c>
      <c r="AG162" s="2">
        <f>(Table2[[#This Row],[Close Price]]/Table2[[#This Row],[Current Month Low]])-1</f>
        <v>0.10516204286073694</v>
      </c>
      <c r="AH162" s="2">
        <f>(Table2[[#This Row],[Current Month High]]/Table2[[#This Row],[Close Price]])-1</f>
        <v>2.5428902547546706E-2</v>
      </c>
      <c r="AI162">
        <v>3.87616150328014</v>
      </c>
      <c r="AJ162">
        <v>112.820964545254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-0.1</v>
      </c>
      <c r="AM162" t="s">
        <v>10217</v>
      </c>
      <c r="AN162">
        <v>2.48</v>
      </c>
      <c r="AO162" t="s">
        <v>10218</v>
      </c>
      <c r="AP162">
        <v>0.12050418322248201</v>
      </c>
      <c r="AQ162">
        <f>(Table2[[#This Row],[Sharpe Ratio]]-AVERAGE(Table2[Sharpe Ratio]))/_xlfn.STDEV.P(Table2[Sharpe Ratio])</f>
        <v>0.73179889304829404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0.33734377432270846</v>
      </c>
      <c r="AS162">
        <f>_xlfn.RANK.AVG(Table2[[#This Row],[1Y Return vs Nifty Z-Score]],Table2[1Y Return vs Nifty Z-Score])</f>
        <v>180</v>
      </c>
      <c r="AT162">
        <f>_xlfn.RANK.AVG(Table2[[#This Row],[6M Return vs Nifty Z-Score]],Table2[6M Return vs Nifty Z-Score])</f>
        <v>264</v>
      </c>
      <c r="AU162">
        <f>_xlfn.RANK.AVG(Table2[[#This Row],[Sharpe Ratio Z-Score]],Table2[Sharpe Ratio Z-Score])</f>
        <v>170</v>
      </c>
      <c r="AV162">
        <f>(Table2[[#This Row],[Rank 1Y]]+Table2[[#This Row],[Rank 6M]]+Table2[[#This Row],[Rank Sharpe]])/3</f>
        <v>204.66666666666666</v>
      </c>
    </row>
    <row r="163" spans="1:48" x14ac:dyDescent="0.3">
      <c r="A163" t="s">
        <v>929</v>
      </c>
      <c r="B163" t="s">
        <v>930</v>
      </c>
      <c r="C163" t="s">
        <v>10174</v>
      </c>
      <c r="D163" t="s">
        <v>931</v>
      </c>
      <c r="E163">
        <v>16050.12973407</v>
      </c>
      <c r="F163">
        <v>500.1</v>
      </c>
      <c r="G163">
        <v>177.14810396072701</v>
      </c>
      <c r="H163">
        <f>(Table2[[#This Row],[1Y Return vs Nifty]]-AVERAGE(Table2[1Y Return vs Nifty]))/_xlfn.STDEV.P(Table2[1Y Return vs Nifty])</f>
        <v>1.8856883368577821</v>
      </c>
      <c r="I163">
        <v>5.5159912782644902</v>
      </c>
      <c r="J163">
        <f>(Table2[[#This Row],[1M Return vs Nifty]]-AVERAGE(Table2[1M Return vs Nifty]))/_xlfn.STDEV.P(Table2[1M Return vs Nifty])</f>
        <v>0.34767837358144998</v>
      </c>
      <c r="K163">
        <v>-0.52460524982604295</v>
      </c>
      <c r="L163">
        <f>(Table2[[#This Row],[6M Return vs Nifty]]-AVERAGE(Table2[6M Return vs Nifty]))/_xlfn.STDEV.P(Table2[6M Return vs Nifty])</f>
        <v>-0.23029431556396102</v>
      </c>
      <c r="M163">
        <v>-0.33748652032445098</v>
      </c>
      <c r="N163">
        <f>(Table2[[#This Row],[1W Return vs Nifty]]-AVERAGE(Table2[1W Return vs Nifty]))/_xlfn.STDEV.P(Table2[1W Return vs Nifty])</f>
        <v>-0.46931840332541797</v>
      </c>
      <c r="O163">
        <v>504.5</v>
      </c>
      <c r="P163">
        <v>473.63078593206001</v>
      </c>
      <c r="Q163">
        <v>377.15974406933901</v>
      </c>
      <c r="R163">
        <v>45.974327946125698</v>
      </c>
      <c r="S163" s="2">
        <f>(Table2[[#This Row],[Close Price]]-Table2[[#This Row],[20D EMA]])/Table2[[#This Row],[20D EMA]]</f>
        <v>-8.7215064420217581E-3</v>
      </c>
      <c r="T163" s="2">
        <f>(Table2[[#This Row],[Close Price]]-Table2[[#This Row],[50D EMA]])/Table2[[#This Row],[50D EMA]]</f>
        <v>5.5885755010310699E-2</v>
      </c>
      <c r="U163" s="2">
        <f>(Table2[[#This Row],[Close Price]]-Table2[[#This Row],[200D EMA]])/Table2[[#This Row],[200D EMA]]</f>
        <v>0.32596335601516113</v>
      </c>
      <c r="V163">
        <v>1.1592174862434901</v>
      </c>
      <c r="W163">
        <v>496.6</v>
      </c>
      <c r="X163">
        <v>505.5</v>
      </c>
      <c r="Y163">
        <v>488.35</v>
      </c>
      <c r="Z163">
        <v>518.9</v>
      </c>
      <c r="AA163">
        <v>450.75</v>
      </c>
      <c r="AB163">
        <v>617.79999999999995</v>
      </c>
      <c r="AC163" s="2">
        <f>(Table2[[#This Row],[Close Price]]/Table2[[#This Row],[Day Low]])-1</f>
        <v>7.0479258960933766E-3</v>
      </c>
      <c r="AD163" s="2">
        <f>(Table2[[#This Row],[Day High]]/Table2[[#This Row],[Close Price]])-1</f>
        <v>1.0797840431913563E-2</v>
      </c>
      <c r="AE163" s="2">
        <f>(Table2[[#This Row],[Close Price]]/Table2[[#This Row],[Current Week Low]])-1</f>
        <v>2.4060612265792924E-2</v>
      </c>
      <c r="AF163" s="2">
        <f>(Table2[[#This Row],[Current Week High]]/Table2[[#This Row],[Close Price]])-1</f>
        <v>3.7592481503699204E-2</v>
      </c>
      <c r="AG163" s="2">
        <f>(Table2[[#This Row],[Close Price]]/Table2[[#This Row],[Current Month Low]])-1</f>
        <v>0.10948419301164725</v>
      </c>
      <c r="AH163" s="2">
        <f>(Table2[[#This Row],[Current Month High]]/Table2[[#This Row],[Close Price]])-1</f>
        <v>0.23535292941411701</v>
      </c>
      <c r="AI163">
        <v>23.535292941411701</v>
      </c>
      <c r="AJ163">
        <v>215.81938743290101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0.24</v>
      </c>
      <c r="AM163" t="s">
        <v>10218</v>
      </c>
      <c r="AN163">
        <v>-16.22</v>
      </c>
      <c r="AO163" t="s">
        <v>10217</v>
      </c>
      <c r="AP163">
        <v>0.114556802074001</v>
      </c>
      <c r="AQ163">
        <f>(Table2[[#This Row],[Sharpe Ratio]]-AVERAGE(Table2[Sharpe Ratio]))/_xlfn.STDEV.P(Table2[Sharpe Ratio])</f>
        <v>0.66295363319117939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2.1967076247410326</v>
      </c>
      <c r="AS163">
        <f>_xlfn.RANK.AVG(Table2[[#This Row],[1Y Return vs Nifty Z-Score]],Table2[1Y Return vs Nifty Z-Score])</f>
        <v>34</v>
      </c>
      <c r="AT163">
        <f>_xlfn.RANK.AVG(Table2[[#This Row],[6M Return vs Nifty Z-Score]],Table2[6M Return vs Nifty Z-Score])</f>
        <v>399</v>
      </c>
      <c r="AU163">
        <f>_xlfn.RANK.AVG(Table2[[#This Row],[Sharpe Ratio Z-Score]],Table2[Sharpe Ratio Z-Score])</f>
        <v>184</v>
      </c>
      <c r="AV163">
        <f>(Table2[[#This Row],[Rank 1Y]]+Table2[[#This Row],[Rank 6M]]+Table2[[#This Row],[Rank Sharpe]])/3</f>
        <v>205.66666666666666</v>
      </c>
    </row>
    <row r="164" spans="1:48" x14ac:dyDescent="0.3">
      <c r="A164" t="s">
        <v>264</v>
      </c>
      <c r="B164" t="s">
        <v>265</v>
      </c>
      <c r="C164" t="s">
        <v>10179</v>
      </c>
      <c r="D164" t="s">
        <v>101</v>
      </c>
      <c r="E164">
        <v>105513.04559172</v>
      </c>
      <c r="F164">
        <v>105.04</v>
      </c>
      <c r="G164">
        <v>77.650531145193398</v>
      </c>
      <c r="H164">
        <f>(Table2[[#This Row],[1Y Return vs Nifty]]-AVERAGE(Table2[1Y Return vs Nifty]))/_xlfn.STDEV.P(Table2[1Y Return vs Nifty])</f>
        <v>0.52142734852174677</v>
      </c>
      <c r="I164">
        <v>1.0545379537295201</v>
      </c>
      <c r="J164">
        <f>(Table2[[#This Row],[1M Return vs Nifty]]-AVERAGE(Table2[1M Return vs Nifty]))/_xlfn.STDEV.P(Table2[1M Return vs Nifty])</f>
        <v>-0.10134967992638233</v>
      </c>
      <c r="K164">
        <v>0.64578657882305601</v>
      </c>
      <c r="L164">
        <f>(Table2[[#This Row],[6M Return vs Nifty]]-AVERAGE(Table2[6M Return vs Nifty]))/_xlfn.STDEV.P(Table2[6M Return vs Nifty])</f>
        <v>-0.19056595022273606</v>
      </c>
      <c r="M164">
        <v>2.6633008856611701E-2</v>
      </c>
      <c r="N164">
        <f>(Table2[[#This Row],[1W Return vs Nifty]]-AVERAGE(Table2[1W Return vs Nifty]))/_xlfn.STDEV.P(Table2[1W Return vs Nifty])</f>
        <v>-0.39442773544370907</v>
      </c>
      <c r="O164">
        <v>105.41</v>
      </c>
      <c r="P164">
        <v>102.968855546624</v>
      </c>
      <c r="Q164">
        <v>86.061632800563999</v>
      </c>
      <c r="R164">
        <v>47.3349288286243</v>
      </c>
      <c r="S164" s="2">
        <f>(Table2[[#This Row],[Close Price]]-Table2[[#This Row],[20D EMA]])/Table2[[#This Row],[20D EMA]]</f>
        <v>-3.5101034057488886E-3</v>
      </c>
      <c r="T164" s="2">
        <f>(Table2[[#This Row],[Close Price]]-Table2[[#This Row],[50D EMA]])/Table2[[#This Row],[50D EMA]]</f>
        <v>2.0114280598546606E-2</v>
      </c>
      <c r="U164" s="2">
        <f>(Table2[[#This Row],[Close Price]]-Table2[[#This Row],[200D EMA]])/Table2[[#This Row],[200D EMA]]</f>
        <v>0.22052064993254036</v>
      </c>
      <c r="V164">
        <v>0.64037636618957605</v>
      </c>
      <c r="W164">
        <v>105.1</v>
      </c>
      <c r="X164">
        <v>106.3</v>
      </c>
      <c r="Y164">
        <v>104.26</v>
      </c>
      <c r="Z164">
        <v>106.65</v>
      </c>
      <c r="AA164">
        <v>96.67</v>
      </c>
      <c r="AB164">
        <v>118.4</v>
      </c>
      <c r="AC164" s="2">
        <f>(Table2[[#This Row],[Close Price]]/Table2[[#This Row],[Day Low]])-1</f>
        <v>-5.7088487155076972E-4</v>
      </c>
      <c r="AD164" s="2">
        <f>(Table2[[#This Row],[Day High]]/Table2[[#This Row],[Close Price]])-1</f>
        <v>1.1995430312261801E-2</v>
      </c>
      <c r="AE164" s="2">
        <f>(Table2[[#This Row],[Close Price]]/Table2[[#This Row],[Current Week Low]])-1</f>
        <v>7.4812967581048273E-3</v>
      </c>
      <c r="AF164" s="2">
        <f>(Table2[[#This Row],[Current Week High]]/Table2[[#This Row],[Close Price]])-1</f>
        <v>1.5327494287890264E-2</v>
      </c>
      <c r="AG164" s="2">
        <f>(Table2[[#This Row],[Close Price]]/Table2[[#This Row],[Current Month Low]])-1</f>
        <v>8.6583221268232258E-2</v>
      </c>
      <c r="AH164" s="2">
        <f>(Table2[[#This Row],[Current Month High]]/Table2[[#This Row],[Close Price]])-1</f>
        <v>0.12718964204112715</v>
      </c>
      <c r="AI164">
        <v>12.7189642041127</v>
      </c>
      <c r="AJ164">
        <v>117.024793388429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-0.01</v>
      </c>
      <c r="AM164" t="s">
        <v>10217</v>
      </c>
      <c r="AN164">
        <v>-7.06</v>
      </c>
      <c r="AO164" t="s">
        <v>10217</v>
      </c>
      <c r="AP164">
        <v>0.162321230564059</v>
      </c>
      <c r="AQ164">
        <f>(Table2[[#This Row],[Sharpe Ratio]]-AVERAGE(Table2[Sharpe Ratio]))/_xlfn.STDEV.P(Table2[Sharpe Ratio])</f>
        <v>1.2158616122206514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1.0509455951495705</v>
      </c>
      <c r="AS164">
        <f>_xlfn.RANK.AVG(Table2[[#This Row],[1Y Return vs Nifty Z-Score]],Table2[1Y Return vs Nifty Z-Score])</f>
        <v>151</v>
      </c>
      <c r="AT164">
        <f>_xlfn.RANK.AVG(Table2[[#This Row],[6M Return vs Nifty Z-Score]],Table2[6M Return vs Nifty Z-Score])</f>
        <v>384</v>
      </c>
      <c r="AU164">
        <f>_xlfn.RANK.AVG(Table2[[#This Row],[Sharpe Ratio Z-Score]],Table2[Sharpe Ratio Z-Score])</f>
        <v>85</v>
      </c>
      <c r="AV164">
        <f>(Table2[[#This Row],[Rank 1Y]]+Table2[[#This Row],[Rank 6M]]+Table2[[#This Row],[Rank Sharpe]])/3</f>
        <v>206.66666666666666</v>
      </c>
    </row>
    <row r="165" spans="1:48" x14ac:dyDescent="0.3">
      <c r="A165" t="s">
        <v>84</v>
      </c>
      <c r="B165" t="s">
        <v>85</v>
      </c>
      <c r="C165" t="s">
        <v>10179</v>
      </c>
      <c r="D165" t="s">
        <v>86</v>
      </c>
      <c r="E165">
        <v>323847.02497758</v>
      </c>
      <c r="F165">
        <v>348.2</v>
      </c>
      <c r="G165">
        <v>48.192905531592999</v>
      </c>
      <c r="H165">
        <f>(Table2[[#This Row],[1Y Return vs Nifty]]-AVERAGE(Table2[1Y Return vs Nifty]))/_xlfn.STDEV.P(Table2[1Y Return vs Nifty])</f>
        <v>0.11751910939162366</v>
      </c>
      <c r="I165">
        <v>2.1676124386740501</v>
      </c>
      <c r="J165">
        <f>(Table2[[#This Row],[1M Return vs Nifty]]-AVERAGE(Table2[1M Return vs Nifty]))/_xlfn.STDEV.P(Table2[1M Return vs Nifty])</f>
        <v>1.0676969917807408E-2</v>
      </c>
      <c r="K165">
        <v>19.4383704097358</v>
      </c>
      <c r="L165">
        <f>(Table2[[#This Row],[6M Return vs Nifty]]-AVERAGE(Table2[6M Return vs Nifty]))/_xlfn.STDEV.P(Table2[6M Return vs Nifty])</f>
        <v>0.44733891023911843</v>
      </c>
      <c r="M165">
        <v>3.1591806429436899</v>
      </c>
      <c r="N165">
        <f>(Table2[[#This Row],[1W Return vs Nifty]]-AVERAGE(Table2[1W Return vs Nifty]))/_xlfn.STDEV.P(Table2[1W Return vs Nifty])</f>
        <v>0.24986230034668525</v>
      </c>
      <c r="O165">
        <v>339.47</v>
      </c>
      <c r="P165">
        <v>328.35066042944902</v>
      </c>
      <c r="Q165">
        <v>279.99076171882399</v>
      </c>
      <c r="R165">
        <v>64.450647605598505</v>
      </c>
      <c r="S165" s="2">
        <f>(Table2[[#This Row],[Close Price]]-Table2[[#This Row],[20D EMA]])/Table2[[#This Row],[20D EMA]]</f>
        <v>2.5716558164197014E-2</v>
      </c>
      <c r="T165" s="2">
        <f>(Table2[[#This Row],[Close Price]]-Table2[[#This Row],[50D EMA]])/Table2[[#This Row],[50D EMA]]</f>
        <v>6.0451651123801804E-2</v>
      </c>
      <c r="U165" s="2">
        <f>(Table2[[#This Row],[Close Price]]-Table2[[#This Row],[200D EMA]])/Table2[[#This Row],[200D EMA]]</f>
        <v>0.24361246014850296</v>
      </c>
      <c r="V165">
        <v>0.86968892084438598</v>
      </c>
      <c r="W165">
        <v>350.15</v>
      </c>
      <c r="X165">
        <v>358.6</v>
      </c>
      <c r="Y165">
        <v>337.75</v>
      </c>
      <c r="Z165">
        <v>356.95</v>
      </c>
      <c r="AA165">
        <v>321.10000000000002</v>
      </c>
      <c r="AB165">
        <v>356.95</v>
      </c>
      <c r="AC165" s="2">
        <f>(Table2[[#This Row],[Close Price]]/Table2[[#This Row],[Day Low]])-1</f>
        <v>-5.5690418392116969E-3</v>
      </c>
      <c r="AD165" s="2">
        <f>(Table2[[#This Row],[Day High]]/Table2[[#This Row],[Close Price]])-1</f>
        <v>2.9867892016082864E-2</v>
      </c>
      <c r="AE165" s="2">
        <f>(Table2[[#This Row],[Close Price]]/Table2[[#This Row],[Current Week Low]])-1</f>
        <v>3.0940044411547074E-2</v>
      </c>
      <c r="AF165" s="2">
        <f>(Table2[[#This Row],[Current Week High]]/Table2[[#This Row],[Close Price]])-1</f>
        <v>2.5129236071223415E-2</v>
      </c>
      <c r="AG165" s="2">
        <f>(Table2[[#This Row],[Close Price]]/Table2[[#This Row],[Current Month Low]])-1</f>
        <v>8.439738399252561E-2</v>
      </c>
      <c r="AH165" s="2">
        <f>(Table2[[#This Row],[Current Month High]]/Table2[[#This Row],[Close Price]])-1</f>
        <v>2.5129236071223415E-2</v>
      </c>
      <c r="AI165">
        <v>2.5129236071223402</v>
      </c>
      <c r="AJ165">
        <v>93.646159193604404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</v>
      </c>
      <c r="AM165" t="s">
        <v>10219</v>
      </c>
      <c r="AN165">
        <v>1.49</v>
      </c>
      <c r="AO165" t="s">
        <v>10218</v>
      </c>
      <c r="AP165">
        <v>0.1166033978368</v>
      </c>
      <c r="AQ165">
        <f>(Table2[[#This Row],[Sharpe Ratio]]-AVERAGE(Table2[Sharpe Ratio]))/_xlfn.STDEV.P(Table2[Sharpe Ratio])</f>
        <v>0.68664446678578661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1.5120417566810216</v>
      </c>
      <c r="AS165">
        <f>_xlfn.RANK.AVG(Table2[[#This Row],[1Y Return vs Nifty Z-Score]],Table2[1Y Return vs Nifty Z-Score])</f>
        <v>252</v>
      </c>
      <c r="AT165">
        <f>_xlfn.RANK.AVG(Table2[[#This Row],[6M Return vs Nifty Z-Score]],Table2[6M Return vs Nifty Z-Score])</f>
        <v>194</v>
      </c>
      <c r="AU165">
        <f>_xlfn.RANK.AVG(Table2[[#This Row],[Sharpe Ratio Z-Score]],Table2[Sharpe Ratio Z-Score])</f>
        <v>180</v>
      </c>
      <c r="AV165">
        <f>(Table2[[#This Row],[Rank 1Y]]+Table2[[#This Row],[Rank 6M]]+Table2[[#This Row],[Rank Sharpe]])/3</f>
        <v>208.66666666666666</v>
      </c>
    </row>
    <row r="166" spans="1:48" x14ac:dyDescent="0.3">
      <c r="A166" t="s">
        <v>600</v>
      </c>
      <c r="B166" t="s">
        <v>601</v>
      </c>
      <c r="C166" t="s">
        <v>10173</v>
      </c>
      <c r="D166" t="s">
        <v>255</v>
      </c>
      <c r="E166">
        <v>32110.557582879999</v>
      </c>
      <c r="F166">
        <v>6346.55</v>
      </c>
      <c r="G166">
        <v>125.255945731114</v>
      </c>
      <c r="H166">
        <f>(Table2[[#This Row],[1Y Return vs Nifty]]-AVERAGE(Table2[1Y Return vs Nifty]))/_xlfn.STDEV.P(Table2[1Y Return vs Nifty])</f>
        <v>1.174168999552206</v>
      </c>
      <c r="I166">
        <v>-9.6403521630958497</v>
      </c>
      <c r="J166">
        <f>(Table2[[#This Row],[1M Return vs Nifty]]-AVERAGE(Table2[1M Return vs Nifty]))/_xlfn.STDEV.P(Table2[1M Return vs Nifty])</f>
        <v>-1.1777490821635013</v>
      </c>
      <c r="K166">
        <v>-2.2319029347364698</v>
      </c>
      <c r="L166">
        <f>(Table2[[#This Row],[6M Return vs Nifty]]-AVERAGE(Table2[6M Return vs Nifty]))/_xlfn.STDEV.P(Table2[6M Return vs Nifty])</f>
        <v>-0.2882476817034344</v>
      </c>
      <c r="M166">
        <v>0.69496061041188995</v>
      </c>
      <c r="N166">
        <f>(Table2[[#This Row],[1W Return vs Nifty]]-AVERAGE(Table2[1W Return vs Nifty]))/_xlfn.STDEV.P(Table2[1W Return vs Nifty])</f>
        <v>-0.25696875169508748</v>
      </c>
      <c r="O166">
        <v>6407.26</v>
      </c>
      <c r="P166">
        <v>6482.9581374003501</v>
      </c>
      <c r="Q166">
        <v>5647.7402537525704</v>
      </c>
      <c r="R166">
        <v>45.8399731061225</v>
      </c>
      <c r="S166" s="2">
        <f>(Table2[[#This Row],[Close Price]]-Table2[[#This Row],[20D EMA]])/Table2[[#This Row],[20D EMA]]</f>
        <v>-9.4751890823846757E-3</v>
      </c>
      <c r="T166" s="2">
        <f>(Table2[[#This Row],[Close Price]]-Table2[[#This Row],[50D EMA]])/Table2[[#This Row],[50D EMA]]</f>
        <v>-2.1041033199552518E-2</v>
      </c>
      <c r="U166" s="2">
        <f>(Table2[[#This Row],[Close Price]]-Table2[[#This Row],[200D EMA]])/Table2[[#This Row],[200D EMA]]</f>
        <v>0.12373262842304307</v>
      </c>
      <c r="V166">
        <v>0.781182038369576</v>
      </c>
      <c r="W166">
        <v>6307</v>
      </c>
      <c r="X166">
        <v>6401</v>
      </c>
      <c r="Y166">
        <v>6295</v>
      </c>
      <c r="Z166">
        <v>6436.2</v>
      </c>
      <c r="AA166">
        <v>6100</v>
      </c>
      <c r="AB166">
        <v>6801.3</v>
      </c>
      <c r="AC166" s="2">
        <f>(Table2[[#This Row],[Close Price]]/Table2[[#This Row],[Day Low]])-1</f>
        <v>6.2708102108768315E-3</v>
      </c>
      <c r="AD166" s="2">
        <f>(Table2[[#This Row],[Day High]]/Table2[[#This Row],[Close Price]])-1</f>
        <v>8.5794644334322712E-3</v>
      </c>
      <c r="AE166" s="2">
        <f>(Table2[[#This Row],[Close Price]]/Table2[[#This Row],[Current Week Low]])-1</f>
        <v>8.1890389197776248E-3</v>
      </c>
      <c r="AF166" s="2">
        <f>(Table2[[#This Row],[Current Week High]]/Table2[[#This Row],[Close Price]])-1</f>
        <v>1.4125784875247183E-2</v>
      </c>
      <c r="AG166" s="2">
        <f>(Table2[[#This Row],[Close Price]]/Table2[[#This Row],[Current Month Low]])-1</f>
        <v>4.0418032786885272E-2</v>
      </c>
      <c r="AH166" s="2">
        <f>(Table2[[#This Row],[Current Month High]]/Table2[[#This Row],[Close Price]])-1</f>
        <v>7.1653102866911844E-2</v>
      </c>
      <c r="AI166">
        <v>53.734706257730501</v>
      </c>
      <c r="AJ166">
        <v>164.32944606413901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-0.11</v>
      </c>
      <c r="AM166" t="s">
        <v>10217</v>
      </c>
      <c r="AN166">
        <v>-2.63</v>
      </c>
      <c r="AO166" t="s">
        <v>10217</v>
      </c>
      <c r="AP166">
        <v>0.13805344408752401</v>
      </c>
      <c r="AQ166">
        <f>(Table2[[#This Row],[Sharpe Ratio]]-AVERAGE(Table2[Sharpe Ratio]))/_xlfn.STDEV.P(Table2[Sharpe Ratio])</f>
        <v>0.93494434385947778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76</v>
      </c>
      <c r="AT166">
        <f>_xlfn.RANK.AVG(Table2[[#This Row],[6M Return vs Nifty Z-Score]],Table2[6M Return vs Nifty Z-Score])</f>
        <v>419</v>
      </c>
      <c r="AU166">
        <f>_xlfn.RANK.AVG(Table2[[#This Row],[Sharpe Ratio Z-Score]],Table2[Sharpe Ratio Z-Score])</f>
        <v>132</v>
      </c>
      <c r="AV166">
        <f>(Table2[[#This Row],[Rank 1Y]]+Table2[[#This Row],[Rank 6M]]+Table2[[#This Row],[Rank Sharpe]])/3</f>
        <v>209</v>
      </c>
    </row>
    <row r="167" spans="1:48" x14ac:dyDescent="0.3">
      <c r="A167" t="s">
        <v>324</v>
      </c>
      <c r="B167" t="s">
        <v>325</v>
      </c>
      <c r="C167" t="s">
        <v>10173</v>
      </c>
      <c r="D167" t="s">
        <v>32</v>
      </c>
      <c r="E167">
        <v>82003.167163279999</v>
      </c>
      <c r="F167">
        <v>608.79999999999995</v>
      </c>
      <c r="G167">
        <v>49.186627555283302</v>
      </c>
      <c r="H167">
        <f>(Table2[[#This Row],[1Y Return vs Nifty]]-AVERAGE(Table2[1Y Return vs Nifty]))/_xlfn.STDEV.P(Table2[1Y Return vs Nifty])</f>
        <v>0.1311445291059764</v>
      </c>
      <c r="I167">
        <v>6.8617300857328702</v>
      </c>
      <c r="J167">
        <f>(Table2[[#This Row],[1M Return vs Nifty]]-AVERAGE(Table2[1M Return vs Nifty]))/_xlfn.STDEV.P(Table2[1M Return vs Nifty])</f>
        <v>0.4831217892783885</v>
      </c>
      <c r="K167">
        <v>7.1944515869563599</v>
      </c>
      <c r="L167">
        <f>(Table2[[#This Row],[6M Return vs Nifty]]-AVERAGE(Table2[6M Return vs Nifty]))/_xlfn.STDEV.P(Table2[6M Return vs Nifty])</f>
        <v>3.1725208662668244E-2</v>
      </c>
      <c r="M167">
        <v>5.5466798180584398</v>
      </c>
      <c r="N167">
        <f>(Table2[[#This Row],[1W Return vs Nifty]]-AVERAGE(Table2[1W Return vs Nifty]))/_xlfn.STDEV.P(Table2[1W Return vs Nifty])</f>
        <v>0.74091370918903177</v>
      </c>
      <c r="O167">
        <v>569.88</v>
      </c>
      <c r="P167">
        <v>555.20299419901903</v>
      </c>
      <c r="Q167">
        <v>495.34966560745403</v>
      </c>
      <c r="R167">
        <v>75.099486901368095</v>
      </c>
      <c r="S167" s="2">
        <f>(Table2[[#This Row],[Close Price]]-Table2[[#This Row],[20D EMA]])/Table2[[#This Row],[20D EMA]]</f>
        <v>6.8295079665894501E-2</v>
      </c>
      <c r="T167" s="2">
        <f>(Table2[[#This Row],[Close Price]]-Table2[[#This Row],[50D EMA]])/Table2[[#This Row],[50D EMA]]</f>
        <v>9.6535873114849319E-2</v>
      </c>
      <c r="U167" s="2">
        <f>(Table2[[#This Row],[Close Price]]-Table2[[#This Row],[200D EMA]])/Table2[[#This Row],[200D EMA]]</f>
        <v>0.22903080847631185</v>
      </c>
      <c r="V167">
        <v>0.85491086981874997</v>
      </c>
      <c r="W167">
        <v>602.20000000000005</v>
      </c>
      <c r="X167">
        <v>610.95000000000005</v>
      </c>
      <c r="Y167">
        <v>583.5</v>
      </c>
      <c r="Z167">
        <v>610.9</v>
      </c>
      <c r="AA167">
        <v>524.79999999999995</v>
      </c>
      <c r="AB167">
        <v>610.9</v>
      </c>
      <c r="AC167" s="2">
        <f>(Table2[[#This Row],[Close Price]]/Table2[[#This Row],[Day Low]])-1</f>
        <v>1.0959814015277125E-2</v>
      </c>
      <c r="AD167" s="2">
        <f>(Table2[[#This Row],[Day High]]/Table2[[#This Row],[Close Price]])-1</f>
        <v>3.531537450722988E-3</v>
      </c>
      <c r="AE167" s="2">
        <f>(Table2[[#This Row],[Close Price]]/Table2[[#This Row],[Current Week Low]])-1</f>
        <v>4.3359040274207228E-2</v>
      </c>
      <c r="AF167" s="2">
        <f>(Table2[[#This Row],[Current Week High]]/Table2[[#This Row],[Close Price]])-1</f>
        <v>3.4494086727989703E-3</v>
      </c>
      <c r="AG167" s="2">
        <f>(Table2[[#This Row],[Close Price]]/Table2[[#This Row],[Current Month Low]])-1</f>
        <v>0.16006097560975618</v>
      </c>
      <c r="AH167" s="2">
        <f>(Table2[[#This Row],[Current Month High]]/Table2[[#This Row],[Close Price]])-1</f>
        <v>3.4494086727989703E-3</v>
      </c>
      <c r="AI167">
        <v>3.9257555847569101</v>
      </c>
      <c r="AJ167">
        <v>81.406436233611402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</v>
      </c>
      <c r="AM167" t="s">
        <v>10218</v>
      </c>
      <c r="AN167">
        <v>8.9600000000000009</v>
      </c>
      <c r="AO167" t="s">
        <v>10218</v>
      </c>
      <c r="AP167">
        <v>0.170056945182879</v>
      </c>
      <c r="AQ167">
        <f>(Table2[[#This Row],[Sharpe Ratio]]-AVERAGE(Table2[Sharpe Ratio]))/_xlfn.STDEV.P(Table2[Sharpe Ratio])</f>
        <v>1.3054081319101056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2.6923133681461708</v>
      </c>
      <c r="AS167">
        <f>_xlfn.RANK.AVG(Table2[[#This Row],[1Y Return vs Nifty Z-Score]],Table2[1Y Return vs Nifty Z-Score])</f>
        <v>246</v>
      </c>
      <c r="AT167">
        <f>_xlfn.RANK.AVG(Table2[[#This Row],[6M Return vs Nifty Z-Score]],Table2[6M Return vs Nifty Z-Score])</f>
        <v>311</v>
      </c>
      <c r="AU167">
        <f>_xlfn.RANK.AVG(Table2[[#This Row],[Sharpe Ratio Z-Score]],Table2[Sharpe Ratio Z-Score])</f>
        <v>74</v>
      </c>
      <c r="AV167">
        <f>(Table2[[#This Row],[Rank 1Y]]+Table2[[#This Row],[Rank 6M]]+Table2[[#This Row],[Rank Sharpe]])/3</f>
        <v>210.33333333333334</v>
      </c>
    </row>
    <row r="168" spans="1:48" x14ac:dyDescent="0.3">
      <c r="A168" t="s">
        <v>369</v>
      </c>
      <c r="B168" t="s">
        <v>370</v>
      </c>
      <c r="C168" t="s">
        <v>10186</v>
      </c>
      <c r="D168" t="s">
        <v>133</v>
      </c>
      <c r="E168">
        <v>67717.280618880002</v>
      </c>
      <c r="F168">
        <v>1862.4</v>
      </c>
      <c r="G168">
        <v>40.041918461439103</v>
      </c>
      <c r="H168">
        <f>(Table2[[#This Row],[1Y Return vs Nifty]]-AVERAGE(Table2[1Y Return vs Nifty]))/_xlfn.STDEV.P(Table2[1Y Return vs Nifty])</f>
        <v>5.7568486492558177E-3</v>
      </c>
      <c r="I168">
        <v>-0.72862140056147595</v>
      </c>
      <c r="J168">
        <f>(Table2[[#This Row],[1M Return vs Nifty]]-AVERAGE(Table2[1M Return vs Nifty]))/_xlfn.STDEV.P(Table2[1M Return vs Nifty])</f>
        <v>-0.28081778498271553</v>
      </c>
      <c r="K168">
        <v>25.850290438616302</v>
      </c>
      <c r="L168">
        <f>(Table2[[#This Row],[6M Return vs Nifty]]-AVERAGE(Table2[6M Return vs Nifty]))/_xlfn.STDEV.P(Table2[6M Return vs Nifty])</f>
        <v>0.66498832918636541</v>
      </c>
      <c r="M168">
        <v>5.5944250276627097</v>
      </c>
      <c r="N168">
        <f>(Table2[[#This Row],[1W Return vs Nifty]]-AVERAGE(Table2[1W Return vs Nifty]))/_xlfn.STDEV.P(Table2[1W Return vs Nifty])</f>
        <v>0.75073375548937149</v>
      </c>
      <c r="O168">
        <v>1768.91</v>
      </c>
      <c r="P168">
        <v>1744.5620514560401</v>
      </c>
      <c r="Q168">
        <v>1514.5985401324799</v>
      </c>
      <c r="R168">
        <v>71.660661219086094</v>
      </c>
      <c r="S168" s="2">
        <f>(Table2[[#This Row],[Close Price]]-Table2[[#This Row],[20D EMA]])/Table2[[#This Row],[20D EMA]]</f>
        <v>5.2851756166226664E-2</v>
      </c>
      <c r="T168" s="2">
        <f>(Table2[[#This Row],[Close Price]]-Table2[[#This Row],[50D EMA]])/Table2[[#This Row],[50D EMA]]</f>
        <v>6.7545862553648084E-2</v>
      </c>
      <c r="U168" s="2">
        <f>(Table2[[#This Row],[Close Price]]-Table2[[#This Row],[200D EMA]])/Table2[[#This Row],[200D EMA]]</f>
        <v>0.22963277109530189</v>
      </c>
      <c r="V168">
        <v>1.40297946202802</v>
      </c>
      <c r="W168">
        <v>1846.2</v>
      </c>
      <c r="X168">
        <v>1870</v>
      </c>
      <c r="Y168">
        <v>1783.1</v>
      </c>
      <c r="Z168">
        <v>1879</v>
      </c>
      <c r="AA168">
        <v>1644</v>
      </c>
      <c r="AB168">
        <v>1879</v>
      </c>
      <c r="AC168" s="2">
        <f>(Table2[[#This Row],[Close Price]]/Table2[[#This Row],[Day Low]])-1</f>
        <v>8.7747806304843134E-3</v>
      </c>
      <c r="AD168" s="2">
        <f>(Table2[[#This Row],[Day High]]/Table2[[#This Row],[Close Price]])-1</f>
        <v>4.08075601374569E-3</v>
      </c>
      <c r="AE168" s="2">
        <f>(Table2[[#This Row],[Close Price]]/Table2[[#This Row],[Current Week Low]])-1</f>
        <v>4.4473108631035929E-2</v>
      </c>
      <c r="AF168" s="2">
        <f>(Table2[[#This Row],[Current Week High]]/Table2[[#This Row],[Close Price]])-1</f>
        <v>8.9132302405496855E-3</v>
      </c>
      <c r="AG168" s="2">
        <f>(Table2[[#This Row],[Close Price]]/Table2[[#This Row],[Current Month Low]])-1</f>
        <v>0.13284671532846715</v>
      </c>
      <c r="AH168" s="2">
        <f>(Table2[[#This Row],[Current Month High]]/Table2[[#This Row],[Close Price]])-1</f>
        <v>8.9132302405496855E-3</v>
      </c>
      <c r="AI168">
        <v>4.8673754295532596</v>
      </c>
      <c r="AJ168">
        <v>77.185805346779503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0.09</v>
      </c>
      <c r="AM168" t="s">
        <v>10218</v>
      </c>
      <c r="AN168">
        <v>9.6999999999999993</v>
      </c>
      <c r="AO168" t="s">
        <v>10218</v>
      </c>
      <c r="AP168">
        <v>0.10759692972664101</v>
      </c>
      <c r="AQ168">
        <f>(Table2[[#This Row],[Sharpe Ratio]]-AVERAGE(Table2[Sharpe Ratio]))/_xlfn.STDEV.P(Table2[Sharpe Ratio])</f>
        <v>0.58238805174215391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1.7230492000844313</v>
      </c>
      <c r="AS168">
        <f>_xlfn.RANK.AVG(Table2[[#This Row],[1Y Return vs Nifty Z-Score]],Table2[1Y Return vs Nifty Z-Score])</f>
        <v>282</v>
      </c>
      <c r="AT168">
        <f>_xlfn.RANK.AVG(Table2[[#This Row],[6M Return vs Nifty Z-Score]],Table2[6M Return vs Nifty Z-Score])</f>
        <v>154</v>
      </c>
      <c r="AU168">
        <f>_xlfn.RANK.AVG(Table2[[#This Row],[Sharpe Ratio Z-Score]],Table2[Sharpe Ratio Z-Score])</f>
        <v>201</v>
      </c>
      <c r="AV168">
        <f>(Table2[[#This Row],[Rank 1Y]]+Table2[[#This Row],[Rank 6M]]+Table2[[#This Row],[Rank Sharpe]])/3</f>
        <v>212.33333333333334</v>
      </c>
    </row>
    <row r="169" spans="1:48" x14ac:dyDescent="0.3">
      <c r="A169" t="s">
        <v>196</v>
      </c>
      <c r="B169" t="s">
        <v>197</v>
      </c>
      <c r="C169" t="s">
        <v>10177</v>
      </c>
      <c r="D169" t="s">
        <v>198</v>
      </c>
      <c r="E169">
        <v>133204.11479146199</v>
      </c>
      <c r="F169">
        <v>196.57</v>
      </c>
      <c r="G169">
        <v>73.658847276710702</v>
      </c>
      <c r="H169">
        <f>(Table2[[#This Row],[1Y Return vs Nifty]]-AVERAGE(Table2[1Y Return vs Nifty]))/_xlfn.STDEV.P(Table2[1Y Return vs Nifty])</f>
        <v>0.46669537440980113</v>
      </c>
      <c r="I169">
        <v>-3.1637786455761598</v>
      </c>
      <c r="J169">
        <f>(Table2[[#This Row],[1M Return vs Nifty]]-AVERAGE(Table2[1M Return vs Nifty]))/_xlfn.STDEV.P(Table2[1M Return vs Nifty])</f>
        <v>-0.5259069606782637</v>
      </c>
      <c r="K169">
        <v>58.725501921046998</v>
      </c>
      <c r="L169">
        <f>(Table2[[#This Row],[6M Return vs Nifty]]-AVERAGE(Table2[6M Return vs Nifty]))/_xlfn.STDEV.P(Table2[6M Return vs Nifty])</f>
        <v>1.7809209429261204</v>
      </c>
      <c r="M169">
        <v>-1.48623753680585</v>
      </c>
      <c r="N169">
        <f>(Table2[[#This Row],[1W Return vs Nifty]]-AVERAGE(Table2[1W Return vs Nifty]))/_xlfn.STDEV.P(Table2[1W Return vs Nifty])</f>
        <v>-0.70558897922002817</v>
      </c>
      <c r="O169">
        <v>193.98</v>
      </c>
      <c r="P169">
        <v>179.59327083946101</v>
      </c>
      <c r="Q169">
        <v>136.97984221247501</v>
      </c>
      <c r="R169">
        <v>53.785917597248201</v>
      </c>
      <c r="S169" s="2">
        <f>(Table2[[#This Row],[Close Price]]-Table2[[#This Row],[20D EMA]])/Table2[[#This Row],[20D EMA]]</f>
        <v>1.3351891947623484E-2</v>
      </c>
      <c r="T169" s="2">
        <f>(Table2[[#This Row],[Close Price]]-Table2[[#This Row],[50D EMA]])/Table2[[#This Row],[50D EMA]]</f>
        <v>9.4528759798102518E-2</v>
      </c>
      <c r="U169" s="2">
        <f>(Table2[[#This Row],[Close Price]]-Table2[[#This Row],[200D EMA]])/Table2[[#This Row],[200D EMA]]</f>
        <v>0.43502866425479064</v>
      </c>
      <c r="V169">
        <v>0.72393260463457698</v>
      </c>
      <c r="W169">
        <v>196.36</v>
      </c>
      <c r="X169">
        <v>198</v>
      </c>
      <c r="Y169">
        <v>193.02</v>
      </c>
      <c r="Z169">
        <v>199.13</v>
      </c>
      <c r="AA169">
        <v>181.11</v>
      </c>
      <c r="AB169">
        <v>208.88</v>
      </c>
      <c r="AC169" s="2">
        <f>(Table2[[#This Row],[Close Price]]/Table2[[#This Row],[Day Low]])-1</f>
        <v>1.0694642493378481E-3</v>
      </c>
      <c r="AD169" s="2">
        <f>(Table2[[#This Row],[Day High]]/Table2[[#This Row],[Close Price]])-1</f>
        <v>7.2747621712367927E-3</v>
      </c>
      <c r="AE169" s="2">
        <f>(Table2[[#This Row],[Close Price]]/Table2[[#This Row],[Current Week Low]])-1</f>
        <v>1.8391876489482817E-2</v>
      </c>
      <c r="AF169" s="2">
        <f>(Table2[[#This Row],[Current Week High]]/Table2[[#This Row],[Close Price]])-1</f>
        <v>1.3023350460395822E-2</v>
      </c>
      <c r="AG169" s="2">
        <f>(Table2[[#This Row],[Close Price]]/Table2[[#This Row],[Current Month Low]])-1</f>
        <v>8.5362486886422451E-2</v>
      </c>
      <c r="AH169" s="2">
        <f>(Table2[[#This Row],[Current Month High]]/Table2[[#This Row],[Close Price]])-1</f>
        <v>6.2624001627918924E-2</v>
      </c>
      <c r="AI169">
        <v>6.2624001627918897</v>
      </c>
      <c r="AJ169">
        <v>126.463133640553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0.32</v>
      </c>
      <c r="AM169" t="s">
        <v>10218</v>
      </c>
      <c r="AN169">
        <v>-0.13</v>
      </c>
      <c r="AO169" t="s">
        <v>10217</v>
      </c>
      <c r="AP169">
        <v>2.3330282910086E-2</v>
      </c>
      <c r="AQ169">
        <f>(Table2[[#This Row],[Sharpe Ratio]]-AVERAGE(Table2[Sharpe Ratio]))/_xlfn.STDEV.P(Table2[Sharpe Ratio])</f>
        <v>-0.39305963733947313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0.62306074009815637</v>
      </c>
      <c r="AS169">
        <f>_xlfn.RANK.AVG(Table2[[#This Row],[1Y Return vs Nifty Z-Score]],Table2[1Y Return vs Nifty Z-Score])</f>
        <v>162</v>
      </c>
      <c r="AT169">
        <f>_xlfn.RANK.AVG(Table2[[#This Row],[6M Return vs Nifty Z-Score]],Table2[6M Return vs Nifty Z-Score])</f>
        <v>39</v>
      </c>
      <c r="AU169">
        <f>_xlfn.RANK.AVG(Table2[[#This Row],[Sharpe Ratio Z-Score]],Table2[Sharpe Ratio Z-Score])</f>
        <v>442</v>
      </c>
      <c r="AV169">
        <f>(Table2[[#This Row],[Rank 1Y]]+Table2[[#This Row],[Rank 6M]]+Table2[[#This Row],[Rank Sharpe]])/3</f>
        <v>214.33333333333334</v>
      </c>
    </row>
    <row r="170" spans="1:48" x14ac:dyDescent="0.3">
      <c r="A170" t="s">
        <v>670</v>
      </c>
      <c r="B170" t="s">
        <v>671</v>
      </c>
      <c r="C170" t="s">
        <v>10173</v>
      </c>
      <c r="D170" t="s">
        <v>579</v>
      </c>
      <c r="E170">
        <v>26140.674999999999</v>
      </c>
      <c r="F170">
        <v>2501.5</v>
      </c>
      <c r="G170">
        <v>76.955932545274393</v>
      </c>
      <c r="H170">
        <f>(Table2[[#This Row],[1Y Return vs Nifty]]-AVERAGE(Table2[1Y Return vs Nifty]))/_xlfn.STDEV.P(Table2[1Y Return vs Nifty])</f>
        <v>0.51190335968858014</v>
      </c>
      <c r="I170">
        <v>-3.04976320841125</v>
      </c>
      <c r="J170">
        <f>(Table2[[#This Row],[1M Return vs Nifty]]-AVERAGE(Table2[1M Return vs Nifty]))/_xlfn.STDEV.P(Table2[1M Return vs Nifty])</f>
        <v>-0.51443174708845429</v>
      </c>
      <c r="K170">
        <v>26.079365721047001</v>
      </c>
      <c r="L170">
        <f>(Table2[[#This Row],[6M Return vs Nifty]]-AVERAGE(Table2[6M Return vs Nifty]))/_xlfn.STDEV.P(Table2[6M Return vs Nifty])</f>
        <v>0.67276417509393249</v>
      </c>
      <c r="M170">
        <v>2.1207833213332701</v>
      </c>
      <c r="N170">
        <f>(Table2[[#This Row],[1W Return vs Nifty]]-AVERAGE(Table2[1W Return vs Nifty]))/_xlfn.STDEV.P(Table2[1W Return vs Nifty])</f>
        <v>3.628883693788288E-2</v>
      </c>
      <c r="O170">
        <v>2361.21</v>
      </c>
      <c r="P170">
        <v>2244.39414482744</v>
      </c>
      <c r="Q170">
        <v>1920.3136413345001</v>
      </c>
      <c r="R170">
        <v>76.7853240126244</v>
      </c>
      <c r="S170" s="2">
        <f>(Table2[[#This Row],[Close Price]]-Table2[[#This Row],[20D EMA]])/Table2[[#This Row],[20D EMA]]</f>
        <v>5.9414452759390293E-2</v>
      </c>
      <c r="T170" s="2">
        <f>(Table2[[#This Row],[Close Price]]-Table2[[#This Row],[50D EMA]])/Table2[[#This Row],[50D EMA]]</f>
        <v>0.11455468094367516</v>
      </c>
      <c r="U170" s="2">
        <f>(Table2[[#This Row],[Close Price]]-Table2[[#This Row],[200D EMA]])/Table2[[#This Row],[200D EMA]]</f>
        <v>0.3026517888305012</v>
      </c>
      <c r="V170">
        <v>0.70614666717894503</v>
      </c>
      <c r="W170">
        <v>2451.1</v>
      </c>
      <c r="X170">
        <v>2530</v>
      </c>
      <c r="Y170">
        <v>2440</v>
      </c>
      <c r="Z170">
        <v>2594.1999999999998</v>
      </c>
      <c r="AA170">
        <v>2171</v>
      </c>
      <c r="AB170">
        <v>2594.1999999999998</v>
      </c>
      <c r="AC170" s="2">
        <f>(Table2[[#This Row],[Close Price]]/Table2[[#This Row],[Day Low]])-1</f>
        <v>2.0562196564807733E-2</v>
      </c>
      <c r="AD170" s="2">
        <f>(Table2[[#This Row],[Day High]]/Table2[[#This Row],[Close Price]])-1</f>
        <v>1.1393164101539011E-2</v>
      </c>
      <c r="AE170" s="2">
        <f>(Table2[[#This Row],[Close Price]]/Table2[[#This Row],[Current Week Low]])-1</f>
        <v>2.5204918032786905E-2</v>
      </c>
      <c r="AF170" s="2">
        <f>(Table2[[#This Row],[Current Week High]]/Table2[[#This Row],[Close Price]])-1</f>
        <v>3.7057765340795523E-2</v>
      </c>
      <c r="AG170" s="2">
        <f>(Table2[[#This Row],[Close Price]]/Table2[[#This Row],[Current Month Low]])-1</f>
        <v>0.1522339935513588</v>
      </c>
      <c r="AH170" s="2">
        <f>(Table2[[#This Row],[Current Month High]]/Table2[[#This Row],[Close Price]])-1</f>
        <v>3.7057765340795523E-2</v>
      </c>
      <c r="AI170">
        <v>3.7057765340795501</v>
      </c>
      <c r="AJ170">
        <v>125.89967038425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0.14000000000000001</v>
      </c>
      <c r="AM170" t="s">
        <v>10218</v>
      </c>
      <c r="AN170">
        <v>3.41</v>
      </c>
      <c r="AO170" t="s">
        <v>10218</v>
      </c>
      <c r="AP170">
        <v>5.5643303225961997E-2</v>
      </c>
      <c r="AQ170">
        <f>(Table2[[#This Row],[Sharpe Ratio]]-AVERAGE(Table2[Sharpe Ratio]))/_xlfn.STDEV.P(Table2[Sharpe Ratio])</f>
        <v>-1.9012939326368328E-2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0.68751168530557294</v>
      </c>
      <c r="AS170">
        <f>_xlfn.RANK.AVG(Table2[[#This Row],[1Y Return vs Nifty Z-Score]],Table2[1Y Return vs Nifty Z-Score])</f>
        <v>155</v>
      </c>
      <c r="AT170">
        <f>_xlfn.RANK.AVG(Table2[[#This Row],[6M Return vs Nifty Z-Score]],Table2[6M Return vs Nifty Z-Score])</f>
        <v>148</v>
      </c>
      <c r="AU170">
        <f>_xlfn.RANK.AVG(Table2[[#This Row],[Sharpe Ratio Z-Score]],Table2[Sharpe Ratio Z-Score])</f>
        <v>343</v>
      </c>
      <c r="AV170">
        <f>(Table2[[#This Row],[Rank 1Y]]+Table2[[#This Row],[Rank 6M]]+Table2[[#This Row],[Rank Sharpe]])/3</f>
        <v>215.33333333333334</v>
      </c>
    </row>
    <row r="171" spans="1:48" x14ac:dyDescent="0.3">
      <c r="A171" t="s">
        <v>850</v>
      </c>
      <c r="B171" t="s">
        <v>851</v>
      </c>
      <c r="C171" t="s">
        <v>10173</v>
      </c>
      <c r="D171" t="s">
        <v>24</v>
      </c>
      <c r="E171">
        <v>18571.461066201999</v>
      </c>
      <c r="F171">
        <v>230.78</v>
      </c>
      <c r="G171">
        <v>59.877345120449597</v>
      </c>
      <c r="H171">
        <f>(Table2[[#This Row],[1Y Return vs Nifty]]-AVERAGE(Table2[1Y Return vs Nifty]))/_xlfn.STDEV.P(Table2[1Y Return vs Nifty])</f>
        <v>0.27773030500741802</v>
      </c>
      <c r="I171">
        <v>7.99137386243547</v>
      </c>
      <c r="J171">
        <f>(Table2[[#This Row],[1M Return vs Nifty]]-AVERAGE(Table2[1M Return vs Nifty]))/_xlfn.STDEV.P(Table2[1M Return vs Nifty])</f>
        <v>0.59681607437166029</v>
      </c>
      <c r="K171">
        <v>1.5036445558415401</v>
      </c>
      <c r="L171">
        <f>(Table2[[#This Row],[6M Return vs Nifty]]-AVERAGE(Table2[6M Return vs Nifty]))/_xlfn.STDEV.P(Table2[6M Return vs Nifty])</f>
        <v>-0.16144639018512699</v>
      </c>
      <c r="M171">
        <v>9.9932112001995996</v>
      </c>
      <c r="N171">
        <f>(Table2[[#This Row],[1W Return vs Nifty]]-AVERAGE(Table2[1W Return vs Nifty]))/_xlfn.STDEV.P(Table2[1W Return vs Nifty])</f>
        <v>1.6554587370662368</v>
      </c>
      <c r="O171">
        <v>213.54</v>
      </c>
      <c r="P171">
        <v>206.04324507492501</v>
      </c>
      <c r="Q171">
        <v>180.72463751249899</v>
      </c>
      <c r="R171">
        <v>81.477944644608996</v>
      </c>
      <c r="S171" s="2">
        <f>(Table2[[#This Row],[Close Price]]-Table2[[#This Row],[20D EMA]])/Table2[[#This Row],[20D EMA]]</f>
        <v>8.0734288657862738E-2</v>
      </c>
      <c r="T171" s="2">
        <f>(Table2[[#This Row],[Close Price]]-Table2[[#This Row],[50D EMA]])/Table2[[#This Row],[50D EMA]]</f>
        <v>0.12005613149841328</v>
      </c>
      <c r="U171" s="2">
        <f>(Table2[[#This Row],[Close Price]]-Table2[[#This Row],[200D EMA]])/Table2[[#This Row],[200D EMA]]</f>
        <v>0.2769703299808205</v>
      </c>
      <c r="V171">
        <v>1.3395356119100601</v>
      </c>
      <c r="W171">
        <v>225.83</v>
      </c>
      <c r="X171">
        <v>229.37</v>
      </c>
      <c r="Y171">
        <v>223.5</v>
      </c>
      <c r="Z171">
        <v>232.75</v>
      </c>
      <c r="AA171">
        <v>191.15</v>
      </c>
      <c r="AB171">
        <v>232.75</v>
      </c>
      <c r="AC171" s="2">
        <f>(Table2[[#This Row],[Close Price]]/Table2[[#This Row],[Day Low]])-1</f>
        <v>2.1919142717973683E-2</v>
      </c>
      <c r="AD171" s="2">
        <f>(Table2[[#This Row],[Day High]]/Table2[[#This Row],[Close Price]])-1</f>
        <v>-6.10971487997225E-3</v>
      </c>
      <c r="AE171" s="2">
        <f>(Table2[[#This Row],[Close Price]]/Table2[[#This Row],[Current Week Low]])-1</f>
        <v>3.2572706935123152E-2</v>
      </c>
      <c r="AF171" s="2">
        <f>(Table2[[#This Row],[Current Week High]]/Table2[[#This Row],[Close Price]])-1</f>
        <v>8.5362683074790002E-3</v>
      </c>
      <c r="AG171" s="2">
        <f>(Table2[[#This Row],[Close Price]]/Table2[[#This Row],[Current Month Low]])-1</f>
        <v>0.20732409102798854</v>
      </c>
      <c r="AH171" s="2">
        <f>(Table2[[#This Row],[Current Month High]]/Table2[[#This Row],[Close Price]])-1</f>
        <v>8.5362683074790002E-3</v>
      </c>
      <c r="AI171">
        <v>0.85362683074790002</v>
      </c>
      <c r="AJ171">
        <v>99.636678200692003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0.14000000000000001</v>
      </c>
      <c r="AM171" t="s">
        <v>10218</v>
      </c>
      <c r="AN171">
        <v>15.64</v>
      </c>
      <c r="AO171" t="s">
        <v>10218</v>
      </c>
      <c r="AP171">
        <v>0.18081969849169399</v>
      </c>
      <c r="AQ171">
        <f>(Table2[[#This Row],[Sharpe Ratio]]-AVERAGE(Table2[Sharpe Ratio]))/_xlfn.STDEV.P(Table2[Sharpe Ratio])</f>
        <v>1.429994824745932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3.7985535510061199</v>
      </c>
      <c r="AS171">
        <f>_xlfn.RANK.AVG(Table2[[#This Row],[1Y Return vs Nifty Z-Score]],Table2[1Y Return vs Nifty Z-Score])</f>
        <v>212</v>
      </c>
      <c r="AT171">
        <f>_xlfn.RANK.AVG(Table2[[#This Row],[6M Return vs Nifty Z-Score]],Table2[6M Return vs Nifty Z-Score])</f>
        <v>375</v>
      </c>
      <c r="AU171">
        <f>_xlfn.RANK.AVG(Table2[[#This Row],[Sharpe Ratio Z-Score]],Table2[Sharpe Ratio Z-Score])</f>
        <v>59</v>
      </c>
      <c r="AV171">
        <f>(Table2[[#This Row],[Rank 1Y]]+Table2[[#This Row],[Rank 6M]]+Table2[[#This Row],[Rank Sharpe]])/3</f>
        <v>215.33333333333334</v>
      </c>
    </row>
    <row r="172" spans="1:48" x14ac:dyDescent="0.3">
      <c r="A172" t="s">
        <v>467</v>
      </c>
      <c r="B172" t="s">
        <v>468</v>
      </c>
      <c r="C172" t="s">
        <v>10173</v>
      </c>
      <c r="D172" t="s">
        <v>32</v>
      </c>
      <c r="E172">
        <v>47402.715139465901</v>
      </c>
      <c r="F172">
        <v>66.94</v>
      </c>
      <c r="G172">
        <v>72.619529543900796</v>
      </c>
      <c r="H172">
        <f>(Table2[[#This Row],[1Y Return vs Nifty]]-AVERAGE(Table2[1Y Return vs Nifty]))/_xlfn.STDEV.P(Table2[1Y Return vs Nifty])</f>
        <v>0.45244476912129661</v>
      </c>
      <c r="I172">
        <v>0.83571721525340004</v>
      </c>
      <c r="J172">
        <f>(Table2[[#This Row],[1M Return vs Nifty]]-AVERAGE(Table2[1M Return vs Nifty]))/_xlfn.STDEV.P(Table2[1M Return vs Nifty])</f>
        <v>-0.12337314248839852</v>
      </c>
      <c r="K172">
        <v>6.3121290324112396</v>
      </c>
      <c r="L172">
        <f>(Table2[[#This Row],[6M Return vs Nifty]]-AVERAGE(Table2[6M Return vs Nifty]))/_xlfn.STDEV.P(Table2[6M Return vs Nifty])</f>
        <v>1.7752107750113343E-3</v>
      </c>
      <c r="M172">
        <v>1.8414002964655201</v>
      </c>
      <c r="N172">
        <f>(Table2[[#This Row],[1W Return vs Nifty]]-AVERAGE(Table2[1W Return vs Nifty]))/_xlfn.STDEV.P(Table2[1W Return vs Nifty])</f>
        <v>-2.117356112194102E-2</v>
      </c>
      <c r="O172">
        <v>66.39</v>
      </c>
      <c r="P172">
        <v>65.717018708090293</v>
      </c>
      <c r="Q172">
        <v>57.635721180328296</v>
      </c>
      <c r="R172">
        <v>52.331121641441001</v>
      </c>
      <c r="S172" s="2">
        <f>(Table2[[#This Row],[Close Price]]-Table2[[#This Row],[20D EMA]])/Table2[[#This Row],[20D EMA]]</f>
        <v>8.2843801777375686E-3</v>
      </c>
      <c r="T172" s="2">
        <f>(Table2[[#This Row],[Close Price]]-Table2[[#This Row],[50D EMA]])/Table2[[#This Row],[50D EMA]]</f>
        <v>1.8609810912787884E-2</v>
      </c>
      <c r="U172" s="2">
        <f>(Table2[[#This Row],[Close Price]]-Table2[[#This Row],[200D EMA]])/Table2[[#This Row],[200D EMA]]</f>
        <v>0.16143250451505331</v>
      </c>
      <c r="V172">
        <v>1.00805771946863</v>
      </c>
      <c r="W172">
        <v>66.91</v>
      </c>
      <c r="X172">
        <v>67.5</v>
      </c>
      <c r="Y172">
        <v>66.83</v>
      </c>
      <c r="Z172">
        <v>70.77</v>
      </c>
      <c r="AA172">
        <v>62.93</v>
      </c>
      <c r="AB172">
        <v>70.8</v>
      </c>
      <c r="AC172" s="2">
        <f>(Table2[[#This Row],[Close Price]]/Table2[[#This Row],[Day Low]])-1</f>
        <v>4.4836347332233295E-4</v>
      </c>
      <c r="AD172" s="2">
        <f>(Table2[[#This Row],[Day High]]/Table2[[#This Row],[Close Price]])-1</f>
        <v>8.3657006274275858E-3</v>
      </c>
      <c r="AE172" s="2">
        <f>(Table2[[#This Row],[Close Price]]/Table2[[#This Row],[Current Week Low]])-1</f>
        <v>1.6459673799191776E-3</v>
      </c>
      <c r="AF172" s="2">
        <f>(Table2[[#This Row],[Current Week High]]/Table2[[#This Row],[Close Price]])-1</f>
        <v>5.7215416791156271E-2</v>
      </c>
      <c r="AG172" s="2">
        <f>(Table2[[#This Row],[Close Price]]/Table2[[#This Row],[Current Month Low]])-1</f>
        <v>6.3721595423486432E-2</v>
      </c>
      <c r="AH172" s="2">
        <f>(Table2[[#This Row],[Current Month High]]/Table2[[#This Row],[Close Price]])-1</f>
        <v>5.7663579324768399E-2</v>
      </c>
      <c r="AI172">
        <v>9.7998207349865503</v>
      </c>
      <c r="AJ172">
        <v>104.709480122324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-0.01</v>
      </c>
      <c r="AM172" t="s">
        <v>10217</v>
      </c>
      <c r="AN172">
        <v>2.86</v>
      </c>
      <c r="AO172" t="s">
        <v>10218</v>
      </c>
      <c r="AP172">
        <v>0.12854431544323699</v>
      </c>
      <c r="AQ172">
        <f>(Table2[[#This Row],[Sharpe Ratio]]-AVERAGE(Table2[Sharpe Ratio]))/_xlfn.STDEV.P(Table2[Sharpe Ratio])</f>
        <v>0.82486926775680092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1.1345425440427692</v>
      </c>
      <c r="AS172">
        <f>_xlfn.RANK.AVG(Table2[[#This Row],[1Y Return vs Nifty Z-Score]],Table2[1Y Return vs Nifty Z-Score])</f>
        <v>167</v>
      </c>
      <c r="AT172">
        <f>_xlfn.RANK.AVG(Table2[[#This Row],[6M Return vs Nifty Z-Score]],Table2[6M Return vs Nifty Z-Score])</f>
        <v>327</v>
      </c>
      <c r="AU172">
        <f>_xlfn.RANK.AVG(Table2[[#This Row],[Sharpe Ratio Z-Score]],Table2[Sharpe Ratio Z-Score])</f>
        <v>154</v>
      </c>
      <c r="AV172">
        <f>(Table2[[#This Row],[Rank 1Y]]+Table2[[#This Row],[Rank 6M]]+Table2[[#This Row],[Rank Sharpe]])/3</f>
        <v>216</v>
      </c>
    </row>
    <row r="173" spans="1:48" x14ac:dyDescent="0.3">
      <c r="A173" t="s">
        <v>25</v>
      </c>
      <c r="B173" t="s">
        <v>26</v>
      </c>
      <c r="C173" t="s">
        <v>10174</v>
      </c>
      <c r="D173" t="s">
        <v>27</v>
      </c>
      <c r="E173">
        <v>891190.86103348399</v>
      </c>
      <c r="F173">
        <v>1491.55</v>
      </c>
      <c r="G173">
        <v>41.2980861775577</v>
      </c>
      <c r="H173">
        <f>(Table2[[#This Row],[1Y Return vs Nifty]]-AVERAGE(Table2[1Y Return vs Nifty]))/_xlfn.STDEV.P(Table2[1Y Return vs Nifty])</f>
        <v>2.2980792524600554E-2</v>
      </c>
      <c r="I173">
        <v>-2.2870343247572</v>
      </c>
      <c r="J173">
        <f>(Table2[[#This Row],[1M Return vs Nifty]]-AVERAGE(Table2[1M Return vs Nifty]))/_xlfn.STDEV.P(Table2[1M Return vs Nifty])</f>
        <v>-0.43766602949191791</v>
      </c>
      <c r="K173">
        <v>12.560437755930799</v>
      </c>
      <c r="L173">
        <f>(Table2[[#This Row],[6M Return vs Nifty]]-AVERAGE(Table2[6M Return vs Nifty]))/_xlfn.STDEV.P(Table2[6M Return vs Nifty])</f>
        <v>0.21387092577950542</v>
      </c>
      <c r="M173">
        <v>-1.8405027430010199</v>
      </c>
      <c r="N173">
        <f>(Table2[[#This Row],[1W Return vs Nifty]]-AVERAGE(Table2[1W Return vs Nifty]))/_xlfn.STDEV.P(Table2[1W Return vs Nifty])</f>
        <v>-0.77845284883690513</v>
      </c>
      <c r="O173">
        <v>1459.18</v>
      </c>
      <c r="P173">
        <v>1416.28428460551</v>
      </c>
      <c r="Q173">
        <v>1221.1387044450801</v>
      </c>
      <c r="R173">
        <v>59.949756507894897</v>
      </c>
      <c r="S173" s="2">
        <f>(Table2[[#This Row],[Close Price]]-Table2[[#This Row],[20D EMA]])/Table2[[#This Row],[20D EMA]]</f>
        <v>2.2183692210693603E-2</v>
      </c>
      <c r="T173" s="2">
        <f>(Table2[[#This Row],[Close Price]]-Table2[[#This Row],[50D EMA]])/Table2[[#This Row],[50D EMA]]</f>
        <v>5.31430844870628E-2</v>
      </c>
      <c r="U173" s="2">
        <f>(Table2[[#This Row],[Close Price]]-Table2[[#This Row],[200D EMA]])/Table2[[#This Row],[200D EMA]]</f>
        <v>0.22144191693424575</v>
      </c>
      <c r="V173">
        <v>0.66936196990397001</v>
      </c>
      <c r="W173">
        <v>1485</v>
      </c>
      <c r="X173">
        <v>1499.8</v>
      </c>
      <c r="Y173">
        <v>1464.05</v>
      </c>
      <c r="Z173">
        <v>1525</v>
      </c>
      <c r="AA173">
        <v>1408.45</v>
      </c>
      <c r="AB173">
        <v>1525</v>
      </c>
      <c r="AC173" s="2">
        <f>(Table2[[#This Row],[Close Price]]/Table2[[#This Row],[Day Low]])-1</f>
        <v>4.4107744107744207E-3</v>
      </c>
      <c r="AD173" s="2">
        <f>(Table2[[#This Row],[Day High]]/Table2[[#This Row],[Close Price]])-1</f>
        <v>5.5311588615869489E-3</v>
      </c>
      <c r="AE173" s="2">
        <f>(Table2[[#This Row],[Close Price]]/Table2[[#This Row],[Current Week Low]])-1</f>
        <v>1.8783511492093785E-2</v>
      </c>
      <c r="AF173" s="2">
        <f>(Table2[[#This Row],[Current Week High]]/Table2[[#This Row],[Close Price]])-1</f>
        <v>2.2426335020616195E-2</v>
      </c>
      <c r="AG173" s="2">
        <f>(Table2[[#This Row],[Close Price]]/Table2[[#This Row],[Current Month Low]])-1</f>
        <v>5.9001029500514779E-2</v>
      </c>
      <c r="AH173" s="2">
        <f>(Table2[[#This Row],[Current Month High]]/Table2[[#This Row],[Close Price]])-1</f>
        <v>2.2426335020616195E-2</v>
      </c>
      <c r="AI173">
        <v>2.99688243773257</v>
      </c>
      <c r="AJ173">
        <v>76.087598134702802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0.03</v>
      </c>
      <c r="AM173" t="s">
        <v>10218</v>
      </c>
      <c r="AN173">
        <v>4.07</v>
      </c>
      <c r="AO173" t="s">
        <v>10218</v>
      </c>
      <c r="AP173">
        <v>0.14349416791910699</v>
      </c>
      <c r="AQ173">
        <f>(Table2[[#This Row],[Sharpe Ratio]]-AVERAGE(Table2[Sharpe Ratio]))/_xlfn.STDEV.P(Table2[Sharpe Ratio])</f>
        <v>0.99792467699178311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1.8657516967066079E-2</v>
      </c>
      <c r="AS173">
        <f>_xlfn.RANK.AVG(Table2[[#This Row],[1Y Return vs Nifty Z-Score]],Table2[1Y Return vs Nifty Z-Score])</f>
        <v>276</v>
      </c>
      <c r="AT173">
        <f>_xlfn.RANK.AVG(Table2[[#This Row],[6M Return vs Nifty Z-Score]],Table2[6M Return vs Nifty Z-Score])</f>
        <v>252</v>
      </c>
      <c r="AU173">
        <f>_xlfn.RANK.AVG(Table2[[#This Row],[Sharpe Ratio Z-Score]],Table2[Sharpe Ratio Z-Score])</f>
        <v>122</v>
      </c>
      <c r="AV173">
        <f>(Table2[[#This Row],[Rank 1Y]]+Table2[[#This Row],[Rank 6M]]+Table2[[#This Row],[Rank Sharpe]])/3</f>
        <v>216.66666666666666</v>
      </c>
    </row>
    <row r="174" spans="1:48" x14ac:dyDescent="0.3">
      <c r="A174" t="s">
        <v>1242</v>
      </c>
      <c r="B174" t="s">
        <v>1243</v>
      </c>
      <c r="C174" t="s">
        <v>10182</v>
      </c>
      <c r="D174" t="s">
        <v>290</v>
      </c>
      <c r="E174">
        <v>9369.4112814149994</v>
      </c>
      <c r="F174">
        <v>575.65</v>
      </c>
      <c r="G174">
        <v>17.8722089269565</v>
      </c>
      <c r="H174">
        <f>(Table2[[#This Row],[1Y Return vs Nifty]]-AVERAGE(Table2[1Y Return vs Nifty]))/_xlfn.STDEV.P(Table2[1Y Return vs Nifty])</f>
        <v>-0.29822312779409066</v>
      </c>
      <c r="I174">
        <v>11.0771492234152</v>
      </c>
      <c r="J174">
        <f>(Table2[[#This Row],[1M Return vs Nifty]]-AVERAGE(Table2[1M Return vs Nifty]))/_xlfn.STDEV.P(Table2[1M Return vs Nifty])</f>
        <v>0.90738745170363799</v>
      </c>
      <c r="K174">
        <v>34.673238511167703</v>
      </c>
      <c r="L174">
        <f>(Table2[[#This Row],[6M Return vs Nifty]]-AVERAGE(Table2[6M Return vs Nifty]))/_xlfn.STDEV.P(Table2[6M Return vs Nifty])</f>
        <v>0.96447888938410764</v>
      </c>
      <c r="M174">
        <v>6.2993485066530299</v>
      </c>
      <c r="N174">
        <f>(Table2[[#This Row],[1W Return vs Nifty]]-AVERAGE(Table2[1W Return vs Nifty]))/_xlfn.STDEV.P(Table2[1W Return vs Nifty])</f>
        <v>0.89571963489500839</v>
      </c>
      <c r="O174">
        <v>539.24</v>
      </c>
      <c r="P174">
        <v>499.707980355286</v>
      </c>
      <c r="Q174">
        <v>424.673617047552</v>
      </c>
      <c r="R174">
        <v>68.604176246578604</v>
      </c>
      <c r="S174" s="2">
        <f>(Table2[[#This Row],[Close Price]]-Table2[[#This Row],[20D EMA]])/Table2[[#This Row],[20D EMA]]</f>
        <v>6.7520955418737427E-2</v>
      </c>
      <c r="T174" s="2">
        <f>(Table2[[#This Row],[Close Price]]-Table2[[#This Row],[50D EMA]])/Table2[[#This Row],[50D EMA]]</f>
        <v>0.15197279737401867</v>
      </c>
      <c r="U174" s="2">
        <f>(Table2[[#This Row],[Close Price]]-Table2[[#This Row],[200D EMA]])/Table2[[#This Row],[200D EMA]]</f>
        <v>0.35551156674642848</v>
      </c>
      <c r="V174">
        <v>0.83327260833556105</v>
      </c>
      <c r="W174">
        <v>563.75</v>
      </c>
      <c r="X174">
        <v>575</v>
      </c>
      <c r="Y174">
        <v>559.79999999999995</v>
      </c>
      <c r="Z174">
        <v>594.6</v>
      </c>
      <c r="AA174">
        <v>496</v>
      </c>
      <c r="AB174">
        <v>594.6</v>
      </c>
      <c r="AC174" s="2">
        <f>(Table2[[#This Row],[Close Price]]/Table2[[#This Row],[Day Low]])-1</f>
        <v>2.1108647450110762E-2</v>
      </c>
      <c r="AD174" s="2">
        <f>(Table2[[#This Row],[Day High]]/Table2[[#This Row],[Close Price]])-1</f>
        <v>-1.1291583427429641E-3</v>
      </c>
      <c r="AE174" s="2">
        <f>(Table2[[#This Row],[Close Price]]/Table2[[#This Row],[Current Week Low]])-1</f>
        <v>2.8313683458377925E-2</v>
      </c>
      <c r="AF174" s="2">
        <f>(Table2[[#This Row],[Current Week High]]/Table2[[#This Row],[Close Price]])-1</f>
        <v>3.2919308607660902E-2</v>
      </c>
      <c r="AG174" s="2">
        <f>(Table2[[#This Row],[Close Price]]/Table2[[#This Row],[Current Month Low]])-1</f>
        <v>0.16058467741935489</v>
      </c>
      <c r="AH174" s="2">
        <f>(Table2[[#This Row],[Current Month High]]/Table2[[#This Row],[Close Price]])-1</f>
        <v>3.2919308607660902E-2</v>
      </c>
      <c r="AI174">
        <v>3.2919308607660902</v>
      </c>
      <c r="AJ174">
        <v>68.663932024611697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0.18</v>
      </c>
      <c r="AM174" t="s">
        <v>10218</v>
      </c>
      <c r="AN174">
        <v>7.92</v>
      </c>
      <c r="AO174" t="s">
        <v>10218</v>
      </c>
      <c r="AP174">
        <v>0.13227607966535099</v>
      </c>
      <c r="AQ174">
        <f>(Table2[[#This Row],[Sharpe Ratio]]-AVERAGE(Table2[Sharpe Ratio]))/_xlfn.STDEV.P(Table2[Sharpe Ratio])</f>
        <v>0.86806715119202327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3.3374299993806869</v>
      </c>
      <c r="AS174">
        <f>_xlfn.RANK.AVG(Table2[[#This Row],[1Y Return vs Nifty Z-Score]],Table2[1Y Return vs Nifty Z-Score])</f>
        <v>399</v>
      </c>
      <c r="AT174">
        <f>_xlfn.RANK.AVG(Table2[[#This Row],[6M Return vs Nifty Z-Score]],Table2[6M Return vs Nifty Z-Score])</f>
        <v>107</v>
      </c>
      <c r="AU174">
        <f>_xlfn.RANK.AVG(Table2[[#This Row],[Sharpe Ratio Z-Score]],Table2[Sharpe Ratio Z-Score])</f>
        <v>144</v>
      </c>
      <c r="AV174">
        <f>(Table2[[#This Row],[Rank 1Y]]+Table2[[#This Row],[Rank 6M]]+Table2[[#This Row],[Rank Sharpe]])/3</f>
        <v>216.66666666666666</v>
      </c>
    </row>
    <row r="175" spans="1:48" x14ac:dyDescent="0.3">
      <c r="A175" t="s">
        <v>78</v>
      </c>
      <c r="B175" t="s">
        <v>79</v>
      </c>
      <c r="C175" t="s">
        <v>10182</v>
      </c>
      <c r="D175" t="s">
        <v>80</v>
      </c>
      <c r="E175">
        <v>339120.21297554998</v>
      </c>
      <c r="F175">
        <v>1569.9</v>
      </c>
      <c r="G175">
        <v>75.514910867492404</v>
      </c>
      <c r="H175">
        <f>(Table2[[#This Row],[1Y Return vs Nifty]]-AVERAGE(Table2[1Y Return vs Nifty]))/_xlfn.STDEV.P(Table2[1Y Return vs Nifty])</f>
        <v>0.49214479068319045</v>
      </c>
      <c r="I175">
        <v>0.85019547694753195</v>
      </c>
      <c r="J175">
        <f>(Table2[[#This Row],[1M Return vs Nifty]]-AVERAGE(Table2[1M Return vs Nifty]))/_xlfn.STDEV.P(Table2[1M Return vs Nifty])</f>
        <v>-0.12191596134275229</v>
      </c>
      <c r="K175">
        <v>15.1500317465003</v>
      </c>
      <c r="L175">
        <f>(Table2[[#This Row],[6M Return vs Nifty]]-AVERAGE(Table2[6M Return vs Nifty]))/_xlfn.STDEV.P(Table2[6M Return vs Nifty])</f>
        <v>0.3017733988013252</v>
      </c>
      <c r="M175">
        <v>0.15094860178507999</v>
      </c>
      <c r="N175">
        <f>(Table2[[#This Row],[1W Return vs Nifty]]-AVERAGE(Table2[1W Return vs Nifty]))/_xlfn.STDEV.P(Table2[1W Return vs Nifty])</f>
        <v>-0.36885899486156332</v>
      </c>
      <c r="O175">
        <v>1503.27</v>
      </c>
      <c r="P175">
        <v>1456.0512338905601</v>
      </c>
      <c r="Q175">
        <v>1246.2312907999799</v>
      </c>
      <c r="R175">
        <v>75.863263710034602</v>
      </c>
      <c r="S175" s="2">
        <f>(Table2[[#This Row],[Close Price]]-Table2[[#This Row],[20D EMA]])/Table2[[#This Row],[20D EMA]]</f>
        <v>4.4323375042407624E-2</v>
      </c>
      <c r="T175" s="2">
        <f>(Table2[[#This Row],[Close Price]]-Table2[[#This Row],[50D EMA]])/Table2[[#This Row],[50D EMA]]</f>
        <v>7.8190082505020658E-2</v>
      </c>
      <c r="U175" s="2">
        <f>(Table2[[#This Row],[Close Price]]-Table2[[#This Row],[200D EMA]])/Table2[[#This Row],[200D EMA]]</f>
        <v>0.2597180086789917</v>
      </c>
      <c r="V175">
        <v>0.50704020076260803</v>
      </c>
      <c r="W175">
        <v>1575</v>
      </c>
      <c r="X175">
        <v>1604.95</v>
      </c>
      <c r="Y175">
        <v>1536</v>
      </c>
      <c r="Z175">
        <v>1577.9</v>
      </c>
      <c r="AA175">
        <v>1419</v>
      </c>
      <c r="AB175">
        <v>1577.9</v>
      </c>
      <c r="AC175" s="2">
        <f>(Table2[[#This Row],[Close Price]]/Table2[[#This Row],[Day Low]])-1</f>
        <v>-3.2380952380951511E-3</v>
      </c>
      <c r="AD175" s="2">
        <f>(Table2[[#This Row],[Day High]]/Table2[[#This Row],[Close Price]])-1</f>
        <v>2.2326262819287734E-2</v>
      </c>
      <c r="AE175" s="2">
        <f>(Table2[[#This Row],[Close Price]]/Table2[[#This Row],[Current Week Low]])-1</f>
        <v>2.2070312500000133E-2</v>
      </c>
      <c r="AF175" s="2">
        <f>(Table2[[#This Row],[Current Week High]]/Table2[[#This Row],[Close Price]])-1</f>
        <v>5.0958659787248006E-3</v>
      </c>
      <c r="AG175" s="2">
        <f>(Table2[[#This Row],[Close Price]]/Table2[[#This Row],[Current Month Low]])-1</f>
        <v>0.1063424947145879</v>
      </c>
      <c r="AH175" s="2">
        <f>(Table2[[#This Row],[Current Month High]]/Table2[[#This Row],[Close Price]])-1</f>
        <v>5.0958659787248006E-3</v>
      </c>
      <c r="AI175">
        <v>3.2804637238040599</v>
      </c>
      <c r="AJ175">
        <v>108.888297518461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0.05</v>
      </c>
      <c r="AM175" t="s">
        <v>10218</v>
      </c>
      <c r="AN175">
        <v>5.6</v>
      </c>
      <c r="AO175" t="s">
        <v>10218</v>
      </c>
      <c r="AP175">
        <v>7.7923125843807006E-2</v>
      </c>
      <c r="AQ175">
        <f>(Table2[[#This Row],[Sharpe Ratio]]-AVERAGE(Table2[Sharpe Ratio]))/_xlfn.STDEV.P(Table2[Sharpe Ratio])</f>
        <v>0.2388922023489245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0.5420354356291246</v>
      </c>
      <c r="AS175">
        <f>_xlfn.RANK.AVG(Table2[[#This Row],[1Y Return vs Nifty Z-Score]],Table2[1Y Return vs Nifty Z-Score])</f>
        <v>158</v>
      </c>
      <c r="AT175">
        <f>_xlfn.RANK.AVG(Table2[[#This Row],[6M Return vs Nifty Z-Score]],Table2[6M Return vs Nifty Z-Score])</f>
        <v>228</v>
      </c>
      <c r="AU175">
        <f>_xlfn.RANK.AVG(Table2[[#This Row],[Sharpe Ratio Z-Score]],Table2[Sharpe Ratio Z-Score])</f>
        <v>270</v>
      </c>
      <c r="AV175">
        <f>(Table2[[#This Row],[Rank 1Y]]+Table2[[#This Row],[Rank 6M]]+Table2[[#This Row],[Rank Sharpe]])/3</f>
        <v>218.66666666666666</v>
      </c>
    </row>
    <row r="176" spans="1:48" x14ac:dyDescent="0.3">
      <c r="A176" t="s">
        <v>741</v>
      </c>
      <c r="B176" t="s">
        <v>742</v>
      </c>
      <c r="C176" t="s">
        <v>10173</v>
      </c>
      <c r="D176" t="s">
        <v>413</v>
      </c>
      <c r="E176">
        <v>22451.231119799999</v>
      </c>
      <c r="F176">
        <v>6342</v>
      </c>
      <c r="G176">
        <v>116.44534695789299</v>
      </c>
      <c r="H176">
        <f>(Table2[[#This Row],[1Y Return vs Nifty]]-AVERAGE(Table2[1Y Return vs Nifty]))/_xlfn.STDEV.P(Table2[1Y Return vs Nifty])</f>
        <v>1.0533624728194233</v>
      </c>
      <c r="I176">
        <v>22.023135468723599</v>
      </c>
      <c r="J176">
        <f>(Table2[[#This Row],[1M Return vs Nifty]]-AVERAGE(Table2[1M Return vs Nifty]))/_xlfn.STDEV.P(Table2[1M Return vs Nifty])</f>
        <v>2.0090587099066242</v>
      </c>
      <c r="K176">
        <v>62.567247235539902</v>
      </c>
      <c r="L176">
        <f>(Table2[[#This Row],[6M Return vs Nifty]]-AVERAGE(Table2[6M Return vs Nifty]))/_xlfn.STDEV.P(Table2[6M Return vs Nifty])</f>
        <v>1.9113270664704713</v>
      </c>
      <c r="M176">
        <v>26.369163431239699</v>
      </c>
      <c r="N176">
        <f>(Table2[[#This Row],[1W Return vs Nifty]]-AVERAGE(Table2[1W Return vs Nifty]))/_xlfn.STDEV.P(Table2[1W Return vs Nifty])</f>
        <v>5.0235999695341871</v>
      </c>
      <c r="O176">
        <v>5355.62</v>
      </c>
      <c r="P176">
        <v>5105.1842680420204</v>
      </c>
      <c r="Q176">
        <v>4117.1901739538498</v>
      </c>
      <c r="R176">
        <v>89.785465721588196</v>
      </c>
      <c r="S176" s="2">
        <f>(Table2[[#This Row],[Close Price]]-Table2[[#This Row],[20D EMA]])/Table2[[#This Row],[20D EMA]]</f>
        <v>0.1841766219410638</v>
      </c>
      <c r="T176" s="2">
        <f>(Table2[[#This Row],[Close Price]]-Table2[[#This Row],[50D EMA]])/Table2[[#This Row],[50D EMA]]</f>
        <v>0.24226661899362403</v>
      </c>
      <c r="U176" s="2">
        <f>(Table2[[#This Row],[Close Price]]-Table2[[#This Row],[200D EMA]])/Table2[[#This Row],[200D EMA]]</f>
        <v>0.54037091609727728</v>
      </c>
      <c r="V176">
        <v>1.9367606147329699</v>
      </c>
      <c r="W176">
        <v>6330</v>
      </c>
      <c r="X176">
        <v>6719</v>
      </c>
      <c r="Y176">
        <v>5720</v>
      </c>
      <c r="Z176">
        <v>6490</v>
      </c>
      <c r="AA176">
        <v>4600</v>
      </c>
      <c r="AB176">
        <v>6490</v>
      </c>
      <c r="AC176" s="2">
        <f>(Table2[[#This Row],[Close Price]]/Table2[[#This Row],[Day Low]])-1</f>
        <v>1.8957345971564177E-3</v>
      </c>
      <c r="AD176" s="2">
        <f>(Table2[[#This Row],[Day High]]/Table2[[#This Row],[Close Price]])-1</f>
        <v>5.944497004099647E-2</v>
      </c>
      <c r="AE176" s="2">
        <f>(Table2[[#This Row],[Close Price]]/Table2[[#This Row],[Current Week Low]])-1</f>
        <v>0.10874125874125884</v>
      </c>
      <c r="AF176" s="2">
        <f>(Table2[[#This Row],[Current Week High]]/Table2[[#This Row],[Close Price]])-1</f>
        <v>2.3336486912645782E-2</v>
      </c>
      <c r="AG176" s="2">
        <f>(Table2[[#This Row],[Close Price]]/Table2[[#This Row],[Current Month Low]])-1</f>
        <v>0.3786956521739131</v>
      </c>
      <c r="AH176" s="2">
        <f>(Table2[[#This Row],[Current Month High]]/Table2[[#This Row],[Close Price]])-1</f>
        <v>2.3336486912645782E-2</v>
      </c>
      <c r="AI176">
        <v>2.3336486912645702</v>
      </c>
      <c r="AJ176">
        <v>202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0.12</v>
      </c>
      <c r="AM176" t="s">
        <v>10218</v>
      </c>
      <c r="AN176">
        <v>32.020000000000003</v>
      </c>
      <c r="AO176" t="s">
        <v>10218</v>
      </c>
      <c r="AQ176">
        <f>(Table2[[#This Row],[Sharpe Ratio]]-AVERAGE(Table2[Sharpe Ratio]))/_xlfn.STDEV.P(Table2[Sharpe Ratio])</f>
        <v>-0.66312462046151466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9.3342235982691903</v>
      </c>
      <c r="AS176">
        <f>_xlfn.RANK.AVG(Table2[[#This Row],[1Y Return vs Nifty Z-Score]],Table2[1Y Return vs Nifty Z-Score])</f>
        <v>90</v>
      </c>
      <c r="AT176">
        <f>_xlfn.RANK.AVG(Table2[[#This Row],[6M Return vs Nifty Z-Score]],Table2[6M Return vs Nifty Z-Score])</f>
        <v>32</v>
      </c>
      <c r="AU176">
        <f>_xlfn.RANK.AVG(Table2[[#This Row],[Sharpe Ratio Z-Score]],Table2[Sharpe Ratio Z-Score])</f>
        <v>537.5</v>
      </c>
      <c r="AV176">
        <f>(Table2[[#This Row],[Rank 1Y]]+Table2[[#This Row],[Rank 6M]]+Table2[[#This Row],[Rank Sharpe]])/3</f>
        <v>219.83333333333334</v>
      </c>
    </row>
    <row r="177" spans="1:48" x14ac:dyDescent="0.3">
      <c r="A177" t="s">
        <v>371</v>
      </c>
      <c r="B177" t="s">
        <v>372</v>
      </c>
      <c r="C177" t="s">
        <v>10173</v>
      </c>
      <c r="D177" t="s">
        <v>32</v>
      </c>
      <c r="E177">
        <v>67264.220698175995</v>
      </c>
      <c r="F177">
        <v>56.26</v>
      </c>
      <c r="G177">
        <v>72.839808574525804</v>
      </c>
      <c r="H177">
        <f>(Table2[[#This Row],[1Y Return vs Nifty]]-AVERAGE(Table2[1Y Return vs Nifty]))/_xlfn.STDEV.P(Table2[1Y Return vs Nifty])</f>
        <v>0.45546512509105813</v>
      </c>
      <c r="I177">
        <v>0.28278271731183602</v>
      </c>
      <c r="J177">
        <f>(Table2[[#This Row],[1M Return vs Nifty]]-AVERAGE(Table2[1M Return vs Nifty]))/_xlfn.STDEV.P(Table2[1M Return vs Nifty])</f>
        <v>-0.17902386508200768</v>
      </c>
      <c r="K177">
        <v>6.1430053035152099</v>
      </c>
      <c r="L177">
        <f>(Table2[[#This Row],[6M Return vs Nifty]]-AVERAGE(Table2[6M Return vs Nifty]))/_xlfn.STDEV.P(Table2[6M Return vs Nifty])</f>
        <v>-3.9656096280215802E-3</v>
      </c>
      <c r="M177">
        <v>2.1973682236975098</v>
      </c>
      <c r="N177">
        <f>(Table2[[#This Row],[1W Return vs Nifty]]-AVERAGE(Table2[1W Return vs Nifty]))/_xlfn.STDEV.P(Table2[1W Return vs Nifty])</f>
        <v>5.2040517438549858E-2</v>
      </c>
      <c r="O177">
        <v>55.88</v>
      </c>
      <c r="P177">
        <v>55.513464152113698</v>
      </c>
      <c r="Q177">
        <v>49.396250992326699</v>
      </c>
      <c r="R177">
        <v>52.200380501681899</v>
      </c>
      <c r="S177" s="2">
        <f>(Table2[[#This Row],[Close Price]]-Table2[[#This Row],[20D EMA]])/Table2[[#This Row],[20D EMA]]</f>
        <v>6.8002863278453013E-3</v>
      </c>
      <c r="T177" s="2">
        <f>(Table2[[#This Row],[Close Price]]-Table2[[#This Row],[50D EMA]])/Table2[[#This Row],[50D EMA]]</f>
        <v>1.3447833949628864E-2</v>
      </c>
      <c r="U177" s="2">
        <f>(Table2[[#This Row],[Close Price]]-Table2[[#This Row],[200D EMA]])/Table2[[#This Row],[200D EMA]]</f>
        <v>0.13895283285242691</v>
      </c>
      <c r="V177">
        <v>1.03544360138461</v>
      </c>
      <c r="W177">
        <v>56.36</v>
      </c>
      <c r="X177">
        <v>57.11</v>
      </c>
      <c r="Y177">
        <v>56.01</v>
      </c>
      <c r="Z177">
        <v>60.68</v>
      </c>
      <c r="AA177">
        <v>52.25</v>
      </c>
      <c r="AB177">
        <v>60.68</v>
      </c>
      <c r="AC177" s="2">
        <f>(Table2[[#This Row],[Close Price]]/Table2[[#This Row],[Day Low]])-1</f>
        <v>-1.7743080198723282E-3</v>
      </c>
      <c r="AD177" s="2">
        <f>(Table2[[#This Row],[Day High]]/Table2[[#This Row],[Close Price]])-1</f>
        <v>1.5108425168858908E-2</v>
      </c>
      <c r="AE177" s="2">
        <f>(Table2[[#This Row],[Close Price]]/Table2[[#This Row],[Current Week Low]])-1</f>
        <v>4.4634886627388237E-3</v>
      </c>
      <c r="AF177" s="2">
        <f>(Table2[[#This Row],[Current Week High]]/Table2[[#This Row],[Close Price]])-1</f>
        <v>7.8563810878066187E-2</v>
      </c>
      <c r="AG177" s="2">
        <f>(Table2[[#This Row],[Close Price]]/Table2[[#This Row],[Current Month Low]])-1</f>
        <v>7.6746411483253452E-2</v>
      </c>
      <c r="AH177" s="2">
        <f>(Table2[[#This Row],[Current Month High]]/Table2[[#This Row],[Close Price]])-1</f>
        <v>7.8563810878066187E-2</v>
      </c>
      <c r="AI177">
        <v>25.577675079985699</v>
      </c>
      <c r="AJ177">
        <v>108.37037037037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0.01</v>
      </c>
      <c r="AM177" t="s">
        <v>10218</v>
      </c>
      <c r="AN177">
        <v>3.46</v>
      </c>
      <c r="AO177" t="s">
        <v>10218</v>
      </c>
      <c r="AP177">
        <v>0.123761911648215</v>
      </c>
      <c r="AQ177">
        <f>(Table2[[#This Row],[Sharpe Ratio]]-AVERAGE(Table2[Sharpe Ratio]))/_xlfn.STDEV.P(Table2[Sharpe Ratio])</f>
        <v>0.76950946757079275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1.0940256353903715</v>
      </c>
      <c r="AS177">
        <f>_xlfn.RANK.AVG(Table2[[#This Row],[1Y Return vs Nifty Z-Score]],Table2[1Y Return vs Nifty Z-Score])</f>
        <v>166</v>
      </c>
      <c r="AT177">
        <f>_xlfn.RANK.AVG(Table2[[#This Row],[6M Return vs Nifty Z-Score]],Table2[6M Return vs Nifty Z-Score])</f>
        <v>330</v>
      </c>
      <c r="AU177">
        <f>_xlfn.RANK.AVG(Table2[[#This Row],[Sharpe Ratio Z-Score]],Table2[Sharpe Ratio Z-Score])</f>
        <v>165</v>
      </c>
      <c r="AV177">
        <f>(Table2[[#This Row],[Rank 1Y]]+Table2[[#This Row],[Rank 6M]]+Table2[[#This Row],[Rank Sharpe]])/3</f>
        <v>220.33333333333334</v>
      </c>
    </row>
    <row r="178" spans="1:48" x14ac:dyDescent="0.3">
      <c r="A178" t="s">
        <v>1226</v>
      </c>
      <c r="B178" t="s">
        <v>1227</v>
      </c>
      <c r="C178" t="s">
        <v>10178</v>
      </c>
      <c r="D178" t="s">
        <v>60</v>
      </c>
      <c r="E178">
        <v>9560.8487131080001</v>
      </c>
      <c r="F178">
        <v>210.98</v>
      </c>
      <c r="G178">
        <v>51.058008383324797</v>
      </c>
      <c r="H178">
        <f>(Table2[[#This Row],[1Y Return vs Nifty]]-AVERAGE(Table2[1Y Return vs Nifty]))/_xlfn.STDEV.P(Table2[1Y Return vs Nifty])</f>
        <v>0.15680396768092839</v>
      </c>
      <c r="I178">
        <v>24.485189709982201</v>
      </c>
      <c r="J178">
        <f>(Table2[[#This Row],[1M Return vs Nifty]]-AVERAGE(Table2[1M Return vs Nifty]))/_xlfn.STDEV.P(Table2[1M Return vs Nifty])</f>
        <v>2.256854964437268</v>
      </c>
      <c r="K178">
        <v>20.963220495710399</v>
      </c>
      <c r="L178">
        <f>(Table2[[#This Row],[6M Return vs Nifty]]-AVERAGE(Table2[6M Return vs Nifty]))/_xlfn.STDEV.P(Table2[6M Return vs Nifty])</f>
        <v>0.49909918386997604</v>
      </c>
      <c r="M178">
        <v>7.6540197160960304</v>
      </c>
      <c r="N178">
        <f>(Table2[[#This Row],[1W Return vs Nifty]]-AVERAGE(Table2[1W Return vs Nifty]))/_xlfn.STDEV.P(Table2[1W Return vs Nifty])</f>
        <v>1.174343063480352</v>
      </c>
      <c r="O178">
        <v>191.07</v>
      </c>
      <c r="P178">
        <v>178.03086385953699</v>
      </c>
      <c r="Q178">
        <v>153.578946152036</v>
      </c>
      <c r="R178">
        <v>80.238731774475696</v>
      </c>
      <c r="S178" s="2">
        <f>(Table2[[#This Row],[Close Price]]-Table2[[#This Row],[20D EMA]])/Table2[[#This Row],[20D EMA]]</f>
        <v>0.10420264824409901</v>
      </c>
      <c r="T178" s="2">
        <f>(Table2[[#This Row],[Close Price]]-Table2[[#This Row],[50D EMA]])/Table2[[#This Row],[50D EMA]]</f>
        <v>0.18507541572375477</v>
      </c>
      <c r="U178" s="2">
        <f>(Table2[[#This Row],[Close Price]]-Table2[[#This Row],[200D EMA]])/Table2[[#This Row],[200D EMA]]</f>
        <v>0.37375600813889964</v>
      </c>
      <c r="V178">
        <v>1.23166082150747</v>
      </c>
      <c r="W178">
        <v>210.95</v>
      </c>
      <c r="X178">
        <v>216.39</v>
      </c>
      <c r="Y178">
        <v>200</v>
      </c>
      <c r="Z178">
        <v>212.98</v>
      </c>
      <c r="AA178">
        <v>160</v>
      </c>
      <c r="AB178">
        <v>212.98</v>
      </c>
      <c r="AC178" s="2">
        <f>(Table2[[#This Row],[Close Price]]/Table2[[#This Row],[Day Low]])-1</f>
        <v>1.4221379473799978E-4</v>
      </c>
      <c r="AD178" s="2">
        <f>(Table2[[#This Row],[Day High]]/Table2[[#This Row],[Close Price]])-1</f>
        <v>2.5642240970708219E-2</v>
      </c>
      <c r="AE178" s="2">
        <f>(Table2[[#This Row],[Close Price]]/Table2[[#This Row],[Current Week Low]])-1</f>
        <v>5.4899999999999949E-2</v>
      </c>
      <c r="AF178" s="2">
        <f>(Table2[[#This Row],[Current Week High]]/Table2[[#This Row],[Close Price]])-1</f>
        <v>9.4795715233670919E-3</v>
      </c>
      <c r="AG178" s="2">
        <f>(Table2[[#This Row],[Close Price]]/Table2[[#This Row],[Current Month Low]])-1</f>
        <v>0.31862499999999994</v>
      </c>
      <c r="AH178" s="2">
        <f>(Table2[[#This Row],[Current Month High]]/Table2[[#This Row],[Close Price]])-1</f>
        <v>9.4795715233670919E-3</v>
      </c>
      <c r="AI178">
        <v>0.94795715233670896</v>
      </c>
      <c r="AJ178">
        <v>116.500769625448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0.18</v>
      </c>
      <c r="AM178" t="s">
        <v>10218</v>
      </c>
      <c r="AN178">
        <v>11.54</v>
      </c>
      <c r="AO178" t="s">
        <v>10218</v>
      </c>
      <c r="AP178">
        <v>9.1024326222145999E-2</v>
      </c>
      <c r="AQ178">
        <f>(Table2[[#This Row],[Sharpe Ratio]]-AVERAGE(Table2[Sharpe Ratio]))/_xlfn.STDEV.P(Table2[Sharpe Ratio])</f>
        <v>0.39054811979710097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4.4776492992656252</v>
      </c>
      <c r="AS178">
        <f>_xlfn.RANK.AVG(Table2[[#This Row],[1Y Return vs Nifty Z-Score]],Table2[1Y Return vs Nifty Z-Score])</f>
        <v>242</v>
      </c>
      <c r="AT178">
        <f>_xlfn.RANK.AVG(Table2[[#This Row],[6M Return vs Nifty Z-Score]],Table2[6M Return vs Nifty Z-Score])</f>
        <v>183</v>
      </c>
      <c r="AU178">
        <f>_xlfn.RANK.AVG(Table2[[#This Row],[Sharpe Ratio Z-Score]],Table2[Sharpe Ratio Z-Score])</f>
        <v>236</v>
      </c>
      <c r="AV178">
        <f>(Table2[[#This Row],[Rank 1Y]]+Table2[[#This Row],[Rank 6M]]+Table2[[#This Row],[Rank Sharpe]])/3</f>
        <v>220.33333333333334</v>
      </c>
    </row>
    <row r="179" spans="1:48" x14ac:dyDescent="0.3">
      <c r="A179" t="s">
        <v>114</v>
      </c>
      <c r="B179" t="s">
        <v>115</v>
      </c>
      <c r="C179" t="s">
        <v>10171</v>
      </c>
      <c r="D179" t="s">
        <v>18</v>
      </c>
      <c r="E179">
        <v>256540.53770396099</v>
      </c>
      <c r="F179">
        <v>181.67</v>
      </c>
      <c r="G179">
        <v>67.470699429983</v>
      </c>
      <c r="H179">
        <f>(Table2[[#This Row],[1Y Return vs Nifty]]-AVERAGE(Table2[1Y Return vs Nifty]))/_xlfn.STDEV.P(Table2[1Y Return vs Nifty])</f>
        <v>0.38184658404786948</v>
      </c>
      <c r="I179">
        <v>6.5465724627197304</v>
      </c>
      <c r="J179">
        <f>(Table2[[#This Row],[1M Return vs Nifty]]-AVERAGE(Table2[1M Return vs Nifty]))/_xlfn.STDEV.P(Table2[1M Return vs Nifty])</f>
        <v>0.45140239119984954</v>
      </c>
      <c r="K179">
        <v>8.7808420338784803</v>
      </c>
      <c r="L179">
        <f>(Table2[[#This Row],[6M Return vs Nifty]]-AVERAGE(Table2[6M Return vs Nifty]))/_xlfn.STDEV.P(Table2[6M Return vs Nifty])</f>
        <v>8.5574439071168365E-2</v>
      </c>
      <c r="M179">
        <v>8.1282136922801005</v>
      </c>
      <c r="N179">
        <f>(Table2[[#This Row],[1W Return vs Nifty]]-AVERAGE(Table2[1W Return vs Nifty]))/_xlfn.STDEV.P(Table2[1W Return vs Nifty])</f>
        <v>1.2718734092483459</v>
      </c>
      <c r="O179">
        <v>173</v>
      </c>
      <c r="P179">
        <v>169.71972869092301</v>
      </c>
      <c r="Q179">
        <v>150.373765951454</v>
      </c>
      <c r="R179">
        <v>70.763172745667205</v>
      </c>
      <c r="S179" s="2">
        <f>(Table2[[#This Row],[Close Price]]-Table2[[#This Row],[20D EMA]])/Table2[[#This Row],[20D EMA]]</f>
        <v>5.0115606936416111E-2</v>
      </c>
      <c r="T179" s="2">
        <f>(Table2[[#This Row],[Close Price]]-Table2[[#This Row],[50D EMA]])/Table2[[#This Row],[50D EMA]]</f>
        <v>7.0411798329230474E-2</v>
      </c>
      <c r="U179" s="2">
        <f>(Table2[[#This Row],[Close Price]]-Table2[[#This Row],[200D EMA]])/Table2[[#This Row],[200D EMA]]</f>
        <v>0.20812296513641562</v>
      </c>
      <c r="V179">
        <v>1.2438577863956699</v>
      </c>
      <c r="W179">
        <v>179.3</v>
      </c>
      <c r="X179">
        <v>182.49</v>
      </c>
      <c r="Y179">
        <v>178</v>
      </c>
      <c r="Z179">
        <v>185.97</v>
      </c>
      <c r="AA179">
        <v>160.66</v>
      </c>
      <c r="AB179">
        <v>185.97</v>
      </c>
      <c r="AC179" s="2">
        <f>(Table2[[#This Row],[Close Price]]/Table2[[#This Row],[Day Low]])-1</f>
        <v>1.3218070273284921E-2</v>
      </c>
      <c r="AD179" s="2">
        <f>(Table2[[#This Row],[Day High]]/Table2[[#This Row],[Close Price]])-1</f>
        <v>4.5136786480983737E-3</v>
      </c>
      <c r="AE179" s="2">
        <f>(Table2[[#This Row],[Close Price]]/Table2[[#This Row],[Current Week Low]])-1</f>
        <v>2.0617977528089915E-2</v>
      </c>
      <c r="AF179" s="2">
        <f>(Table2[[#This Row],[Current Week High]]/Table2[[#This Row],[Close Price]])-1</f>
        <v>2.3669290471734605E-2</v>
      </c>
      <c r="AG179" s="2">
        <f>(Table2[[#This Row],[Close Price]]/Table2[[#This Row],[Current Month Low]])-1</f>
        <v>0.13077306112286813</v>
      </c>
      <c r="AH179" s="2">
        <f>(Table2[[#This Row],[Current Month High]]/Table2[[#This Row],[Close Price]])-1</f>
        <v>2.3669290471734605E-2</v>
      </c>
      <c r="AI179">
        <v>8.3282875543568107</v>
      </c>
      <c r="AJ179">
        <v>112.47953216374199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0.01</v>
      </c>
      <c r="AM179" t="s">
        <v>10218</v>
      </c>
      <c r="AN179">
        <v>8.76</v>
      </c>
      <c r="AO179" t="s">
        <v>10218</v>
      </c>
      <c r="AP179">
        <v>0.116788308419561</v>
      </c>
      <c r="AQ179">
        <f>(Table2[[#This Row],[Sharpe Ratio]]-AVERAGE(Table2[Sharpe Ratio]))/_xlfn.STDEV.P(Table2[Sharpe Ratio])</f>
        <v>0.68878494119001454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2.8794817647572479</v>
      </c>
      <c r="AS179">
        <f>_xlfn.RANK.AVG(Table2[[#This Row],[1Y Return vs Nifty Z-Score]],Table2[1Y Return vs Nifty Z-Score])</f>
        <v>193</v>
      </c>
      <c r="AT179">
        <f>_xlfn.RANK.AVG(Table2[[#This Row],[6M Return vs Nifty Z-Score]],Table2[6M Return vs Nifty Z-Score])</f>
        <v>291</v>
      </c>
      <c r="AU179">
        <f>_xlfn.RANK.AVG(Table2[[#This Row],[Sharpe Ratio Z-Score]],Table2[Sharpe Ratio Z-Score])</f>
        <v>178</v>
      </c>
      <c r="AV179">
        <f>(Table2[[#This Row],[Rank 1Y]]+Table2[[#This Row],[Rank 6M]]+Table2[[#This Row],[Rank Sharpe]])/3</f>
        <v>220.66666666666666</v>
      </c>
    </row>
    <row r="180" spans="1:48" x14ac:dyDescent="0.3">
      <c r="A180" t="s">
        <v>1028</v>
      </c>
      <c r="B180" t="s">
        <v>1029</v>
      </c>
      <c r="C180" t="s">
        <v>10172</v>
      </c>
      <c r="D180" t="s">
        <v>21</v>
      </c>
      <c r="E180">
        <v>13012.55853742</v>
      </c>
      <c r="F180">
        <v>2308.5500000000002</v>
      </c>
      <c r="G180">
        <v>137.35791729304</v>
      </c>
      <c r="H180">
        <f>(Table2[[#This Row],[1Y Return vs Nifty]]-AVERAGE(Table2[1Y Return vs Nifty]))/_xlfn.STDEV.P(Table2[1Y Return vs Nifty])</f>
        <v>1.3401051848951129</v>
      </c>
      <c r="I180">
        <v>-13.6471415651326</v>
      </c>
      <c r="J180">
        <f>(Table2[[#This Row],[1M Return vs Nifty]]-AVERAGE(Table2[1M Return vs Nifty]))/_xlfn.STDEV.P(Table2[1M Return vs Nifty])</f>
        <v>-1.581016967118883</v>
      </c>
      <c r="K180">
        <v>50.433872543325002</v>
      </c>
      <c r="L180">
        <f>(Table2[[#This Row],[6M Return vs Nifty]]-AVERAGE(Table2[6M Return vs Nifty]))/_xlfn.STDEV.P(Table2[6M Return vs Nifty])</f>
        <v>1.4994657301258127</v>
      </c>
      <c r="M180">
        <v>-4.8294544646258597</v>
      </c>
      <c r="N180">
        <f>(Table2[[#This Row],[1W Return vs Nifty]]-AVERAGE(Table2[1W Return vs Nifty]))/_xlfn.STDEV.P(Table2[1W Return vs Nifty])</f>
        <v>-1.3932086440070086</v>
      </c>
      <c r="O180">
        <v>2429.88</v>
      </c>
      <c r="P180">
        <v>2364.32737736134</v>
      </c>
      <c r="Q180">
        <v>1705.5572151399399</v>
      </c>
      <c r="R180">
        <v>29.5305343524299</v>
      </c>
      <c r="S180" s="2">
        <f>(Table2[[#This Row],[Close Price]]-Table2[[#This Row],[20D EMA]])/Table2[[#This Row],[20D EMA]]</f>
        <v>-4.9932506955075937E-2</v>
      </c>
      <c r="T180" s="2">
        <f>(Table2[[#This Row],[Close Price]]-Table2[[#This Row],[50D EMA]])/Table2[[#This Row],[50D EMA]]</f>
        <v>-2.3591224250674236E-2</v>
      </c>
      <c r="U180" s="2">
        <f>(Table2[[#This Row],[Close Price]]-Table2[[#This Row],[200D EMA]])/Table2[[#This Row],[200D EMA]]</f>
        <v>0.3535459142076246</v>
      </c>
      <c r="V180">
        <v>0.66424203713866103</v>
      </c>
      <c r="W180">
        <v>2319</v>
      </c>
      <c r="X180">
        <v>2350</v>
      </c>
      <c r="Y180">
        <v>2305</v>
      </c>
      <c r="Z180">
        <v>2409</v>
      </c>
      <c r="AA180">
        <v>2291.15</v>
      </c>
      <c r="AB180">
        <v>2771.95</v>
      </c>
      <c r="AC180" s="2">
        <f>(Table2[[#This Row],[Close Price]]/Table2[[#This Row],[Day Low]])-1</f>
        <v>-4.5062526951271664E-3</v>
      </c>
      <c r="AD180" s="2">
        <f>(Table2[[#This Row],[Day High]]/Table2[[#This Row],[Close Price]])-1</f>
        <v>1.7954993394121876E-2</v>
      </c>
      <c r="AE180" s="2">
        <f>(Table2[[#This Row],[Close Price]]/Table2[[#This Row],[Current Week Low]])-1</f>
        <v>1.5401301518438437E-3</v>
      </c>
      <c r="AF180" s="2">
        <f>(Table2[[#This Row],[Current Week High]]/Table2[[#This Row],[Close Price]])-1</f>
        <v>4.3512161313378428E-2</v>
      </c>
      <c r="AG180" s="2">
        <f>(Table2[[#This Row],[Close Price]]/Table2[[#This Row],[Current Month Low]])-1</f>
        <v>7.5944394736269238E-3</v>
      </c>
      <c r="AH180" s="2">
        <f>(Table2[[#This Row],[Current Month High]]/Table2[[#This Row],[Close Price]])-1</f>
        <v>0.20073206125056831</v>
      </c>
      <c r="AI180">
        <v>20.073206125056799</v>
      </c>
      <c r="AJ180">
        <v>212.55754129434001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-0.01</v>
      </c>
      <c r="AM180" t="s">
        <v>10217</v>
      </c>
      <c r="AN180">
        <v>-6.61</v>
      </c>
      <c r="AO180" t="s">
        <v>10217</v>
      </c>
      <c r="AQ180">
        <f>(Table2[[#This Row],[Sharpe Ratio]]-AVERAGE(Table2[Sharpe Ratio]))/_xlfn.STDEV.P(Table2[Sharpe Ratio])</f>
        <v>-0.66312462046151466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-0.7977793165664806</v>
      </c>
      <c r="AS180">
        <f>_xlfn.RANK.AVG(Table2[[#This Row],[1Y Return vs Nifty Z-Score]],Table2[1Y Return vs Nifty Z-Score])</f>
        <v>66</v>
      </c>
      <c r="AT180">
        <f>_xlfn.RANK.AVG(Table2[[#This Row],[6M Return vs Nifty Z-Score]],Table2[6M Return vs Nifty Z-Score])</f>
        <v>59</v>
      </c>
      <c r="AU180">
        <f>_xlfn.RANK.AVG(Table2[[#This Row],[Sharpe Ratio Z-Score]],Table2[Sharpe Ratio Z-Score])</f>
        <v>537.5</v>
      </c>
      <c r="AV180">
        <f>(Table2[[#This Row],[Rank 1Y]]+Table2[[#This Row],[Rank 6M]]+Table2[[#This Row],[Rank Sharpe]])/3</f>
        <v>220.83333333333334</v>
      </c>
    </row>
    <row r="181" spans="1:48" x14ac:dyDescent="0.3">
      <c r="A181" t="s">
        <v>449</v>
      </c>
      <c r="B181" t="s">
        <v>450</v>
      </c>
      <c r="C181" t="s">
        <v>10172</v>
      </c>
      <c r="D181" t="s">
        <v>21</v>
      </c>
      <c r="E181">
        <v>49999.660216739998</v>
      </c>
      <c r="F181">
        <v>1842.6</v>
      </c>
      <c r="G181">
        <v>43.867154136363403</v>
      </c>
      <c r="H181">
        <f>(Table2[[#This Row],[1Y Return vs Nifty]]-AVERAGE(Table2[1Y Return vs Nifty]))/_xlfn.STDEV.P(Table2[1Y Return vs Nifty])</f>
        <v>5.8206568323982938E-2</v>
      </c>
      <c r="I181">
        <v>7.578671845213</v>
      </c>
      <c r="J181">
        <f>(Table2[[#This Row],[1M Return vs Nifty]]-AVERAGE(Table2[1M Return vs Nifty]))/_xlfn.STDEV.P(Table2[1M Return vs Nifty])</f>
        <v>0.55527920958971677</v>
      </c>
      <c r="K181">
        <v>3.96985291043887</v>
      </c>
      <c r="L181">
        <f>(Table2[[#This Row],[6M Return vs Nifty]]-AVERAGE(Table2[6M Return vs Nifty]))/_xlfn.STDEV.P(Table2[6M Return vs Nifty])</f>
        <v>-7.7732180874460863E-2</v>
      </c>
      <c r="M181">
        <v>-0.65997658297490003</v>
      </c>
      <c r="N181">
        <f>(Table2[[#This Row],[1W Return vs Nifty]]-AVERAGE(Table2[1W Return vs Nifty]))/_xlfn.STDEV.P(Table2[1W Return vs Nifty])</f>
        <v>-0.5356468868083698</v>
      </c>
      <c r="O181">
        <v>1772.73</v>
      </c>
      <c r="P181">
        <v>1672.43310079246</v>
      </c>
      <c r="Q181">
        <v>1477.5931966636199</v>
      </c>
      <c r="R181">
        <v>61.235791207125203</v>
      </c>
      <c r="S181" s="2">
        <f>(Table2[[#This Row],[Close Price]]-Table2[[#This Row],[20D EMA]])/Table2[[#This Row],[20D EMA]]</f>
        <v>3.941378551725299E-2</v>
      </c>
      <c r="T181" s="2">
        <f>(Table2[[#This Row],[Close Price]]-Table2[[#This Row],[50D EMA]])/Table2[[#This Row],[50D EMA]]</f>
        <v>0.1017481052766228</v>
      </c>
      <c r="U181" s="2">
        <f>(Table2[[#This Row],[Close Price]]-Table2[[#This Row],[200D EMA]])/Table2[[#This Row],[200D EMA]]</f>
        <v>0.24702793986907839</v>
      </c>
      <c r="V181">
        <v>1.09472371409435</v>
      </c>
      <c r="W181">
        <v>1857.3</v>
      </c>
      <c r="X181">
        <v>1899.9</v>
      </c>
      <c r="Y181">
        <v>1774.2</v>
      </c>
      <c r="Z181">
        <v>1910</v>
      </c>
      <c r="AA181">
        <v>1636</v>
      </c>
      <c r="AB181">
        <v>1928.7</v>
      </c>
      <c r="AC181" s="2">
        <f>(Table2[[#This Row],[Close Price]]/Table2[[#This Row],[Day Low]])-1</f>
        <v>-7.9147149087385182E-3</v>
      </c>
      <c r="AD181" s="2">
        <f>(Table2[[#This Row],[Day High]]/Table2[[#This Row],[Close Price]])-1</f>
        <v>3.109736242266381E-2</v>
      </c>
      <c r="AE181" s="2">
        <f>(Table2[[#This Row],[Close Price]]/Table2[[#This Row],[Current Week Low]])-1</f>
        <v>3.8552587081501555E-2</v>
      </c>
      <c r="AF181" s="2">
        <f>(Table2[[#This Row],[Current Week High]]/Table2[[#This Row],[Close Price]])-1</f>
        <v>3.6578747422120861E-2</v>
      </c>
      <c r="AG181" s="2">
        <f>(Table2[[#This Row],[Close Price]]/Table2[[#This Row],[Current Month Low]])-1</f>
        <v>0.12628361858190695</v>
      </c>
      <c r="AH181" s="2">
        <f>(Table2[[#This Row],[Current Month High]]/Table2[[#This Row],[Close Price]])-1</f>
        <v>4.6727450341908172E-2</v>
      </c>
      <c r="AI181">
        <v>4.6727450341908101</v>
      </c>
      <c r="AJ181">
        <v>77.514450867052005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0.03</v>
      </c>
      <c r="AM181" t="s">
        <v>10218</v>
      </c>
      <c r="AN181">
        <v>-1.23</v>
      </c>
      <c r="AO181" t="s">
        <v>10217</v>
      </c>
      <c r="AP181">
        <v>0.19073622903703499</v>
      </c>
      <c r="AQ181">
        <f>(Table2[[#This Row],[Sharpe Ratio]]-AVERAGE(Table2[Sharpe Ratio]))/_xlfn.STDEV.P(Table2[Sharpe Ratio])</f>
        <v>1.5447858739877287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1.5448925842185979</v>
      </c>
      <c r="AS181">
        <f>_xlfn.RANK.AVG(Table2[[#This Row],[1Y Return vs Nifty Z-Score]],Table2[1Y Return vs Nifty Z-Score])</f>
        <v>270</v>
      </c>
      <c r="AT181">
        <f>_xlfn.RANK.AVG(Table2[[#This Row],[6M Return vs Nifty Z-Score]],Table2[6M Return vs Nifty Z-Score])</f>
        <v>351</v>
      </c>
      <c r="AU181">
        <f>_xlfn.RANK.AVG(Table2[[#This Row],[Sharpe Ratio Z-Score]],Table2[Sharpe Ratio Z-Score])</f>
        <v>46</v>
      </c>
      <c r="AV181">
        <f>(Table2[[#This Row],[Rank 1Y]]+Table2[[#This Row],[Rank 6M]]+Table2[[#This Row],[Rank Sharpe]])/3</f>
        <v>222.33333333333334</v>
      </c>
    </row>
    <row r="182" spans="1:48" x14ac:dyDescent="0.3">
      <c r="A182" t="s">
        <v>1886</v>
      </c>
      <c r="B182" t="s">
        <v>1887</v>
      </c>
      <c r="C182" t="s">
        <v>10172</v>
      </c>
      <c r="D182" t="s">
        <v>290</v>
      </c>
      <c r="E182">
        <v>3729.3279748199998</v>
      </c>
      <c r="F182">
        <v>1366.05</v>
      </c>
      <c r="G182">
        <v>47.863789149053098</v>
      </c>
      <c r="H182">
        <f>(Table2[[#This Row],[1Y Return vs Nifty]]-AVERAGE(Table2[1Y Return vs Nifty]))/_xlfn.STDEV.P(Table2[1Y Return vs Nifty])</f>
        <v>0.11300643005065217</v>
      </c>
      <c r="I182">
        <v>-4.0601247876033097</v>
      </c>
      <c r="J182">
        <f>(Table2[[#This Row],[1M Return vs Nifty]]-AVERAGE(Table2[1M Return vs Nifty]))/_xlfn.STDEV.P(Table2[1M Return vs Nifty])</f>
        <v>-0.61612073949565349</v>
      </c>
      <c r="K182">
        <v>21.567778363167101</v>
      </c>
      <c r="L182">
        <f>(Table2[[#This Row],[6M Return vs Nifty]]-AVERAGE(Table2[6M Return vs Nifty]))/_xlfn.STDEV.P(Table2[6M Return vs Nifty])</f>
        <v>0.51962059835725427</v>
      </c>
      <c r="M182">
        <v>-2.02197888977491</v>
      </c>
      <c r="N182">
        <f>(Table2[[#This Row],[1W Return vs Nifty]]-AVERAGE(Table2[1W Return vs Nifty]))/_xlfn.STDEV.P(Table2[1W Return vs Nifty])</f>
        <v>-0.81577814656829228</v>
      </c>
      <c r="O182">
        <v>1357.23</v>
      </c>
      <c r="P182">
        <v>1339.52657550206</v>
      </c>
      <c r="Q182">
        <v>1180.53321976448</v>
      </c>
      <c r="R182">
        <v>61.781354502874898</v>
      </c>
      <c r="S182" s="2">
        <f>(Table2[[#This Row],[Close Price]]-Table2[[#This Row],[20D EMA]])/Table2[[#This Row],[20D EMA]]</f>
        <v>6.4985300943833663E-3</v>
      </c>
      <c r="T182" s="2">
        <f>(Table2[[#This Row],[Close Price]]-Table2[[#This Row],[50D EMA]])/Table2[[#This Row],[50D EMA]]</f>
        <v>1.9800595959060256E-2</v>
      </c>
      <c r="U182" s="2">
        <f>(Table2[[#This Row],[Close Price]]-Table2[[#This Row],[200D EMA]])/Table2[[#This Row],[200D EMA]]</f>
        <v>0.15714659878231221</v>
      </c>
      <c r="V182">
        <v>0.57788812161590097</v>
      </c>
      <c r="W182">
        <v>1359</v>
      </c>
      <c r="X182">
        <v>1370</v>
      </c>
      <c r="Y182">
        <v>1351.2</v>
      </c>
      <c r="Z182">
        <v>1378.9</v>
      </c>
      <c r="AA182">
        <v>1332</v>
      </c>
      <c r="AB182">
        <v>1415</v>
      </c>
      <c r="AC182" s="2">
        <f>(Table2[[#This Row],[Close Price]]/Table2[[#This Row],[Day Low]])-1</f>
        <v>5.1876379690949381E-3</v>
      </c>
      <c r="AD182" s="2">
        <f>(Table2[[#This Row],[Day High]]/Table2[[#This Row],[Close Price]])-1</f>
        <v>2.8915486255993716E-3</v>
      </c>
      <c r="AE182" s="2">
        <f>(Table2[[#This Row],[Close Price]]/Table2[[#This Row],[Current Week Low]])-1</f>
        <v>1.0990230905861376E-2</v>
      </c>
      <c r="AF182" s="2">
        <f>(Table2[[#This Row],[Current Week High]]/Table2[[#This Row],[Close Price]])-1</f>
        <v>9.4066835035322427E-3</v>
      </c>
      <c r="AG182" s="2">
        <f>(Table2[[#This Row],[Close Price]]/Table2[[#This Row],[Current Month Low]])-1</f>
        <v>2.5563063063062996E-2</v>
      </c>
      <c r="AH182" s="2">
        <f>(Table2[[#This Row],[Current Month High]]/Table2[[#This Row],[Close Price]])-1</f>
        <v>3.5833241828630014E-2</v>
      </c>
      <c r="AI182">
        <v>3.583324182863</v>
      </c>
      <c r="AJ182">
        <v>80.205791174724595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-0.14000000000000001</v>
      </c>
      <c r="AM182" t="s">
        <v>10217</v>
      </c>
      <c r="AN182">
        <v>0.67</v>
      </c>
      <c r="AO182" t="s">
        <v>10218</v>
      </c>
      <c r="AP182">
        <v>9.0680519501442E-2</v>
      </c>
      <c r="AQ182">
        <f>(Table2[[#This Row],[Sharpe Ratio]]-AVERAGE(Table2[Sharpe Ratio]))/_xlfn.STDEV.P(Table2[Sharpe Ratio])</f>
        <v>0.3865683070969288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-0.41270355055911057</v>
      </c>
      <c r="AS182">
        <f>_xlfn.RANK.AVG(Table2[[#This Row],[1Y Return vs Nifty Z-Score]],Table2[1Y Return vs Nifty Z-Score])</f>
        <v>254</v>
      </c>
      <c r="AT182">
        <f>_xlfn.RANK.AVG(Table2[[#This Row],[6M Return vs Nifty Z-Score]],Table2[6M Return vs Nifty Z-Score])</f>
        <v>177</v>
      </c>
      <c r="AU182">
        <f>_xlfn.RANK.AVG(Table2[[#This Row],[Sharpe Ratio Z-Score]],Table2[Sharpe Ratio Z-Score])</f>
        <v>238</v>
      </c>
      <c r="AV182">
        <f>(Table2[[#This Row],[Rank 1Y]]+Table2[[#This Row],[Rank 6M]]+Table2[[#This Row],[Rank Sharpe]])/3</f>
        <v>223</v>
      </c>
    </row>
    <row r="183" spans="1:48" x14ac:dyDescent="0.3">
      <c r="A183" t="s">
        <v>1202</v>
      </c>
      <c r="B183" t="s">
        <v>1203</v>
      </c>
      <c r="C183" t="s">
        <v>10178</v>
      </c>
      <c r="D183" t="s">
        <v>60</v>
      </c>
      <c r="E183">
        <v>9832.1722408799997</v>
      </c>
      <c r="F183">
        <v>1069.2</v>
      </c>
      <c r="G183">
        <v>99.210916451409901</v>
      </c>
      <c r="H183">
        <f>(Table2[[#This Row],[1Y Return vs Nifty]]-AVERAGE(Table2[1Y Return vs Nifty]))/_xlfn.STDEV.P(Table2[1Y Return vs Nifty])</f>
        <v>0.81705257569485157</v>
      </c>
      <c r="I183">
        <v>8.8882875441592795</v>
      </c>
      <c r="J183">
        <f>(Table2[[#This Row],[1M Return vs Nifty]]-AVERAGE(Table2[1M Return vs Nifty]))/_xlfn.STDEV.P(Table2[1M Return vs Nifty])</f>
        <v>0.68708697386851081</v>
      </c>
      <c r="K183">
        <v>38.180808227840103</v>
      </c>
      <c r="L183">
        <f>(Table2[[#This Row],[6M Return vs Nifty]]-AVERAGE(Table2[6M Return vs Nifty]))/_xlfn.STDEV.P(Table2[6M Return vs Nifty])</f>
        <v>1.0835415893728968</v>
      </c>
      <c r="M183">
        <v>4.2830591260244599</v>
      </c>
      <c r="N183">
        <f>(Table2[[#This Row],[1W Return vs Nifty]]-AVERAGE(Table2[1W Return vs Nifty]))/_xlfn.STDEV.P(Table2[1W Return vs Nifty])</f>
        <v>0.48101719172288282</v>
      </c>
      <c r="O183">
        <v>982.91</v>
      </c>
      <c r="P183">
        <v>938.53082006853197</v>
      </c>
      <c r="Q183">
        <v>773.224594120093</v>
      </c>
      <c r="R183">
        <v>83.296732796620901</v>
      </c>
      <c r="S183" s="2">
        <f>(Table2[[#This Row],[Close Price]]-Table2[[#This Row],[20D EMA]])/Table2[[#This Row],[20D EMA]]</f>
        <v>8.7790336856884227E-2</v>
      </c>
      <c r="T183" s="2">
        <f>(Table2[[#This Row],[Close Price]]-Table2[[#This Row],[50D EMA]])/Table2[[#This Row],[50D EMA]]</f>
        <v>0.13922737233277704</v>
      </c>
      <c r="U183" s="2">
        <f>(Table2[[#This Row],[Close Price]]-Table2[[#This Row],[200D EMA]])/Table2[[#This Row],[200D EMA]]</f>
        <v>0.38278064113663951</v>
      </c>
      <c r="V183">
        <v>1.62483849238573</v>
      </c>
      <c r="W183">
        <v>1070</v>
      </c>
      <c r="X183">
        <v>1100</v>
      </c>
      <c r="Y183">
        <v>992.95</v>
      </c>
      <c r="Z183">
        <v>1123</v>
      </c>
      <c r="AA183">
        <v>900.55</v>
      </c>
      <c r="AB183">
        <v>1123</v>
      </c>
      <c r="AC183" s="2">
        <f>(Table2[[#This Row],[Close Price]]/Table2[[#This Row],[Day Low]])-1</f>
        <v>-7.4766355140187812E-4</v>
      </c>
      <c r="AD183" s="2">
        <f>(Table2[[#This Row],[Day High]]/Table2[[#This Row],[Close Price]])-1</f>
        <v>2.8806584362139898E-2</v>
      </c>
      <c r="AE183" s="2">
        <f>(Table2[[#This Row],[Close Price]]/Table2[[#This Row],[Current Week Low]])-1</f>
        <v>7.6791379223525746E-2</v>
      </c>
      <c r="AF183" s="2">
        <f>(Table2[[#This Row],[Current Week High]]/Table2[[#This Row],[Close Price]])-1</f>
        <v>5.0317994762439255E-2</v>
      </c>
      <c r="AG183" s="2">
        <f>(Table2[[#This Row],[Close Price]]/Table2[[#This Row],[Current Month Low]])-1</f>
        <v>0.18727444339570276</v>
      </c>
      <c r="AH183" s="2">
        <f>(Table2[[#This Row],[Current Month High]]/Table2[[#This Row],[Close Price]])-1</f>
        <v>5.0317994762439255E-2</v>
      </c>
      <c r="AI183">
        <v>5.0317994762439202</v>
      </c>
      <c r="AJ183">
        <v>159.45158942004301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0.09</v>
      </c>
      <c r="AM183" t="s">
        <v>10218</v>
      </c>
      <c r="AN183">
        <v>16.739999999999998</v>
      </c>
      <c r="AO183" t="s">
        <v>10218</v>
      </c>
      <c r="AP183">
        <v>1.7662386767439E-2</v>
      </c>
      <c r="AQ183">
        <f>(Table2[[#This Row],[Sharpe Ratio]]-AVERAGE(Table2[Sharpe Ratio]))/_xlfn.STDEV.P(Table2[Sharpe Ratio])</f>
        <v>-0.45866965510053948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2.6100286755586026</v>
      </c>
      <c r="AS183">
        <f>_xlfn.RANK.AVG(Table2[[#This Row],[1Y Return vs Nifty Z-Score]],Table2[1Y Return vs Nifty Z-Score])</f>
        <v>113</v>
      </c>
      <c r="AT183">
        <f>_xlfn.RANK.AVG(Table2[[#This Row],[6M Return vs Nifty Z-Score]],Table2[6M Return vs Nifty Z-Score])</f>
        <v>93</v>
      </c>
      <c r="AU183">
        <f>_xlfn.RANK.AVG(Table2[[#This Row],[Sharpe Ratio Z-Score]],Table2[Sharpe Ratio Z-Score])</f>
        <v>465</v>
      </c>
      <c r="AV183">
        <f>(Table2[[#This Row],[Rank 1Y]]+Table2[[#This Row],[Rank 6M]]+Table2[[#This Row],[Rank Sharpe]])/3</f>
        <v>223.66666666666666</v>
      </c>
    </row>
    <row r="184" spans="1:48" x14ac:dyDescent="0.3">
      <c r="A184" t="s">
        <v>320</v>
      </c>
      <c r="B184" t="s">
        <v>321</v>
      </c>
      <c r="C184" t="s">
        <v>10171</v>
      </c>
      <c r="D184" t="s">
        <v>18</v>
      </c>
      <c r="E184">
        <v>83463.838229325003</v>
      </c>
      <c r="F184">
        <v>392.25</v>
      </c>
      <c r="G184">
        <v>82.037453915346603</v>
      </c>
      <c r="H184">
        <f>(Table2[[#This Row],[1Y Return vs Nifty]]-AVERAGE(Table2[1Y Return vs Nifty]))/_xlfn.STDEV.P(Table2[1Y Return vs Nifty])</f>
        <v>0.5815786409081346</v>
      </c>
      <c r="I184">
        <v>15.9492112320375</v>
      </c>
      <c r="J184">
        <f>(Table2[[#This Row],[1M Return vs Nifty]]-AVERAGE(Table2[1M Return vs Nifty]))/_xlfn.STDEV.P(Table2[1M Return vs Nifty])</f>
        <v>1.3977416840947525</v>
      </c>
      <c r="K184">
        <v>12.1640116344287</v>
      </c>
      <c r="L184">
        <f>(Table2[[#This Row],[6M Return vs Nifty]]-AVERAGE(Table2[6M Return vs Nifty]))/_xlfn.STDEV.P(Table2[6M Return vs Nifty])</f>
        <v>0.20041443932742672</v>
      </c>
      <c r="M184">
        <v>12.027782485731199</v>
      </c>
      <c r="N184">
        <f>(Table2[[#This Row],[1W Return vs Nifty]]-AVERAGE(Table2[1W Return vs Nifty]))/_xlfn.STDEV.P(Table2[1W Return vs Nifty])</f>
        <v>2.0739213302951778</v>
      </c>
      <c r="O184">
        <v>360.23</v>
      </c>
      <c r="P184">
        <v>349.34537559745598</v>
      </c>
      <c r="Q184">
        <v>304.39396398012599</v>
      </c>
      <c r="R184">
        <v>78.140484468016297</v>
      </c>
      <c r="S184" s="2">
        <f>(Table2[[#This Row],[Close Price]]-Table2[[#This Row],[20D EMA]])/Table2[[#This Row],[20D EMA]]</f>
        <v>8.8887655109235714E-2</v>
      </c>
      <c r="T184" s="2">
        <f>(Table2[[#This Row],[Close Price]]-Table2[[#This Row],[50D EMA]])/Table2[[#This Row],[50D EMA]]</f>
        <v>0.12281434763281995</v>
      </c>
      <c r="U184" s="2">
        <f>(Table2[[#This Row],[Close Price]]-Table2[[#This Row],[200D EMA]])/Table2[[#This Row],[200D EMA]]</f>
        <v>0.28862607809664115</v>
      </c>
      <c r="V184">
        <v>1.3402363723136299</v>
      </c>
      <c r="W184">
        <v>385.8</v>
      </c>
      <c r="X184">
        <v>393.5</v>
      </c>
      <c r="Y184">
        <v>370.1</v>
      </c>
      <c r="Z184">
        <v>406.6</v>
      </c>
      <c r="AA184">
        <v>323</v>
      </c>
      <c r="AB184">
        <v>406.6</v>
      </c>
      <c r="AC184" s="2">
        <f>(Table2[[#This Row],[Close Price]]/Table2[[#This Row],[Day Low]])-1</f>
        <v>1.6718506998444793E-2</v>
      </c>
      <c r="AD184" s="2">
        <f>(Table2[[#This Row],[Day High]]/Table2[[#This Row],[Close Price]])-1</f>
        <v>3.1867431485022024E-3</v>
      </c>
      <c r="AE184" s="2">
        <f>(Table2[[#This Row],[Close Price]]/Table2[[#This Row],[Current Week Low]])-1</f>
        <v>5.9848689543366529E-2</v>
      </c>
      <c r="AF184" s="2">
        <f>(Table2[[#This Row],[Current Week High]]/Table2[[#This Row],[Close Price]])-1</f>
        <v>3.6583811344805595E-2</v>
      </c>
      <c r="AG184" s="2">
        <f>(Table2[[#This Row],[Close Price]]/Table2[[#This Row],[Current Month Low]])-1</f>
        <v>0.2143962848297214</v>
      </c>
      <c r="AH184" s="2">
        <f>(Table2[[#This Row],[Current Month High]]/Table2[[#This Row],[Close Price]])-1</f>
        <v>3.6583811344805595E-2</v>
      </c>
      <c r="AI184">
        <v>3.6583811344805501</v>
      </c>
      <c r="AJ184">
        <v>145.976170568561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0.04</v>
      </c>
      <c r="AM184" t="s">
        <v>10218</v>
      </c>
      <c r="AN184">
        <v>14.64</v>
      </c>
      <c r="AO184" t="s">
        <v>10218</v>
      </c>
      <c r="AP184">
        <v>7.5854405532468E-2</v>
      </c>
      <c r="AQ184">
        <f>(Table2[[#This Row],[Sharpe Ratio]]-AVERAGE(Table2[Sharpe Ratio]))/_xlfn.STDEV.P(Table2[Sharpe Ratio])</f>
        <v>0.21494526102295949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4.4686013556484507</v>
      </c>
      <c r="AS184">
        <f>_xlfn.RANK.AVG(Table2[[#This Row],[1Y Return vs Nifty Z-Score]],Table2[1Y Return vs Nifty Z-Score])</f>
        <v>141</v>
      </c>
      <c r="AT184">
        <f>_xlfn.RANK.AVG(Table2[[#This Row],[6M Return vs Nifty Z-Score]],Table2[6M Return vs Nifty Z-Score])</f>
        <v>256</v>
      </c>
      <c r="AU184">
        <f>_xlfn.RANK.AVG(Table2[[#This Row],[Sharpe Ratio Z-Score]],Table2[Sharpe Ratio Z-Score])</f>
        <v>275</v>
      </c>
      <c r="AV184">
        <f>(Table2[[#This Row],[Rank 1Y]]+Table2[[#This Row],[Rank 6M]]+Table2[[#This Row],[Rank Sharpe]])/3</f>
        <v>224</v>
      </c>
    </row>
    <row r="185" spans="1:48" x14ac:dyDescent="0.3">
      <c r="A185" t="s">
        <v>556</v>
      </c>
      <c r="B185" t="s">
        <v>557</v>
      </c>
      <c r="C185" t="s">
        <v>10180</v>
      </c>
      <c r="D185" t="s">
        <v>183</v>
      </c>
      <c r="E185">
        <v>35671.062567114001</v>
      </c>
      <c r="F185">
        <v>194.22</v>
      </c>
      <c r="G185">
        <v>77.594877907673293</v>
      </c>
      <c r="H185">
        <f>(Table2[[#This Row],[1Y Return vs Nifty]]-AVERAGE(Table2[1Y Return vs Nifty]))/_xlfn.STDEV.P(Table2[1Y Return vs Nifty])</f>
        <v>0.52066425914504366</v>
      </c>
      <c r="I185">
        <v>-1.56427323911613</v>
      </c>
      <c r="J185">
        <f>(Table2[[#This Row],[1M Return vs Nifty]]-AVERAGE(Table2[1M Return vs Nifty]))/_xlfn.STDEV.P(Table2[1M Return vs Nifty])</f>
        <v>-0.36492291646821617</v>
      </c>
      <c r="K185">
        <v>15.6341073366654</v>
      </c>
      <c r="L185">
        <f>(Table2[[#This Row],[6M Return vs Nifty]]-AVERAGE(Table2[6M Return vs Nifty]))/_xlfn.STDEV.P(Table2[6M Return vs Nifty])</f>
        <v>0.31820510263596818</v>
      </c>
      <c r="M185">
        <v>1.5713197654715401</v>
      </c>
      <c r="N185">
        <f>(Table2[[#This Row],[1W Return vs Nifty]]-AVERAGE(Table2[1W Return vs Nifty]))/_xlfn.STDEV.P(Table2[1W Return vs Nifty])</f>
        <v>-7.6722658951098865E-2</v>
      </c>
      <c r="O185">
        <v>191.69</v>
      </c>
      <c r="P185">
        <v>189.03353326567901</v>
      </c>
      <c r="Q185">
        <v>157.81667084999401</v>
      </c>
      <c r="R185">
        <v>56.934348353343999</v>
      </c>
      <c r="S185" s="2">
        <f>(Table2[[#This Row],[Close Price]]-Table2[[#This Row],[20D EMA]])/Table2[[#This Row],[20D EMA]]</f>
        <v>1.3198393239083943E-2</v>
      </c>
      <c r="T185" s="2">
        <f>(Table2[[#This Row],[Close Price]]-Table2[[#This Row],[50D EMA]])/Table2[[#This Row],[50D EMA]]</f>
        <v>2.7436754975275299E-2</v>
      </c>
      <c r="U185" s="2">
        <f>(Table2[[#This Row],[Close Price]]-Table2[[#This Row],[200D EMA]])/Table2[[#This Row],[200D EMA]]</f>
        <v>0.23066846457943369</v>
      </c>
      <c r="V185">
        <v>0.72662223175251694</v>
      </c>
      <c r="W185">
        <v>195.54</v>
      </c>
      <c r="X185">
        <v>200.4</v>
      </c>
      <c r="Y185">
        <v>189.08</v>
      </c>
      <c r="Z185">
        <v>194.98</v>
      </c>
      <c r="AA185">
        <v>174.7</v>
      </c>
      <c r="AB185">
        <v>209</v>
      </c>
      <c r="AC185" s="2">
        <f>(Table2[[#This Row],[Close Price]]/Table2[[#This Row],[Day Low]])-1</f>
        <v>-6.7505369745319843E-3</v>
      </c>
      <c r="AD185" s="2">
        <f>(Table2[[#This Row],[Day High]]/Table2[[#This Row],[Close Price]])-1</f>
        <v>3.1819586036453629E-2</v>
      </c>
      <c r="AE185" s="2">
        <f>(Table2[[#This Row],[Close Price]]/Table2[[#This Row],[Current Week Low]])-1</f>
        <v>2.7184260630420898E-2</v>
      </c>
      <c r="AF185" s="2">
        <f>(Table2[[#This Row],[Current Week High]]/Table2[[#This Row],[Close Price]])-1</f>
        <v>3.9130882504376796E-3</v>
      </c>
      <c r="AG185" s="2">
        <f>(Table2[[#This Row],[Close Price]]/Table2[[#This Row],[Current Month Low]])-1</f>
        <v>0.11173440183171146</v>
      </c>
      <c r="AH185" s="2">
        <f>(Table2[[#This Row],[Current Month High]]/Table2[[#This Row],[Close Price]])-1</f>
        <v>7.6099268870353232E-2</v>
      </c>
      <c r="AI185">
        <v>7.6099268870353196</v>
      </c>
      <c r="AJ185">
        <v>125.31322505800399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0.04</v>
      </c>
      <c r="AM185" t="s">
        <v>10218</v>
      </c>
      <c r="AN185">
        <v>-1.69</v>
      </c>
      <c r="AO185" t="s">
        <v>10217</v>
      </c>
      <c r="AP185">
        <v>6.7417239607862001E-2</v>
      </c>
      <c r="AQ185">
        <f>(Table2[[#This Row],[Sharpe Ratio]]-AVERAGE(Table2[Sharpe Ratio]))/_xlfn.STDEV.P(Table2[Sharpe Ratio])</f>
        <v>0.11727893259444648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0.51450271895614319</v>
      </c>
      <c r="AS185">
        <f>_xlfn.RANK.AVG(Table2[[#This Row],[1Y Return vs Nifty Z-Score]],Table2[1Y Return vs Nifty Z-Score])</f>
        <v>153</v>
      </c>
      <c r="AT185">
        <f>_xlfn.RANK.AVG(Table2[[#This Row],[6M Return vs Nifty Z-Score]],Table2[6M Return vs Nifty Z-Score])</f>
        <v>222</v>
      </c>
      <c r="AU185">
        <f>_xlfn.RANK.AVG(Table2[[#This Row],[Sharpe Ratio Z-Score]],Table2[Sharpe Ratio Z-Score])</f>
        <v>297</v>
      </c>
      <c r="AV185">
        <f>(Table2[[#This Row],[Rank 1Y]]+Table2[[#This Row],[Rank 6M]]+Table2[[#This Row],[Rank Sharpe]])/3</f>
        <v>224</v>
      </c>
    </row>
    <row r="186" spans="1:48" x14ac:dyDescent="0.3">
      <c r="A186" t="s">
        <v>455</v>
      </c>
      <c r="B186" t="s">
        <v>456</v>
      </c>
      <c r="C186" t="s">
        <v>10187</v>
      </c>
      <c r="D186" t="s">
        <v>379</v>
      </c>
      <c r="E186">
        <v>48945.996229800003</v>
      </c>
      <c r="F186">
        <v>1662</v>
      </c>
      <c r="G186">
        <v>35.134798123460101</v>
      </c>
      <c r="H186">
        <f>(Table2[[#This Row],[1Y Return vs Nifty]]-AVERAGE(Table2[1Y Return vs Nifty]))/_xlfn.STDEV.P(Table2[1Y Return vs Nifty])</f>
        <v>-6.1527132786017236E-2</v>
      </c>
      <c r="I186">
        <v>0.90368985965061299</v>
      </c>
      <c r="J186">
        <f>(Table2[[#This Row],[1M Return vs Nifty]]-AVERAGE(Table2[1M Return vs Nifty]))/_xlfn.STDEV.P(Table2[1M Return vs Nifty])</f>
        <v>-0.11653195824074265</v>
      </c>
      <c r="K186">
        <v>43.454548543168301</v>
      </c>
      <c r="L186">
        <f>(Table2[[#This Row],[6M Return vs Nifty]]-AVERAGE(Table2[6M Return vs Nifty]))/_xlfn.STDEV.P(Table2[6M Return vs Nifty])</f>
        <v>1.2625560671174454</v>
      </c>
      <c r="M186">
        <v>2.5584377654489199</v>
      </c>
      <c r="N186">
        <f>(Table2[[#This Row],[1W Return vs Nifty]]-AVERAGE(Table2[1W Return vs Nifty]))/_xlfn.STDEV.P(Table2[1W Return vs Nifty])</f>
        <v>0.12630387594151923</v>
      </c>
      <c r="O186">
        <v>1608.25</v>
      </c>
      <c r="P186">
        <v>1509.3017835538799</v>
      </c>
      <c r="Q186">
        <v>1272.4673414993399</v>
      </c>
      <c r="R186">
        <v>66.498173114317694</v>
      </c>
      <c r="S186" s="2">
        <f>(Table2[[#This Row],[Close Price]]-Table2[[#This Row],[20D EMA]])/Table2[[#This Row],[20D EMA]]</f>
        <v>3.3421420799005133E-2</v>
      </c>
      <c r="T186" s="2">
        <f>(Table2[[#This Row],[Close Price]]-Table2[[#This Row],[50D EMA]])/Table2[[#This Row],[50D EMA]]</f>
        <v>0.10117142781516432</v>
      </c>
      <c r="U186" s="2">
        <f>(Table2[[#This Row],[Close Price]]-Table2[[#This Row],[200D EMA]])/Table2[[#This Row],[200D EMA]]</f>
        <v>0.3061238947332639</v>
      </c>
      <c r="V186">
        <v>1.1269133341717601</v>
      </c>
      <c r="W186">
        <v>1650</v>
      </c>
      <c r="X186">
        <v>1668.15</v>
      </c>
      <c r="Y186">
        <v>1632.2</v>
      </c>
      <c r="Z186">
        <v>1694.4</v>
      </c>
      <c r="AA186">
        <v>1499.7</v>
      </c>
      <c r="AB186">
        <v>1694.4</v>
      </c>
      <c r="AC186" s="2">
        <f>(Table2[[#This Row],[Close Price]]/Table2[[#This Row],[Day Low]])-1</f>
        <v>7.2727272727273196E-3</v>
      </c>
      <c r="AD186" s="2">
        <f>(Table2[[#This Row],[Day High]]/Table2[[#This Row],[Close Price]])-1</f>
        <v>3.7003610108303775E-3</v>
      </c>
      <c r="AE186" s="2">
        <f>(Table2[[#This Row],[Close Price]]/Table2[[#This Row],[Current Week Low]])-1</f>
        <v>1.8257566474696674E-2</v>
      </c>
      <c r="AF186" s="2">
        <f>(Table2[[#This Row],[Current Week High]]/Table2[[#This Row],[Close Price]])-1</f>
        <v>1.9494584837545181E-2</v>
      </c>
      <c r="AG186" s="2">
        <f>(Table2[[#This Row],[Close Price]]/Table2[[#This Row],[Current Month Low]])-1</f>
        <v>0.10822164432886572</v>
      </c>
      <c r="AH186" s="2">
        <f>(Table2[[#This Row],[Current Month High]]/Table2[[#This Row],[Close Price]])-1</f>
        <v>1.9494584837545181E-2</v>
      </c>
      <c r="AI186">
        <v>1.9494584837545099</v>
      </c>
      <c r="AJ186">
        <v>69.375796178343904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0.22</v>
      </c>
      <c r="AM186" t="s">
        <v>10218</v>
      </c>
      <c r="AN186">
        <v>3.75</v>
      </c>
      <c r="AO186" t="s">
        <v>10218</v>
      </c>
      <c r="AP186">
        <v>6.8689428931558993E-2</v>
      </c>
      <c r="AQ186">
        <f>(Table2[[#This Row],[Sharpe Ratio]]-AVERAGE(Table2[Sharpe Ratio]))/_xlfn.STDEV.P(Table2[Sharpe Ratio])</f>
        <v>0.13200544875185399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1.3428063007840587</v>
      </c>
      <c r="AS186">
        <f>_xlfn.RANK.AVG(Table2[[#This Row],[1Y Return vs Nifty Z-Score]],Table2[1Y Return vs Nifty Z-Score])</f>
        <v>309</v>
      </c>
      <c r="AT186">
        <f>_xlfn.RANK.AVG(Table2[[#This Row],[6M Return vs Nifty Z-Score]],Table2[6M Return vs Nifty Z-Score])</f>
        <v>74</v>
      </c>
      <c r="AU186">
        <f>_xlfn.RANK.AVG(Table2[[#This Row],[Sharpe Ratio Z-Score]],Table2[Sharpe Ratio Z-Score])</f>
        <v>294</v>
      </c>
      <c r="AV186">
        <f>(Table2[[#This Row],[Rank 1Y]]+Table2[[#This Row],[Rank 6M]]+Table2[[#This Row],[Rank Sharpe]])/3</f>
        <v>225.66666666666666</v>
      </c>
    </row>
    <row r="187" spans="1:48" x14ac:dyDescent="0.3">
      <c r="A187" t="s">
        <v>951</v>
      </c>
      <c r="B187" t="s">
        <v>952</v>
      </c>
      <c r="C187" t="s">
        <v>10178</v>
      </c>
      <c r="D187" t="s">
        <v>60</v>
      </c>
      <c r="E187">
        <v>15271.65279516</v>
      </c>
      <c r="F187">
        <v>630.1</v>
      </c>
      <c r="G187">
        <v>68.585747166863101</v>
      </c>
      <c r="H187">
        <f>(Table2[[#This Row],[1Y Return vs Nifty]]-AVERAGE(Table2[1Y Return vs Nifty]))/_xlfn.STDEV.P(Table2[1Y Return vs Nifty])</f>
        <v>0.39713556130139716</v>
      </c>
      <c r="I187">
        <v>15.8123988326809</v>
      </c>
      <c r="J187">
        <f>(Table2[[#This Row],[1M Return vs Nifty]]-AVERAGE(Table2[1M Return vs Nifty]))/_xlfn.STDEV.P(Table2[1M Return vs Nifty])</f>
        <v>1.3839720442688705</v>
      </c>
      <c r="K187">
        <v>36.729413512495498</v>
      </c>
      <c r="L187">
        <f>(Table2[[#This Row],[6M Return vs Nifty]]-AVERAGE(Table2[6M Return vs Nifty]))/_xlfn.STDEV.P(Table2[6M Return vs Nifty])</f>
        <v>1.0342747215649692</v>
      </c>
      <c r="M187">
        <v>9.2357670263201594</v>
      </c>
      <c r="N187">
        <f>(Table2[[#This Row],[1W Return vs Nifty]]-AVERAGE(Table2[1W Return vs Nifty]))/_xlfn.STDEV.P(Table2[1W Return vs Nifty])</f>
        <v>1.4996706083917841</v>
      </c>
      <c r="O187">
        <v>538.84</v>
      </c>
      <c r="P187">
        <v>500.671178579919</v>
      </c>
      <c r="Q187">
        <v>432.397964279245</v>
      </c>
      <c r="R187">
        <v>92.141226882322897</v>
      </c>
      <c r="S187" s="2">
        <f>(Table2[[#This Row],[Close Price]]-Table2[[#This Row],[20D EMA]])/Table2[[#This Row],[20D EMA]]</f>
        <v>0.16936381857323135</v>
      </c>
      <c r="T187" s="2">
        <f>(Table2[[#This Row],[Close Price]]-Table2[[#This Row],[50D EMA]])/Table2[[#This Row],[50D EMA]]</f>
        <v>0.2585106292460993</v>
      </c>
      <c r="U187" s="2">
        <f>(Table2[[#This Row],[Close Price]]-Table2[[#This Row],[200D EMA]])/Table2[[#This Row],[200D EMA]]</f>
        <v>0.45722240170649359</v>
      </c>
      <c r="V187">
        <v>1.4764952710758801</v>
      </c>
      <c r="W187">
        <v>624.95000000000005</v>
      </c>
      <c r="X187">
        <v>632.79999999999995</v>
      </c>
      <c r="Y187">
        <v>557.85</v>
      </c>
      <c r="Z187">
        <v>632.70000000000005</v>
      </c>
      <c r="AA187">
        <v>484.55</v>
      </c>
      <c r="AB187">
        <v>632.70000000000005</v>
      </c>
      <c r="AC187" s="2">
        <f>(Table2[[#This Row],[Close Price]]/Table2[[#This Row],[Day Low]])-1</f>
        <v>8.2406592527402012E-3</v>
      </c>
      <c r="AD187" s="2">
        <f>(Table2[[#This Row],[Day High]]/Table2[[#This Row],[Close Price]])-1</f>
        <v>4.2850341215678878E-3</v>
      </c>
      <c r="AE187" s="2">
        <f>(Table2[[#This Row],[Close Price]]/Table2[[#This Row],[Current Week Low]])-1</f>
        <v>0.12951510262615407</v>
      </c>
      <c r="AF187" s="2">
        <f>(Table2[[#This Row],[Current Week High]]/Table2[[#This Row],[Close Price]])-1</f>
        <v>4.1263291541024927E-3</v>
      </c>
      <c r="AG187" s="2">
        <f>(Table2[[#This Row],[Close Price]]/Table2[[#This Row],[Current Month Low]])-1</f>
        <v>0.3003817975441132</v>
      </c>
      <c r="AH187" s="2">
        <f>(Table2[[#This Row],[Current Month High]]/Table2[[#This Row],[Close Price]])-1</f>
        <v>4.1263291541024927E-3</v>
      </c>
      <c r="AI187">
        <v>0.41263291541024899</v>
      </c>
      <c r="AJ187">
        <v>119.0128606187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0.35</v>
      </c>
      <c r="AM187" t="s">
        <v>10218</v>
      </c>
      <c r="AN187">
        <v>22.5</v>
      </c>
      <c r="AO187" t="s">
        <v>10218</v>
      </c>
      <c r="AP187">
        <v>3.7357140082225002E-2</v>
      </c>
      <c r="AQ187">
        <f>(Table2[[#This Row],[Sharpe Ratio]]-AVERAGE(Table2[Sharpe Ratio]))/_xlfn.STDEV.P(Table2[Sharpe Ratio])</f>
        <v>-0.23068856965682052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4.0843643658702007</v>
      </c>
      <c r="AS187">
        <f>_xlfn.RANK.AVG(Table2[[#This Row],[1Y Return vs Nifty Z-Score]],Table2[1Y Return vs Nifty Z-Score])</f>
        <v>186</v>
      </c>
      <c r="AT187">
        <f>_xlfn.RANK.AVG(Table2[[#This Row],[6M Return vs Nifty Z-Score]],Table2[6M Return vs Nifty Z-Score])</f>
        <v>97</v>
      </c>
      <c r="AU187">
        <f>_xlfn.RANK.AVG(Table2[[#This Row],[Sharpe Ratio Z-Score]],Table2[Sharpe Ratio Z-Score])</f>
        <v>395</v>
      </c>
      <c r="AV187">
        <f>(Table2[[#This Row],[Rank 1Y]]+Table2[[#This Row],[Rank 6M]]+Table2[[#This Row],[Rank Sharpe]])/3</f>
        <v>226</v>
      </c>
    </row>
    <row r="188" spans="1:48" x14ac:dyDescent="0.3">
      <c r="A188" t="s">
        <v>341</v>
      </c>
      <c r="B188" t="s">
        <v>342</v>
      </c>
      <c r="C188" t="s">
        <v>10172</v>
      </c>
      <c r="D188" t="s">
        <v>290</v>
      </c>
      <c r="E188">
        <v>73931.585873529999</v>
      </c>
      <c r="F188">
        <v>4832.3</v>
      </c>
      <c r="G188">
        <v>77.409815923274607</v>
      </c>
      <c r="H188">
        <f>(Table2[[#This Row],[1Y Return vs Nifty]]-AVERAGE(Table2[1Y Return vs Nifty]))/_xlfn.STDEV.P(Table2[1Y Return vs Nifty])</f>
        <v>0.51812678171122462</v>
      </c>
      <c r="I188">
        <v>9.5643951790222896</v>
      </c>
      <c r="J188">
        <f>(Table2[[#This Row],[1M Return vs Nifty]]-AVERAGE(Table2[1M Return vs Nifty]))/_xlfn.STDEV.P(Table2[1M Return vs Nifty])</f>
        <v>0.75513459717878395</v>
      </c>
      <c r="K188">
        <v>0.85382323653502201</v>
      </c>
      <c r="L188">
        <f>(Table2[[#This Row],[6M Return vs Nifty]]-AVERAGE(Table2[6M Return vs Nifty]))/_xlfn.STDEV.P(Table2[6M Return vs Nifty])</f>
        <v>-0.18350424991038169</v>
      </c>
      <c r="M188">
        <v>-2.5319538139222302</v>
      </c>
      <c r="N188">
        <f>(Table2[[#This Row],[1W Return vs Nifty]]-AVERAGE(Table2[1W Return vs Nifty]))/_xlfn.STDEV.P(Table2[1W Return vs Nifty])</f>
        <v>-0.92066777651539966</v>
      </c>
      <c r="O188">
        <v>4652.7</v>
      </c>
      <c r="P188">
        <v>4328.1451290280602</v>
      </c>
      <c r="Q188">
        <v>3763.5331758805601</v>
      </c>
      <c r="R188">
        <v>61.918140072220602</v>
      </c>
      <c r="S188" s="2">
        <f>(Table2[[#This Row],[Close Price]]-Table2[[#This Row],[20D EMA]])/Table2[[#This Row],[20D EMA]]</f>
        <v>3.8601242289423424E-2</v>
      </c>
      <c r="T188" s="2">
        <f>(Table2[[#This Row],[Close Price]]-Table2[[#This Row],[50D EMA]])/Table2[[#This Row],[50D EMA]]</f>
        <v>0.11648289415959449</v>
      </c>
      <c r="U188" s="2">
        <f>(Table2[[#This Row],[Close Price]]-Table2[[#This Row],[200D EMA]])/Table2[[#This Row],[200D EMA]]</f>
        <v>0.28397964736138642</v>
      </c>
      <c r="V188">
        <v>1.0500230739635299</v>
      </c>
      <c r="W188">
        <v>4810</v>
      </c>
      <c r="X188">
        <v>4883.45</v>
      </c>
      <c r="Y188">
        <v>4727.8999999999996</v>
      </c>
      <c r="Z188">
        <v>4964.8</v>
      </c>
      <c r="AA188">
        <v>4227.2</v>
      </c>
      <c r="AB188">
        <v>4964.8</v>
      </c>
      <c r="AC188" s="2">
        <f>(Table2[[#This Row],[Close Price]]/Table2[[#This Row],[Day Low]])-1</f>
        <v>4.6361746361747169E-3</v>
      </c>
      <c r="AD188" s="2">
        <f>(Table2[[#This Row],[Day High]]/Table2[[#This Row],[Close Price]])-1</f>
        <v>1.058502162531294E-2</v>
      </c>
      <c r="AE188" s="2">
        <f>(Table2[[#This Row],[Close Price]]/Table2[[#This Row],[Current Week Low]])-1</f>
        <v>2.2081685314833344E-2</v>
      </c>
      <c r="AF188" s="2">
        <f>(Table2[[#This Row],[Current Week High]]/Table2[[#This Row],[Close Price]])-1</f>
        <v>2.7419655236636808E-2</v>
      </c>
      <c r="AG188" s="2">
        <f>(Table2[[#This Row],[Close Price]]/Table2[[#This Row],[Current Month Low]])-1</f>
        <v>0.14314439818319458</v>
      </c>
      <c r="AH188" s="2">
        <f>(Table2[[#This Row],[Current Month High]]/Table2[[#This Row],[Close Price]])-1</f>
        <v>2.7419655236636808E-2</v>
      </c>
      <c r="AI188">
        <v>2.74196552366368</v>
      </c>
      <c r="AJ188">
        <v>108.542729832662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0.15</v>
      </c>
      <c r="AM188" t="s">
        <v>10218</v>
      </c>
      <c r="AN188">
        <v>0.49</v>
      </c>
      <c r="AO188" t="s">
        <v>10218</v>
      </c>
      <c r="AP188">
        <v>0.13192157096648</v>
      </c>
      <c r="AQ188">
        <f>(Table2[[#This Row],[Sharpe Ratio]]-AVERAGE(Table2[Sharpe Ratio]))/_xlfn.STDEV.P(Table2[Sharpe Ratio])</f>
        <v>0.86396345531545837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1.0330528077796859</v>
      </c>
      <c r="AS188">
        <f>_xlfn.RANK.AVG(Table2[[#This Row],[1Y Return vs Nifty Z-Score]],Table2[1Y Return vs Nifty Z-Score])</f>
        <v>154</v>
      </c>
      <c r="AT188">
        <f>_xlfn.RANK.AVG(Table2[[#This Row],[6M Return vs Nifty Z-Score]],Table2[6M Return vs Nifty Z-Score])</f>
        <v>382</v>
      </c>
      <c r="AU188">
        <f>_xlfn.RANK.AVG(Table2[[#This Row],[Sharpe Ratio Z-Score]],Table2[Sharpe Ratio Z-Score])</f>
        <v>146</v>
      </c>
      <c r="AV188">
        <f>(Table2[[#This Row],[Rank 1Y]]+Table2[[#This Row],[Rank 6M]]+Table2[[#This Row],[Rank Sharpe]])/3</f>
        <v>227.33333333333334</v>
      </c>
    </row>
    <row r="189" spans="1:48" x14ac:dyDescent="0.3">
      <c r="A189" t="s">
        <v>1455</v>
      </c>
      <c r="B189" t="s">
        <v>1456</v>
      </c>
      <c r="C189" t="s">
        <v>10181</v>
      </c>
      <c r="D189" t="s">
        <v>77</v>
      </c>
      <c r="E189">
        <v>7155.0414430000001</v>
      </c>
      <c r="F189">
        <v>349.25</v>
      </c>
      <c r="G189">
        <v>111.03221353124</v>
      </c>
      <c r="H189">
        <f>(Table2[[#This Row],[1Y Return vs Nifty]]-AVERAGE(Table2[1Y Return vs Nifty]))/_xlfn.STDEV.P(Table2[1Y Return vs Nifty])</f>
        <v>0.97914029282381754</v>
      </c>
      <c r="I189">
        <v>21.776323872430801</v>
      </c>
      <c r="J189">
        <f>(Table2[[#This Row],[1M Return vs Nifty]]-AVERAGE(Table2[1M Return vs Nifty]))/_xlfn.STDEV.P(Table2[1M Return vs Nifty])</f>
        <v>1.984218075565108</v>
      </c>
      <c r="K189">
        <v>8.7601993295035694</v>
      </c>
      <c r="L189">
        <f>(Table2[[#This Row],[6M Return vs Nifty]]-AVERAGE(Table2[6M Return vs Nifty]))/_xlfn.STDEV.P(Table2[6M Return vs Nifty])</f>
        <v>8.4873732794037274E-2</v>
      </c>
      <c r="M189">
        <v>1.62015773415277</v>
      </c>
      <c r="N189">
        <f>(Table2[[#This Row],[1W Return vs Nifty]]-AVERAGE(Table2[1W Return vs Nifty]))/_xlfn.STDEV.P(Table2[1W Return vs Nifty])</f>
        <v>-6.6677858276031121E-2</v>
      </c>
      <c r="O189">
        <v>317.68</v>
      </c>
      <c r="P189">
        <v>282.92973981687902</v>
      </c>
      <c r="Q189">
        <v>236.49945675278201</v>
      </c>
      <c r="R189">
        <v>76.963295966454396</v>
      </c>
      <c r="S189" s="2">
        <f>(Table2[[#This Row],[Close Price]]-Table2[[#This Row],[20D EMA]])/Table2[[#This Row],[20D EMA]]</f>
        <v>9.9376731301939039E-2</v>
      </c>
      <c r="T189" s="2">
        <f>(Table2[[#This Row],[Close Price]]-Table2[[#This Row],[50D EMA]])/Table2[[#This Row],[50D EMA]]</f>
        <v>0.23440540476955701</v>
      </c>
      <c r="U189" s="2">
        <f>(Table2[[#This Row],[Close Price]]-Table2[[#This Row],[200D EMA]])/Table2[[#This Row],[200D EMA]]</f>
        <v>0.47674757817764701</v>
      </c>
      <c r="V189">
        <v>1.9461854273274499</v>
      </c>
      <c r="W189">
        <v>345</v>
      </c>
      <c r="X189">
        <v>351.7</v>
      </c>
      <c r="Y189">
        <v>338.95</v>
      </c>
      <c r="Z189">
        <v>363.5</v>
      </c>
      <c r="AA189">
        <v>267.39999999999998</v>
      </c>
      <c r="AB189">
        <v>363.5</v>
      </c>
      <c r="AC189" s="2">
        <f>(Table2[[#This Row],[Close Price]]/Table2[[#This Row],[Day Low]])-1</f>
        <v>1.2318840579710111E-2</v>
      </c>
      <c r="AD189" s="2">
        <f>(Table2[[#This Row],[Day High]]/Table2[[#This Row],[Close Price]])-1</f>
        <v>7.0150322118824882E-3</v>
      </c>
      <c r="AE189" s="2">
        <f>(Table2[[#This Row],[Close Price]]/Table2[[#This Row],[Current Week Low]])-1</f>
        <v>3.0387962826375681E-2</v>
      </c>
      <c r="AF189" s="2">
        <f>(Table2[[#This Row],[Current Week High]]/Table2[[#This Row],[Close Price]])-1</f>
        <v>4.0801717967072326E-2</v>
      </c>
      <c r="AG189" s="2">
        <f>(Table2[[#This Row],[Close Price]]/Table2[[#This Row],[Current Month Low]])-1</f>
        <v>0.30609573672400914</v>
      </c>
      <c r="AH189" s="2">
        <f>(Table2[[#This Row],[Current Month High]]/Table2[[#This Row],[Close Price]])-1</f>
        <v>4.0801717967072326E-2</v>
      </c>
      <c r="AI189">
        <v>4.08017179670723</v>
      </c>
      <c r="AJ189">
        <v>151.98412698412699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0.45</v>
      </c>
      <c r="AM189" t="s">
        <v>10218</v>
      </c>
      <c r="AN189">
        <v>12.95</v>
      </c>
      <c r="AO189" t="s">
        <v>10218</v>
      </c>
      <c r="AP189">
        <v>6.6831650094185999E-2</v>
      </c>
      <c r="AQ189">
        <f>(Table2[[#This Row],[Sharpe Ratio]]-AVERAGE(Table2[Sharpe Ratio]))/_xlfn.STDEV.P(Table2[Sharpe Ratio])</f>
        <v>0.11050030831728502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3.092054551224217</v>
      </c>
      <c r="AS189">
        <f>_xlfn.RANK.AVG(Table2[[#This Row],[1Y Return vs Nifty Z-Score]],Table2[1Y Return vs Nifty Z-Score])</f>
        <v>97</v>
      </c>
      <c r="AT189">
        <f>_xlfn.RANK.AVG(Table2[[#This Row],[6M Return vs Nifty Z-Score]],Table2[6M Return vs Nifty Z-Score])</f>
        <v>292</v>
      </c>
      <c r="AU189">
        <f>_xlfn.RANK.AVG(Table2[[#This Row],[Sharpe Ratio Z-Score]],Table2[Sharpe Ratio Z-Score])</f>
        <v>300</v>
      </c>
      <c r="AV189">
        <f>(Table2[[#This Row],[Rank 1Y]]+Table2[[#This Row],[Rank 6M]]+Table2[[#This Row],[Rank Sharpe]])/3</f>
        <v>229.66666666666666</v>
      </c>
    </row>
    <row r="190" spans="1:48" x14ac:dyDescent="0.3">
      <c r="A190" t="s">
        <v>1694</v>
      </c>
      <c r="B190" t="s">
        <v>1695</v>
      </c>
      <c r="C190" t="s">
        <v>628</v>
      </c>
      <c r="D190" t="s">
        <v>628</v>
      </c>
      <c r="E190">
        <v>4808.7520766999996</v>
      </c>
      <c r="F190">
        <v>232.83</v>
      </c>
      <c r="G190">
        <v>79.733613884260294</v>
      </c>
      <c r="H190">
        <f>(Table2[[#This Row],[1Y Return vs Nifty]]-AVERAGE(Table2[1Y Return vs Nifty]))/_xlfn.STDEV.P(Table2[1Y Return vs Nifty])</f>
        <v>0.54998953788946037</v>
      </c>
      <c r="I190">
        <v>3.9168410501747499</v>
      </c>
      <c r="J190">
        <f>(Table2[[#This Row],[1M Return vs Nifty]]-AVERAGE(Table2[1M Return vs Nifty]))/_xlfn.STDEV.P(Table2[1M Return vs Nifty])</f>
        <v>0.18673007670319272</v>
      </c>
      <c r="K190">
        <v>10.533402579732501</v>
      </c>
      <c r="L190">
        <f>(Table2[[#This Row],[6M Return vs Nifty]]-AVERAGE(Table2[6M Return vs Nifty]))/_xlfn.STDEV.P(Table2[6M Return vs Nifty])</f>
        <v>0.14506423039060193</v>
      </c>
      <c r="M190">
        <v>-1.2260118420357999</v>
      </c>
      <c r="N190">
        <f>(Table2[[#This Row],[1W Return vs Nifty]]-AVERAGE(Table2[1W Return vs Nifty]))/_xlfn.STDEV.P(Table2[1W Return vs Nifty])</f>
        <v>-0.65206678521647632</v>
      </c>
      <c r="O190">
        <v>219.6</v>
      </c>
      <c r="P190">
        <v>203.12377618142801</v>
      </c>
      <c r="Q190">
        <v>171.42807474287301</v>
      </c>
      <c r="R190">
        <v>65.484609796821005</v>
      </c>
      <c r="S190" s="2">
        <f>(Table2[[#This Row],[Close Price]]-Table2[[#This Row],[20D EMA]])/Table2[[#This Row],[20D EMA]]</f>
        <v>6.0245901639344346E-2</v>
      </c>
      <c r="T190" s="2">
        <f>(Table2[[#This Row],[Close Price]]-Table2[[#This Row],[50D EMA]])/Table2[[#This Row],[50D EMA]]</f>
        <v>0.14624690608370097</v>
      </c>
      <c r="U190" s="2">
        <f>(Table2[[#This Row],[Close Price]]-Table2[[#This Row],[200D EMA]])/Table2[[#This Row],[200D EMA]]</f>
        <v>0.35817893509697568</v>
      </c>
      <c r="V190">
        <v>1.00904679319613</v>
      </c>
      <c r="W190">
        <v>230.4</v>
      </c>
      <c r="X190">
        <v>235.4</v>
      </c>
      <c r="Y190">
        <v>227.5</v>
      </c>
      <c r="Z190">
        <v>236.99</v>
      </c>
      <c r="AA190">
        <v>195.3</v>
      </c>
      <c r="AB190">
        <v>243.2</v>
      </c>
      <c r="AC190" s="2">
        <f>(Table2[[#This Row],[Close Price]]/Table2[[#This Row],[Day Low]])-1</f>
        <v>1.0546874999999956E-2</v>
      </c>
      <c r="AD190" s="2">
        <f>(Table2[[#This Row],[Day High]]/Table2[[#This Row],[Close Price]])-1</f>
        <v>1.1038096465232128E-2</v>
      </c>
      <c r="AE190" s="2">
        <f>(Table2[[#This Row],[Close Price]]/Table2[[#This Row],[Current Week Low]])-1</f>
        <v>2.3428571428571576E-2</v>
      </c>
      <c r="AF190" s="2">
        <f>(Table2[[#This Row],[Current Week High]]/Table2[[#This Row],[Close Price]])-1</f>
        <v>1.7867113344500307E-2</v>
      </c>
      <c r="AG190" s="2">
        <f>(Table2[[#This Row],[Close Price]]/Table2[[#This Row],[Current Month Low]])-1</f>
        <v>0.19216589861751143</v>
      </c>
      <c r="AH190" s="2">
        <f>(Table2[[#This Row],[Current Month High]]/Table2[[#This Row],[Close Price]])-1</f>
        <v>4.4538933986170148E-2</v>
      </c>
      <c r="AI190">
        <v>4.4538933986170104</v>
      </c>
      <c r="AJ190">
        <v>114.98614958448699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0.23</v>
      </c>
      <c r="AM190" t="s">
        <v>10218</v>
      </c>
      <c r="AN190">
        <v>8.01</v>
      </c>
      <c r="AO190" t="s">
        <v>10218</v>
      </c>
      <c r="AP190">
        <v>7.7729015471619006E-2</v>
      </c>
      <c r="AQ190">
        <f>(Table2[[#This Row],[Sharpe Ratio]]-AVERAGE(Table2[Sharpe Ratio]))/_xlfn.STDEV.P(Table2[Sharpe Ratio])</f>
        <v>0.23664523369488805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0.46636229346166691</v>
      </c>
      <c r="AS190">
        <f>_xlfn.RANK.AVG(Table2[[#This Row],[1Y Return vs Nifty Z-Score]],Table2[1Y Return vs Nifty Z-Score])</f>
        <v>148</v>
      </c>
      <c r="AT190">
        <f>_xlfn.RANK.AVG(Table2[[#This Row],[6M Return vs Nifty Z-Score]],Table2[6M Return vs Nifty Z-Score])</f>
        <v>271</v>
      </c>
      <c r="AU190">
        <f>_xlfn.RANK.AVG(Table2[[#This Row],[Sharpe Ratio Z-Score]],Table2[Sharpe Ratio Z-Score])</f>
        <v>271</v>
      </c>
      <c r="AV190">
        <f>(Table2[[#This Row],[Rank 1Y]]+Table2[[#This Row],[Rank 6M]]+Table2[[#This Row],[Rank Sharpe]])/3</f>
        <v>230</v>
      </c>
    </row>
    <row r="191" spans="1:48" x14ac:dyDescent="0.3">
      <c r="A191" t="s">
        <v>1000</v>
      </c>
      <c r="B191" t="s">
        <v>1001</v>
      </c>
      <c r="C191" t="s">
        <v>10179</v>
      </c>
      <c r="D191" t="s">
        <v>101</v>
      </c>
      <c r="E191">
        <v>13604.115771594999</v>
      </c>
      <c r="F191">
        <v>19.850000000000001</v>
      </c>
      <c r="G191">
        <v>199.09920216222301</v>
      </c>
      <c r="H191">
        <f>(Table2[[#This Row],[1Y Return vs Nifty]]-AVERAGE(Table2[1Y Return vs Nifty]))/_xlfn.STDEV.P(Table2[1Y Return vs Nifty])</f>
        <v>2.186670823967849</v>
      </c>
      <c r="I191">
        <v>-5.4120829927980303</v>
      </c>
      <c r="J191">
        <f>(Table2[[#This Row],[1M Return vs Nifty]]-AVERAGE(Table2[1M Return vs Nifty]))/_xlfn.STDEV.P(Table2[1M Return vs Nifty])</f>
        <v>-0.75219011356353183</v>
      </c>
      <c r="K191">
        <v>-7.8381557549434602</v>
      </c>
      <c r="L191">
        <f>(Table2[[#This Row],[6M Return vs Nifty]]-AVERAGE(Table2[6M Return vs Nifty]))/_xlfn.STDEV.P(Table2[6M Return vs Nifty])</f>
        <v>-0.47854913014530742</v>
      </c>
      <c r="M191">
        <v>5.1948427574752198</v>
      </c>
      <c r="N191">
        <f>(Table2[[#This Row],[1W Return vs Nifty]]-AVERAGE(Table2[1W Return vs Nifty]))/_xlfn.STDEV.P(Table2[1W Return vs Nifty])</f>
        <v>0.66854925097972728</v>
      </c>
      <c r="O191">
        <v>18.98</v>
      </c>
      <c r="P191">
        <v>18.904992706957302</v>
      </c>
      <c r="Q191">
        <v>16.467937669322399</v>
      </c>
      <c r="R191">
        <v>68.575731647315607</v>
      </c>
      <c r="S191" s="2">
        <f>(Table2[[#This Row],[Close Price]]-Table2[[#This Row],[20D EMA]])/Table2[[#This Row],[20D EMA]]</f>
        <v>4.5837723919915752E-2</v>
      </c>
      <c r="T191" s="2">
        <f>(Table2[[#This Row],[Close Price]]-Table2[[#This Row],[50D EMA]])/Table2[[#This Row],[50D EMA]]</f>
        <v>4.9987181042123539E-2</v>
      </c>
      <c r="U191" s="2">
        <f>(Table2[[#This Row],[Close Price]]-Table2[[#This Row],[200D EMA]])/Table2[[#This Row],[200D EMA]]</f>
        <v>0.20537254868154736</v>
      </c>
      <c r="V191">
        <v>0.95911912963458501</v>
      </c>
      <c r="W191">
        <v>19.559999999999999</v>
      </c>
      <c r="X191">
        <v>19.989999999999998</v>
      </c>
      <c r="Y191">
        <v>19.18</v>
      </c>
      <c r="Z191">
        <v>20.64</v>
      </c>
      <c r="AA191">
        <v>17</v>
      </c>
      <c r="AB191">
        <v>20.64</v>
      </c>
      <c r="AC191" s="2">
        <f>(Table2[[#This Row],[Close Price]]/Table2[[#This Row],[Day Low]])-1</f>
        <v>1.4826175869120828E-2</v>
      </c>
      <c r="AD191" s="2">
        <f>(Table2[[#This Row],[Day High]]/Table2[[#This Row],[Close Price]])-1</f>
        <v>7.0528967254406272E-3</v>
      </c>
      <c r="AE191" s="2">
        <f>(Table2[[#This Row],[Close Price]]/Table2[[#This Row],[Current Week Low]])-1</f>
        <v>3.4932221063608049E-2</v>
      </c>
      <c r="AF191" s="2">
        <f>(Table2[[#This Row],[Current Week High]]/Table2[[#This Row],[Close Price]])-1</f>
        <v>3.9798488664987364E-2</v>
      </c>
      <c r="AG191" s="2">
        <f>(Table2[[#This Row],[Close Price]]/Table2[[#This Row],[Current Month Low]])-1</f>
        <v>0.16764705882352948</v>
      </c>
      <c r="AH191" s="2">
        <f>(Table2[[#This Row],[Current Month High]]/Table2[[#This Row],[Close Price]])-1</f>
        <v>3.9798488664987364E-2</v>
      </c>
      <c r="AI191">
        <v>20.906801007556599</v>
      </c>
      <c r="AJ191">
        <v>230.833333333333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-0.03</v>
      </c>
      <c r="AM191" t="s">
        <v>10217</v>
      </c>
      <c r="AN191">
        <v>7.7</v>
      </c>
      <c r="AO191" t="s">
        <v>10218</v>
      </c>
      <c r="AP191">
        <v>0.116431383608956</v>
      </c>
      <c r="AQ191">
        <f>(Table2[[#This Row],[Sharpe Ratio]]-AVERAGE(Table2[Sharpe Ratio]))/_xlfn.STDEV.P(Table2[Sharpe Ratio])</f>
        <v>0.68465327706389256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2.3091341083026298</v>
      </c>
      <c r="AS191">
        <f>_xlfn.RANK.AVG(Table2[[#This Row],[1Y Return vs Nifty Z-Score]],Table2[1Y Return vs Nifty Z-Score])</f>
        <v>20</v>
      </c>
      <c r="AT191">
        <f>_xlfn.RANK.AVG(Table2[[#This Row],[6M Return vs Nifty Z-Score]],Table2[6M Return vs Nifty Z-Score])</f>
        <v>489</v>
      </c>
      <c r="AU191">
        <f>_xlfn.RANK.AVG(Table2[[#This Row],[Sharpe Ratio Z-Score]],Table2[Sharpe Ratio Z-Score])</f>
        <v>182</v>
      </c>
      <c r="AV191">
        <f>(Table2[[#This Row],[Rank 1Y]]+Table2[[#This Row],[Rank 6M]]+Table2[[#This Row],[Rank Sharpe]])/3</f>
        <v>230.33333333333334</v>
      </c>
    </row>
    <row r="192" spans="1:48" x14ac:dyDescent="0.3">
      <c r="A192" t="s">
        <v>1081</v>
      </c>
      <c r="B192" t="s">
        <v>1082</v>
      </c>
      <c r="C192" t="s">
        <v>10187</v>
      </c>
      <c r="D192" t="s">
        <v>379</v>
      </c>
      <c r="E192">
        <v>11740.117725</v>
      </c>
      <c r="F192">
        <v>930</v>
      </c>
      <c r="G192">
        <v>44.613828511646901</v>
      </c>
      <c r="H192">
        <f>(Table2[[#This Row],[1Y Return vs Nifty]]-AVERAGE(Table2[1Y Return vs Nifty]))/_xlfn.STDEV.P(Table2[1Y Return vs Nifty])</f>
        <v>6.8444594160834524E-2</v>
      </c>
      <c r="I192">
        <v>38.832095880923802</v>
      </c>
      <c r="J192">
        <f>(Table2[[#This Row],[1M Return vs Nifty]]-AVERAGE(Table2[1M Return vs Nifty]))/_xlfn.STDEV.P(Table2[1M Return vs Nifty])</f>
        <v>3.7008156837772823</v>
      </c>
      <c r="K192">
        <v>35.602678156695703</v>
      </c>
      <c r="L192">
        <f>(Table2[[#This Row],[6M Return vs Nifty]]-AVERAGE(Table2[6M Return vs Nifty]))/_xlfn.STDEV.P(Table2[6M Return vs Nifty])</f>
        <v>0.99602825336315648</v>
      </c>
      <c r="M192">
        <v>19.653080771760798</v>
      </c>
      <c r="N192">
        <f>(Table2[[#This Row],[1W Return vs Nifty]]-AVERAGE(Table2[1W Return vs Nifty]))/_xlfn.STDEV.P(Table2[1W Return vs Nifty])</f>
        <v>3.6422625909860837</v>
      </c>
      <c r="O192">
        <v>811.92</v>
      </c>
      <c r="P192">
        <v>721.89673016543202</v>
      </c>
      <c r="Q192">
        <v>630.27789787283803</v>
      </c>
      <c r="R192">
        <v>74.527346817832196</v>
      </c>
      <c r="S192" s="2">
        <f>(Table2[[#This Row],[Close Price]]-Table2[[#This Row],[20D EMA]])/Table2[[#This Row],[20D EMA]]</f>
        <v>0.1454330475908957</v>
      </c>
      <c r="T192" s="2">
        <f>(Table2[[#This Row],[Close Price]]-Table2[[#This Row],[50D EMA]])/Table2[[#This Row],[50D EMA]]</f>
        <v>0.2882729082134482</v>
      </c>
      <c r="U192" s="2">
        <f>(Table2[[#This Row],[Close Price]]-Table2[[#This Row],[200D EMA]])/Table2[[#This Row],[200D EMA]]</f>
        <v>0.47553960425823549</v>
      </c>
      <c r="V192">
        <v>1.3909829170227499</v>
      </c>
      <c r="W192">
        <v>935.95</v>
      </c>
      <c r="X192">
        <v>972</v>
      </c>
      <c r="Y192">
        <v>865.35</v>
      </c>
      <c r="Z192">
        <v>993.3</v>
      </c>
      <c r="AA192">
        <v>677.2</v>
      </c>
      <c r="AB192">
        <v>993.3</v>
      </c>
      <c r="AC192" s="2">
        <f>(Table2[[#This Row],[Close Price]]/Table2[[#This Row],[Day Low]])-1</f>
        <v>-6.3571771996367987E-3</v>
      </c>
      <c r="AD192" s="2">
        <f>(Table2[[#This Row],[Day High]]/Table2[[#This Row],[Close Price]])-1</f>
        <v>4.5161290322580649E-2</v>
      </c>
      <c r="AE192" s="2">
        <f>(Table2[[#This Row],[Close Price]]/Table2[[#This Row],[Current Week Low]])-1</f>
        <v>7.4709655052868751E-2</v>
      </c>
      <c r="AF192" s="2">
        <f>(Table2[[#This Row],[Current Week High]]/Table2[[#This Row],[Close Price]])-1</f>
        <v>6.8064516129032304E-2</v>
      </c>
      <c r="AG192" s="2">
        <f>(Table2[[#This Row],[Close Price]]/Table2[[#This Row],[Current Month Low]])-1</f>
        <v>0.37330183106910808</v>
      </c>
      <c r="AH192" s="2">
        <f>(Table2[[#This Row],[Current Month High]]/Table2[[#This Row],[Close Price]])-1</f>
        <v>6.8064516129032304E-2</v>
      </c>
      <c r="AI192">
        <v>6.8064516129032304</v>
      </c>
      <c r="AJ192">
        <v>106.666666666666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0.56999999999999995</v>
      </c>
      <c r="AM192" t="s">
        <v>10218</v>
      </c>
      <c r="AN192">
        <v>20.23</v>
      </c>
      <c r="AO192" t="s">
        <v>10218</v>
      </c>
      <c r="AP192">
        <v>6.1004472158373999E-2</v>
      </c>
      <c r="AQ192">
        <f>(Table2[[#This Row],[Sharpe Ratio]]-AVERAGE(Table2[Sharpe Ratio]))/_xlfn.STDEV.P(Table2[Sharpe Ratio])</f>
        <v>4.3046488020752671E-2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8.45059761030811</v>
      </c>
      <c r="AS192">
        <f>_xlfn.RANK.AVG(Table2[[#This Row],[1Y Return vs Nifty Z-Score]],Table2[1Y Return vs Nifty Z-Score])</f>
        <v>266</v>
      </c>
      <c r="AT192">
        <f>_xlfn.RANK.AVG(Table2[[#This Row],[6M Return vs Nifty Z-Score]],Table2[6M Return vs Nifty Z-Score])</f>
        <v>106</v>
      </c>
      <c r="AU192">
        <f>_xlfn.RANK.AVG(Table2[[#This Row],[Sharpe Ratio Z-Score]],Table2[Sharpe Ratio Z-Score])</f>
        <v>324</v>
      </c>
      <c r="AV192">
        <f>(Table2[[#This Row],[Rank 1Y]]+Table2[[#This Row],[Rank 6M]]+Table2[[#This Row],[Rank Sharpe]])/3</f>
        <v>232</v>
      </c>
    </row>
    <row r="193" spans="1:48" x14ac:dyDescent="0.3">
      <c r="A193" t="s">
        <v>695</v>
      </c>
      <c r="B193" t="s">
        <v>696</v>
      </c>
      <c r="C193" t="s">
        <v>10178</v>
      </c>
      <c r="D193" t="s">
        <v>60</v>
      </c>
      <c r="E193">
        <v>25385.217412319998</v>
      </c>
      <c r="F193">
        <v>997.2</v>
      </c>
      <c r="G193">
        <v>64.463416217910805</v>
      </c>
      <c r="H193">
        <f>(Table2[[#This Row],[1Y Return vs Nifty]]-AVERAGE(Table2[1Y Return vs Nifty]))/_xlfn.STDEV.P(Table2[1Y Return vs Nifty])</f>
        <v>0.34061221972106992</v>
      </c>
      <c r="I193">
        <v>14.561362438673999</v>
      </c>
      <c r="J193">
        <f>(Table2[[#This Row],[1M Return vs Nifty]]-AVERAGE(Table2[1M Return vs Nifty]))/_xlfn.STDEV.P(Table2[1M Return vs Nifty])</f>
        <v>1.258060060884638</v>
      </c>
      <c r="K193">
        <v>33.370167028548103</v>
      </c>
      <c r="L193">
        <f>(Table2[[#This Row],[6M Return vs Nifty]]-AVERAGE(Table2[6M Return vs Nifty]))/_xlfn.STDEV.P(Table2[6M Return vs Nifty])</f>
        <v>0.92024677953847045</v>
      </c>
      <c r="M193">
        <v>6.5226830284358996</v>
      </c>
      <c r="N193">
        <f>(Table2[[#This Row],[1W Return vs Nifty]]-AVERAGE(Table2[1W Return vs Nifty]))/_xlfn.STDEV.P(Table2[1W Return vs Nifty])</f>
        <v>0.94165419801766981</v>
      </c>
      <c r="O193">
        <v>867.27</v>
      </c>
      <c r="P193">
        <v>790.57763139347003</v>
      </c>
      <c r="Q193">
        <v>678.508796788116</v>
      </c>
      <c r="R193">
        <v>78.275713543233906</v>
      </c>
      <c r="S193" s="2">
        <f>(Table2[[#This Row],[Close Price]]-Table2[[#This Row],[20D EMA]])/Table2[[#This Row],[20D EMA]]</f>
        <v>0.1498149365249577</v>
      </c>
      <c r="T193" s="2">
        <f>(Table2[[#This Row],[Close Price]]-Table2[[#This Row],[50D EMA]])/Table2[[#This Row],[50D EMA]]</f>
        <v>0.26135620387126052</v>
      </c>
      <c r="U193" s="2">
        <f>(Table2[[#This Row],[Close Price]]-Table2[[#This Row],[200D EMA]])/Table2[[#This Row],[200D EMA]]</f>
        <v>0.46969354667247531</v>
      </c>
      <c r="V193">
        <v>2.2183911380593901</v>
      </c>
      <c r="W193">
        <v>977.8</v>
      </c>
      <c r="X193">
        <v>1009.7</v>
      </c>
      <c r="Y193">
        <v>888.55</v>
      </c>
      <c r="Z193">
        <v>1070.7</v>
      </c>
      <c r="AA193">
        <v>789.1</v>
      </c>
      <c r="AB193">
        <v>1070.7</v>
      </c>
      <c r="AC193" s="2">
        <f>(Table2[[#This Row],[Close Price]]/Table2[[#This Row],[Day Low]])-1</f>
        <v>1.984045817140534E-2</v>
      </c>
      <c r="AD193" s="2">
        <f>(Table2[[#This Row],[Day High]]/Table2[[#This Row],[Close Price]])-1</f>
        <v>1.2535098275170409E-2</v>
      </c>
      <c r="AE193" s="2">
        <f>(Table2[[#This Row],[Close Price]]/Table2[[#This Row],[Current Week Low]])-1</f>
        <v>0.12227786843734179</v>
      </c>
      <c r="AF193" s="2">
        <f>(Table2[[#This Row],[Current Week High]]/Table2[[#This Row],[Close Price]])-1</f>
        <v>7.3706377858002492E-2</v>
      </c>
      <c r="AG193" s="2">
        <f>(Table2[[#This Row],[Close Price]]/Table2[[#This Row],[Current Month Low]])-1</f>
        <v>0.26371815992903302</v>
      </c>
      <c r="AH193" s="2">
        <f>(Table2[[#This Row],[Current Month High]]/Table2[[#This Row],[Close Price]])-1</f>
        <v>7.3706377858002492E-2</v>
      </c>
      <c r="AI193">
        <v>7.3706377858002403</v>
      </c>
      <c r="AJ193">
        <v>105.164077769776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0.31</v>
      </c>
      <c r="AM193" t="s">
        <v>10218</v>
      </c>
      <c r="AN193">
        <v>17.579999999999998</v>
      </c>
      <c r="AO193" t="s">
        <v>10218</v>
      </c>
      <c r="AP193">
        <v>4.2026789532085003E-2</v>
      </c>
      <c r="AQ193">
        <f>(Table2[[#This Row],[Sharpe Ratio]]-AVERAGE(Table2[Sharpe Ratio]))/_xlfn.STDEV.P(Table2[Sharpe Ratio])</f>
        <v>-0.17663398297552926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3.2839392751863192</v>
      </c>
      <c r="AS193">
        <f>_xlfn.RANK.AVG(Table2[[#This Row],[1Y Return vs Nifty Z-Score]],Table2[1Y Return vs Nifty Z-Score])</f>
        <v>200</v>
      </c>
      <c r="AT193">
        <f>_xlfn.RANK.AVG(Table2[[#This Row],[6M Return vs Nifty Z-Score]],Table2[6M Return vs Nifty Z-Score])</f>
        <v>116</v>
      </c>
      <c r="AU193">
        <f>_xlfn.RANK.AVG(Table2[[#This Row],[Sharpe Ratio Z-Score]],Table2[Sharpe Ratio Z-Score])</f>
        <v>384</v>
      </c>
      <c r="AV193">
        <f>(Table2[[#This Row],[Rank 1Y]]+Table2[[#This Row],[Rank 6M]]+Table2[[#This Row],[Rank Sharpe]])/3</f>
        <v>233.33333333333334</v>
      </c>
    </row>
    <row r="194" spans="1:48" x14ac:dyDescent="0.3">
      <c r="A194" t="s">
        <v>310</v>
      </c>
      <c r="B194" t="s">
        <v>311</v>
      </c>
      <c r="C194" t="s">
        <v>10186</v>
      </c>
      <c r="D194" t="s">
        <v>133</v>
      </c>
      <c r="E194">
        <v>89521.830166575004</v>
      </c>
      <c r="F194">
        <v>3219.55</v>
      </c>
      <c r="G194">
        <v>58.667820563756898</v>
      </c>
      <c r="H194">
        <f>(Table2[[#This Row],[1Y Return vs Nifty]]-AVERAGE(Table2[1Y Return vs Nifty]))/_xlfn.STDEV.P(Table2[1Y Return vs Nifty])</f>
        <v>0.26114590882129651</v>
      </c>
      <c r="I194">
        <v>-6.3811015986081703</v>
      </c>
      <c r="J194">
        <f>(Table2[[#This Row],[1M Return vs Nifty]]-AVERAGE(Table2[1M Return vs Nifty]))/_xlfn.STDEV.P(Table2[1M Return vs Nifty])</f>
        <v>-0.84971809530592823</v>
      </c>
      <c r="K194">
        <v>20.591151509134601</v>
      </c>
      <c r="L194">
        <f>(Table2[[#This Row],[6M Return vs Nifty]]-AVERAGE(Table2[6M Return vs Nifty]))/_xlfn.STDEV.P(Table2[6M Return vs Nifty])</f>
        <v>0.48646948818260605</v>
      </c>
      <c r="M194">
        <v>-0.51279515745114701</v>
      </c>
      <c r="N194">
        <f>(Table2[[#This Row],[1W Return vs Nifty]]-AVERAGE(Table2[1W Return vs Nifty]))/_xlfn.STDEV.P(Table2[1W Return vs Nifty])</f>
        <v>-0.50537519201065728</v>
      </c>
      <c r="O194">
        <v>3188.69</v>
      </c>
      <c r="P194">
        <v>3062.8246021659602</v>
      </c>
      <c r="Q194">
        <v>2509.4949505278701</v>
      </c>
      <c r="R194">
        <v>54.746728387090798</v>
      </c>
      <c r="S194" s="2">
        <f>(Table2[[#This Row],[Close Price]]-Table2[[#This Row],[20D EMA]])/Table2[[#This Row],[20D EMA]]</f>
        <v>9.6779555240553723E-3</v>
      </c>
      <c r="T194" s="2">
        <f>(Table2[[#This Row],[Close Price]]-Table2[[#This Row],[50D EMA]])/Table2[[#This Row],[50D EMA]]</f>
        <v>5.1170216447656632E-2</v>
      </c>
      <c r="U194" s="2">
        <f>(Table2[[#This Row],[Close Price]]-Table2[[#This Row],[200D EMA]])/Table2[[#This Row],[200D EMA]]</f>
        <v>0.28294739119629259</v>
      </c>
      <c r="V194">
        <v>1.1583652842786401</v>
      </c>
      <c r="W194">
        <v>3181.65</v>
      </c>
      <c r="X194">
        <v>3286</v>
      </c>
      <c r="Y194">
        <v>3100.4</v>
      </c>
      <c r="Z194">
        <v>3298.5</v>
      </c>
      <c r="AA194">
        <v>3063.25</v>
      </c>
      <c r="AB194">
        <v>3402.7</v>
      </c>
      <c r="AC194" s="2">
        <f>(Table2[[#This Row],[Close Price]]/Table2[[#This Row],[Day Low]])-1</f>
        <v>1.1912058208791043E-2</v>
      </c>
      <c r="AD194" s="2">
        <f>(Table2[[#This Row],[Day High]]/Table2[[#This Row],[Close Price]])-1</f>
        <v>2.0639530369150894E-2</v>
      </c>
      <c r="AE194" s="2">
        <f>(Table2[[#This Row],[Close Price]]/Table2[[#This Row],[Current Week Low]])-1</f>
        <v>3.8430525093536394E-2</v>
      </c>
      <c r="AF194" s="2">
        <f>(Table2[[#This Row],[Current Week High]]/Table2[[#This Row],[Close Price]])-1</f>
        <v>2.4522060536410262E-2</v>
      </c>
      <c r="AG194" s="2">
        <f>(Table2[[#This Row],[Close Price]]/Table2[[#This Row],[Current Month Low]])-1</f>
        <v>5.1024238961886903E-2</v>
      </c>
      <c r="AH194" s="2">
        <f>(Table2[[#This Row],[Current Month High]]/Table2[[#This Row],[Close Price]])-1</f>
        <v>5.6886832010684563E-2</v>
      </c>
      <c r="AI194">
        <v>5.68868320106845</v>
      </c>
      <c r="AJ194">
        <v>115.311308767471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0.01</v>
      </c>
      <c r="AM194" t="s">
        <v>10218</v>
      </c>
      <c r="AN194">
        <v>-1.3</v>
      </c>
      <c r="AO194" t="s">
        <v>10217</v>
      </c>
      <c r="AP194">
        <v>6.7220582133284995E-2</v>
      </c>
      <c r="AQ194">
        <f>(Table2[[#This Row],[Sharpe Ratio]]-AVERAGE(Table2[Sharpe Ratio]))/_xlfn.STDEV.P(Table2[Sharpe Ratio])</f>
        <v>0.11500247937880621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-0.49247541093387676</v>
      </c>
      <c r="AS194">
        <f>_xlfn.RANK.AVG(Table2[[#This Row],[1Y Return vs Nifty Z-Score]],Table2[1Y Return vs Nifty Z-Score])</f>
        <v>216</v>
      </c>
      <c r="AT194">
        <f>_xlfn.RANK.AVG(Table2[[#This Row],[6M Return vs Nifty Z-Score]],Table2[6M Return vs Nifty Z-Score])</f>
        <v>186</v>
      </c>
      <c r="AU194">
        <f>_xlfn.RANK.AVG(Table2[[#This Row],[Sharpe Ratio Z-Score]],Table2[Sharpe Ratio Z-Score])</f>
        <v>299</v>
      </c>
      <c r="AV194">
        <f>(Table2[[#This Row],[Rank 1Y]]+Table2[[#This Row],[Rank 6M]]+Table2[[#This Row],[Rank Sharpe]])/3</f>
        <v>233.66666666666666</v>
      </c>
    </row>
    <row r="195" spans="1:48" x14ac:dyDescent="0.3">
      <c r="A195" t="s">
        <v>735</v>
      </c>
      <c r="B195" t="s">
        <v>736</v>
      </c>
      <c r="C195" t="s">
        <v>10179</v>
      </c>
      <c r="D195" t="s">
        <v>65</v>
      </c>
      <c r="E195">
        <v>22868.741058359999</v>
      </c>
      <c r="F195">
        <v>172.52</v>
      </c>
      <c r="G195">
        <v>94.021422290774893</v>
      </c>
      <c r="H195">
        <f>(Table2[[#This Row],[1Y Return vs Nifty]]-AVERAGE(Table2[1Y Return vs Nifty]))/_xlfn.STDEV.P(Table2[1Y Return vs Nifty])</f>
        <v>0.74589682553722869</v>
      </c>
      <c r="I195">
        <v>3.175868130659</v>
      </c>
      <c r="J195">
        <f>(Table2[[#This Row],[1M Return vs Nifty]]-AVERAGE(Table2[1M Return vs Nifty]))/_xlfn.STDEV.P(Table2[1M Return vs Nifty])</f>
        <v>0.11215401290746693</v>
      </c>
      <c r="K195">
        <v>5.7128076073406602</v>
      </c>
      <c r="L195">
        <f>(Table2[[#This Row],[6M Return vs Nifty]]-AVERAGE(Table2[6M Return vs Nifty]))/_xlfn.STDEV.P(Table2[6M Return vs Nifty])</f>
        <v>-1.8568455294077538E-2</v>
      </c>
      <c r="M195">
        <v>2.4748219796463702</v>
      </c>
      <c r="N195">
        <f>(Table2[[#This Row],[1W Return vs Nifty]]-AVERAGE(Table2[1W Return vs Nifty]))/_xlfn.STDEV.P(Table2[1W Return vs Nifty])</f>
        <v>0.10910611108037391</v>
      </c>
      <c r="O195">
        <v>169.47</v>
      </c>
      <c r="P195">
        <v>161.26282729053401</v>
      </c>
      <c r="Q195">
        <v>134.29903529946299</v>
      </c>
      <c r="R195">
        <v>55.548824572848503</v>
      </c>
      <c r="S195" s="2">
        <f>(Table2[[#This Row],[Close Price]]-Table2[[#This Row],[20D EMA]])/Table2[[#This Row],[20D EMA]]</f>
        <v>1.7997285655278288E-2</v>
      </c>
      <c r="T195" s="2">
        <f>(Table2[[#This Row],[Close Price]]-Table2[[#This Row],[50D EMA]])/Table2[[#This Row],[50D EMA]]</f>
        <v>6.9806370746463967E-2</v>
      </c>
      <c r="U195" s="2">
        <f>(Table2[[#This Row],[Close Price]]-Table2[[#This Row],[200D EMA]])/Table2[[#This Row],[200D EMA]]</f>
        <v>0.28459597356981059</v>
      </c>
      <c r="V195">
        <v>0.87796634837988496</v>
      </c>
      <c r="W195">
        <v>172.64</v>
      </c>
      <c r="X195">
        <v>179</v>
      </c>
      <c r="Y195">
        <v>166.33</v>
      </c>
      <c r="Z195">
        <v>177.6</v>
      </c>
      <c r="AA195">
        <v>153.62</v>
      </c>
      <c r="AB195">
        <v>192.7</v>
      </c>
      <c r="AC195" s="2">
        <f>(Table2[[#This Row],[Close Price]]/Table2[[#This Row],[Day Low]])-1</f>
        <v>-6.9508804448548123E-4</v>
      </c>
      <c r="AD195" s="2">
        <f>(Table2[[#This Row],[Day High]]/Table2[[#This Row],[Close Price]])-1</f>
        <v>3.7560862508694504E-2</v>
      </c>
      <c r="AE195" s="2">
        <f>(Table2[[#This Row],[Close Price]]/Table2[[#This Row],[Current Week Low]])-1</f>
        <v>3.7215174652798666E-2</v>
      </c>
      <c r="AF195" s="2">
        <f>(Table2[[#This Row],[Current Week High]]/Table2[[#This Row],[Close Price]])-1</f>
        <v>2.9445861349408631E-2</v>
      </c>
      <c r="AG195" s="2">
        <f>(Table2[[#This Row],[Close Price]]/Table2[[#This Row],[Current Month Low]])-1</f>
        <v>0.12303085535737535</v>
      </c>
      <c r="AH195" s="2">
        <f>(Table2[[#This Row],[Current Month High]]/Table2[[#This Row],[Close Price]])-1</f>
        <v>0.1169719452817064</v>
      </c>
      <c r="AI195">
        <v>11.6971945281706</v>
      </c>
      <c r="AJ195">
        <v>128.50331125827799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0.09</v>
      </c>
      <c r="AM195" t="s">
        <v>10218</v>
      </c>
      <c r="AN195">
        <v>-7.7</v>
      </c>
      <c r="AO195" t="s">
        <v>10217</v>
      </c>
      <c r="AP195">
        <v>8.4506909798518007E-2</v>
      </c>
      <c r="AQ195">
        <f>(Table2[[#This Row],[Sharpe Ratio]]-AVERAGE(Table2[Sharpe Ratio]))/_xlfn.STDEV.P(Table2[Sharpe Ratio])</f>
        <v>0.31510428727994433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1.2636927815109364</v>
      </c>
      <c r="AS195">
        <f>_xlfn.RANK.AVG(Table2[[#This Row],[1Y Return vs Nifty Z-Score]],Table2[1Y Return vs Nifty Z-Score])</f>
        <v>118</v>
      </c>
      <c r="AT195">
        <f>_xlfn.RANK.AVG(Table2[[#This Row],[6M Return vs Nifty Z-Score]],Table2[6M Return vs Nifty Z-Score])</f>
        <v>334</v>
      </c>
      <c r="AU195">
        <f>_xlfn.RANK.AVG(Table2[[#This Row],[Sharpe Ratio Z-Score]],Table2[Sharpe Ratio Z-Score])</f>
        <v>253</v>
      </c>
      <c r="AV195">
        <f>(Table2[[#This Row],[Rank 1Y]]+Table2[[#This Row],[Rank 6M]]+Table2[[#This Row],[Rank Sharpe]])/3</f>
        <v>235</v>
      </c>
    </row>
    <row r="196" spans="1:48" x14ac:dyDescent="0.3">
      <c r="A196" t="s">
        <v>819</v>
      </c>
      <c r="B196" t="s">
        <v>820</v>
      </c>
      <c r="C196" t="s">
        <v>10174</v>
      </c>
      <c r="D196" t="s">
        <v>631</v>
      </c>
      <c r="E196">
        <v>19397.782278448001</v>
      </c>
      <c r="F196">
        <v>134.54</v>
      </c>
      <c r="G196">
        <v>84.567109043358201</v>
      </c>
      <c r="H196">
        <f>(Table2[[#This Row],[1Y Return vs Nifty]]-AVERAGE(Table2[1Y Return vs Nifty]))/_xlfn.STDEV.P(Table2[1Y Return vs Nifty])</f>
        <v>0.61626400767068568</v>
      </c>
      <c r="I196">
        <v>14.821998403586299</v>
      </c>
      <c r="J196">
        <f>(Table2[[#This Row],[1M Return vs Nifty]]-AVERAGE(Table2[1M Return vs Nifty]))/_xlfn.STDEV.P(Table2[1M Return vs Nifty])</f>
        <v>1.2842920645582176</v>
      </c>
      <c r="K196">
        <v>15.6484233651111</v>
      </c>
      <c r="L196">
        <f>(Table2[[#This Row],[6M Return vs Nifty]]-AVERAGE(Table2[6M Return vs Nifty]))/_xlfn.STDEV.P(Table2[6M Return vs Nifty])</f>
        <v>0.31869105306248691</v>
      </c>
      <c r="M196">
        <v>17.8957304054681</v>
      </c>
      <c r="N196">
        <f>(Table2[[#This Row],[1W Return vs Nifty]]-AVERAGE(Table2[1W Return vs Nifty]))/_xlfn.STDEV.P(Table2[1W Return vs Nifty])</f>
        <v>3.2808177024632772</v>
      </c>
      <c r="O196">
        <v>122.51</v>
      </c>
      <c r="P196">
        <v>115.65912029507599</v>
      </c>
      <c r="Q196">
        <v>98.050316351270197</v>
      </c>
      <c r="R196">
        <v>72.527119627134695</v>
      </c>
      <c r="S196" s="2">
        <f>(Table2[[#This Row],[Close Price]]-Table2[[#This Row],[20D EMA]])/Table2[[#This Row],[20D EMA]]</f>
        <v>9.8196065627295617E-2</v>
      </c>
      <c r="T196" s="2">
        <f>(Table2[[#This Row],[Close Price]]-Table2[[#This Row],[50D EMA]])/Table2[[#This Row],[50D EMA]]</f>
        <v>0.16324592178078171</v>
      </c>
      <c r="U196" s="2">
        <f>(Table2[[#This Row],[Close Price]]-Table2[[#This Row],[200D EMA]])/Table2[[#This Row],[200D EMA]]</f>
        <v>0.37215263557134953</v>
      </c>
      <c r="V196">
        <v>1.02789333320724</v>
      </c>
      <c r="W196">
        <v>133.30000000000001</v>
      </c>
      <c r="X196">
        <v>138.57</v>
      </c>
      <c r="Y196">
        <v>123.5</v>
      </c>
      <c r="Z196">
        <v>137.53</v>
      </c>
      <c r="AA196">
        <v>105.4</v>
      </c>
      <c r="AB196">
        <v>137.53</v>
      </c>
      <c r="AC196" s="2">
        <f>(Table2[[#This Row],[Close Price]]/Table2[[#This Row],[Day Low]])-1</f>
        <v>9.3023255813950989E-3</v>
      </c>
      <c r="AD196" s="2">
        <f>(Table2[[#This Row],[Day High]]/Table2[[#This Row],[Close Price]])-1</f>
        <v>2.9953917050691281E-2</v>
      </c>
      <c r="AE196" s="2">
        <f>(Table2[[#This Row],[Close Price]]/Table2[[#This Row],[Current Week Low]])-1</f>
        <v>8.9392712550607323E-2</v>
      </c>
      <c r="AF196" s="2">
        <f>(Table2[[#This Row],[Current Week High]]/Table2[[#This Row],[Close Price]])-1</f>
        <v>2.2223873940835581E-2</v>
      </c>
      <c r="AG196" s="2">
        <f>(Table2[[#This Row],[Close Price]]/Table2[[#This Row],[Current Month Low]])-1</f>
        <v>0.27647058823529402</v>
      </c>
      <c r="AH196" s="2">
        <f>(Table2[[#This Row],[Current Month High]]/Table2[[#This Row],[Close Price]])-1</f>
        <v>2.2223873940835581E-2</v>
      </c>
      <c r="AI196">
        <v>2.2223873940835501</v>
      </c>
      <c r="AJ196">
        <v>118.764227642276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0.28000000000000003</v>
      </c>
      <c r="AM196" t="s">
        <v>10218</v>
      </c>
      <c r="AN196">
        <v>11.51</v>
      </c>
      <c r="AO196" t="s">
        <v>10218</v>
      </c>
      <c r="AP196">
        <v>5.4539696313678998E-2</v>
      </c>
      <c r="AQ196">
        <f>(Table2[[#This Row],[Sharpe Ratio]]-AVERAGE(Table2[Sharpe Ratio]))/_xlfn.STDEV.P(Table2[Sharpe Ratio])</f>
        <v>-3.1787991531595873E-2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5.4682768362230716</v>
      </c>
      <c r="AS196">
        <f>_xlfn.RANK.AVG(Table2[[#This Row],[1Y Return vs Nifty Z-Score]],Table2[1Y Return vs Nifty Z-Score])</f>
        <v>134</v>
      </c>
      <c r="AT196">
        <f>_xlfn.RANK.AVG(Table2[[#This Row],[6M Return vs Nifty Z-Score]],Table2[6M Return vs Nifty Z-Score])</f>
        <v>221</v>
      </c>
      <c r="AU196">
        <f>_xlfn.RANK.AVG(Table2[[#This Row],[Sharpe Ratio Z-Score]],Table2[Sharpe Ratio Z-Score])</f>
        <v>350</v>
      </c>
      <c r="AV196">
        <f>(Table2[[#This Row],[Rank 1Y]]+Table2[[#This Row],[Rank 6M]]+Table2[[#This Row],[Rank Sharpe]])/3</f>
        <v>235</v>
      </c>
    </row>
    <row r="197" spans="1:48" x14ac:dyDescent="0.3">
      <c r="A197" t="s">
        <v>187</v>
      </c>
      <c r="B197" t="s">
        <v>188</v>
      </c>
      <c r="C197" t="s">
        <v>10179</v>
      </c>
      <c r="D197" t="s">
        <v>86</v>
      </c>
      <c r="E197">
        <v>144940.60185191999</v>
      </c>
      <c r="F197">
        <v>453.6</v>
      </c>
      <c r="G197">
        <v>61.310827862598202</v>
      </c>
      <c r="H197">
        <f>(Table2[[#This Row],[1Y Return vs Nifty]]-AVERAGE(Table2[1Y Return vs Nifty]))/_xlfn.STDEV.P(Table2[1Y Return vs Nifty])</f>
        <v>0.29738550389545554</v>
      </c>
      <c r="I197">
        <v>-2.7522696742255102</v>
      </c>
      <c r="J197">
        <f>(Table2[[#This Row],[1M Return vs Nifty]]-AVERAGE(Table2[1M Return vs Nifty]))/_xlfn.STDEV.P(Table2[1M Return vs Nifty])</f>
        <v>-0.48449017135752087</v>
      </c>
      <c r="K197">
        <v>1.5360543354973999</v>
      </c>
      <c r="L197">
        <f>(Table2[[#This Row],[6M Return vs Nifty]]-AVERAGE(Table2[6M Return vs Nifty]))/_xlfn.STDEV.P(Table2[6M Return vs Nifty])</f>
        <v>-0.16034625642198996</v>
      </c>
      <c r="M197">
        <v>4.4371873751191302</v>
      </c>
      <c r="N197">
        <f>(Table2[[#This Row],[1W Return vs Nifty]]-AVERAGE(Table2[1W Return vs Nifty]))/_xlfn.STDEV.P(Table2[1W Return vs Nifty])</f>
        <v>0.51271768177926347</v>
      </c>
      <c r="O197">
        <v>435.57</v>
      </c>
      <c r="P197">
        <v>433.47958390706401</v>
      </c>
      <c r="Q197">
        <v>380.14444495176298</v>
      </c>
      <c r="R197">
        <v>69.450204640809105</v>
      </c>
      <c r="S197" s="2">
        <f>(Table2[[#This Row],[Close Price]]-Table2[[#This Row],[20D EMA]])/Table2[[#This Row],[20D EMA]]</f>
        <v>4.1394035401887248E-2</v>
      </c>
      <c r="T197" s="2">
        <f>(Table2[[#This Row],[Close Price]]-Table2[[#This Row],[50D EMA]])/Table2[[#This Row],[50D EMA]]</f>
        <v>4.6416063962195123E-2</v>
      </c>
      <c r="U197" s="2">
        <f>(Table2[[#This Row],[Close Price]]-Table2[[#This Row],[200D EMA]])/Table2[[#This Row],[200D EMA]]</f>
        <v>0.19323064173029786</v>
      </c>
      <c r="V197">
        <v>1.1261392645330399</v>
      </c>
      <c r="W197">
        <v>454.05</v>
      </c>
      <c r="X197">
        <v>460.95</v>
      </c>
      <c r="Y197">
        <v>440</v>
      </c>
      <c r="Z197">
        <v>455</v>
      </c>
      <c r="AA197">
        <v>400</v>
      </c>
      <c r="AB197">
        <v>455</v>
      </c>
      <c r="AC197" s="2">
        <f>(Table2[[#This Row],[Close Price]]/Table2[[#This Row],[Day Low]])-1</f>
        <v>-9.910802775024985E-4</v>
      </c>
      <c r="AD197" s="2">
        <f>(Table2[[#This Row],[Day High]]/Table2[[#This Row],[Close Price]])-1</f>
        <v>1.620370370370372E-2</v>
      </c>
      <c r="AE197" s="2">
        <f>(Table2[[#This Row],[Close Price]]/Table2[[#This Row],[Current Week Low]])-1</f>
        <v>3.0909090909090997E-2</v>
      </c>
      <c r="AF197" s="2">
        <f>(Table2[[#This Row],[Current Week High]]/Table2[[#This Row],[Close Price]])-1</f>
        <v>3.0864197530864335E-3</v>
      </c>
      <c r="AG197" s="2">
        <f>(Table2[[#This Row],[Close Price]]/Table2[[#This Row],[Current Month Low]])-1</f>
        <v>0.13400000000000012</v>
      </c>
      <c r="AH197" s="2">
        <f>(Table2[[#This Row],[Current Month High]]/Table2[[#This Row],[Close Price]])-1</f>
        <v>3.0864197530864335E-3</v>
      </c>
      <c r="AI197">
        <v>2.33686067019398</v>
      </c>
      <c r="AJ197">
        <v>98.903749177811804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-0.03</v>
      </c>
      <c r="AM197" t="s">
        <v>10217</v>
      </c>
      <c r="AN197">
        <v>4.5</v>
      </c>
      <c r="AO197" t="s">
        <v>10218</v>
      </c>
      <c r="AP197">
        <v>0.14316862225965299</v>
      </c>
      <c r="AQ197">
        <f>(Table2[[#This Row],[Sharpe Ratio]]-AVERAGE(Table2[Sharpe Ratio]))/_xlfn.STDEV.P(Table2[Sharpe Ratio])</f>
        <v>0.99415624934927516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1.1594230072444831</v>
      </c>
      <c r="AS197">
        <f>_xlfn.RANK.AVG(Table2[[#This Row],[1Y Return vs Nifty Z-Score]],Table2[1Y Return vs Nifty Z-Score])</f>
        <v>208</v>
      </c>
      <c r="AT197">
        <f>_xlfn.RANK.AVG(Table2[[#This Row],[6M Return vs Nifty Z-Score]],Table2[6M Return vs Nifty Z-Score])</f>
        <v>374</v>
      </c>
      <c r="AU197">
        <f>_xlfn.RANK.AVG(Table2[[#This Row],[Sharpe Ratio Z-Score]],Table2[Sharpe Ratio Z-Score])</f>
        <v>124</v>
      </c>
      <c r="AV197">
        <f>(Table2[[#This Row],[Rank 1Y]]+Table2[[#This Row],[Rank 6M]]+Table2[[#This Row],[Rank Sharpe]])/3</f>
        <v>235.33333333333334</v>
      </c>
    </row>
    <row r="198" spans="1:48" x14ac:dyDescent="0.3">
      <c r="A198" t="s">
        <v>648</v>
      </c>
      <c r="B198" t="s">
        <v>649</v>
      </c>
      <c r="C198" t="s">
        <v>10183</v>
      </c>
      <c r="D198" t="s">
        <v>231</v>
      </c>
      <c r="E198">
        <v>28432.62387245</v>
      </c>
      <c r="F198">
        <v>4441.8500000000004</v>
      </c>
      <c r="G198">
        <v>118.615064312855</v>
      </c>
      <c r="H198">
        <f>(Table2[[#This Row],[1Y Return vs Nifty]]-AVERAGE(Table2[1Y Return vs Nifty]))/_xlfn.STDEV.P(Table2[1Y Return vs Nifty])</f>
        <v>1.0831125527392442</v>
      </c>
      <c r="I198">
        <v>13.363121246830399</v>
      </c>
      <c r="J198">
        <f>(Table2[[#This Row],[1M Return vs Nifty]]-AVERAGE(Table2[1M Return vs Nifty]))/_xlfn.STDEV.P(Table2[1M Return vs Nifty])</f>
        <v>1.1374617107802987</v>
      </c>
      <c r="K198">
        <v>42.037521633830401</v>
      </c>
      <c r="L198">
        <f>(Table2[[#This Row],[6M Return vs Nifty]]-AVERAGE(Table2[6M Return vs Nifty]))/_xlfn.STDEV.P(Table2[6M Return vs Nifty])</f>
        <v>1.2144557972979768</v>
      </c>
      <c r="M198">
        <v>9.3871306674560397</v>
      </c>
      <c r="N198">
        <f>(Table2[[#This Row],[1W Return vs Nifty]]-AVERAGE(Table2[1W Return vs Nifty]))/_xlfn.STDEV.P(Table2[1W Return vs Nifty])</f>
        <v>1.5308024847928341</v>
      </c>
      <c r="O198">
        <v>4158.46</v>
      </c>
      <c r="P198">
        <v>3817.7264821707299</v>
      </c>
      <c r="Q198">
        <v>2968.3774563532102</v>
      </c>
      <c r="R198">
        <v>65.002689412611502</v>
      </c>
      <c r="S198" s="2">
        <f>(Table2[[#This Row],[Close Price]]-Table2[[#This Row],[20D EMA]])/Table2[[#This Row],[20D EMA]]</f>
        <v>6.8147823954059994E-2</v>
      </c>
      <c r="T198" s="2">
        <f>(Table2[[#This Row],[Close Price]]-Table2[[#This Row],[50D EMA]])/Table2[[#This Row],[50D EMA]]</f>
        <v>0.16348041713936473</v>
      </c>
      <c r="U198" s="2">
        <f>(Table2[[#This Row],[Close Price]]-Table2[[#This Row],[200D EMA]])/Table2[[#This Row],[200D EMA]]</f>
        <v>0.4963898848150598</v>
      </c>
      <c r="V198">
        <v>1.0674617457007101</v>
      </c>
      <c r="W198">
        <v>4440.95</v>
      </c>
      <c r="X198">
        <v>4509.6499999999996</v>
      </c>
      <c r="Y198">
        <v>4350.05</v>
      </c>
      <c r="Z198">
        <v>4729</v>
      </c>
      <c r="AA198">
        <v>3726</v>
      </c>
      <c r="AB198">
        <v>4729</v>
      </c>
      <c r="AC198" s="2">
        <f>(Table2[[#This Row],[Close Price]]/Table2[[#This Row],[Day Low]])-1</f>
        <v>2.0265934090701876E-4</v>
      </c>
      <c r="AD198" s="2">
        <f>(Table2[[#This Row],[Day High]]/Table2[[#This Row],[Close Price]])-1</f>
        <v>1.5263910307641959E-2</v>
      </c>
      <c r="AE198" s="2">
        <f>(Table2[[#This Row],[Close Price]]/Table2[[#This Row],[Current Week Low]])-1</f>
        <v>2.1103205710279127E-2</v>
      </c>
      <c r="AF198" s="2">
        <f>(Table2[[#This Row],[Current Week High]]/Table2[[#This Row],[Close Price]])-1</f>
        <v>6.4646487387012064E-2</v>
      </c>
      <c r="AG198" s="2">
        <f>(Table2[[#This Row],[Close Price]]/Table2[[#This Row],[Current Month Low]])-1</f>
        <v>0.19212292002147091</v>
      </c>
      <c r="AH198" s="2">
        <f>(Table2[[#This Row],[Current Month High]]/Table2[[#This Row],[Close Price]])-1</f>
        <v>6.4646487387012064E-2</v>
      </c>
      <c r="AI198">
        <v>6.4646487387012002</v>
      </c>
      <c r="AJ198">
        <v>163.61127596439101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0.59</v>
      </c>
      <c r="AM198" t="s">
        <v>10218</v>
      </c>
      <c r="AN198">
        <v>7.22</v>
      </c>
      <c r="AO198" t="s">
        <v>10218</v>
      </c>
      <c r="AQ198">
        <f>(Table2[[#This Row],[Sharpe Ratio]]-AVERAGE(Table2[Sharpe Ratio]))/_xlfn.STDEV.P(Table2[Sharpe Ratio])</f>
        <v>-0.66312462046151466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4.3027079251488392</v>
      </c>
      <c r="AS198">
        <f>_xlfn.RANK.AVG(Table2[[#This Row],[1Y Return vs Nifty Z-Score]],Table2[1Y Return vs Nifty Z-Score])</f>
        <v>87</v>
      </c>
      <c r="AT198">
        <f>_xlfn.RANK.AVG(Table2[[#This Row],[6M Return vs Nifty Z-Score]],Table2[6M Return vs Nifty Z-Score])</f>
        <v>84</v>
      </c>
      <c r="AU198">
        <f>_xlfn.RANK.AVG(Table2[[#This Row],[Sharpe Ratio Z-Score]],Table2[Sharpe Ratio Z-Score])</f>
        <v>537.5</v>
      </c>
      <c r="AV198">
        <f>(Table2[[#This Row],[Rank 1Y]]+Table2[[#This Row],[Rank 6M]]+Table2[[#This Row],[Rank Sharpe]])/3</f>
        <v>236.16666666666666</v>
      </c>
    </row>
    <row r="199" spans="1:48" x14ac:dyDescent="0.3">
      <c r="A199" t="s">
        <v>992</v>
      </c>
      <c r="B199" t="s">
        <v>993</v>
      </c>
      <c r="C199" t="s">
        <v>10183</v>
      </c>
      <c r="D199" t="s">
        <v>167</v>
      </c>
      <c r="E199">
        <v>14139.4395893</v>
      </c>
      <c r="F199">
        <v>630.1</v>
      </c>
      <c r="G199">
        <v>40.030443182182999</v>
      </c>
      <c r="H199">
        <f>(Table2[[#This Row],[1Y Return vs Nifty]]-AVERAGE(Table2[1Y Return vs Nifty]))/_xlfn.STDEV.P(Table2[1Y Return vs Nifty])</f>
        <v>5.5995053555818282E-3</v>
      </c>
      <c r="I199">
        <v>-7.4763936311286701</v>
      </c>
      <c r="J199">
        <f>(Table2[[#This Row],[1M Return vs Nifty]]-AVERAGE(Table2[1M Return vs Nifty]))/_xlfn.STDEV.P(Table2[1M Return vs Nifty])</f>
        <v>-0.95995500996345873</v>
      </c>
      <c r="K199">
        <v>-0.34506083440757901</v>
      </c>
      <c r="L199">
        <f>(Table2[[#This Row],[6M Return vs Nifty]]-AVERAGE(Table2[6M Return vs Nifty]))/_xlfn.STDEV.P(Table2[6M Return vs Nifty])</f>
        <v>-0.22419977016803619</v>
      </c>
      <c r="M199">
        <v>-1.4855334367564801</v>
      </c>
      <c r="N199">
        <f>(Table2[[#This Row],[1W Return vs Nifty]]-AVERAGE(Table2[1W Return vs Nifty]))/_xlfn.STDEV.P(Table2[1W Return vs Nifty])</f>
        <v>-0.70544416270037735</v>
      </c>
      <c r="O199">
        <v>635.36</v>
      </c>
      <c r="P199">
        <v>617.60582192912295</v>
      </c>
      <c r="Q199">
        <v>521.00760536568305</v>
      </c>
      <c r="R199">
        <v>46.852765261485303</v>
      </c>
      <c r="S199" s="2">
        <f>(Table2[[#This Row],[Close Price]]-Table2[[#This Row],[20D EMA]])/Table2[[#This Row],[20D EMA]]</f>
        <v>-8.2787710904054252E-3</v>
      </c>
      <c r="T199" s="2">
        <f>(Table2[[#This Row],[Close Price]]-Table2[[#This Row],[50D EMA]])/Table2[[#This Row],[50D EMA]]</f>
        <v>2.0230019904687545E-2</v>
      </c>
      <c r="U199" s="2">
        <f>(Table2[[#This Row],[Close Price]]-Table2[[#This Row],[200D EMA]])/Table2[[#This Row],[200D EMA]]</f>
        <v>0.20938733621315869</v>
      </c>
      <c r="V199">
        <v>1.16051377096105</v>
      </c>
      <c r="W199">
        <v>626</v>
      </c>
      <c r="X199">
        <v>635</v>
      </c>
      <c r="Y199">
        <v>617.9</v>
      </c>
      <c r="Z199">
        <v>652</v>
      </c>
      <c r="AA199">
        <v>546.02</v>
      </c>
      <c r="AB199">
        <v>716.75</v>
      </c>
      <c r="AC199" s="2">
        <f>(Table2[[#This Row],[Close Price]]/Table2[[#This Row],[Day Low]])-1</f>
        <v>6.5495207667731759E-3</v>
      </c>
      <c r="AD199" s="2">
        <f>(Table2[[#This Row],[Day High]]/Table2[[#This Row],[Close Price]])-1</f>
        <v>7.7765434058085781E-3</v>
      </c>
      <c r="AE199" s="2">
        <f>(Table2[[#This Row],[Close Price]]/Table2[[#This Row],[Current Week Low]])-1</f>
        <v>1.9744295193397043E-2</v>
      </c>
      <c r="AF199" s="2">
        <f>(Table2[[#This Row],[Current Week High]]/Table2[[#This Row],[Close Price]])-1</f>
        <v>3.4756387874940398E-2</v>
      </c>
      <c r="AG199" s="2">
        <f>(Table2[[#This Row],[Close Price]]/Table2[[#This Row],[Current Month Low]])-1</f>
        <v>0.1539870334419986</v>
      </c>
      <c r="AH199" s="2">
        <f>(Table2[[#This Row],[Current Month High]]/Table2[[#This Row],[Close Price]])-1</f>
        <v>0.13751785430883978</v>
      </c>
      <c r="AI199">
        <v>13.751785430883899</v>
      </c>
      <c r="AJ199">
        <v>82.070360470996107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0.09</v>
      </c>
      <c r="AM199" t="s">
        <v>10218</v>
      </c>
      <c r="AN199">
        <v>-2.12</v>
      </c>
      <c r="AO199" t="s">
        <v>10217</v>
      </c>
      <c r="AP199">
        <v>0.20812188515754601</v>
      </c>
      <c r="AQ199">
        <f>(Table2[[#This Row],[Sharpe Ratio]]-AVERAGE(Table2[Sharpe Ratio]))/_xlfn.STDEV.P(Table2[Sharpe Ratio])</f>
        <v>1.7460374809590955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-0.13796195651719501</v>
      </c>
      <c r="AS199">
        <f>_xlfn.RANK.AVG(Table2[[#This Row],[1Y Return vs Nifty Z-Score]],Table2[1Y Return vs Nifty Z-Score])</f>
        <v>283</v>
      </c>
      <c r="AT199">
        <f>_xlfn.RANK.AVG(Table2[[#This Row],[6M Return vs Nifty Z-Score]],Table2[6M Return vs Nifty Z-Score])</f>
        <v>398</v>
      </c>
      <c r="AU199">
        <f>_xlfn.RANK.AVG(Table2[[#This Row],[Sharpe Ratio Z-Score]],Table2[Sharpe Ratio Z-Score])</f>
        <v>30</v>
      </c>
      <c r="AV199">
        <f>(Table2[[#This Row],[Rank 1Y]]+Table2[[#This Row],[Rank 6M]]+Table2[[#This Row],[Rank Sharpe]])/3</f>
        <v>237</v>
      </c>
    </row>
    <row r="200" spans="1:48" x14ac:dyDescent="0.3">
      <c r="A200" t="s">
        <v>900</v>
      </c>
      <c r="B200" t="s">
        <v>901</v>
      </c>
      <c r="C200" t="s">
        <v>10180</v>
      </c>
      <c r="D200" t="s">
        <v>130</v>
      </c>
      <c r="E200">
        <v>17008.015660919998</v>
      </c>
      <c r="F200">
        <v>932.2</v>
      </c>
      <c r="G200">
        <v>467.63648301286503</v>
      </c>
      <c r="H200">
        <f>(Table2[[#This Row],[1Y Return vs Nifty]]-AVERAGE(Table2[1Y Return vs Nifty]))/_xlfn.STDEV.P(Table2[1Y Return vs Nifty])</f>
        <v>5.868719800756284</v>
      </c>
      <c r="I200">
        <v>3.18159629024594</v>
      </c>
      <c r="J200">
        <f>(Table2[[#This Row],[1M Return vs Nifty]]-AVERAGE(Table2[1M Return vs Nifty]))/_xlfn.STDEV.P(Table2[1M Return vs Nifty])</f>
        <v>0.11273053005611916</v>
      </c>
      <c r="K200">
        <v>-30.127743348795299</v>
      </c>
      <c r="L200">
        <f>(Table2[[#This Row],[6M Return vs Nifty]]-AVERAGE(Table2[6M Return vs Nifty]))/_xlfn.STDEV.P(Table2[6M Return vs Nifty])</f>
        <v>-1.2351580345802304</v>
      </c>
      <c r="M200">
        <v>10.4974927290605</v>
      </c>
      <c r="N200">
        <f>(Table2[[#This Row],[1W Return vs Nifty]]-AVERAGE(Table2[1W Return vs Nifty]))/_xlfn.STDEV.P(Table2[1W Return vs Nifty])</f>
        <v>1.7591773719379811</v>
      </c>
      <c r="O200">
        <v>888.94</v>
      </c>
      <c r="P200">
        <v>903.19842228038306</v>
      </c>
      <c r="Q200">
        <v>814.25762464798902</v>
      </c>
      <c r="R200">
        <v>72.953474416598894</v>
      </c>
      <c r="S200" s="2">
        <f>(Table2[[#This Row],[Close Price]]-Table2[[#This Row],[20D EMA]])/Table2[[#This Row],[20D EMA]]</f>
        <v>4.8664701779647657E-2</v>
      </c>
      <c r="T200" s="2">
        <f>(Table2[[#This Row],[Close Price]]-Table2[[#This Row],[50D EMA]])/Table2[[#This Row],[50D EMA]]</f>
        <v>3.2109863131065043E-2</v>
      </c>
      <c r="U200" s="2">
        <f>(Table2[[#This Row],[Close Price]]-Table2[[#This Row],[200D EMA]])/Table2[[#This Row],[200D EMA]]</f>
        <v>0.14484651022211623</v>
      </c>
      <c r="V200">
        <v>1.41986354817301</v>
      </c>
      <c r="W200">
        <v>925</v>
      </c>
      <c r="X200">
        <v>939.95</v>
      </c>
      <c r="Y200">
        <v>885.1</v>
      </c>
      <c r="Z200">
        <v>964.9</v>
      </c>
      <c r="AA200">
        <v>783.1</v>
      </c>
      <c r="AB200">
        <v>964.9</v>
      </c>
      <c r="AC200" s="2">
        <f>(Table2[[#This Row],[Close Price]]/Table2[[#This Row],[Day Low]])-1</f>
        <v>7.7837837837837487E-3</v>
      </c>
      <c r="AD200" s="2">
        <f>(Table2[[#This Row],[Day High]]/Table2[[#This Row],[Close Price]])-1</f>
        <v>8.3136665951513145E-3</v>
      </c>
      <c r="AE200" s="2">
        <f>(Table2[[#This Row],[Close Price]]/Table2[[#This Row],[Current Week Low]])-1</f>
        <v>5.3214326064851436E-2</v>
      </c>
      <c r="AF200" s="2">
        <f>(Table2[[#This Row],[Current Week High]]/Table2[[#This Row],[Close Price]])-1</f>
        <v>3.5078309375670358E-2</v>
      </c>
      <c r="AG200" s="2">
        <f>(Table2[[#This Row],[Close Price]]/Table2[[#This Row],[Current Month Low]])-1</f>
        <v>0.19039713957349003</v>
      </c>
      <c r="AH200" s="2">
        <f>(Table2[[#This Row],[Current Month High]]/Table2[[#This Row],[Close Price]])-1</f>
        <v>3.5078309375670358E-2</v>
      </c>
      <c r="AI200">
        <v>40.9568762068225</v>
      </c>
      <c r="AJ200">
        <v>550.52337752965798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0.01</v>
      </c>
      <c r="AM200" t="s">
        <v>10218</v>
      </c>
      <c r="AN200">
        <v>7.26</v>
      </c>
      <c r="AO200" t="s">
        <v>10218</v>
      </c>
      <c r="AP200">
        <v>0.20750501274918201</v>
      </c>
      <c r="AQ200">
        <f>(Table2[[#This Row],[Sharpe Ratio]]-AVERAGE(Table2[Sharpe Ratio]))/_xlfn.STDEV.P(Table2[Sharpe Ratio])</f>
        <v>1.7388967344368469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3</v>
      </c>
      <c r="AT200">
        <f>_xlfn.RANK.AVG(Table2[[#This Row],[6M Return vs Nifty Z-Score]],Table2[6M Return vs Nifty Z-Score])</f>
        <v>683</v>
      </c>
      <c r="AU200">
        <f>_xlfn.RANK.AVG(Table2[[#This Row],[Sharpe Ratio Z-Score]],Table2[Sharpe Ratio Z-Score])</f>
        <v>31</v>
      </c>
      <c r="AV200">
        <f>(Table2[[#This Row],[Rank 1Y]]+Table2[[#This Row],[Rank 6M]]+Table2[[#This Row],[Rank Sharpe]])/3</f>
        <v>239</v>
      </c>
    </row>
    <row r="201" spans="1:48" x14ac:dyDescent="0.3">
      <c r="A201" t="s">
        <v>1125</v>
      </c>
      <c r="B201" t="s">
        <v>1126</v>
      </c>
      <c r="C201" t="s">
        <v>10182</v>
      </c>
      <c r="D201" t="s">
        <v>80</v>
      </c>
      <c r="E201">
        <v>11119.60136991</v>
      </c>
      <c r="F201">
        <v>230.01</v>
      </c>
      <c r="G201">
        <v>57.992250712034298</v>
      </c>
      <c r="H201">
        <f>(Table2[[#This Row],[1Y Return vs Nifty]]-AVERAGE(Table2[1Y Return vs Nifty]))/_xlfn.STDEV.P(Table2[1Y Return vs Nifty])</f>
        <v>0.25188283267259659</v>
      </c>
      <c r="I201">
        <v>6.9860622722451398</v>
      </c>
      <c r="J201">
        <f>(Table2[[#This Row],[1M Return vs Nifty]]-AVERAGE(Table2[1M Return vs Nifty]))/_xlfn.STDEV.P(Table2[1M Return vs Nifty])</f>
        <v>0.49563534386181479</v>
      </c>
      <c r="K201">
        <v>15.6929180370902</v>
      </c>
      <c r="L201">
        <f>(Table2[[#This Row],[6M Return vs Nifty]]-AVERAGE(Table2[6M Return vs Nifty]))/_xlfn.STDEV.P(Table2[6M Return vs Nifty])</f>
        <v>0.32020140245219864</v>
      </c>
      <c r="M201">
        <v>7.1553688430455997</v>
      </c>
      <c r="N201">
        <f>(Table2[[#This Row],[1W Return vs Nifty]]-AVERAGE(Table2[1W Return vs Nifty]))/_xlfn.STDEV.P(Table2[1W Return vs Nifty])</f>
        <v>1.0717825196761384</v>
      </c>
      <c r="O201">
        <v>221.17</v>
      </c>
      <c r="P201">
        <v>214.332845843917</v>
      </c>
      <c r="Q201">
        <v>186.129122327457</v>
      </c>
      <c r="R201">
        <v>61.705820671123398</v>
      </c>
      <c r="S201" s="2">
        <f>(Table2[[#This Row],[Close Price]]-Table2[[#This Row],[20D EMA]])/Table2[[#This Row],[20D EMA]]</f>
        <v>3.9969254419677192E-2</v>
      </c>
      <c r="T201" s="2">
        <f>(Table2[[#This Row],[Close Price]]-Table2[[#This Row],[50D EMA]])/Table2[[#This Row],[50D EMA]]</f>
        <v>7.3143964912869772E-2</v>
      </c>
      <c r="U201" s="2">
        <f>(Table2[[#This Row],[Close Price]]-Table2[[#This Row],[200D EMA]])/Table2[[#This Row],[200D EMA]]</f>
        <v>0.23575503459014521</v>
      </c>
      <c r="V201">
        <v>0.82552555613177003</v>
      </c>
      <c r="W201">
        <v>230.75</v>
      </c>
      <c r="X201">
        <v>239.95</v>
      </c>
      <c r="Y201">
        <v>220.4</v>
      </c>
      <c r="Z201">
        <v>243.34</v>
      </c>
      <c r="AA201">
        <v>199.1</v>
      </c>
      <c r="AB201">
        <v>243.34</v>
      </c>
      <c r="AC201" s="2">
        <f>(Table2[[#This Row],[Close Price]]/Table2[[#This Row],[Day Low]])-1</f>
        <v>-3.2069339111593376E-3</v>
      </c>
      <c r="AD201" s="2">
        <f>(Table2[[#This Row],[Day High]]/Table2[[#This Row],[Close Price]])-1</f>
        <v>4.3215512369027431E-2</v>
      </c>
      <c r="AE201" s="2">
        <f>(Table2[[#This Row],[Close Price]]/Table2[[#This Row],[Current Week Low]])-1</f>
        <v>4.3602540834845716E-2</v>
      </c>
      <c r="AF201" s="2">
        <f>(Table2[[#This Row],[Current Week High]]/Table2[[#This Row],[Close Price]])-1</f>
        <v>5.7954001999913185E-2</v>
      </c>
      <c r="AG201" s="2">
        <f>(Table2[[#This Row],[Close Price]]/Table2[[#This Row],[Current Month Low]])-1</f>
        <v>0.15524861878453033</v>
      </c>
      <c r="AH201" s="2">
        <f>(Table2[[#This Row],[Current Month High]]/Table2[[#This Row],[Close Price]])-1</f>
        <v>5.7954001999913185E-2</v>
      </c>
      <c r="AI201">
        <v>5.7954001999913096</v>
      </c>
      <c r="AJ201">
        <v>99.056685417568104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0.01</v>
      </c>
      <c r="AM201" t="s">
        <v>10218</v>
      </c>
      <c r="AN201">
        <v>-0.82</v>
      </c>
      <c r="AO201" t="s">
        <v>10217</v>
      </c>
      <c r="AP201">
        <v>7.4646148540372007E-2</v>
      </c>
      <c r="AQ201">
        <f>(Table2[[#This Row],[Sharpe Ratio]]-AVERAGE(Table2[Sharpe Ratio]))/_xlfn.STDEV.P(Table2[Sharpe Ratio])</f>
        <v>0.20095880807530039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2.3404609067380489</v>
      </c>
      <c r="AS201">
        <f>_xlfn.RANK.AVG(Table2[[#This Row],[1Y Return vs Nifty Z-Score]],Table2[1Y Return vs Nifty Z-Score])</f>
        <v>221</v>
      </c>
      <c r="AT201">
        <f>_xlfn.RANK.AVG(Table2[[#This Row],[6M Return vs Nifty Z-Score]],Table2[6M Return vs Nifty Z-Score])</f>
        <v>217</v>
      </c>
      <c r="AU201">
        <f>_xlfn.RANK.AVG(Table2[[#This Row],[Sharpe Ratio Z-Score]],Table2[Sharpe Ratio Z-Score])</f>
        <v>279</v>
      </c>
      <c r="AV201">
        <f>(Table2[[#This Row],[Rank 1Y]]+Table2[[#This Row],[Rank 6M]]+Table2[[#This Row],[Rank Sharpe]])/3</f>
        <v>239</v>
      </c>
    </row>
    <row r="202" spans="1:48" x14ac:dyDescent="0.3">
      <c r="A202" t="s">
        <v>934</v>
      </c>
      <c r="B202" t="s">
        <v>935</v>
      </c>
      <c r="C202" t="s">
        <v>10175</v>
      </c>
      <c r="D202" t="s">
        <v>225</v>
      </c>
      <c r="E202">
        <v>15904.8534645</v>
      </c>
      <c r="F202">
        <v>2279.5500000000002</v>
      </c>
      <c r="G202">
        <v>75.1609291352285</v>
      </c>
      <c r="H202">
        <f>(Table2[[#This Row],[1Y Return vs Nifty]]-AVERAGE(Table2[1Y Return vs Nifty]))/_xlfn.STDEV.P(Table2[1Y Return vs Nifty])</f>
        <v>0.48729117009481099</v>
      </c>
      <c r="I202">
        <v>8.9916320465171804</v>
      </c>
      <c r="J202">
        <f>(Table2[[#This Row],[1M Return vs Nifty]]-AVERAGE(Table2[1M Return vs Nifty]))/_xlfn.STDEV.P(Table2[1M Return vs Nifty])</f>
        <v>0.69748819906553572</v>
      </c>
      <c r="K202">
        <v>16.600534603381401</v>
      </c>
      <c r="L202">
        <f>(Table2[[#This Row],[6M Return vs Nifty]]-AVERAGE(Table2[6M Return vs Nifty]))/_xlfn.STDEV.P(Table2[6M Return vs Nifty])</f>
        <v>0.35100999291970408</v>
      </c>
      <c r="M202">
        <v>3.4501591371346598</v>
      </c>
      <c r="N202">
        <f>(Table2[[#This Row],[1W Return vs Nifty]]-AVERAGE(Table2[1W Return vs Nifty]))/_xlfn.STDEV.P(Table2[1W Return vs Nifty])</f>
        <v>0.30970960877913017</v>
      </c>
      <c r="O202">
        <v>2178.0300000000002</v>
      </c>
      <c r="P202">
        <v>1979.7202174623101</v>
      </c>
      <c r="Q202">
        <v>1636.9892114878601</v>
      </c>
      <c r="R202">
        <v>62.0616968888435</v>
      </c>
      <c r="S202" s="2">
        <f>(Table2[[#This Row],[Close Price]]-Table2[[#This Row],[20D EMA]])/Table2[[#This Row],[20D EMA]]</f>
        <v>4.6610928224129135E-2</v>
      </c>
      <c r="T202" s="2">
        <f>(Table2[[#This Row],[Close Price]]-Table2[[#This Row],[50D EMA]])/Table2[[#This Row],[50D EMA]]</f>
        <v>0.15145058372037273</v>
      </c>
      <c r="U202" s="2">
        <f>(Table2[[#This Row],[Close Price]]-Table2[[#This Row],[200D EMA]])/Table2[[#This Row],[200D EMA]]</f>
        <v>0.3925259763490539</v>
      </c>
      <c r="V202">
        <v>0.26891580570892798</v>
      </c>
      <c r="W202">
        <v>2255</v>
      </c>
      <c r="X202">
        <v>2313.25</v>
      </c>
      <c r="Y202">
        <v>2263.1999999999998</v>
      </c>
      <c r="Z202">
        <v>2350</v>
      </c>
      <c r="AA202">
        <v>1900</v>
      </c>
      <c r="AB202">
        <v>2408</v>
      </c>
      <c r="AC202" s="2">
        <f>(Table2[[#This Row],[Close Price]]/Table2[[#This Row],[Day Low]])-1</f>
        <v>1.0886917960088782E-2</v>
      </c>
      <c r="AD202" s="2">
        <f>(Table2[[#This Row],[Day High]]/Table2[[#This Row],[Close Price]])-1</f>
        <v>1.4783619574038731E-2</v>
      </c>
      <c r="AE202" s="2">
        <f>(Table2[[#This Row],[Close Price]]/Table2[[#This Row],[Current Week Low]])-1</f>
        <v>7.2242841993639395E-3</v>
      </c>
      <c r="AF202" s="2">
        <f>(Table2[[#This Row],[Current Week High]]/Table2[[#This Row],[Close Price]])-1</f>
        <v>3.0905222521989018E-2</v>
      </c>
      <c r="AG202" s="2">
        <f>(Table2[[#This Row],[Close Price]]/Table2[[#This Row],[Current Month Low]])-1</f>
        <v>0.19976315789473698</v>
      </c>
      <c r="AH202" s="2">
        <f>(Table2[[#This Row],[Current Month High]]/Table2[[#This Row],[Close Price]])-1</f>
        <v>5.6348840779978371E-2</v>
      </c>
      <c r="AI202">
        <v>5.63488407799783</v>
      </c>
      <c r="AJ202">
        <v>134.99304159579401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0.31</v>
      </c>
      <c r="AM202" t="s">
        <v>10218</v>
      </c>
      <c r="AN202">
        <v>-0.57999999999999996</v>
      </c>
      <c r="AO202" t="s">
        <v>10217</v>
      </c>
      <c r="AP202">
        <v>5.2881153412216997E-2</v>
      </c>
      <c r="AQ202">
        <f>(Table2[[#This Row],[Sharpe Ratio]]-AVERAGE(Table2[Sharpe Ratio]))/_xlfn.STDEV.P(Table2[Sharpe Ratio])</f>
        <v>-5.098683118633824E-2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1.794512139672843</v>
      </c>
      <c r="AS202">
        <f>_xlfn.RANK.AVG(Table2[[#This Row],[1Y Return vs Nifty Z-Score]],Table2[1Y Return vs Nifty Z-Score])</f>
        <v>159</v>
      </c>
      <c r="AT202">
        <f>_xlfn.RANK.AVG(Table2[[#This Row],[6M Return vs Nifty Z-Score]],Table2[6M Return vs Nifty Z-Score])</f>
        <v>210</v>
      </c>
      <c r="AU202">
        <f>_xlfn.RANK.AVG(Table2[[#This Row],[Sharpe Ratio Z-Score]],Table2[Sharpe Ratio Z-Score])</f>
        <v>353</v>
      </c>
      <c r="AV202">
        <f>(Table2[[#This Row],[Rank 1Y]]+Table2[[#This Row],[Rank 6M]]+Table2[[#This Row],[Rank Sharpe]])/3</f>
        <v>240.66666666666666</v>
      </c>
    </row>
    <row r="203" spans="1:48" x14ac:dyDescent="0.3">
      <c r="A203" t="s">
        <v>1444</v>
      </c>
      <c r="B203" t="s">
        <v>1445</v>
      </c>
      <c r="C203" t="s">
        <v>10185</v>
      </c>
      <c r="D203" t="s">
        <v>198</v>
      </c>
      <c r="E203">
        <v>7185.1980946800004</v>
      </c>
      <c r="F203">
        <v>1773.3</v>
      </c>
      <c r="G203">
        <v>87.044356170643596</v>
      </c>
      <c r="H203">
        <f>(Table2[[#This Row],[1Y Return vs Nifty]]-AVERAGE(Table2[1Y Return vs Nifty]))/_xlfn.STDEV.P(Table2[1Y Return vs Nifty])</f>
        <v>0.65023078212144247</v>
      </c>
      <c r="I203">
        <v>6.1911583733975801</v>
      </c>
      <c r="J203">
        <f>(Table2[[#This Row],[1M Return vs Nifty]]-AVERAGE(Table2[1M Return vs Nifty]))/_xlfn.STDEV.P(Table2[1M Return vs Nifty])</f>
        <v>0.41563133519889534</v>
      </c>
      <c r="K203">
        <v>15.299440718926601</v>
      </c>
      <c r="L203">
        <f>(Table2[[#This Row],[6M Return vs Nifty]]-AVERAGE(Table2[6M Return vs Nifty]))/_xlfn.STDEV.P(Table2[6M Return vs Nifty])</f>
        <v>0.30684501165482603</v>
      </c>
      <c r="M203">
        <v>7.0942555136725396</v>
      </c>
      <c r="N203">
        <f>(Table2[[#This Row],[1W Return vs Nifty]]-AVERAGE(Table2[1W Return vs Nifty]))/_xlfn.STDEV.P(Table2[1W Return vs Nifty])</f>
        <v>1.0592129712547258</v>
      </c>
      <c r="O203">
        <v>1686.27</v>
      </c>
      <c r="P203">
        <v>1597.9529921322101</v>
      </c>
      <c r="Q203">
        <v>1341.9679348945899</v>
      </c>
      <c r="R203">
        <v>62.132455376072699</v>
      </c>
      <c r="S203" s="2">
        <f>(Table2[[#This Row],[Close Price]]-Table2[[#This Row],[20D EMA]])/Table2[[#This Row],[20D EMA]]</f>
        <v>5.1610951982778541E-2</v>
      </c>
      <c r="T203" s="2">
        <f>(Table2[[#This Row],[Close Price]]-Table2[[#This Row],[50D EMA]])/Table2[[#This Row],[50D EMA]]</f>
        <v>0.10973226917884339</v>
      </c>
      <c r="U203" s="2">
        <f>(Table2[[#This Row],[Close Price]]-Table2[[#This Row],[200D EMA]])/Table2[[#This Row],[200D EMA]]</f>
        <v>0.32141756437667096</v>
      </c>
      <c r="V203">
        <v>1.03984757951747</v>
      </c>
      <c r="W203">
        <v>1882.1</v>
      </c>
      <c r="X203">
        <v>1940</v>
      </c>
      <c r="Y203">
        <v>1756</v>
      </c>
      <c r="Z203">
        <v>1929.7</v>
      </c>
      <c r="AA203">
        <v>1480</v>
      </c>
      <c r="AB203">
        <v>1929.7</v>
      </c>
      <c r="AC203" s="2">
        <f>(Table2[[#This Row],[Close Price]]/Table2[[#This Row],[Day Low]])-1</f>
        <v>-5.7807767918814035E-2</v>
      </c>
      <c r="AD203" s="2">
        <f>(Table2[[#This Row],[Day High]]/Table2[[#This Row],[Close Price]])-1</f>
        <v>9.4005526419669527E-2</v>
      </c>
      <c r="AE203" s="2">
        <f>(Table2[[#This Row],[Close Price]]/Table2[[#This Row],[Current Week Low]])-1</f>
        <v>9.8519362186788584E-3</v>
      </c>
      <c r="AF203" s="2">
        <f>(Table2[[#This Row],[Current Week High]]/Table2[[#This Row],[Close Price]])-1</f>
        <v>8.8197146562905449E-2</v>
      </c>
      <c r="AG203" s="2">
        <f>(Table2[[#This Row],[Close Price]]/Table2[[#This Row],[Current Month Low]])-1</f>
        <v>0.19817567567567562</v>
      </c>
      <c r="AH203" s="2">
        <f>(Table2[[#This Row],[Current Month High]]/Table2[[#This Row],[Close Price]])-1</f>
        <v>8.8197146562905449E-2</v>
      </c>
      <c r="AI203">
        <v>8.8197146562905395</v>
      </c>
      <c r="AJ203">
        <v>116.78484107579401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0.11</v>
      </c>
      <c r="AM203" t="s">
        <v>10218</v>
      </c>
      <c r="AN203">
        <v>8.34</v>
      </c>
      <c r="AO203" t="s">
        <v>10218</v>
      </c>
      <c r="AP203">
        <v>4.6216215545812997E-2</v>
      </c>
      <c r="AQ203">
        <f>(Table2[[#This Row],[Sharpe Ratio]]-AVERAGE(Table2[Sharpe Ratio]))/_xlfn.STDEV.P(Table2[Sharpe Ratio])</f>
        <v>-0.12813833163478339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2.3037817685951065</v>
      </c>
      <c r="AS203">
        <f>_xlfn.RANK.AVG(Table2[[#This Row],[1Y Return vs Nifty Z-Score]],Table2[1Y Return vs Nifty Z-Score])</f>
        <v>128</v>
      </c>
      <c r="AT203">
        <f>_xlfn.RANK.AVG(Table2[[#This Row],[6M Return vs Nifty Z-Score]],Table2[6M Return vs Nifty Z-Score])</f>
        <v>226</v>
      </c>
      <c r="AU203">
        <f>_xlfn.RANK.AVG(Table2[[#This Row],[Sharpe Ratio Z-Score]],Table2[Sharpe Ratio Z-Score])</f>
        <v>374</v>
      </c>
      <c r="AV203">
        <f>(Table2[[#This Row],[Rank 1Y]]+Table2[[#This Row],[Rank 6M]]+Table2[[#This Row],[Rank Sharpe]])/3</f>
        <v>242.66666666666666</v>
      </c>
    </row>
    <row r="204" spans="1:48" x14ac:dyDescent="0.3">
      <c r="A204" t="s">
        <v>266</v>
      </c>
      <c r="B204" t="s">
        <v>267</v>
      </c>
      <c r="C204" t="s">
        <v>10173</v>
      </c>
      <c r="D204" t="s">
        <v>32</v>
      </c>
      <c r="E204">
        <v>104049.44060346</v>
      </c>
      <c r="F204">
        <v>114.71</v>
      </c>
      <c r="G204">
        <v>40.249551954062198</v>
      </c>
      <c r="H204">
        <f>(Table2[[#This Row],[1Y Return vs Nifty]]-AVERAGE(Table2[1Y Return vs Nifty]))/_xlfn.STDEV.P(Table2[1Y Return vs Nifty])</f>
        <v>8.6038153223305172E-3</v>
      </c>
      <c r="I204">
        <v>-6.4319686254231296</v>
      </c>
      <c r="J204">
        <f>(Table2[[#This Row],[1M Return vs Nifty]]-AVERAGE(Table2[1M Return vs Nifty]))/_xlfn.STDEV.P(Table2[1M Return vs Nifty])</f>
        <v>-0.85483766518080362</v>
      </c>
      <c r="K204">
        <v>4.1475339252971999</v>
      </c>
      <c r="L204">
        <f>(Table2[[#This Row],[6M Return vs Nifty]]-AVERAGE(Table2[6M Return vs Nifty]))/_xlfn.STDEV.P(Table2[6M Return vs Nifty])</f>
        <v>-7.1700887678712036E-2</v>
      </c>
      <c r="M204">
        <v>0.17658169391091399</v>
      </c>
      <c r="N204">
        <f>(Table2[[#This Row],[1W Return vs Nifty]]-AVERAGE(Table2[1W Return vs Nifty]))/_xlfn.STDEV.P(Table2[1W Return vs Nifty])</f>
        <v>-0.36358688162585029</v>
      </c>
      <c r="O204">
        <v>115.15</v>
      </c>
      <c r="P204">
        <v>116.088249566843</v>
      </c>
      <c r="Q204">
        <v>104.400780791996</v>
      </c>
      <c r="R204">
        <v>49.652621669809498</v>
      </c>
      <c r="S204" s="2">
        <f>(Table2[[#This Row],[Close Price]]-Table2[[#This Row],[20D EMA]])/Table2[[#This Row],[20D EMA]]</f>
        <v>-3.8211029092489095E-3</v>
      </c>
      <c r="T204" s="2">
        <f>(Table2[[#This Row],[Close Price]]-Table2[[#This Row],[50D EMA]])/Table2[[#This Row],[50D EMA]]</f>
        <v>-1.1872429569621697E-2</v>
      </c>
      <c r="U204" s="2">
        <f>(Table2[[#This Row],[Close Price]]-Table2[[#This Row],[200D EMA]])/Table2[[#This Row],[200D EMA]]</f>
        <v>9.87465719106419E-2</v>
      </c>
      <c r="V204">
        <v>0.882865676899945</v>
      </c>
      <c r="W204">
        <v>114.73</v>
      </c>
      <c r="X204">
        <v>115.6</v>
      </c>
      <c r="Y204">
        <v>114.26</v>
      </c>
      <c r="Z204">
        <v>117.82</v>
      </c>
      <c r="AA204">
        <v>109</v>
      </c>
      <c r="AB204">
        <v>120.19</v>
      </c>
      <c r="AC204" s="2">
        <f>(Table2[[#This Row],[Close Price]]/Table2[[#This Row],[Day Low]])-1</f>
        <v>-1.7432232197345243E-4</v>
      </c>
      <c r="AD204" s="2">
        <f>(Table2[[#This Row],[Day High]]/Table2[[#This Row],[Close Price]])-1</f>
        <v>7.7586958416877572E-3</v>
      </c>
      <c r="AE204" s="2">
        <f>(Table2[[#This Row],[Close Price]]/Table2[[#This Row],[Current Week Low]])-1</f>
        <v>3.9383861368806894E-3</v>
      </c>
      <c r="AF204" s="2">
        <f>(Table2[[#This Row],[Current Week High]]/Table2[[#This Row],[Close Price]])-1</f>
        <v>2.7111847267021094E-2</v>
      </c>
      <c r="AG204" s="2">
        <f>(Table2[[#This Row],[Close Price]]/Table2[[#This Row],[Current Month Low]])-1</f>
        <v>5.2385321100917315E-2</v>
      </c>
      <c r="AH204" s="2">
        <f>(Table2[[#This Row],[Current Month High]]/Table2[[#This Row],[Close Price]])-1</f>
        <v>4.7772644058931224E-2</v>
      </c>
      <c r="AI204">
        <v>12.3703251678144</v>
      </c>
      <c r="AJ204">
        <v>79.655442443226207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-0.03</v>
      </c>
      <c r="AM204" t="s">
        <v>10217</v>
      </c>
      <c r="AN204">
        <v>1.77</v>
      </c>
      <c r="AO204" t="s">
        <v>10218</v>
      </c>
      <c r="AP204">
        <v>0.154230811783022</v>
      </c>
      <c r="AQ204">
        <f>(Table2[[#This Row],[Sharpe Ratio]]-AVERAGE(Table2[Sharpe Ratio]))/_xlfn.STDEV.P(Table2[Sharpe Ratio])</f>
        <v>1.1222091340243228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281</v>
      </c>
      <c r="AT204">
        <f>_xlfn.RANK.AVG(Table2[[#This Row],[6M Return vs Nifty Z-Score]],Table2[6M Return vs Nifty Z-Score])</f>
        <v>347</v>
      </c>
      <c r="AU204">
        <f>_xlfn.RANK.AVG(Table2[[#This Row],[Sharpe Ratio Z-Score]],Table2[Sharpe Ratio Z-Score])</f>
        <v>101</v>
      </c>
      <c r="AV204">
        <f>(Table2[[#This Row],[Rank 1Y]]+Table2[[#This Row],[Rank 6M]]+Table2[[#This Row],[Rank Sharpe]])/3</f>
        <v>243</v>
      </c>
    </row>
    <row r="205" spans="1:48" x14ac:dyDescent="0.3">
      <c r="A205" t="s">
        <v>1620</v>
      </c>
      <c r="B205" t="s">
        <v>1621</v>
      </c>
      <c r="C205" t="s">
        <v>10177</v>
      </c>
      <c r="D205" t="s">
        <v>198</v>
      </c>
      <c r="E205">
        <v>5430.76868775</v>
      </c>
      <c r="F205">
        <v>759.35</v>
      </c>
      <c r="G205">
        <v>88.195015814163796</v>
      </c>
      <c r="H205">
        <f>(Table2[[#This Row],[1Y Return vs Nifty]]-AVERAGE(Table2[1Y Return vs Nifty]))/_xlfn.STDEV.P(Table2[1Y Return vs Nifty])</f>
        <v>0.66600805203955027</v>
      </c>
      <c r="I205">
        <v>6.9208402096850099</v>
      </c>
      <c r="J205">
        <f>(Table2[[#This Row],[1M Return vs Nifty]]-AVERAGE(Table2[1M Return vs Nifty]))/_xlfn.STDEV.P(Table2[1M Return vs Nifty])</f>
        <v>0.48907099505733775</v>
      </c>
      <c r="K205">
        <v>-8.6211598232389406</v>
      </c>
      <c r="L205">
        <f>(Table2[[#This Row],[6M Return vs Nifty]]-AVERAGE(Table2[6M Return vs Nifty]))/_xlfn.STDEV.P(Table2[6M Return vs Nifty])</f>
        <v>-0.50512781168379139</v>
      </c>
      <c r="M205">
        <v>11.474020932584001</v>
      </c>
      <c r="N205">
        <f>(Table2[[#This Row],[1W Return vs Nifty]]-AVERAGE(Table2[1W Return vs Nifty]))/_xlfn.STDEV.P(Table2[1W Return vs Nifty])</f>
        <v>1.9600258392851806</v>
      </c>
      <c r="O205">
        <v>706.24</v>
      </c>
      <c r="P205">
        <v>671.73560424121899</v>
      </c>
      <c r="Q205">
        <v>595.90424976012901</v>
      </c>
      <c r="R205">
        <v>70.352229659020793</v>
      </c>
      <c r="S205" s="2">
        <f>(Table2[[#This Row],[Close Price]]-Table2[[#This Row],[20D EMA]])/Table2[[#This Row],[20D EMA]]</f>
        <v>7.5201064793837813E-2</v>
      </c>
      <c r="T205" s="2">
        <f>(Table2[[#This Row],[Close Price]]-Table2[[#This Row],[50D EMA]])/Table2[[#This Row],[50D EMA]]</f>
        <v>0.130429882241762</v>
      </c>
      <c r="U205" s="2">
        <f>(Table2[[#This Row],[Close Price]]-Table2[[#This Row],[200D EMA]])/Table2[[#This Row],[200D EMA]]</f>
        <v>0.27428190066720165</v>
      </c>
      <c r="V205">
        <v>2.2267450721747202</v>
      </c>
      <c r="W205">
        <v>755.1</v>
      </c>
      <c r="X205">
        <v>767.45</v>
      </c>
      <c r="Y205">
        <v>745.65</v>
      </c>
      <c r="Z205">
        <v>799.15</v>
      </c>
      <c r="AA205">
        <v>650</v>
      </c>
      <c r="AB205">
        <v>799.15</v>
      </c>
      <c r="AC205" s="2">
        <f>(Table2[[#This Row],[Close Price]]/Table2[[#This Row],[Day Low]])-1</f>
        <v>5.6283935902530224E-3</v>
      </c>
      <c r="AD205" s="2">
        <f>(Table2[[#This Row],[Day High]]/Table2[[#This Row],[Close Price]])-1</f>
        <v>1.0667017844208981E-2</v>
      </c>
      <c r="AE205" s="2">
        <f>(Table2[[#This Row],[Close Price]]/Table2[[#This Row],[Current Week Low]])-1</f>
        <v>1.8373231408838064E-2</v>
      </c>
      <c r="AF205" s="2">
        <f>(Table2[[#This Row],[Current Week High]]/Table2[[#This Row],[Close Price]])-1</f>
        <v>5.2413248172779259E-2</v>
      </c>
      <c r="AG205" s="2">
        <f>(Table2[[#This Row],[Close Price]]/Table2[[#This Row],[Current Month Low]])-1</f>
        <v>0.16823076923076918</v>
      </c>
      <c r="AH205" s="2">
        <f>(Table2[[#This Row],[Current Month High]]/Table2[[#This Row],[Close Price]])-1</f>
        <v>5.2413248172779259E-2</v>
      </c>
      <c r="AI205">
        <v>5.2413248172779197</v>
      </c>
      <c r="AJ205">
        <v>132.03972498090101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0.11</v>
      </c>
      <c r="AM205" t="s">
        <v>10218</v>
      </c>
      <c r="AN205">
        <v>8.56</v>
      </c>
      <c r="AO205" t="s">
        <v>10218</v>
      </c>
      <c r="AP205">
        <v>0.153497675590472</v>
      </c>
      <c r="AQ205">
        <f>(Table2[[#This Row],[Sharpe Ratio]]-AVERAGE(Table2[Sharpe Ratio]))/_xlfn.STDEV.P(Table2[Sharpe Ratio])</f>
        <v>1.113722549689695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3.7236996243879723</v>
      </c>
      <c r="AS205">
        <f>_xlfn.RANK.AVG(Table2[[#This Row],[1Y Return vs Nifty Z-Score]],Table2[1Y Return vs Nifty Z-Score])</f>
        <v>127</v>
      </c>
      <c r="AT205">
        <f>_xlfn.RANK.AVG(Table2[[#This Row],[6M Return vs Nifty Z-Score]],Table2[6M Return vs Nifty Z-Score])</f>
        <v>499</v>
      </c>
      <c r="AU205">
        <f>_xlfn.RANK.AVG(Table2[[#This Row],[Sharpe Ratio Z-Score]],Table2[Sharpe Ratio Z-Score])</f>
        <v>103</v>
      </c>
      <c r="AV205">
        <f>(Table2[[#This Row],[Rank 1Y]]+Table2[[#This Row],[Rank 6M]]+Table2[[#This Row],[Rank Sharpe]])/3</f>
        <v>243</v>
      </c>
    </row>
    <row r="206" spans="1:48" x14ac:dyDescent="0.3">
      <c r="A206" t="s">
        <v>588</v>
      </c>
      <c r="B206" t="s">
        <v>589</v>
      </c>
      <c r="C206" t="s">
        <v>10183</v>
      </c>
      <c r="D206" t="s">
        <v>258</v>
      </c>
      <c r="E206">
        <v>32703.574599039999</v>
      </c>
      <c r="F206">
        <v>1718.8</v>
      </c>
      <c r="G206">
        <v>15.6450978442546</v>
      </c>
      <c r="H206">
        <f>(Table2[[#This Row],[1Y Return vs Nifty]]-AVERAGE(Table2[1Y Return vs Nifty]))/_xlfn.STDEV.P(Table2[1Y Return vs Nifty])</f>
        <v>-0.32876016182258994</v>
      </c>
      <c r="I206">
        <v>-1.1019610605372401</v>
      </c>
      <c r="J206">
        <f>(Table2[[#This Row],[1M Return vs Nifty]]-AVERAGE(Table2[1M Return vs Nifty]))/_xlfn.STDEV.P(Table2[1M Return vs Nifty])</f>
        <v>-0.31839298046762332</v>
      </c>
      <c r="K206">
        <v>37.983527253235202</v>
      </c>
      <c r="L206">
        <f>(Table2[[#This Row],[6M Return vs Nifty]]-AVERAGE(Table2[6M Return vs Nifty]))/_xlfn.STDEV.P(Table2[6M Return vs Nifty])</f>
        <v>1.0768449853449766</v>
      </c>
      <c r="M206">
        <v>1.4110308246123999</v>
      </c>
      <c r="N206">
        <f>(Table2[[#This Row],[1W Return vs Nifty]]-AVERAGE(Table2[1W Return vs Nifty]))/_xlfn.STDEV.P(Table2[1W Return vs Nifty])</f>
        <v>-0.10969025577841308</v>
      </c>
      <c r="O206">
        <v>1710.56</v>
      </c>
      <c r="P206">
        <v>1654.10338310471</v>
      </c>
      <c r="Q206">
        <v>1391.0774685952999</v>
      </c>
      <c r="R206">
        <v>51.215407925084698</v>
      </c>
      <c r="S206" s="2">
        <f>(Table2[[#This Row],[Close Price]]-Table2[[#This Row],[20D EMA]])/Table2[[#This Row],[20D EMA]]</f>
        <v>4.8171359087082651E-3</v>
      </c>
      <c r="T206" s="2">
        <f>(Table2[[#This Row],[Close Price]]-Table2[[#This Row],[50D EMA]])/Table2[[#This Row],[50D EMA]]</f>
        <v>3.9112801265091444E-2</v>
      </c>
      <c r="U206" s="2">
        <f>(Table2[[#This Row],[Close Price]]-Table2[[#This Row],[200D EMA]])/Table2[[#This Row],[200D EMA]]</f>
        <v>0.2355889868129572</v>
      </c>
      <c r="V206">
        <v>0.50169778036704804</v>
      </c>
      <c r="W206">
        <v>1712</v>
      </c>
      <c r="X206">
        <v>1735.15</v>
      </c>
      <c r="Y206">
        <v>1677.1</v>
      </c>
      <c r="Z206">
        <v>1771</v>
      </c>
      <c r="AA206">
        <v>1607.6</v>
      </c>
      <c r="AB206">
        <v>1790</v>
      </c>
      <c r="AC206" s="2">
        <f>(Table2[[#This Row],[Close Price]]/Table2[[#This Row],[Day Low]])-1</f>
        <v>3.971962616822422E-3</v>
      </c>
      <c r="AD206" s="2">
        <f>(Table2[[#This Row],[Day High]]/Table2[[#This Row],[Close Price]])-1</f>
        <v>9.512450546893314E-3</v>
      </c>
      <c r="AE206" s="2">
        <f>(Table2[[#This Row],[Close Price]]/Table2[[#This Row],[Current Week Low]])-1</f>
        <v>2.4864349174169798E-2</v>
      </c>
      <c r="AF206" s="2">
        <f>(Table2[[#This Row],[Current Week High]]/Table2[[#This Row],[Close Price]])-1</f>
        <v>3.037002559925539E-2</v>
      </c>
      <c r="AG206" s="2">
        <f>(Table2[[#This Row],[Close Price]]/Table2[[#This Row],[Current Month Low]])-1</f>
        <v>6.9171435680517535E-2</v>
      </c>
      <c r="AH206" s="2">
        <f>(Table2[[#This Row],[Current Month High]]/Table2[[#This Row],[Close Price]])-1</f>
        <v>4.1424249476378794E-2</v>
      </c>
      <c r="AI206">
        <v>7.1183383756108798</v>
      </c>
      <c r="AJ206">
        <v>67.589703588143493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</v>
      </c>
      <c r="AM206" t="s">
        <v>10219</v>
      </c>
      <c r="AN206">
        <v>1.67</v>
      </c>
      <c r="AO206" t="s">
        <v>10218</v>
      </c>
      <c r="AP206">
        <v>9.5704757765417994E-2</v>
      </c>
      <c r="AQ206">
        <f>(Table2[[#This Row],[Sharpe Ratio]]-AVERAGE(Table2[Sharpe Ratio]))/_xlfn.STDEV.P(Table2[Sharpe Ratio])</f>
        <v>0.44472751704698038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0.76472910432333074</v>
      </c>
      <c r="AS206">
        <f>_xlfn.RANK.AVG(Table2[[#This Row],[1Y Return vs Nifty Z-Score]],Table2[1Y Return vs Nifty Z-Score])</f>
        <v>407</v>
      </c>
      <c r="AT206">
        <f>_xlfn.RANK.AVG(Table2[[#This Row],[6M Return vs Nifty Z-Score]],Table2[6M Return vs Nifty Z-Score])</f>
        <v>95</v>
      </c>
      <c r="AU206">
        <f>_xlfn.RANK.AVG(Table2[[#This Row],[Sharpe Ratio Z-Score]],Table2[Sharpe Ratio Z-Score])</f>
        <v>229</v>
      </c>
      <c r="AV206">
        <f>(Table2[[#This Row],[Rank 1Y]]+Table2[[#This Row],[Rank 6M]]+Table2[[#This Row],[Rank Sharpe]])/3</f>
        <v>243.66666666666666</v>
      </c>
    </row>
    <row r="207" spans="1:48" x14ac:dyDescent="0.3">
      <c r="A207" t="s">
        <v>800</v>
      </c>
      <c r="B207" t="s">
        <v>801</v>
      </c>
      <c r="C207" t="s">
        <v>10185</v>
      </c>
      <c r="D207" t="s">
        <v>231</v>
      </c>
      <c r="E207">
        <v>19999.039934109998</v>
      </c>
      <c r="F207">
        <v>459.7</v>
      </c>
      <c r="G207">
        <v>35.755292414294701</v>
      </c>
      <c r="H207">
        <f>(Table2[[#This Row],[1Y Return vs Nifty]]-AVERAGE(Table2[1Y Return vs Nifty]))/_xlfn.STDEV.P(Table2[1Y Return vs Nifty])</f>
        <v>-5.3019225200770896E-2</v>
      </c>
      <c r="I207">
        <v>2.2858508523240402</v>
      </c>
      <c r="J207">
        <f>(Table2[[#This Row],[1M Return vs Nifty]]-AVERAGE(Table2[1M Return vs Nifty]))/_xlfn.STDEV.P(Table2[1M Return vs Nifty])</f>
        <v>2.2577209787882239E-2</v>
      </c>
      <c r="K207">
        <v>42.369900262549102</v>
      </c>
      <c r="L207">
        <f>(Table2[[#This Row],[6M Return vs Nifty]]-AVERAGE(Table2[6M Return vs Nifty]))/_xlfn.STDEV.P(Table2[6M Return vs Nifty])</f>
        <v>1.2257382236359951</v>
      </c>
      <c r="M207">
        <v>-2.31119760206247</v>
      </c>
      <c r="N207">
        <f>(Table2[[#This Row],[1W Return vs Nifty]]-AVERAGE(Table2[1W Return vs Nifty]))/_xlfn.STDEV.P(Table2[1W Return vs Nifty])</f>
        <v>-0.87526351000325553</v>
      </c>
      <c r="O207">
        <v>453.94</v>
      </c>
      <c r="P207">
        <v>426.86793956762102</v>
      </c>
      <c r="Q207">
        <v>356.45751487502503</v>
      </c>
      <c r="R207">
        <v>53.3573707624899</v>
      </c>
      <c r="S207" s="2">
        <f>(Table2[[#This Row],[Close Price]]-Table2[[#This Row],[20D EMA]])/Table2[[#This Row],[20D EMA]]</f>
        <v>1.2688901616953763E-2</v>
      </c>
      <c r="T207" s="2">
        <f>(Table2[[#This Row],[Close Price]]-Table2[[#This Row],[50D EMA]])/Table2[[#This Row],[50D EMA]]</f>
        <v>7.691385880521949E-2</v>
      </c>
      <c r="U207" s="2">
        <f>(Table2[[#This Row],[Close Price]]-Table2[[#This Row],[200D EMA]])/Table2[[#This Row],[200D EMA]]</f>
        <v>0.28963475538220046</v>
      </c>
      <c r="V207">
        <v>0.625810245615252</v>
      </c>
      <c r="W207">
        <v>463.35</v>
      </c>
      <c r="X207">
        <v>467.9</v>
      </c>
      <c r="Y207">
        <v>452</v>
      </c>
      <c r="Z207">
        <v>471</v>
      </c>
      <c r="AA207">
        <v>431</v>
      </c>
      <c r="AB207">
        <v>527.54999999999995</v>
      </c>
      <c r="AC207" s="2">
        <f>(Table2[[#This Row],[Close Price]]/Table2[[#This Row],[Day Low]])-1</f>
        <v>-7.8774144814935942E-3</v>
      </c>
      <c r="AD207" s="2">
        <f>(Table2[[#This Row],[Day High]]/Table2[[#This Row],[Close Price]])-1</f>
        <v>1.783772025233854E-2</v>
      </c>
      <c r="AE207" s="2">
        <f>(Table2[[#This Row],[Close Price]]/Table2[[#This Row],[Current Week Low]])-1</f>
        <v>1.7035398230088372E-2</v>
      </c>
      <c r="AF207" s="2">
        <f>(Table2[[#This Row],[Current Week High]]/Table2[[#This Row],[Close Price]])-1</f>
        <v>2.4581248640417774E-2</v>
      </c>
      <c r="AG207" s="2">
        <f>(Table2[[#This Row],[Close Price]]/Table2[[#This Row],[Current Month Low]])-1</f>
        <v>6.6589327146171717E-2</v>
      </c>
      <c r="AH207" s="2">
        <f>(Table2[[#This Row],[Current Month High]]/Table2[[#This Row],[Close Price]])-1</f>
        <v>0.14759625842941038</v>
      </c>
      <c r="AI207">
        <v>14.759625842941</v>
      </c>
      <c r="AJ207">
        <v>66.407239819004502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0.14000000000000001</v>
      </c>
      <c r="AM207" t="s">
        <v>10218</v>
      </c>
      <c r="AN207">
        <v>-1.45</v>
      </c>
      <c r="AO207" t="s">
        <v>10217</v>
      </c>
      <c r="AP207">
        <v>5.5326610819468998E-2</v>
      </c>
      <c r="AQ207">
        <f>(Table2[[#This Row],[Sharpe Ratio]]-AVERAGE(Table2[Sharpe Ratio]))/_xlfn.STDEV.P(Table2[Sharpe Ratio])</f>
        <v>-2.267888413055396E-2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0.29735381408929684</v>
      </c>
      <c r="AS207">
        <f>_xlfn.RANK.AVG(Table2[[#This Row],[1Y Return vs Nifty Z-Score]],Table2[1Y Return vs Nifty Z-Score])</f>
        <v>306</v>
      </c>
      <c r="AT207">
        <f>_xlfn.RANK.AVG(Table2[[#This Row],[6M Return vs Nifty Z-Score]],Table2[6M Return vs Nifty Z-Score])</f>
        <v>81</v>
      </c>
      <c r="AU207">
        <f>_xlfn.RANK.AVG(Table2[[#This Row],[Sharpe Ratio Z-Score]],Table2[Sharpe Ratio Z-Score])</f>
        <v>345</v>
      </c>
      <c r="AV207">
        <f>(Table2[[#This Row],[Rank 1Y]]+Table2[[#This Row],[Rank 6M]]+Table2[[#This Row],[Rank Sharpe]])/3</f>
        <v>244</v>
      </c>
    </row>
    <row r="208" spans="1:48" x14ac:dyDescent="0.3">
      <c r="A208" t="s">
        <v>299</v>
      </c>
      <c r="B208" t="s">
        <v>300</v>
      </c>
      <c r="C208" t="s">
        <v>10175</v>
      </c>
      <c r="D208" t="s">
        <v>186</v>
      </c>
      <c r="E208">
        <v>92804.218177140006</v>
      </c>
      <c r="F208">
        <v>3412.1</v>
      </c>
      <c r="G208">
        <v>42.655395610366597</v>
      </c>
      <c r="H208">
        <f>(Table2[[#This Row],[1Y Return vs Nifty]]-AVERAGE(Table2[1Y Return vs Nifty]))/_xlfn.STDEV.P(Table2[1Y Return vs Nifty])</f>
        <v>4.1591541067328798E-2</v>
      </c>
      <c r="I208">
        <v>15.1081053964205</v>
      </c>
      <c r="J208">
        <f>(Table2[[#This Row],[1M Return vs Nifty]]-AVERAGE(Table2[1M Return vs Nifty]))/_xlfn.STDEV.P(Table2[1M Return vs Nifty])</f>
        <v>1.3130876288602855</v>
      </c>
      <c r="K208">
        <v>17.9668053623618</v>
      </c>
      <c r="L208">
        <f>(Table2[[#This Row],[6M Return vs Nifty]]-AVERAGE(Table2[6M Return vs Nifty]))/_xlfn.STDEV.P(Table2[6M Return vs Nifty])</f>
        <v>0.39738737059710738</v>
      </c>
      <c r="M208">
        <v>5.41713259652877</v>
      </c>
      <c r="N208">
        <f>(Table2[[#This Row],[1W Return vs Nifty]]-AVERAGE(Table2[1W Return vs Nifty]))/_xlfn.STDEV.P(Table2[1W Return vs Nifty])</f>
        <v>0.71426894788112538</v>
      </c>
      <c r="O208">
        <v>3125.15</v>
      </c>
      <c r="P208">
        <v>2979.3877022809602</v>
      </c>
      <c r="Q208">
        <v>2607.7968262163099</v>
      </c>
      <c r="R208">
        <v>92.410434974052706</v>
      </c>
      <c r="S208" s="2">
        <f>(Table2[[#This Row],[Close Price]]-Table2[[#This Row],[20D EMA]])/Table2[[#This Row],[20D EMA]]</f>
        <v>9.1819592659552279E-2</v>
      </c>
      <c r="T208" s="2">
        <f>(Table2[[#This Row],[Close Price]]-Table2[[#This Row],[50D EMA]])/Table2[[#This Row],[50D EMA]]</f>
        <v>0.14523531039205262</v>
      </c>
      <c r="U208" s="2">
        <f>(Table2[[#This Row],[Close Price]]-Table2[[#This Row],[200D EMA]])/Table2[[#This Row],[200D EMA]]</f>
        <v>0.30842248356850144</v>
      </c>
      <c r="V208">
        <v>1.4554552230646101</v>
      </c>
      <c r="W208">
        <v>3350.4</v>
      </c>
      <c r="X208">
        <v>3408.95</v>
      </c>
      <c r="Y208">
        <v>3170.45</v>
      </c>
      <c r="Z208">
        <v>3424.95</v>
      </c>
      <c r="AA208">
        <v>2832.2</v>
      </c>
      <c r="AB208">
        <v>3424.95</v>
      </c>
      <c r="AC208" s="2">
        <f>(Table2[[#This Row],[Close Price]]/Table2[[#This Row],[Day Low]])-1</f>
        <v>1.8415711556829084E-2</v>
      </c>
      <c r="AD208" s="2">
        <f>(Table2[[#This Row],[Day High]]/Table2[[#This Row],[Close Price]])-1</f>
        <v>-9.2318513525402324E-4</v>
      </c>
      <c r="AE208" s="2">
        <f>(Table2[[#This Row],[Close Price]]/Table2[[#This Row],[Current Week Low]])-1</f>
        <v>7.6219464113927105E-2</v>
      </c>
      <c r="AF208" s="2">
        <f>(Table2[[#This Row],[Current Week High]]/Table2[[#This Row],[Close Price]])-1</f>
        <v>3.7660092025437741E-3</v>
      </c>
      <c r="AG208" s="2">
        <f>(Table2[[#This Row],[Close Price]]/Table2[[#This Row],[Current Month Low]])-1</f>
        <v>0.20475248923098666</v>
      </c>
      <c r="AH208" s="2">
        <f>(Table2[[#This Row],[Current Month High]]/Table2[[#This Row],[Close Price]])-1</f>
        <v>3.7660092025437741E-3</v>
      </c>
      <c r="AI208">
        <v>0.37660092025437703</v>
      </c>
      <c r="AJ208">
        <v>78.737558931377606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0.06</v>
      </c>
      <c r="AM208" t="s">
        <v>10218</v>
      </c>
      <c r="AN208">
        <v>12.43</v>
      </c>
      <c r="AO208" t="s">
        <v>10218</v>
      </c>
      <c r="AP208">
        <v>8.1511372502748994E-2</v>
      </c>
      <c r="AQ208">
        <f>(Table2[[#This Row],[Sharpe Ratio]]-AVERAGE(Table2[Sharpe Ratio]))/_xlfn.STDEV.P(Table2[Sharpe Ratio])</f>
        <v>0.28042876566963554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2.7467642540754826</v>
      </c>
      <c r="AS208">
        <f>_xlfn.RANK.AVG(Table2[[#This Row],[1Y Return vs Nifty Z-Score]],Table2[1Y Return vs Nifty Z-Score])</f>
        <v>272</v>
      </c>
      <c r="AT208">
        <f>_xlfn.RANK.AVG(Table2[[#This Row],[6M Return vs Nifty Z-Score]],Table2[6M Return vs Nifty Z-Score])</f>
        <v>203</v>
      </c>
      <c r="AU208">
        <f>_xlfn.RANK.AVG(Table2[[#This Row],[Sharpe Ratio Z-Score]],Table2[Sharpe Ratio Z-Score])</f>
        <v>262</v>
      </c>
      <c r="AV208">
        <f>(Table2[[#This Row],[Rank 1Y]]+Table2[[#This Row],[Rank 6M]]+Table2[[#This Row],[Rank Sharpe]])/3</f>
        <v>245.66666666666666</v>
      </c>
    </row>
    <row r="209" spans="1:48" x14ac:dyDescent="0.3">
      <c r="A209" t="s">
        <v>720</v>
      </c>
      <c r="B209" t="s">
        <v>721</v>
      </c>
      <c r="C209" t="s">
        <v>10183</v>
      </c>
      <c r="D209" t="s">
        <v>533</v>
      </c>
      <c r="E209">
        <v>23447.895678674999</v>
      </c>
      <c r="F209">
        <v>1533.15</v>
      </c>
      <c r="G209">
        <v>18.510600687874401</v>
      </c>
      <c r="H209">
        <f>(Table2[[#This Row],[1Y Return vs Nifty]]-AVERAGE(Table2[1Y Return vs Nifty]))/_xlfn.STDEV.P(Table2[1Y Return vs Nifty])</f>
        <v>-0.28946981904443775</v>
      </c>
      <c r="I209">
        <v>-3.4956386682203102</v>
      </c>
      <c r="J209">
        <f>(Table2[[#This Row],[1M Return vs Nifty]]-AVERAGE(Table2[1M Return vs Nifty]))/_xlfn.STDEV.P(Table2[1M Return vs Nifty])</f>
        <v>-0.55930739079942837</v>
      </c>
      <c r="K209">
        <v>24.505694003321501</v>
      </c>
      <c r="L209">
        <f>(Table2[[#This Row],[6M Return vs Nifty]]-AVERAGE(Table2[6M Return vs Nifty]))/_xlfn.STDEV.P(Table2[6M Return vs Nifty])</f>
        <v>0.61934667558770873</v>
      </c>
      <c r="M209">
        <v>1.8375070258796999</v>
      </c>
      <c r="N209">
        <f>(Table2[[#This Row],[1W Return vs Nifty]]-AVERAGE(Table2[1W Return vs Nifty]))/_xlfn.STDEV.P(Table2[1W Return vs Nifty])</f>
        <v>-2.1974313652496157E-2</v>
      </c>
      <c r="O209">
        <v>1565.1</v>
      </c>
      <c r="P209">
        <v>1484.5374318961699</v>
      </c>
      <c r="Q209">
        <v>1193.6491645814201</v>
      </c>
      <c r="R209">
        <v>41.233134014011497</v>
      </c>
      <c r="S209" s="2">
        <f>(Table2[[#This Row],[Close Price]]-Table2[[#This Row],[20D EMA]])/Table2[[#This Row],[20D EMA]]</f>
        <v>-2.0414031052328811E-2</v>
      </c>
      <c r="T209" s="2">
        <f>(Table2[[#This Row],[Close Price]]-Table2[[#This Row],[50D EMA]])/Table2[[#This Row],[50D EMA]]</f>
        <v>3.2745936248800636E-2</v>
      </c>
      <c r="U209" s="2">
        <f>(Table2[[#This Row],[Close Price]]-Table2[[#This Row],[200D EMA]])/Table2[[#This Row],[200D EMA]]</f>
        <v>0.28442263061243256</v>
      </c>
      <c r="V209">
        <v>0.31232268993728601</v>
      </c>
      <c r="W209">
        <v>1516</v>
      </c>
      <c r="X209">
        <v>1548.85</v>
      </c>
      <c r="Y209">
        <v>1525</v>
      </c>
      <c r="Z209">
        <v>1611</v>
      </c>
      <c r="AA209">
        <v>1441.15</v>
      </c>
      <c r="AB209">
        <v>1697.95</v>
      </c>
      <c r="AC209" s="2">
        <f>(Table2[[#This Row],[Close Price]]/Table2[[#This Row],[Day Low]])-1</f>
        <v>1.1312664907651815E-2</v>
      </c>
      <c r="AD209" s="2">
        <f>(Table2[[#This Row],[Day High]]/Table2[[#This Row],[Close Price]])-1</f>
        <v>1.0240354825033382E-2</v>
      </c>
      <c r="AE209" s="2">
        <f>(Table2[[#This Row],[Close Price]]/Table2[[#This Row],[Current Week Low]])-1</f>
        <v>5.3442622950821139E-3</v>
      </c>
      <c r="AF209" s="2">
        <f>(Table2[[#This Row],[Current Week High]]/Table2[[#This Row],[Close Price]])-1</f>
        <v>5.0777810390372657E-2</v>
      </c>
      <c r="AG209" s="2">
        <f>(Table2[[#This Row],[Close Price]]/Table2[[#This Row],[Current Month Low]])-1</f>
        <v>6.383790722686733E-2</v>
      </c>
      <c r="AH209" s="2">
        <f>(Table2[[#This Row],[Current Month High]]/Table2[[#This Row],[Close Price]])-1</f>
        <v>0.10749111306786685</v>
      </c>
      <c r="AI209">
        <v>10.8828229462218</v>
      </c>
      <c r="AJ209">
        <v>84.439097744360893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0.32</v>
      </c>
      <c r="AM209" t="s">
        <v>10218</v>
      </c>
      <c r="AN209">
        <v>-3.19</v>
      </c>
      <c r="AO209" t="s">
        <v>10217</v>
      </c>
      <c r="AP209">
        <v>0.116546930384912</v>
      </c>
      <c r="AQ209">
        <f>(Table2[[#This Row],[Sharpe Ratio]]-AVERAGE(Table2[Sharpe Ratio]))/_xlfn.STDEV.P(Table2[Sharpe Ratio])</f>
        <v>0.68599081498482684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0.43458596707617331</v>
      </c>
      <c r="AS209">
        <f>_xlfn.RANK.AVG(Table2[[#This Row],[1Y Return vs Nifty Z-Score]],Table2[1Y Return vs Nifty Z-Score])</f>
        <v>394</v>
      </c>
      <c r="AT209">
        <f>_xlfn.RANK.AVG(Table2[[#This Row],[6M Return vs Nifty Z-Score]],Table2[6M Return vs Nifty Z-Score])</f>
        <v>163</v>
      </c>
      <c r="AU209">
        <f>_xlfn.RANK.AVG(Table2[[#This Row],[Sharpe Ratio Z-Score]],Table2[Sharpe Ratio Z-Score])</f>
        <v>181</v>
      </c>
      <c r="AV209">
        <f>(Table2[[#This Row],[Rank 1Y]]+Table2[[#This Row],[Rank 6M]]+Table2[[#This Row],[Rank Sharpe]])/3</f>
        <v>246</v>
      </c>
    </row>
    <row r="210" spans="1:48" x14ac:dyDescent="0.3">
      <c r="A210" t="s">
        <v>357</v>
      </c>
      <c r="B210" t="s">
        <v>358</v>
      </c>
      <c r="C210" t="s">
        <v>10182</v>
      </c>
      <c r="D210" t="s">
        <v>80</v>
      </c>
      <c r="E210">
        <v>69972.586126255002</v>
      </c>
      <c r="F210">
        <v>338.95</v>
      </c>
      <c r="G210">
        <v>89.169340667533305</v>
      </c>
      <c r="H210">
        <f>(Table2[[#This Row],[1Y Return vs Nifty]]-AVERAGE(Table2[1Y Return vs Nifty]))/_xlfn.STDEV.P(Table2[1Y Return vs Nifty])</f>
        <v>0.67936750744940855</v>
      </c>
      <c r="I210">
        <v>-1.51424830743681</v>
      </c>
      <c r="J210">
        <f>(Table2[[#This Row],[1M Return vs Nifty]]-AVERAGE(Table2[1M Return vs Nifty]))/_xlfn.STDEV.P(Table2[1M Return vs Nifty])</f>
        <v>-0.35988810021780326</v>
      </c>
      <c r="K210">
        <v>42.804920782384897</v>
      </c>
      <c r="L210">
        <f>(Table2[[#This Row],[6M Return vs Nifty]]-AVERAGE(Table2[6M Return vs Nifty]))/_xlfn.STDEV.P(Table2[6M Return vs Nifty])</f>
        <v>1.2405047776394642</v>
      </c>
      <c r="M210">
        <v>0.30419088290094098</v>
      </c>
      <c r="N210">
        <f>(Table2[[#This Row],[1W Return vs Nifty]]-AVERAGE(Table2[1W Return vs Nifty]))/_xlfn.STDEV.P(Table2[1W Return vs Nifty])</f>
        <v>-0.33734072720287744</v>
      </c>
      <c r="O210">
        <v>334.9</v>
      </c>
      <c r="P210">
        <v>315.872772697627</v>
      </c>
      <c r="Q210">
        <v>247.229346212715</v>
      </c>
      <c r="R210">
        <v>52.389356578955997</v>
      </c>
      <c r="S210" s="2">
        <f>(Table2[[#This Row],[Close Price]]-Table2[[#This Row],[20D EMA]])/Table2[[#This Row],[20D EMA]]</f>
        <v>1.2093162137951662E-2</v>
      </c>
      <c r="T210" s="2">
        <f>(Table2[[#This Row],[Close Price]]-Table2[[#This Row],[50D EMA]])/Table2[[#This Row],[50D EMA]]</f>
        <v>7.3058615040758654E-2</v>
      </c>
      <c r="U210" s="2">
        <f>(Table2[[#This Row],[Close Price]]-Table2[[#This Row],[200D EMA]])/Table2[[#This Row],[200D EMA]]</f>
        <v>0.37099420110252185</v>
      </c>
      <c r="V210">
        <v>0.60793946549523603</v>
      </c>
      <c r="W210">
        <v>338.05</v>
      </c>
      <c r="X210">
        <v>342</v>
      </c>
      <c r="Y210">
        <v>335</v>
      </c>
      <c r="Z210">
        <v>349.3</v>
      </c>
      <c r="AA210">
        <v>308.05</v>
      </c>
      <c r="AB210">
        <v>360.95</v>
      </c>
      <c r="AC210" s="2">
        <f>(Table2[[#This Row],[Close Price]]/Table2[[#This Row],[Day Low]])-1</f>
        <v>2.6623280579796127E-3</v>
      </c>
      <c r="AD210" s="2">
        <f>(Table2[[#This Row],[Day High]]/Table2[[#This Row],[Close Price]])-1</f>
        <v>8.9983773417907642E-3</v>
      </c>
      <c r="AE210" s="2">
        <f>(Table2[[#This Row],[Close Price]]/Table2[[#This Row],[Current Week Low]])-1</f>
        <v>1.1791044776119364E-2</v>
      </c>
      <c r="AF210" s="2">
        <f>(Table2[[#This Row],[Current Week High]]/Table2[[#This Row],[Close Price]])-1</f>
        <v>3.053547720902805E-2</v>
      </c>
      <c r="AG210" s="2">
        <f>(Table2[[#This Row],[Close Price]]/Table2[[#This Row],[Current Month Low]])-1</f>
        <v>0.10030839149488702</v>
      </c>
      <c r="AH210" s="2">
        <f>(Table2[[#This Row],[Current Month High]]/Table2[[#This Row],[Close Price]])-1</f>
        <v>6.4906328367015709E-2</v>
      </c>
      <c r="AI210">
        <v>6.49063283670157</v>
      </c>
      <c r="AJ210">
        <v>138.361462728551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0.19</v>
      </c>
      <c r="AM210" t="s">
        <v>10218</v>
      </c>
      <c r="AN210">
        <v>-7.0000000000000007E-2</v>
      </c>
      <c r="AO210" t="s">
        <v>10217</v>
      </c>
      <c r="AQ210">
        <f>(Table2[[#This Row],[Sharpe Ratio]]-AVERAGE(Table2[Sharpe Ratio]))/_xlfn.STDEV.P(Table2[Sharpe Ratio])</f>
        <v>-0.66312462046151466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0.55951883720667739</v>
      </c>
      <c r="AS210">
        <f>_xlfn.RANK.AVG(Table2[[#This Row],[1Y Return vs Nifty Z-Score]],Table2[1Y Return vs Nifty Z-Score])</f>
        <v>126</v>
      </c>
      <c r="AT210">
        <f>_xlfn.RANK.AVG(Table2[[#This Row],[6M Return vs Nifty Z-Score]],Table2[6M Return vs Nifty Z-Score])</f>
        <v>79</v>
      </c>
      <c r="AU210">
        <f>_xlfn.RANK.AVG(Table2[[#This Row],[Sharpe Ratio Z-Score]],Table2[Sharpe Ratio Z-Score])</f>
        <v>537.5</v>
      </c>
      <c r="AV210">
        <f>(Table2[[#This Row],[Rank 1Y]]+Table2[[#This Row],[Rank 6M]]+Table2[[#This Row],[Rank Sharpe]])/3</f>
        <v>247.5</v>
      </c>
    </row>
    <row r="211" spans="1:48" x14ac:dyDescent="0.3">
      <c r="A211" t="s">
        <v>906</v>
      </c>
      <c r="B211" t="s">
        <v>907</v>
      </c>
      <c r="C211" t="s">
        <v>10183</v>
      </c>
      <c r="D211" t="s">
        <v>130</v>
      </c>
      <c r="E211">
        <v>16797.627724459999</v>
      </c>
      <c r="F211">
        <v>640.70000000000005</v>
      </c>
      <c r="G211">
        <v>73.611738399087201</v>
      </c>
      <c r="H211">
        <f>(Table2[[#This Row],[1Y Return vs Nifty]]-AVERAGE(Table2[1Y Return vs Nifty]))/_xlfn.STDEV.P(Table2[1Y Return vs Nifty])</f>
        <v>0.46604944102542412</v>
      </c>
      <c r="I211">
        <v>14.311164794456401</v>
      </c>
      <c r="J211">
        <f>(Table2[[#This Row],[1M Return vs Nifty]]-AVERAGE(Table2[1M Return vs Nifty]))/_xlfn.STDEV.P(Table2[1M Return vs Nifty])</f>
        <v>1.2328786338914544</v>
      </c>
      <c r="K211">
        <v>-5.7723570917311697</v>
      </c>
      <c r="L211">
        <f>(Table2[[#This Row],[6M Return vs Nifty]]-AVERAGE(Table2[6M Return vs Nifty]))/_xlfn.STDEV.P(Table2[6M Return vs Nifty])</f>
        <v>-0.40842662757431758</v>
      </c>
      <c r="M211">
        <v>-2.2332153104147698</v>
      </c>
      <c r="N211">
        <f>(Table2[[#This Row],[1W Return vs Nifty]]-AVERAGE(Table2[1W Return vs Nifty]))/_xlfn.STDEV.P(Table2[1W Return vs Nifty])</f>
        <v>-0.85922441998911236</v>
      </c>
      <c r="O211">
        <v>630.86</v>
      </c>
      <c r="P211">
        <v>603.19707210749903</v>
      </c>
      <c r="Q211">
        <v>529.19957955696395</v>
      </c>
      <c r="R211">
        <v>51.222138696006901</v>
      </c>
      <c r="S211" s="2">
        <f>(Table2[[#This Row],[Close Price]]-Table2[[#This Row],[20D EMA]])/Table2[[#This Row],[20D EMA]]</f>
        <v>1.5597755444948217E-2</v>
      </c>
      <c r="T211" s="2">
        <f>(Table2[[#This Row],[Close Price]]-Table2[[#This Row],[50D EMA]])/Table2[[#This Row],[50D EMA]]</f>
        <v>6.2173590732909623E-2</v>
      </c>
      <c r="U211" s="2">
        <f>(Table2[[#This Row],[Close Price]]-Table2[[#This Row],[200D EMA]])/Table2[[#This Row],[200D EMA]]</f>
        <v>0.21069635115050955</v>
      </c>
      <c r="V211">
        <v>0.57267841801289099</v>
      </c>
      <c r="W211">
        <v>638</v>
      </c>
      <c r="X211">
        <v>650.45000000000005</v>
      </c>
      <c r="Y211">
        <v>635.85</v>
      </c>
      <c r="Z211">
        <v>663.95</v>
      </c>
      <c r="AA211">
        <v>544.85</v>
      </c>
      <c r="AB211">
        <v>678.5</v>
      </c>
      <c r="AC211" s="2">
        <f>(Table2[[#This Row],[Close Price]]/Table2[[#This Row],[Day Low]])-1</f>
        <v>4.2319749216301883E-3</v>
      </c>
      <c r="AD211" s="2">
        <f>(Table2[[#This Row],[Day High]]/Table2[[#This Row],[Close Price]])-1</f>
        <v>1.5217730607148372E-2</v>
      </c>
      <c r="AE211" s="2">
        <f>(Table2[[#This Row],[Close Price]]/Table2[[#This Row],[Current Week Low]])-1</f>
        <v>7.6275851222773472E-3</v>
      </c>
      <c r="AF211" s="2">
        <f>(Table2[[#This Row],[Current Week High]]/Table2[[#This Row],[Close Price]])-1</f>
        <v>3.6288434524738511E-2</v>
      </c>
      <c r="AG211" s="2">
        <f>(Table2[[#This Row],[Close Price]]/Table2[[#This Row],[Current Month Low]])-1</f>
        <v>0.17591997797558956</v>
      </c>
      <c r="AH211" s="2">
        <f>(Table2[[#This Row],[Current Month High]]/Table2[[#This Row],[Close Price]])-1</f>
        <v>5.89979709692523E-2</v>
      </c>
      <c r="AI211">
        <v>5.89979709692523</v>
      </c>
      <c r="AJ211">
        <v>106.67741935483799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0.04</v>
      </c>
      <c r="AM211" t="s">
        <v>10218</v>
      </c>
      <c r="AN211">
        <v>-2.7</v>
      </c>
      <c r="AO211" t="s">
        <v>10217</v>
      </c>
      <c r="AP211">
        <v>0.14475218457469699</v>
      </c>
      <c r="AQ211">
        <f>(Table2[[#This Row],[Sharpe Ratio]]-AVERAGE(Table2[Sharpe Ratio]))/_xlfn.STDEV.P(Table2[Sharpe Ratio])</f>
        <v>1.0124871342139492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1.4437641615673982</v>
      </c>
      <c r="AS211">
        <f>_xlfn.RANK.AVG(Table2[[#This Row],[1Y Return vs Nifty Z-Score]],Table2[1Y Return vs Nifty Z-Score])</f>
        <v>163</v>
      </c>
      <c r="AT211">
        <f>_xlfn.RANK.AVG(Table2[[#This Row],[6M Return vs Nifty Z-Score]],Table2[6M Return vs Nifty Z-Score])</f>
        <v>465</v>
      </c>
      <c r="AU211">
        <f>_xlfn.RANK.AVG(Table2[[#This Row],[Sharpe Ratio Z-Score]],Table2[Sharpe Ratio Z-Score])</f>
        <v>117</v>
      </c>
      <c r="AV211">
        <f>(Table2[[#This Row],[Rank 1Y]]+Table2[[#This Row],[Rank 6M]]+Table2[[#This Row],[Rank Sharpe]])/3</f>
        <v>248.33333333333334</v>
      </c>
    </row>
    <row r="212" spans="1:48" x14ac:dyDescent="0.3">
      <c r="A212" t="s">
        <v>1726</v>
      </c>
      <c r="B212" t="s">
        <v>1727</v>
      </c>
      <c r="C212" t="s">
        <v>10171</v>
      </c>
      <c r="D212" t="s">
        <v>287</v>
      </c>
      <c r="E212">
        <v>4594.5604009999997</v>
      </c>
      <c r="F212">
        <v>2703.5</v>
      </c>
      <c r="G212">
        <v>115.50510849378701</v>
      </c>
      <c r="H212">
        <f>(Table2[[#This Row],[1Y Return vs Nifty]]-AVERAGE(Table2[1Y Return vs Nifty]))/_xlfn.STDEV.P(Table2[1Y Return vs Nifty])</f>
        <v>1.04047039294235</v>
      </c>
      <c r="I212">
        <v>13.660950353712</v>
      </c>
      <c r="J212">
        <f>(Table2[[#This Row],[1M Return vs Nifty]]-AVERAGE(Table2[1M Return vs Nifty]))/_xlfn.STDEV.P(Table2[1M Return vs Nifty])</f>
        <v>1.1674370606075797</v>
      </c>
      <c r="K212">
        <v>52.703570516864602</v>
      </c>
      <c r="L212">
        <f>(Table2[[#This Row],[6M Return vs Nifty]]-AVERAGE(Table2[6M Return vs Nifty]))/_xlfn.STDEV.P(Table2[6M Return vs Nifty])</f>
        <v>1.5765094928211638</v>
      </c>
      <c r="M212">
        <v>14.7955889370643</v>
      </c>
      <c r="N212">
        <f>(Table2[[#This Row],[1W Return vs Nifty]]-AVERAGE(Table2[1W Return vs Nifty]))/_xlfn.STDEV.P(Table2[1W Return vs Nifty])</f>
        <v>2.6431928389501413</v>
      </c>
      <c r="O212">
        <v>2427.91</v>
      </c>
      <c r="P212">
        <v>2202.4020890110401</v>
      </c>
      <c r="Q212">
        <v>1728.9085482847599</v>
      </c>
      <c r="R212">
        <v>78.729563286631603</v>
      </c>
      <c r="S212" s="2">
        <f>(Table2[[#This Row],[Close Price]]-Table2[[#This Row],[20D EMA]])/Table2[[#This Row],[20D EMA]]</f>
        <v>0.11350914984492842</v>
      </c>
      <c r="T212" s="2">
        <f>(Table2[[#This Row],[Close Price]]-Table2[[#This Row],[50D EMA]])/Table2[[#This Row],[50D EMA]]</f>
        <v>0.22752335438165672</v>
      </c>
      <c r="U212" s="2">
        <f>(Table2[[#This Row],[Close Price]]-Table2[[#This Row],[200D EMA]])/Table2[[#This Row],[200D EMA]]</f>
        <v>0.56370329864013136</v>
      </c>
      <c r="V212">
        <v>0.88803127399581905</v>
      </c>
      <c r="W212">
        <v>2650.2</v>
      </c>
      <c r="X212">
        <v>2750</v>
      </c>
      <c r="Y212">
        <v>2591.4</v>
      </c>
      <c r="Z212">
        <v>2783.9</v>
      </c>
      <c r="AA212">
        <v>2151.6</v>
      </c>
      <c r="AB212">
        <v>2783.9</v>
      </c>
      <c r="AC212" s="2">
        <f>(Table2[[#This Row],[Close Price]]/Table2[[#This Row],[Day Low]])-1</f>
        <v>2.0111689683797618E-2</v>
      </c>
      <c r="AD212" s="2">
        <f>(Table2[[#This Row],[Day High]]/Table2[[#This Row],[Close Price]])-1</f>
        <v>1.7199926021823631E-2</v>
      </c>
      <c r="AE212" s="2">
        <f>(Table2[[#This Row],[Close Price]]/Table2[[#This Row],[Current Week Low]])-1</f>
        <v>4.3258470324920806E-2</v>
      </c>
      <c r="AF212" s="2">
        <f>(Table2[[#This Row],[Current Week High]]/Table2[[#This Row],[Close Price]])-1</f>
        <v>2.9739226928056306E-2</v>
      </c>
      <c r="AG212" s="2">
        <f>(Table2[[#This Row],[Close Price]]/Table2[[#This Row],[Current Month Low]])-1</f>
        <v>0.25650678564788998</v>
      </c>
      <c r="AH212" s="2">
        <f>(Table2[[#This Row],[Current Month High]]/Table2[[#This Row],[Close Price]])-1</f>
        <v>2.9739226928056306E-2</v>
      </c>
      <c r="AI212">
        <v>2.9739226928056302</v>
      </c>
      <c r="AJ212">
        <v>150.32407407407399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0.28000000000000003</v>
      </c>
      <c r="AM212" t="s">
        <v>10218</v>
      </c>
      <c r="AN212">
        <v>14.23</v>
      </c>
      <c r="AO212" t="s">
        <v>10218</v>
      </c>
      <c r="AP212">
        <v>-2.3123257588844998E-2</v>
      </c>
      <c r="AQ212">
        <f>(Table2[[#This Row],[Sharpe Ratio]]-AVERAGE(Table2[Sharpe Ratio]))/_xlfn.STDEV.P(Table2[Sharpe Ratio])</f>
        <v>-0.9307931350065457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5.4968166503146891</v>
      </c>
      <c r="AS212">
        <f>_xlfn.RANK.AVG(Table2[[#This Row],[1Y Return vs Nifty Z-Score]],Table2[1Y Return vs Nifty Z-Score])</f>
        <v>91</v>
      </c>
      <c r="AT212">
        <f>_xlfn.RANK.AVG(Table2[[#This Row],[6M Return vs Nifty Z-Score]],Table2[6M Return vs Nifty Z-Score])</f>
        <v>52</v>
      </c>
      <c r="AU212">
        <f>_xlfn.RANK.AVG(Table2[[#This Row],[Sharpe Ratio Z-Score]],Table2[Sharpe Ratio Z-Score])</f>
        <v>603</v>
      </c>
      <c r="AV212">
        <f>(Table2[[#This Row],[Rank 1Y]]+Table2[[#This Row],[Rank 6M]]+Table2[[#This Row],[Rank Sharpe]])/3</f>
        <v>248.66666666666666</v>
      </c>
    </row>
    <row r="213" spans="1:48" x14ac:dyDescent="0.3">
      <c r="A213" t="s">
        <v>1880</v>
      </c>
      <c r="B213" t="s">
        <v>1881</v>
      </c>
      <c r="C213" t="s">
        <v>10187</v>
      </c>
      <c r="D213" t="s">
        <v>287</v>
      </c>
      <c r="E213">
        <v>3746.3415</v>
      </c>
      <c r="F213">
        <v>1210</v>
      </c>
      <c r="G213">
        <v>70.213647402480404</v>
      </c>
      <c r="H213">
        <f>(Table2[[#This Row],[1Y Return vs Nifty]]-AVERAGE(Table2[1Y Return vs Nifty]))/_xlfn.STDEV.P(Table2[1Y Return vs Nifty])</f>
        <v>0.41945651568762315</v>
      </c>
      <c r="I213">
        <v>26.795446641254301</v>
      </c>
      <c r="J213">
        <f>(Table2[[#This Row],[1M Return vs Nifty]]-AVERAGE(Table2[1M Return vs Nifty]))/_xlfn.STDEV.P(Table2[1M Return vs Nifty])</f>
        <v>2.4893734057369348</v>
      </c>
      <c r="K213">
        <v>18.391659219457999</v>
      </c>
      <c r="L213">
        <f>(Table2[[#This Row],[6M Return vs Nifty]]-AVERAGE(Table2[6M Return vs Nifty]))/_xlfn.STDEV.P(Table2[6M Return vs Nifty])</f>
        <v>0.41180882231796256</v>
      </c>
      <c r="M213">
        <v>10.797925408591601</v>
      </c>
      <c r="N213">
        <f>(Table2[[#This Row],[1W Return vs Nifty]]-AVERAGE(Table2[1W Return vs Nifty]))/_xlfn.STDEV.P(Table2[1W Return vs Nifty])</f>
        <v>1.8209691799032917</v>
      </c>
      <c r="O213">
        <v>1057.1400000000001</v>
      </c>
      <c r="P213">
        <v>960.77112461206696</v>
      </c>
      <c r="Q213">
        <v>842.28655022629903</v>
      </c>
      <c r="R213">
        <v>85.577615064102105</v>
      </c>
      <c r="S213" s="2">
        <f>(Table2[[#This Row],[Close Price]]-Table2[[#This Row],[20D EMA]])/Table2[[#This Row],[20D EMA]]</f>
        <v>0.14459768810185963</v>
      </c>
      <c r="T213" s="2">
        <f>(Table2[[#This Row],[Close Price]]-Table2[[#This Row],[50D EMA]])/Table2[[#This Row],[50D EMA]]</f>
        <v>0.25940504351498367</v>
      </c>
      <c r="U213" s="2">
        <f>(Table2[[#This Row],[Close Price]]-Table2[[#This Row],[200D EMA]])/Table2[[#This Row],[200D EMA]]</f>
        <v>0.43656573843534197</v>
      </c>
      <c r="V213">
        <v>2.8258407722065702</v>
      </c>
      <c r="W213">
        <v>1205.5999999999999</v>
      </c>
      <c r="X213">
        <v>1234.8</v>
      </c>
      <c r="Y213">
        <v>1160.05</v>
      </c>
      <c r="Z213">
        <v>1275</v>
      </c>
      <c r="AA213">
        <v>904.05</v>
      </c>
      <c r="AB213">
        <v>1275</v>
      </c>
      <c r="AC213" s="2">
        <f>(Table2[[#This Row],[Close Price]]/Table2[[#This Row],[Day Low]])-1</f>
        <v>3.6496350364965124E-3</v>
      </c>
      <c r="AD213" s="2">
        <f>(Table2[[#This Row],[Day High]]/Table2[[#This Row],[Close Price]])-1</f>
        <v>2.0495867768594911E-2</v>
      </c>
      <c r="AE213" s="2">
        <f>(Table2[[#This Row],[Close Price]]/Table2[[#This Row],[Current Week Low]])-1</f>
        <v>4.3058488858238819E-2</v>
      </c>
      <c r="AF213" s="2">
        <f>(Table2[[#This Row],[Current Week High]]/Table2[[#This Row],[Close Price]])-1</f>
        <v>5.3719008264462742E-2</v>
      </c>
      <c r="AG213" s="2">
        <f>(Table2[[#This Row],[Close Price]]/Table2[[#This Row],[Current Month Low]])-1</f>
        <v>0.33842154748078102</v>
      </c>
      <c r="AH213" s="2">
        <f>(Table2[[#This Row],[Current Month High]]/Table2[[#This Row],[Close Price]])-1</f>
        <v>5.3719008264462742E-2</v>
      </c>
      <c r="AI213">
        <v>5.3719008264462698</v>
      </c>
      <c r="AJ213">
        <v>98.425713348638894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0.37</v>
      </c>
      <c r="AM213" t="s">
        <v>10218</v>
      </c>
      <c r="AN213">
        <v>21.87</v>
      </c>
      <c r="AO213" t="s">
        <v>10218</v>
      </c>
      <c r="AP213">
        <v>4.2495406438071003E-2</v>
      </c>
      <c r="AQ213">
        <f>(Table2[[#This Row],[Sharpe Ratio]]-AVERAGE(Table2[Sharpe Ratio]))/_xlfn.STDEV.P(Table2[Sharpe Ratio])</f>
        <v>-0.17120940165803911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4.9703985219877733</v>
      </c>
      <c r="AS213">
        <f>_xlfn.RANK.AVG(Table2[[#This Row],[1Y Return vs Nifty Z-Score]],Table2[1Y Return vs Nifty Z-Score])</f>
        <v>174</v>
      </c>
      <c r="AT213">
        <f>_xlfn.RANK.AVG(Table2[[#This Row],[6M Return vs Nifty Z-Score]],Table2[6M Return vs Nifty Z-Score])</f>
        <v>202</v>
      </c>
      <c r="AU213">
        <f>_xlfn.RANK.AVG(Table2[[#This Row],[Sharpe Ratio Z-Score]],Table2[Sharpe Ratio Z-Score])</f>
        <v>382</v>
      </c>
      <c r="AV213">
        <f>(Table2[[#This Row],[Rank 1Y]]+Table2[[#This Row],[Rank 6M]]+Table2[[#This Row],[Rank Sharpe]])/3</f>
        <v>252.66666666666666</v>
      </c>
    </row>
    <row r="214" spans="1:48" x14ac:dyDescent="0.3">
      <c r="A214" t="s">
        <v>778</v>
      </c>
      <c r="B214" t="s">
        <v>779</v>
      </c>
      <c r="C214" t="s">
        <v>10187</v>
      </c>
      <c r="D214" t="s">
        <v>379</v>
      </c>
      <c r="E214">
        <v>20753.7889846</v>
      </c>
      <c r="F214">
        <v>518</v>
      </c>
      <c r="G214">
        <v>60.625490239558403</v>
      </c>
      <c r="H214">
        <f>(Table2[[#This Row],[1Y Return vs Nifty]]-AVERAGE(Table2[1Y Return vs Nifty]))/_xlfn.STDEV.P(Table2[1Y Return vs Nifty])</f>
        <v>0.28798849694850642</v>
      </c>
      <c r="I214">
        <v>-0.86166795834826904</v>
      </c>
      <c r="J214">
        <f>(Table2[[#This Row],[1M Return vs Nifty]]-AVERAGE(Table2[1M Return vs Nifty]))/_xlfn.STDEV.P(Table2[1M Return vs Nifty])</f>
        <v>-0.29420840739276799</v>
      </c>
      <c r="K214">
        <v>26.355884201309699</v>
      </c>
      <c r="L214">
        <f>(Table2[[#This Row],[6M Return vs Nifty]]-AVERAGE(Table2[6M Return vs Nifty]))/_xlfn.STDEV.P(Table2[6M Return vs Nifty])</f>
        <v>0.68215045662680751</v>
      </c>
      <c r="M214">
        <v>3.3975713609352201</v>
      </c>
      <c r="N214">
        <f>(Table2[[#This Row],[1W Return vs Nifty]]-AVERAGE(Table2[1W Return vs Nifty]))/_xlfn.STDEV.P(Table2[1W Return vs Nifty])</f>
        <v>0.29889356249112264</v>
      </c>
      <c r="O214">
        <v>500.76</v>
      </c>
      <c r="P214">
        <v>474.11093068341103</v>
      </c>
      <c r="Q214">
        <v>396.41425898298502</v>
      </c>
      <c r="R214">
        <v>60.9728537659431</v>
      </c>
      <c r="S214" s="2">
        <f>(Table2[[#This Row],[Close Price]]-Table2[[#This Row],[20D EMA]])/Table2[[#This Row],[20D EMA]]</f>
        <v>3.4427669941688652E-2</v>
      </c>
      <c r="T214" s="2">
        <f>(Table2[[#This Row],[Close Price]]-Table2[[#This Row],[50D EMA]])/Table2[[#This Row],[50D EMA]]</f>
        <v>9.257130868787336E-2</v>
      </c>
      <c r="U214" s="2">
        <f>(Table2[[#This Row],[Close Price]]-Table2[[#This Row],[200D EMA]])/Table2[[#This Row],[200D EMA]]</f>
        <v>0.30671384356593923</v>
      </c>
      <c r="V214">
        <v>0.91279260113301597</v>
      </c>
      <c r="W214">
        <v>517.5</v>
      </c>
      <c r="X214">
        <v>524.70000000000005</v>
      </c>
      <c r="Y214">
        <v>496.9</v>
      </c>
      <c r="Z214">
        <v>526.6</v>
      </c>
      <c r="AA214">
        <v>462</v>
      </c>
      <c r="AB214">
        <v>542.70000000000005</v>
      </c>
      <c r="AC214" s="2">
        <f>(Table2[[#This Row],[Close Price]]/Table2[[#This Row],[Day Low]])-1</f>
        <v>9.6618357487932016E-4</v>
      </c>
      <c r="AD214" s="2">
        <f>(Table2[[#This Row],[Day High]]/Table2[[#This Row],[Close Price]])-1</f>
        <v>1.2934362934363008E-2</v>
      </c>
      <c r="AE214" s="2">
        <f>(Table2[[#This Row],[Close Price]]/Table2[[#This Row],[Current Week Low]])-1</f>
        <v>4.2463272288186804E-2</v>
      </c>
      <c r="AF214" s="2">
        <f>(Table2[[#This Row],[Current Week High]]/Table2[[#This Row],[Close Price]])-1</f>
        <v>1.6602316602316591E-2</v>
      </c>
      <c r="AG214" s="2">
        <f>(Table2[[#This Row],[Close Price]]/Table2[[#This Row],[Current Month Low]])-1</f>
        <v>0.1212121212121211</v>
      </c>
      <c r="AH214" s="2">
        <f>(Table2[[#This Row],[Current Month High]]/Table2[[#This Row],[Close Price]])-1</f>
        <v>4.7683397683397688E-2</v>
      </c>
      <c r="AI214">
        <v>10.878378378378301</v>
      </c>
      <c r="AJ214">
        <v>107.158568286342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0.17</v>
      </c>
      <c r="AM214" t="s">
        <v>10218</v>
      </c>
      <c r="AN214">
        <v>2.58</v>
      </c>
      <c r="AO214" t="s">
        <v>10218</v>
      </c>
      <c r="AP214">
        <v>3.4655262558726002E-2</v>
      </c>
      <c r="AQ214">
        <f>(Table2[[#This Row],[Sharpe Ratio]]-AVERAGE(Table2[Sharpe Ratio]))/_xlfn.STDEV.P(Table2[Sharpe Ratio])</f>
        <v>-0.26196476594615609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0.7128593427275125</v>
      </c>
      <c r="AS214">
        <f>_xlfn.RANK.AVG(Table2[[#This Row],[1Y Return vs Nifty Z-Score]],Table2[1Y Return vs Nifty Z-Score])</f>
        <v>210</v>
      </c>
      <c r="AT214">
        <f>_xlfn.RANK.AVG(Table2[[#This Row],[6M Return vs Nifty Z-Score]],Table2[6M Return vs Nifty Z-Score])</f>
        <v>147</v>
      </c>
      <c r="AU214">
        <f>_xlfn.RANK.AVG(Table2[[#This Row],[Sharpe Ratio Z-Score]],Table2[Sharpe Ratio Z-Score])</f>
        <v>403</v>
      </c>
      <c r="AV214">
        <f>(Table2[[#This Row],[Rank 1Y]]+Table2[[#This Row],[Rank 6M]]+Table2[[#This Row],[Rank Sharpe]])/3</f>
        <v>253.33333333333334</v>
      </c>
    </row>
    <row r="215" spans="1:48" x14ac:dyDescent="0.3">
      <c r="A215" t="s">
        <v>451</v>
      </c>
      <c r="B215" t="s">
        <v>452</v>
      </c>
      <c r="C215" t="s">
        <v>10173</v>
      </c>
      <c r="D215" t="s">
        <v>24</v>
      </c>
      <c r="E215">
        <v>49319.103737231999</v>
      </c>
      <c r="F215">
        <v>201.39</v>
      </c>
      <c r="G215">
        <v>22.1523222337673</v>
      </c>
      <c r="H215">
        <f>(Table2[[#This Row],[1Y Return vs Nifty]]-AVERAGE(Table2[1Y Return vs Nifty]))/_xlfn.STDEV.P(Table2[1Y Return vs Nifty])</f>
        <v>-0.2395363533843706</v>
      </c>
      <c r="I215">
        <v>9.9608708656403397</v>
      </c>
      <c r="J215">
        <f>(Table2[[#This Row],[1M Return vs Nifty]]-AVERAGE(Table2[1M Return vs Nifty]))/_xlfn.STDEV.P(Table2[1M Return vs Nifty])</f>
        <v>0.7950383444277459</v>
      </c>
      <c r="K215">
        <v>21.8747355884285</v>
      </c>
      <c r="L215">
        <f>(Table2[[#This Row],[6M Return vs Nifty]]-AVERAGE(Table2[6M Return vs Nifty]))/_xlfn.STDEV.P(Table2[6M Return vs Nifty])</f>
        <v>0.53004010786749178</v>
      </c>
      <c r="M215">
        <v>0.28059853079365399</v>
      </c>
      <c r="N215">
        <f>(Table2[[#This Row],[1W Return vs Nifty]]-AVERAGE(Table2[1W Return vs Nifty]))/_xlfn.STDEV.P(Table2[1W Return vs Nifty])</f>
        <v>-0.34219310908469786</v>
      </c>
      <c r="O215">
        <v>193.79</v>
      </c>
      <c r="P215">
        <v>182.466329745997</v>
      </c>
      <c r="Q215">
        <v>161.28796458829601</v>
      </c>
      <c r="R215">
        <v>63.940336068252101</v>
      </c>
      <c r="S215" s="2">
        <f>(Table2[[#This Row],[Close Price]]-Table2[[#This Row],[20D EMA]])/Table2[[#This Row],[20D EMA]]</f>
        <v>3.9217709892151273E-2</v>
      </c>
      <c r="T215" s="2">
        <f>(Table2[[#This Row],[Close Price]]-Table2[[#This Row],[50D EMA]])/Table2[[#This Row],[50D EMA]]</f>
        <v>0.10371047787471671</v>
      </c>
      <c r="U215" s="2">
        <f>(Table2[[#This Row],[Close Price]]-Table2[[#This Row],[200D EMA]])/Table2[[#This Row],[200D EMA]]</f>
        <v>0.24863625450335688</v>
      </c>
      <c r="V215">
        <v>1.3626422746652</v>
      </c>
      <c r="W215">
        <v>201.13</v>
      </c>
      <c r="X215">
        <v>203.51</v>
      </c>
      <c r="Y215">
        <v>197.76</v>
      </c>
      <c r="Z215">
        <v>202.92</v>
      </c>
      <c r="AA215">
        <v>173.91</v>
      </c>
      <c r="AB215">
        <v>205.15</v>
      </c>
      <c r="AC215" s="2">
        <f>(Table2[[#This Row],[Close Price]]/Table2[[#This Row],[Day Low]])-1</f>
        <v>1.2926962660964048E-3</v>
      </c>
      <c r="AD215" s="2">
        <f>(Table2[[#This Row],[Day High]]/Table2[[#This Row],[Close Price]])-1</f>
        <v>1.0526838472615374E-2</v>
      </c>
      <c r="AE215" s="2">
        <f>(Table2[[#This Row],[Close Price]]/Table2[[#This Row],[Current Week Low]])-1</f>
        <v>1.835558252427183E-2</v>
      </c>
      <c r="AF215" s="2">
        <f>(Table2[[#This Row],[Current Week High]]/Table2[[#This Row],[Close Price]])-1</f>
        <v>7.5971994637271667E-3</v>
      </c>
      <c r="AG215" s="2">
        <f>(Table2[[#This Row],[Close Price]]/Table2[[#This Row],[Current Month Low]])-1</f>
        <v>0.15801276522339136</v>
      </c>
      <c r="AH215" s="2">
        <f>(Table2[[#This Row],[Current Month High]]/Table2[[#This Row],[Close Price]])-1</f>
        <v>1.8670241819355615E-2</v>
      </c>
      <c r="AI215">
        <v>1.86702418193556</v>
      </c>
      <c r="AJ215">
        <v>54.321839080459696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0.15</v>
      </c>
      <c r="AM215" t="s">
        <v>10218</v>
      </c>
      <c r="AN215">
        <v>3.02</v>
      </c>
      <c r="AO215" t="s">
        <v>10218</v>
      </c>
      <c r="AP215">
        <v>9.8414434415822996E-2</v>
      </c>
      <c r="AQ215">
        <f>(Table2[[#This Row],[Sharpe Ratio]]-AVERAGE(Table2[Sharpe Ratio]))/_xlfn.STDEV.P(Table2[Sharpe Ratio])</f>
        <v>0.476093993899323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1.2194429837254923</v>
      </c>
      <c r="AS215">
        <f>_xlfn.RANK.AVG(Table2[[#This Row],[1Y Return vs Nifty Z-Score]],Table2[1Y Return vs Nifty Z-Score])</f>
        <v>369</v>
      </c>
      <c r="AT215">
        <f>_xlfn.RANK.AVG(Table2[[#This Row],[6M Return vs Nifty Z-Score]],Table2[6M Return vs Nifty Z-Score])</f>
        <v>175</v>
      </c>
      <c r="AU215">
        <f>_xlfn.RANK.AVG(Table2[[#This Row],[Sharpe Ratio Z-Score]],Table2[Sharpe Ratio Z-Score])</f>
        <v>217</v>
      </c>
      <c r="AV215">
        <f>(Table2[[#This Row],[Rank 1Y]]+Table2[[#This Row],[Rank 6M]]+Table2[[#This Row],[Rank Sharpe]])/3</f>
        <v>253.66666666666666</v>
      </c>
    </row>
    <row r="216" spans="1:48" x14ac:dyDescent="0.3">
      <c r="A216" t="s">
        <v>1322</v>
      </c>
      <c r="B216" t="s">
        <v>1323</v>
      </c>
      <c r="C216" t="s">
        <v>10191</v>
      </c>
      <c r="D216" t="s">
        <v>1324</v>
      </c>
      <c r="E216">
        <v>8549.8127975000007</v>
      </c>
      <c r="F216">
        <v>695.5</v>
      </c>
      <c r="G216">
        <v>5.0024974097810597</v>
      </c>
      <c r="H216">
        <f>(Table2[[#This Row],[1Y Return vs Nifty]]-AVERAGE(Table2[1Y Return vs Nifty]))/_xlfn.STDEV.P(Table2[1Y Return vs Nifty])</f>
        <v>-0.47468617967750626</v>
      </c>
      <c r="I216">
        <v>16.421923805775499</v>
      </c>
      <c r="J216">
        <f>(Table2[[#This Row],[1M Return vs Nifty]]-AVERAGE(Table2[1M Return vs Nifty]))/_xlfn.STDEV.P(Table2[1M Return vs Nifty])</f>
        <v>1.4453183797169971</v>
      </c>
      <c r="K216">
        <v>21.472848544411601</v>
      </c>
      <c r="L216">
        <f>(Table2[[#This Row],[6M Return vs Nifty]]-AVERAGE(Table2[6M Return vs Nifty]))/_xlfn.STDEV.P(Table2[6M Return vs Nifty])</f>
        <v>0.51639825313151233</v>
      </c>
      <c r="M216">
        <v>12.2706739424096</v>
      </c>
      <c r="N216">
        <f>(Table2[[#This Row],[1W Return vs Nifty]]-AVERAGE(Table2[1W Return vs Nifty]))/_xlfn.STDEV.P(Table2[1W Return vs Nifty])</f>
        <v>2.1238782866120176</v>
      </c>
      <c r="O216">
        <v>657.18</v>
      </c>
      <c r="P216">
        <v>607.83030078227796</v>
      </c>
      <c r="Q216">
        <v>539.95994692423403</v>
      </c>
      <c r="R216">
        <v>58.337588311668597</v>
      </c>
      <c r="S216" s="2">
        <f>(Table2[[#This Row],[Close Price]]-Table2[[#This Row],[20D EMA]])/Table2[[#This Row],[20D EMA]]</f>
        <v>5.8309747709912131E-2</v>
      </c>
      <c r="T216" s="2">
        <f>(Table2[[#This Row],[Close Price]]-Table2[[#This Row],[50D EMA]])/Table2[[#This Row],[50D EMA]]</f>
        <v>0.14423384142727186</v>
      </c>
      <c r="U216" s="2">
        <f>(Table2[[#This Row],[Close Price]]-Table2[[#This Row],[200D EMA]])/Table2[[#This Row],[200D EMA]]</f>
        <v>0.28805850130508104</v>
      </c>
      <c r="V216">
        <v>1.50015560530171</v>
      </c>
      <c r="W216">
        <v>698.2</v>
      </c>
      <c r="X216">
        <v>717.95</v>
      </c>
      <c r="Y216">
        <v>693</v>
      </c>
      <c r="Z216">
        <v>746.85</v>
      </c>
      <c r="AA216">
        <v>585.04999999999995</v>
      </c>
      <c r="AB216">
        <v>768.4</v>
      </c>
      <c r="AC216" s="2">
        <f>(Table2[[#This Row],[Close Price]]/Table2[[#This Row],[Day Low]])-1</f>
        <v>-3.8670867946147824E-3</v>
      </c>
      <c r="AD216" s="2">
        <f>(Table2[[#This Row],[Day High]]/Table2[[#This Row],[Close Price]])-1</f>
        <v>3.2278936017253734E-2</v>
      </c>
      <c r="AE216" s="2">
        <f>(Table2[[#This Row],[Close Price]]/Table2[[#This Row],[Current Week Low]])-1</f>
        <v>3.6075036075036149E-3</v>
      </c>
      <c r="AF216" s="2">
        <f>(Table2[[#This Row],[Current Week High]]/Table2[[#This Row],[Close Price]])-1</f>
        <v>7.3831775700934577E-2</v>
      </c>
      <c r="AG216" s="2">
        <f>(Table2[[#This Row],[Close Price]]/Table2[[#This Row],[Current Month Low]])-1</f>
        <v>0.18878728313819337</v>
      </c>
      <c r="AH216" s="2">
        <f>(Table2[[#This Row],[Current Month High]]/Table2[[#This Row],[Close Price]])-1</f>
        <v>0.10481667864845434</v>
      </c>
      <c r="AI216">
        <v>10.4816678648454</v>
      </c>
      <c r="AJ216">
        <v>70.905516648236897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0.19</v>
      </c>
      <c r="AM216" t="s">
        <v>10218</v>
      </c>
      <c r="AN216">
        <v>3.78</v>
      </c>
      <c r="AO216" t="s">
        <v>10218</v>
      </c>
      <c r="AP216">
        <v>0.150651077564943</v>
      </c>
      <c r="AQ216">
        <f>(Table2[[#This Row],[Sharpe Ratio]]-AVERAGE(Table2[Sharpe Ratio]))/_xlfn.STDEV.P(Table2[Sharpe Ratio])</f>
        <v>1.0807711083941682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4.6916798481771895</v>
      </c>
      <c r="AS216">
        <f>_xlfn.RANK.AVG(Table2[[#This Row],[1Y Return vs Nifty Z-Score]],Table2[1Y Return vs Nifty Z-Score])</f>
        <v>477</v>
      </c>
      <c r="AT216">
        <f>_xlfn.RANK.AVG(Table2[[#This Row],[6M Return vs Nifty Z-Score]],Table2[6M Return vs Nifty Z-Score])</f>
        <v>178</v>
      </c>
      <c r="AU216">
        <f>_xlfn.RANK.AVG(Table2[[#This Row],[Sharpe Ratio Z-Score]],Table2[Sharpe Ratio Z-Score])</f>
        <v>108</v>
      </c>
      <c r="AV216">
        <f>(Table2[[#This Row],[Rank 1Y]]+Table2[[#This Row],[Rank 6M]]+Table2[[#This Row],[Rank Sharpe]])/3</f>
        <v>254.33333333333334</v>
      </c>
    </row>
    <row r="217" spans="1:48" x14ac:dyDescent="0.3">
      <c r="A217" t="s">
        <v>854</v>
      </c>
      <c r="B217" t="s">
        <v>855</v>
      </c>
      <c r="C217" t="s">
        <v>10184</v>
      </c>
      <c r="D217" t="s">
        <v>303</v>
      </c>
      <c r="E217">
        <v>18397.848360205</v>
      </c>
      <c r="F217">
        <v>843.55</v>
      </c>
      <c r="G217">
        <v>46.194478571087302</v>
      </c>
      <c r="H217">
        <f>(Table2[[#This Row],[1Y Return vs Nifty]]-AVERAGE(Table2[1Y Return vs Nifty]))/_xlfn.STDEV.P(Table2[1Y Return vs Nifty])</f>
        <v>9.0117677747542022E-2</v>
      </c>
      <c r="I217">
        <v>2.2533763275629402</v>
      </c>
      <c r="J217">
        <f>(Table2[[#This Row],[1M Return vs Nifty]]-AVERAGE(Table2[1M Return vs Nifty]))/_xlfn.STDEV.P(Table2[1M Return vs Nifty])</f>
        <v>1.930877423978905E-2</v>
      </c>
      <c r="K217">
        <v>-6.2952189739542304</v>
      </c>
      <c r="L217">
        <f>(Table2[[#This Row],[6M Return vs Nifty]]-AVERAGE(Table2[6M Return vs Nifty]))/_xlfn.STDEV.P(Table2[6M Return vs Nifty])</f>
        <v>-0.4261749126968602</v>
      </c>
      <c r="M217">
        <v>2.3682870070504198</v>
      </c>
      <c r="N217">
        <f>(Table2[[#This Row],[1W Return vs Nifty]]-AVERAGE(Table2[1W Return vs Nifty]))/_xlfn.STDEV.P(Table2[1W Return vs Nifty])</f>
        <v>8.7194418322738582E-2</v>
      </c>
      <c r="O217">
        <v>825.29</v>
      </c>
      <c r="P217">
        <v>821.11456133933495</v>
      </c>
      <c r="Q217">
        <v>744.30577444676896</v>
      </c>
      <c r="R217">
        <v>57.224376313070302</v>
      </c>
      <c r="S217" s="2">
        <f>(Table2[[#This Row],[Close Price]]-Table2[[#This Row],[20D EMA]])/Table2[[#This Row],[20D EMA]]</f>
        <v>2.2125555865211005E-2</v>
      </c>
      <c r="T217" s="2">
        <f>(Table2[[#This Row],[Close Price]]-Table2[[#This Row],[50D EMA]])/Table2[[#This Row],[50D EMA]]</f>
        <v>2.7323152842485397E-2</v>
      </c>
      <c r="U217" s="2">
        <f>(Table2[[#This Row],[Close Price]]-Table2[[#This Row],[200D EMA]])/Table2[[#This Row],[200D EMA]]</f>
        <v>0.13333797608516162</v>
      </c>
      <c r="V217">
        <v>1.0073528303700201</v>
      </c>
      <c r="W217">
        <v>840</v>
      </c>
      <c r="X217">
        <v>849.35</v>
      </c>
      <c r="Y217">
        <v>823.15</v>
      </c>
      <c r="Z217">
        <v>869.4</v>
      </c>
      <c r="AA217">
        <v>753.65</v>
      </c>
      <c r="AB217">
        <v>909.9</v>
      </c>
      <c r="AC217" s="2">
        <f>(Table2[[#This Row],[Close Price]]/Table2[[#This Row],[Day Low]])-1</f>
        <v>4.226190476190439E-3</v>
      </c>
      <c r="AD217" s="2">
        <f>(Table2[[#This Row],[Day High]]/Table2[[#This Row],[Close Price]])-1</f>
        <v>6.8757038705471452E-3</v>
      </c>
      <c r="AE217" s="2">
        <f>(Table2[[#This Row],[Close Price]]/Table2[[#This Row],[Current Week Low]])-1</f>
        <v>2.4782846382797707E-2</v>
      </c>
      <c r="AF217" s="2">
        <f>(Table2[[#This Row],[Current Week High]]/Table2[[#This Row],[Close Price]])-1</f>
        <v>3.0644300871317753E-2</v>
      </c>
      <c r="AG217" s="2">
        <f>(Table2[[#This Row],[Close Price]]/Table2[[#This Row],[Current Month Low]])-1</f>
        <v>0.11928614078152977</v>
      </c>
      <c r="AH217" s="2">
        <f>(Table2[[#This Row],[Current Month High]]/Table2[[#This Row],[Close Price]])-1</f>
        <v>7.8655681346689654E-2</v>
      </c>
      <c r="AI217">
        <v>13.567660482484699</v>
      </c>
      <c r="AJ217">
        <v>80.322787516032406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-0.08</v>
      </c>
      <c r="AM217" t="s">
        <v>10217</v>
      </c>
      <c r="AN217">
        <v>2.6</v>
      </c>
      <c r="AO217" t="s">
        <v>10218</v>
      </c>
      <c r="AP217">
        <v>0.19271646896347899</v>
      </c>
      <c r="AQ217">
        <f>(Table2[[#This Row],[Sharpe Ratio]]-AVERAGE(Table2[Sharpe Ratio]))/_xlfn.STDEV.P(Table2[Sharpe Ratio])</f>
        <v>1.56770859054345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1.3381545481566597</v>
      </c>
      <c r="AS217">
        <f>_xlfn.RANK.AVG(Table2[[#This Row],[1Y Return vs Nifty Z-Score]],Table2[1Y Return vs Nifty Z-Score])</f>
        <v>260</v>
      </c>
      <c r="AT217">
        <f>_xlfn.RANK.AVG(Table2[[#This Row],[6M Return vs Nifty Z-Score]],Table2[6M Return vs Nifty Z-Score])</f>
        <v>472</v>
      </c>
      <c r="AU217">
        <f>_xlfn.RANK.AVG(Table2[[#This Row],[Sharpe Ratio Z-Score]],Table2[Sharpe Ratio Z-Score])</f>
        <v>43</v>
      </c>
      <c r="AV217">
        <f>(Table2[[#This Row],[Rank 1Y]]+Table2[[#This Row],[Rank 6M]]+Table2[[#This Row],[Rank Sharpe]])/3</f>
        <v>258.33333333333331</v>
      </c>
    </row>
    <row r="218" spans="1:48" x14ac:dyDescent="0.3">
      <c r="A218" t="s">
        <v>1032</v>
      </c>
      <c r="B218" t="s">
        <v>1033</v>
      </c>
      <c r="C218" t="s">
        <v>10183</v>
      </c>
      <c r="D218" t="s">
        <v>46</v>
      </c>
      <c r="E218">
        <v>12964.33709664</v>
      </c>
      <c r="F218">
        <v>705.3</v>
      </c>
      <c r="G218">
        <v>38.556126264952603</v>
      </c>
      <c r="H218">
        <f>(Table2[[#This Row],[1Y Return vs Nifty]]-AVERAGE(Table2[1Y Return vs Nifty]))/_xlfn.STDEV.P(Table2[1Y Return vs Nifty])</f>
        <v>-1.4615591331754288E-2</v>
      </c>
      <c r="I218">
        <v>-7.0668984308911602</v>
      </c>
      <c r="J218">
        <f>(Table2[[#This Row],[1M Return vs Nifty]]-AVERAGE(Table2[1M Return vs Nifty]))/_xlfn.STDEV.P(Table2[1M Return vs Nifty])</f>
        <v>-0.91874089893101507</v>
      </c>
      <c r="K218">
        <v>26.751830667856598</v>
      </c>
      <c r="L218">
        <f>(Table2[[#This Row],[6M Return vs Nifty]]-AVERAGE(Table2[6M Return vs Nifty]))/_xlfn.STDEV.P(Table2[6M Return vs Nifty])</f>
        <v>0.69559066143129478</v>
      </c>
      <c r="M218">
        <v>-1.73480993797905</v>
      </c>
      <c r="N218">
        <f>(Table2[[#This Row],[1W Return vs Nifty]]-AVERAGE(Table2[1W Return vs Nifty]))/_xlfn.STDEV.P(Table2[1W Return vs Nifty])</f>
        <v>-0.75671436978254336</v>
      </c>
      <c r="O218">
        <v>704.8</v>
      </c>
      <c r="P218">
        <v>663.92143726628603</v>
      </c>
      <c r="Q218">
        <v>568.51239014875205</v>
      </c>
      <c r="R218">
        <v>47.362122245961999</v>
      </c>
      <c r="S218" s="2">
        <f>(Table2[[#This Row],[Close Price]]-Table2[[#This Row],[20D EMA]])/Table2[[#This Row],[20D EMA]]</f>
        <v>7.0942111237230429E-4</v>
      </c>
      <c r="T218" s="2">
        <f>(Table2[[#This Row],[Close Price]]-Table2[[#This Row],[50D EMA]])/Table2[[#This Row],[50D EMA]]</f>
        <v>6.2324486620120655E-2</v>
      </c>
      <c r="U218" s="2">
        <f>(Table2[[#This Row],[Close Price]]-Table2[[#This Row],[200D EMA]])/Table2[[#This Row],[200D EMA]]</f>
        <v>0.24060620704406679</v>
      </c>
      <c r="V218">
        <v>0.54265025856465299</v>
      </c>
      <c r="W218">
        <v>699.15</v>
      </c>
      <c r="X218">
        <v>709</v>
      </c>
      <c r="Y218">
        <v>700.6</v>
      </c>
      <c r="Z218">
        <v>731.8</v>
      </c>
      <c r="AA218">
        <v>658</v>
      </c>
      <c r="AB218">
        <v>757.95</v>
      </c>
      <c r="AC218" s="2">
        <f>(Table2[[#This Row],[Close Price]]/Table2[[#This Row],[Day Low]])-1</f>
        <v>8.7963956232568474E-3</v>
      </c>
      <c r="AD218" s="2">
        <f>(Table2[[#This Row],[Day High]]/Table2[[#This Row],[Close Price]])-1</f>
        <v>5.2459946122218604E-3</v>
      </c>
      <c r="AE218" s="2">
        <f>(Table2[[#This Row],[Close Price]]/Table2[[#This Row],[Current Week Low]])-1</f>
        <v>6.7085355409648439E-3</v>
      </c>
      <c r="AF218" s="2">
        <f>(Table2[[#This Row],[Current Week High]]/Table2[[#This Row],[Close Price]])-1</f>
        <v>3.7572664114561283E-2</v>
      </c>
      <c r="AG218" s="2">
        <f>(Table2[[#This Row],[Close Price]]/Table2[[#This Row],[Current Month Low]])-1</f>
        <v>7.1884498480243142E-2</v>
      </c>
      <c r="AH218" s="2">
        <f>(Table2[[#This Row],[Current Month High]]/Table2[[#This Row],[Close Price]])-1</f>
        <v>7.4649085495533951E-2</v>
      </c>
      <c r="AI218">
        <v>7.4649085495533898</v>
      </c>
      <c r="AJ218">
        <v>69.400744565869999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0.23</v>
      </c>
      <c r="AM218" t="s">
        <v>10218</v>
      </c>
      <c r="AN218">
        <v>-2.5499999999999998</v>
      </c>
      <c r="AO218" t="s">
        <v>10217</v>
      </c>
      <c r="AP218">
        <v>5.5336767021838998E-2</v>
      </c>
      <c r="AQ218">
        <f>(Table2[[#This Row],[Sharpe Ratio]]-AVERAGE(Table2[Sharpe Ratio]))/_xlfn.STDEV.P(Table2[Sharpe Ratio])</f>
        <v>-2.2561318705727827E-2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-1.0170415173197458</v>
      </c>
      <c r="AS218">
        <f>_xlfn.RANK.AVG(Table2[[#This Row],[1Y Return vs Nifty Z-Score]],Table2[1Y Return vs Nifty Z-Score])</f>
        <v>289</v>
      </c>
      <c r="AT218">
        <f>_xlfn.RANK.AVG(Table2[[#This Row],[6M Return vs Nifty Z-Score]],Table2[6M Return vs Nifty Z-Score])</f>
        <v>145</v>
      </c>
      <c r="AU218">
        <f>_xlfn.RANK.AVG(Table2[[#This Row],[Sharpe Ratio Z-Score]],Table2[Sharpe Ratio Z-Score])</f>
        <v>344</v>
      </c>
      <c r="AV218">
        <f>(Table2[[#This Row],[Rank 1Y]]+Table2[[#This Row],[Rank 6M]]+Table2[[#This Row],[Rank Sharpe]])/3</f>
        <v>259.33333333333331</v>
      </c>
    </row>
    <row r="219" spans="1:48" x14ac:dyDescent="0.3">
      <c r="A219" t="s">
        <v>1438</v>
      </c>
      <c r="B219" t="s">
        <v>1439</v>
      </c>
      <c r="C219" t="s">
        <v>10187</v>
      </c>
      <c r="D219" t="s">
        <v>379</v>
      </c>
      <c r="E219">
        <v>7249.2770167999997</v>
      </c>
      <c r="F219">
        <v>147.77000000000001</v>
      </c>
      <c r="G219">
        <v>80.505321310085705</v>
      </c>
      <c r="H219">
        <f>(Table2[[#This Row],[1Y Return vs Nifty]]-AVERAGE(Table2[1Y Return vs Nifty]))/_xlfn.STDEV.P(Table2[1Y Return vs Nifty])</f>
        <v>0.56057080440351614</v>
      </c>
      <c r="I219">
        <v>10.6862487328186</v>
      </c>
      <c r="J219">
        <f>(Table2[[#This Row],[1M Return vs Nifty]]-AVERAGE(Table2[1M Return vs Nifty]))/_xlfn.STDEV.P(Table2[1M Return vs Nifty])</f>
        <v>0.86804482641098324</v>
      </c>
      <c r="K219">
        <v>2.4315357694650399</v>
      </c>
      <c r="L219">
        <f>(Table2[[#This Row],[6M Return vs Nifty]]-AVERAGE(Table2[6M Return vs Nifty]))/_xlfn.STDEV.P(Table2[6M Return vs Nifty])</f>
        <v>-0.12994958695274622</v>
      </c>
      <c r="M219">
        <v>-2.7617802271134999</v>
      </c>
      <c r="N219">
        <f>(Table2[[#This Row],[1W Return vs Nifty]]-AVERAGE(Table2[1W Return vs Nifty]))/_xlfn.STDEV.P(Table2[1W Return vs Nifty])</f>
        <v>-0.96793756624478544</v>
      </c>
      <c r="O219">
        <v>144.94999999999999</v>
      </c>
      <c r="P219">
        <v>132.43416227461501</v>
      </c>
      <c r="Q219">
        <v>105.952317942742</v>
      </c>
      <c r="R219">
        <v>51.293301218154099</v>
      </c>
      <c r="S219" s="2">
        <f>(Table2[[#This Row],[Close Price]]-Table2[[#This Row],[20D EMA]])/Table2[[#This Row],[20D EMA]]</f>
        <v>1.9454984477406151E-2</v>
      </c>
      <c r="T219" s="2">
        <f>(Table2[[#This Row],[Close Price]]-Table2[[#This Row],[50D EMA]])/Table2[[#This Row],[50D EMA]]</f>
        <v>0.11579971105631089</v>
      </c>
      <c r="U219" s="2">
        <f>(Table2[[#This Row],[Close Price]]-Table2[[#This Row],[200D EMA]])/Table2[[#This Row],[200D EMA]]</f>
        <v>0.39468397548279055</v>
      </c>
      <c r="V219">
        <v>1.36797042456544</v>
      </c>
      <c r="W219">
        <v>146.61000000000001</v>
      </c>
      <c r="X219">
        <v>149.35</v>
      </c>
      <c r="Y219">
        <v>144.88999999999999</v>
      </c>
      <c r="Z219">
        <v>152.55000000000001</v>
      </c>
      <c r="AA219">
        <v>129.25</v>
      </c>
      <c r="AB219">
        <v>169.95</v>
      </c>
      <c r="AC219" s="2">
        <f>(Table2[[#This Row],[Close Price]]/Table2[[#This Row],[Day Low]])-1</f>
        <v>7.9121478753154673E-3</v>
      </c>
      <c r="AD219" s="2">
        <f>(Table2[[#This Row],[Day High]]/Table2[[#This Row],[Close Price]])-1</f>
        <v>1.069229207552258E-2</v>
      </c>
      <c r="AE219" s="2">
        <f>(Table2[[#This Row],[Close Price]]/Table2[[#This Row],[Current Week Low]])-1</f>
        <v>1.987714818137909E-2</v>
      </c>
      <c r="AF219" s="2">
        <f>(Table2[[#This Row],[Current Week High]]/Table2[[#This Row],[Close Price]])-1</f>
        <v>3.2347567165189162E-2</v>
      </c>
      <c r="AG219" s="2">
        <f>(Table2[[#This Row],[Close Price]]/Table2[[#This Row],[Current Month Low]])-1</f>
        <v>0.14328820116054164</v>
      </c>
      <c r="AH219" s="2">
        <f>(Table2[[#This Row],[Current Month High]]/Table2[[#This Row],[Close Price]])-1</f>
        <v>0.15009812546524981</v>
      </c>
      <c r="AI219">
        <v>15.0098125465249</v>
      </c>
      <c r="AJ219">
        <v>127.163720215219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0.37</v>
      </c>
      <c r="AM219" t="s">
        <v>10218</v>
      </c>
      <c r="AN219">
        <v>-3.24</v>
      </c>
      <c r="AO219" t="s">
        <v>10217</v>
      </c>
      <c r="AP219">
        <v>7.8341579826621002E-2</v>
      </c>
      <c r="AQ219">
        <f>(Table2[[#This Row],[Sharpe Ratio]]-AVERAGE(Table2[Sharpe Ratio]))/_xlfn.STDEV.P(Table2[Sharpe Ratio])</f>
        <v>0.24373611136801132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0.57446458898497899</v>
      </c>
      <c r="AS219">
        <f>_xlfn.RANK.AVG(Table2[[#This Row],[1Y Return vs Nifty Z-Score]],Table2[1Y Return vs Nifty Z-Score])</f>
        <v>144</v>
      </c>
      <c r="AT219">
        <f>_xlfn.RANK.AVG(Table2[[#This Row],[6M Return vs Nifty Z-Score]],Table2[6M Return vs Nifty Z-Score])</f>
        <v>365</v>
      </c>
      <c r="AU219">
        <f>_xlfn.RANK.AVG(Table2[[#This Row],[Sharpe Ratio Z-Score]],Table2[Sharpe Ratio Z-Score])</f>
        <v>269</v>
      </c>
      <c r="AV219">
        <f>(Table2[[#This Row],[Rank 1Y]]+Table2[[#This Row],[Rank 6M]]+Table2[[#This Row],[Rank Sharpe]])/3</f>
        <v>259.33333333333331</v>
      </c>
    </row>
    <row r="220" spans="1:48" x14ac:dyDescent="0.3">
      <c r="A220" t="s">
        <v>1063</v>
      </c>
      <c r="B220" t="s">
        <v>1064</v>
      </c>
      <c r="C220" t="s">
        <v>10187</v>
      </c>
      <c r="D220" t="s">
        <v>379</v>
      </c>
      <c r="E220">
        <v>12059.3501779</v>
      </c>
      <c r="F220">
        <v>218.59</v>
      </c>
      <c r="G220">
        <v>63.850305635579701</v>
      </c>
      <c r="H220">
        <f>(Table2[[#This Row],[1Y Return vs Nifty]]-AVERAGE(Table2[1Y Return vs Nifty]))/_xlfn.STDEV.P(Table2[1Y Return vs Nifty])</f>
        <v>0.3322055538563552</v>
      </c>
      <c r="I220">
        <v>10.235226809312399</v>
      </c>
      <c r="J220">
        <f>(Table2[[#This Row],[1M Return vs Nifty]]-AVERAGE(Table2[1M Return vs Nifty]))/_xlfn.STDEV.P(Table2[1M Return vs Nifty])</f>
        <v>0.82265121099700678</v>
      </c>
      <c r="K220">
        <v>4.5040173419466099</v>
      </c>
      <c r="L220">
        <f>(Table2[[#This Row],[6M Return vs Nifty]]-AVERAGE(Table2[6M Return vs Nifty]))/_xlfn.STDEV.P(Table2[6M Return vs Nifty])</f>
        <v>-5.9600236368558358E-2</v>
      </c>
      <c r="M220">
        <v>-1.05691095435627</v>
      </c>
      <c r="N220">
        <f>(Table2[[#This Row],[1W Return vs Nifty]]-AVERAGE(Table2[1W Return vs Nifty]))/_xlfn.STDEV.P(Table2[1W Return vs Nifty])</f>
        <v>-0.61728678194064968</v>
      </c>
      <c r="O220">
        <v>214.15</v>
      </c>
      <c r="P220">
        <v>195.74571666873101</v>
      </c>
      <c r="Q220">
        <v>160.44655874992799</v>
      </c>
      <c r="R220">
        <v>51.956044257870097</v>
      </c>
      <c r="S220" s="2">
        <f>(Table2[[#This Row],[Close Price]]-Table2[[#This Row],[20D EMA]])/Table2[[#This Row],[20D EMA]]</f>
        <v>2.0733130982955861E-2</v>
      </c>
      <c r="T220" s="2">
        <f>(Table2[[#This Row],[Close Price]]-Table2[[#This Row],[50D EMA]])/Table2[[#This Row],[50D EMA]]</f>
        <v>0.11670387337225556</v>
      </c>
      <c r="U220" s="2">
        <f>(Table2[[#This Row],[Close Price]]-Table2[[#This Row],[200D EMA]])/Table2[[#This Row],[200D EMA]]</f>
        <v>0.36238509384731887</v>
      </c>
      <c r="V220">
        <v>1.21893905734199</v>
      </c>
      <c r="W220">
        <v>217.5</v>
      </c>
      <c r="X220">
        <v>220.3</v>
      </c>
      <c r="Y220">
        <v>212.86</v>
      </c>
      <c r="Z220">
        <v>224.6</v>
      </c>
      <c r="AA220">
        <v>192.1</v>
      </c>
      <c r="AB220">
        <v>245</v>
      </c>
      <c r="AC220" s="2">
        <f>(Table2[[#This Row],[Close Price]]/Table2[[#This Row],[Day Low]])-1</f>
        <v>5.0114942528736162E-3</v>
      </c>
      <c r="AD220" s="2">
        <f>(Table2[[#This Row],[Day High]]/Table2[[#This Row],[Close Price]])-1</f>
        <v>7.8228647239124705E-3</v>
      </c>
      <c r="AE220" s="2">
        <f>(Table2[[#This Row],[Close Price]]/Table2[[#This Row],[Current Week Low]])-1</f>
        <v>2.6919101757023389E-2</v>
      </c>
      <c r="AF220" s="2">
        <f>(Table2[[#This Row],[Current Week High]]/Table2[[#This Row],[Close Price]])-1</f>
        <v>2.7494395901001889E-2</v>
      </c>
      <c r="AG220" s="2">
        <f>(Table2[[#This Row],[Close Price]]/Table2[[#This Row],[Current Month Low]])-1</f>
        <v>0.13789692868297765</v>
      </c>
      <c r="AH220" s="2">
        <f>(Table2[[#This Row],[Current Month High]]/Table2[[#This Row],[Close Price]])-1</f>
        <v>0.12081979962486855</v>
      </c>
      <c r="AI220">
        <v>12.0819799624868</v>
      </c>
      <c r="AJ220">
        <v>107.6864608076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0.39</v>
      </c>
      <c r="AM220" t="s">
        <v>10218</v>
      </c>
      <c r="AN220">
        <v>-4.28</v>
      </c>
      <c r="AO220" t="s">
        <v>10217</v>
      </c>
      <c r="AP220">
        <v>9.2170556210594001E-2</v>
      </c>
      <c r="AQ220">
        <f>(Table2[[#This Row],[Sharpe Ratio]]-AVERAGE(Table2[Sharpe Ratio]))/_xlfn.STDEV.P(Table2[Sharpe Ratio])</f>
        <v>0.40381656509102248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0.8817863116351764</v>
      </c>
      <c r="AS220">
        <f>_xlfn.RANK.AVG(Table2[[#This Row],[1Y Return vs Nifty Z-Score]],Table2[1Y Return vs Nifty Z-Score])</f>
        <v>202</v>
      </c>
      <c r="AT220">
        <f>_xlfn.RANK.AVG(Table2[[#This Row],[6M Return vs Nifty Z-Score]],Table2[6M Return vs Nifty Z-Score])</f>
        <v>345</v>
      </c>
      <c r="AU220">
        <f>_xlfn.RANK.AVG(Table2[[#This Row],[Sharpe Ratio Z-Score]],Table2[Sharpe Ratio Z-Score])</f>
        <v>232</v>
      </c>
      <c r="AV220">
        <f>(Table2[[#This Row],[Rank 1Y]]+Table2[[#This Row],[Rank 6M]]+Table2[[#This Row],[Rank Sharpe]])/3</f>
        <v>259.66666666666669</v>
      </c>
    </row>
    <row r="221" spans="1:48" x14ac:dyDescent="0.3">
      <c r="A221" t="s">
        <v>204</v>
      </c>
      <c r="B221" t="s">
        <v>205</v>
      </c>
      <c r="C221" t="s">
        <v>10186</v>
      </c>
      <c r="D221" t="s">
        <v>133</v>
      </c>
      <c r="E221">
        <v>130224.7597504</v>
      </c>
      <c r="F221">
        <v>1308.8</v>
      </c>
      <c r="G221">
        <v>46.047303806533101</v>
      </c>
      <c r="H221">
        <f>(Table2[[#This Row],[1Y Return vs Nifty]]-AVERAGE(Table2[1Y Return vs Nifty]))/_xlfn.STDEV.P(Table2[1Y Return vs Nifty])</f>
        <v>8.8099690935732167E-2</v>
      </c>
      <c r="I221">
        <v>-15.478745177219899</v>
      </c>
      <c r="J221">
        <f>(Table2[[#This Row],[1M Return vs Nifty]]-AVERAGE(Table2[1M Return vs Nifty]))/_xlfn.STDEV.P(Table2[1M Return vs Nifty])</f>
        <v>-1.7653607997015535</v>
      </c>
      <c r="K221">
        <v>7.4600845032282397</v>
      </c>
      <c r="L221">
        <f>(Table2[[#This Row],[6M Return vs Nifty]]-AVERAGE(Table2[6M Return vs Nifty]))/_xlfn.STDEV.P(Table2[6M Return vs Nifty])</f>
        <v>4.0741985169460017E-2</v>
      </c>
      <c r="M221">
        <v>-6.3693827936145304</v>
      </c>
      <c r="N221">
        <f>(Table2[[#This Row],[1W Return vs Nifty]]-AVERAGE(Table2[1W Return vs Nifty]))/_xlfn.STDEV.P(Table2[1W Return vs Nifty])</f>
        <v>-1.7099350258830497</v>
      </c>
      <c r="O221">
        <v>1417.98</v>
      </c>
      <c r="P221">
        <v>1404.06269653441</v>
      </c>
      <c r="Q221">
        <v>1165.67084886874</v>
      </c>
      <c r="R221">
        <v>25.0799820510634</v>
      </c>
      <c r="S221" s="2">
        <f>(Table2[[#This Row],[Close Price]]-Table2[[#This Row],[20D EMA]])/Table2[[#This Row],[20D EMA]]</f>
        <v>-7.6996854680602023E-2</v>
      </c>
      <c r="T221" s="2">
        <f>(Table2[[#This Row],[Close Price]]-Table2[[#This Row],[50D EMA]])/Table2[[#This Row],[50D EMA]]</f>
        <v>-6.7847893665676742E-2</v>
      </c>
      <c r="U221" s="2">
        <f>(Table2[[#This Row],[Close Price]]-Table2[[#This Row],[200D EMA]])/Table2[[#This Row],[200D EMA]]</f>
        <v>0.1227869353258374</v>
      </c>
      <c r="V221">
        <v>0.69470987418797203</v>
      </c>
      <c r="W221">
        <v>1277.45</v>
      </c>
      <c r="X221">
        <v>1319</v>
      </c>
      <c r="Y221">
        <v>1297</v>
      </c>
      <c r="Z221">
        <v>1414.8</v>
      </c>
      <c r="AA221">
        <v>1297</v>
      </c>
      <c r="AB221">
        <v>1595</v>
      </c>
      <c r="AC221" s="2">
        <f>(Table2[[#This Row],[Close Price]]/Table2[[#This Row],[Day Low]])-1</f>
        <v>2.4541077928685873E-2</v>
      </c>
      <c r="AD221" s="2">
        <f>(Table2[[#This Row],[Day High]]/Table2[[#This Row],[Close Price]])-1</f>
        <v>7.7933985330074229E-3</v>
      </c>
      <c r="AE221" s="2">
        <f>(Table2[[#This Row],[Close Price]]/Table2[[#This Row],[Current Week Low]])-1</f>
        <v>9.0979182729375996E-3</v>
      </c>
      <c r="AF221" s="2">
        <f>(Table2[[#This Row],[Current Week High]]/Table2[[#This Row],[Close Price]])-1</f>
        <v>8.0990220048899664E-2</v>
      </c>
      <c r="AG221" s="2">
        <f>(Table2[[#This Row],[Close Price]]/Table2[[#This Row],[Current Month Low]])-1</f>
        <v>9.0979182729375996E-3</v>
      </c>
      <c r="AH221" s="2">
        <f>(Table2[[#This Row],[Current Month High]]/Table2[[#This Row],[Close Price]])-1</f>
        <v>0.21867359413202947</v>
      </c>
      <c r="AI221">
        <v>26.065861858190701</v>
      </c>
      <c r="AJ221">
        <v>104.165041728414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-0.01</v>
      </c>
      <c r="AM221" t="s">
        <v>10217</v>
      </c>
      <c r="AN221">
        <v>-6.23</v>
      </c>
      <c r="AO221" t="s">
        <v>10217</v>
      </c>
      <c r="AP221">
        <v>0.10039641647412199</v>
      </c>
      <c r="AQ221">
        <f>(Table2[[#This Row],[Sharpe Ratio]]-AVERAGE(Table2[Sharpe Ratio]))/_xlfn.STDEV.P(Table2[Sharpe Ratio])</f>
        <v>0.49903687689759585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-2.847417272581815</v>
      </c>
      <c r="AS221">
        <f>_xlfn.RANK.AVG(Table2[[#This Row],[1Y Return vs Nifty Z-Score]],Table2[1Y Return vs Nifty Z-Score])</f>
        <v>262</v>
      </c>
      <c r="AT221">
        <f>_xlfn.RANK.AVG(Table2[[#This Row],[6M Return vs Nifty Z-Score]],Table2[6M Return vs Nifty Z-Score])</f>
        <v>309</v>
      </c>
      <c r="AU221">
        <f>_xlfn.RANK.AVG(Table2[[#This Row],[Sharpe Ratio Z-Score]],Table2[Sharpe Ratio Z-Score])</f>
        <v>209</v>
      </c>
      <c r="AV221">
        <f>(Table2[[#This Row],[Rank 1Y]]+Table2[[#This Row],[Rank 6M]]+Table2[[#This Row],[Rank Sharpe]])/3</f>
        <v>260</v>
      </c>
    </row>
    <row r="222" spans="1:48" x14ac:dyDescent="0.3">
      <c r="A222" t="s">
        <v>745</v>
      </c>
      <c r="B222" t="s">
        <v>746</v>
      </c>
      <c r="C222" t="s">
        <v>10173</v>
      </c>
      <c r="D222" t="s">
        <v>413</v>
      </c>
      <c r="E222">
        <v>22317.599010959999</v>
      </c>
      <c r="F222">
        <v>4534.2</v>
      </c>
      <c r="G222">
        <v>66.065105929908796</v>
      </c>
      <c r="H222">
        <f>(Table2[[#This Row],[1Y Return vs Nifty]]-AVERAGE(Table2[1Y Return vs Nifty]))/_xlfn.STDEV.P(Table2[1Y Return vs Nifty])</f>
        <v>0.36257378850777</v>
      </c>
      <c r="I222">
        <v>26.622597826688001</v>
      </c>
      <c r="J222">
        <f>(Table2[[#This Row],[1M Return vs Nifty]]-AVERAGE(Table2[1M Return vs Nifty]))/_xlfn.STDEV.P(Table2[1M Return vs Nifty])</f>
        <v>2.4719768398401185</v>
      </c>
      <c r="K222">
        <v>41.667392786302301</v>
      </c>
      <c r="L222">
        <f>(Table2[[#This Row],[6M Return vs Nifty]]-AVERAGE(Table2[6M Return vs Nifty]))/_xlfn.STDEV.P(Table2[6M Return vs Nifty])</f>
        <v>1.2018919586603682</v>
      </c>
      <c r="M222">
        <v>14.300216249389299</v>
      </c>
      <c r="N222">
        <f>(Table2[[#This Row],[1W Return vs Nifty]]-AVERAGE(Table2[1W Return vs Nifty]))/_xlfn.STDEV.P(Table2[1W Return vs Nifty])</f>
        <v>2.5413065393776453</v>
      </c>
      <c r="O222">
        <v>4101.5600000000004</v>
      </c>
      <c r="P222">
        <v>3810.4612269559302</v>
      </c>
      <c r="Q222">
        <v>3198.3941859128799</v>
      </c>
      <c r="R222">
        <v>71.202539277994205</v>
      </c>
      <c r="S222" s="2">
        <f>(Table2[[#This Row],[Close Price]]-Table2[[#This Row],[20D EMA]])/Table2[[#This Row],[20D EMA]]</f>
        <v>0.10548181667463097</v>
      </c>
      <c r="T222" s="2">
        <f>(Table2[[#This Row],[Close Price]]-Table2[[#This Row],[50D EMA]])/Table2[[#This Row],[50D EMA]]</f>
        <v>0.18993469030053459</v>
      </c>
      <c r="U222" s="2">
        <f>(Table2[[#This Row],[Close Price]]-Table2[[#This Row],[200D EMA]])/Table2[[#This Row],[200D EMA]]</f>
        <v>0.41764890017953071</v>
      </c>
      <c r="V222">
        <v>1.6802609570785001</v>
      </c>
      <c r="W222">
        <v>4433.8500000000004</v>
      </c>
      <c r="X222">
        <v>4525</v>
      </c>
      <c r="Y222">
        <v>4031.75</v>
      </c>
      <c r="Z222">
        <v>4910</v>
      </c>
      <c r="AA222">
        <v>3601.1</v>
      </c>
      <c r="AB222">
        <v>4910</v>
      </c>
      <c r="AC222" s="2">
        <f>(Table2[[#This Row],[Close Price]]/Table2[[#This Row],[Day Low]])-1</f>
        <v>2.2632700700294217E-2</v>
      </c>
      <c r="AD222" s="2">
        <f>(Table2[[#This Row],[Day High]]/Table2[[#This Row],[Close Price]])-1</f>
        <v>-2.029023863085011E-3</v>
      </c>
      <c r="AE222" s="2">
        <f>(Table2[[#This Row],[Close Price]]/Table2[[#This Row],[Current Week Low]])-1</f>
        <v>0.12462330253611942</v>
      </c>
      <c r="AF222" s="2">
        <f>(Table2[[#This Row],[Current Week High]]/Table2[[#This Row],[Close Price]])-1</f>
        <v>8.2881213885580785E-2</v>
      </c>
      <c r="AG222" s="2">
        <f>(Table2[[#This Row],[Close Price]]/Table2[[#This Row],[Current Month Low]])-1</f>
        <v>0.25911527033406467</v>
      </c>
      <c r="AH222" s="2">
        <f>(Table2[[#This Row],[Current Month High]]/Table2[[#This Row],[Close Price]])-1</f>
        <v>8.2881213885580785E-2</v>
      </c>
      <c r="AI222">
        <v>8.2881213885580696</v>
      </c>
      <c r="AJ222">
        <v>103.327354260089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0.32</v>
      </c>
      <c r="AM222" t="s">
        <v>10218</v>
      </c>
      <c r="AN222">
        <v>11.4</v>
      </c>
      <c r="AO222" t="s">
        <v>10218</v>
      </c>
      <c r="AP222">
        <v>5.707507058759E-3</v>
      </c>
      <c r="AQ222">
        <f>(Table2[[#This Row],[Sharpe Ratio]]-AVERAGE(Table2[Sharpe Ratio]))/_xlfn.STDEV.P(Table2[Sharpe Ratio])</f>
        <v>-0.59705607755386247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5.9806930488320393</v>
      </c>
      <c r="AS222">
        <f>_xlfn.RANK.AVG(Table2[[#This Row],[1Y Return vs Nifty Z-Score]],Table2[1Y Return vs Nifty Z-Score])</f>
        <v>196</v>
      </c>
      <c r="AT222">
        <f>_xlfn.RANK.AVG(Table2[[#This Row],[6M Return vs Nifty Z-Score]],Table2[6M Return vs Nifty Z-Score])</f>
        <v>86</v>
      </c>
      <c r="AU222">
        <f>_xlfn.RANK.AVG(Table2[[#This Row],[Sharpe Ratio Z-Score]],Table2[Sharpe Ratio Z-Score])</f>
        <v>499</v>
      </c>
      <c r="AV222">
        <f>(Table2[[#This Row],[Rank 1Y]]+Table2[[#This Row],[Rank 6M]]+Table2[[#This Row],[Rank Sharpe]])/3</f>
        <v>260.33333333333331</v>
      </c>
    </row>
    <row r="223" spans="1:48" x14ac:dyDescent="0.3">
      <c r="A223" t="s">
        <v>178</v>
      </c>
      <c r="B223" t="s">
        <v>179</v>
      </c>
      <c r="C223" t="s">
        <v>10171</v>
      </c>
      <c r="D223" t="s">
        <v>18</v>
      </c>
      <c r="E223">
        <v>151869.38460743899</v>
      </c>
      <c r="F223">
        <v>350.05</v>
      </c>
      <c r="G223">
        <v>59.1463197390338</v>
      </c>
      <c r="H223">
        <f>(Table2[[#This Row],[1Y Return vs Nifty]]-AVERAGE(Table2[1Y Return vs Nifty]))/_xlfn.STDEV.P(Table2[1Y Return vs Nifty])</f>
        <v>0.26770685035292074</v>
      </c>
      <c r="I223">
        <v>10.7315468649035</v>
      </c>
      <c r="J223">
        <f>(Table2[[#This Row],[1M Return vs Nifty]]-AVERAGE(Table2[1M Return vs Nifty]))/_xlfn.STDEV.P(Table2[1M Return vs Nifty])</f>
        <v>0.87260390853020364</v>
      </c>
      <c r="K223">
        <v>24.518742564196401</v>
      </c>
      <c r="L223">
        <f>(Table2[[#This Row],[6M Return vs Nifty]]-AVERAGE(Table2[6M Return vs Nifty]))/_xlfn.STDEV.P(Table2[6M Return vs Nifty])</f>
        <v>0.61978960246136394</v>
      </c>
      <c r="M223">
        <v>10.849682911759199</v>
      </c>
      <c r="N223">
        <f>(Table2[[#This Row],[1W Return vs Nifty]]-AVERAGE(Table2[1W Return vs Nifty]))/_xlfn.STDEV.P(Table2[1W Return vs Nifty])</f>
        <v>1.8316144589105148</v>
      </c>
      <c r="O223">
        <v>320.17</v>
      </c>
      <c r="P223">
        <v>312.21104020885701</v>
      </c>
      <c r="Q223">
        <v>276.15981143654898</v>
      </c>
      <c r="R223">
        <v>82.871373512298106</v>
      </c>
      <c r="S223" s="2">
        <f>(Table2[[#This Row],[Close Price]]-Table2[[#This Row],[20D EMA]])/Table2[[#This Row],[20D EMA]]</f>
        <v>9.3325420870162712E-2</v>
      </c>
      <c r="T223" s="2">
        <f>(Table2[[#This Row],[Close Price]]-Table2[[#This Row],[50D EMA]])/Table2[[#This Row],[50D EMA]]</f>
        <v>0.12119673848122157</v>
      </c>
      <c r="U223" s="2">
        <f>(Table2[[#This Row],[Close Price]]-Table2[[#This Row],[200D EMA]])/Table2[[#This Row],[200D EMA]]</f>
        <v>0.26756314823320404</v>
      </c>
      <c r="V223">
        <v>1.35347747177142</v>
      </c>
      <c r="W223">
        <v>344.6</v>
      </c>
      <c r="X223">
        <v>351.9</v>
      </c>
      <c r="Y223">
        <v>331.05</v>
      </c>
      <c r="Z223">
        <v>359.05</v>
      </c>
      <c r="AA223">
        <v>293.39999999999998</v>
      </c>
      <c r="AB223">
        <v>359.05</v>
      </c>
      <c r="AC223" s="2">
        <f>(Table2[[#This Row],[Close Price]]/Table2[[#This Row],[Day Low]])-1</f>
        <v>1.5815438189204833E-2</v>
      </c>
      <c r="AD223" s="2">
        <f>(Table2[[#This Row],[Day High]]/Table2[[#This Row],[Close Price]])-1</f>
        <v>5.2849592915296117E-3</v>
      </c>
      <c r="AE223" s="2">
        <f>(Table2[[#This Row],[Close Price]]/Table2[[#This Row],[Current Week Low]])-1</f>
        <v>5.7393143029753846E-2</v>
      </c>
      <c r="AF223" s="2">
        <f>(Table2[[#This Row],[Current Week High]]/Table2[[#This Row],[Close Price]])-1</f>
        <v>2.5710612769604291E-2</v>
      </c>
      <c r="AG223" s="2">
        <f>(Table2[[#This Row],[Close Price]]/Table2[[#This Row],[Current Month Low]])-1</f>
        <v>0.19308111792774385</v>
      </c>
      <c r="AH223" s="2">
        <f>(Table2[[#This Row],[Current Month High]]/Table2[[#This Row],[Close Price]])-1</f>
        <v>2.5710612769604291E-2</v>
      </c>
      <c r="AI223">
        <v>2.5710612769604202</v>
      </c>
      <c r="AJ223">
        <v>111.223412279378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0.02</v>
      </c>
      <c r="AM223" t="s">
        <v>10218</v>
      </c>
      <c r="AN223">
        <v>14.94</v>
      </c>
      <c r="AO223" t="s">
        <v>10218</v>
      </c>
      <c r="AP223">
        <v>3.3862168380667003E-2</v>
      </c>
      <c r="AQ223">
        <f>(Table2[[#This Row],[Sharpe Ratio]]-AVERAGE(Table2[Sharpe Ratio]))/_xlfn.STDEV.P(Table2[Sharpe Ratio])</f>
        <v>-0.27114540754562411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3.320569412709379</v>
      </c>
      <c r="AS223">
        <f>_xlfn.RANK.AVG(Table2[[#This Row],[1Y Return vs Nifty Z-Score]],Table2[1Y Return vs Nifty Z-Score])</f>
        <v>214</v>
      </c>
      <c r="AT223">
        <f>_xlfn.RANK.AVG(Table2[[#This Row],[6M Return vs Nifty Z-Score]],Table2[6M Return vs Nifty Z-Score])</f>
        <v>162</v>
      </c>
      <c r="AU223">
        <f>_xlfn.RANK.AVG(Table2[[#This Row],[Sharpe Ratio Z-Score]],Table2[Sharpe Ratio Z-Score])</f>
        <v>406</v>
      </c>
      <c r="AV223">
        <f>(Table2[[#This Row],[Rank 1Y]]+Table2[[#This Row],[Rank 6M]]+Table2[[#This Row],[Rank Sharpe]])/3</f>
        <v>260.66666666666669</v>
      </c>
    </row>
    <row r="224" spans="1:48" x14ac:dyDescent="0.3">
      <c r="A224" t="s">
        <v>339</v>
      </c>
      <c r="B224" t="s">
        <v>340</v>
      </c>
      <c r="C224" t="s">
        <v>10173</v>
      </c>
      <c r="D224" t="s">
        <v>37</v>
      </c>
      <c r="E224">
        <v>75430.428</v>
      </c>
      <c r="F224">
        <v>429.95</v>
      </c>
      <c r="G224">
        <v>83.165614574116205</v>
      </c>
      <c r="H224">
        <f>(Table2[[#This Row],[1Y Return vs Nifty]]-AVERAGE(Table2[1Y Return vs Nifty]))/_xlfn.STDEV.P(Table2[1Y Return vs Nifty])</f>
        <v>0.59704741599261146</v>
      </c>
      <c r="I224">
        <v>5.0386326327469604</v>
      </c>
      <c r="J224">
        <f>(Table2[[#This Row],[1M Return vs Nifty]]-AVERAGE(Table2[1M Return vs Nifty]))/_xlfn.STDEV.P(Table2[1M Return vs Nifty])</f>
        <v>0.29963406877092863</v>
      </c>
      <c r="K224">
        <v>-0.72547226710504198</v>
      </c>
      <c r="L224">
        <f>(Table2[[#This Row],[6M Return vs Nifty]]-AVERAGE(Table2[6M Return vs Nifty]))/_xlfn.STDEV.P(Table2[6M Return vs Nifty])</f>
        <v>-0.23711264601716753</v>
      </c>
      <c r="M224">
        <v>6.6541633372424096</v>
      </c>
      <c r="N224">
        <f>(Table2[[#This Row],[1W Return vs Nifty]]-AVERAGE(Table2[1W Return vs Nifty]))/_xlfn.STDEV.P(Table2[1W Return vs Nifty])</f>
        <v>0.96869654908837122</v>
      </c>
      <c r="O224">
        <v>398.99</v>
      </c>
      <c r="P224">
        <v>385.77423635041498</v>
      </c>
      <c r="Q224">
        <v>334.27401388695898</v>
      </c>
      <c r="R224">
        <v>68.372203169231298</v>
      </c>
      <c r="S224" s="2">
        <f>(Table2[[#This Row],[Close Price]]-Table2[[#This Row],[20D EMA]])/Table2[[#This Row],[20D EMA]]</f>
        <v>7.7595929722549389E-2</v>
      </c>
      <c r="T224" s="2">
        <f>(Table2[[#This Row],[Close Price]]-Table2[[#This Row],[50D EMA]])/Table2[[#This Row],[50D EMA]]</f>
        <v>0.11451195929387649</v>
      </c>
      <c r="U224" s="2">
        <f>(Table2[[#This Row],[Close Price]]-Table2[[#This Row],[200D EMA]])/Table2[[#This Row],[200D EMA]]</f>
        <v>0.28622023291764354</v>
      </c>
      <c r="V224">
        <v>2.1301370202063001</v>
      </c>
      <c r="W224">
        <v>427.3</v>
      </c>
      <c r="X224">
        <v>442.5</v>
      </c>
      <c r="Y224">
        <v>400.9</v>
      </c>
      <c r="Z224">
        <v>440</v>
      </c>
      <c r="AA224">
        <v>355.2</v>
      </c>
      <c r="AB224">
        <v>440</v>
      </c>
      <c r="AC224" s="2">
        <f>(Table2[[#This Row],[Close Price]]/Table2[[#This Row],[Day Low]])-1</f>
        <v>6.2017318043527947E-3</v>
      </c>
      <c r="AD224" s="2">
        <f>(Table2[[#This Row],[Day High]]/Table2[[#This Row],[Close Price]])-1</f>
        <v>2.9189440632631625E-2</v>
      </c>
      <c r="AE224" s="2">
        <f>(Table2[[#This Row],[Close Price]]/Table2[[#This Row],[Current Week Low]])-1</f>
        <v>7.24619605886756E-2</v>
      </c>
      <c r="AF224" s="2">
        <f>(Table2[[#This Row],[Current Week High]]/Table2[[#This Row],[Close Price]])-1</f>
        <v>2.3374811024537756E-2</v>
      </c>
      <c r="AG224" s="2">
        <f>(Table2[[#This Row],[Close Price]]/Table2[[#This Row],[Current Month Low]])-1</f>
        <v>0.21044481981981988</v>
      </c>
      <c r="AH224" s="2">
        <f>(Table2[[#This Row],[Current Month High]]/Table2[[#This Row],[Close Price]])-1</f>
        <v>2.3374811024537756E-2</v>
      </c>
      <c r="AI224">
        <v>8.8033492266542606</v>
      </c>
      <c r="AJ224">
        <v>121.053984575835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0.21</v>
      </c>
      <c r="AM224" t="s">
        <v>10218</v>
      </c>
      <c r="AN224">
        <v>6.81</v>
      </c>
      <c r="AO224" t="s">
        <v>10218</v>
      </c>
      <c r="AP224">
        <v>8.9291862182091994E-2</v>
      </c>
      <c r="AQ224">
        <f>(Table2[[#This Row],[Sharpe Ratio]]-AVERAGE(Table2[Sharpe Ratio]))/_xlfn.STDEV.P(Table2[Sharpe Ratio])</f>
        <v>0.37049358923097314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1.998758977065717</v>
      </c>
      <c r="AS224">
        <f>_xlfn.RANK.AVG(Table2[[#This Row],[1Y Return vs Nifty Z-Score]],Table2[1Y Return vs Nifty Z-Score])</f>
        <v>139</v>
      </c>
      <c r="AT224">
        <f>_xlfn.RANK.AVG(Table2[[#This Row],[6M Return vs Nifty Z-Score]],Table2[6M Return vs Nifty Z-Score])</f>
        <v>403</v>
      </c>
      <c r="AU224">
        <f>_xlfn.RANK.AVG(Table2[[#This Row],[Sharpe Ratio Z-Score]],Table2[Sharpe Ratio Z-Score])</f>
        <v>241</v>
      </c>
      <c r="AV224">
        <f>(Table2[[#This Row],[Rank 1Y]]+Table2[[#This Row],[Rank 6M]]+Table2[[#This Row],[Rank Sharpe]])/3</f>
        <v>261</v>
      </c>
    </row>
    <row r="225" spans="1:48" x14ac:dyDescent="0.3">
      <c r="A225" t="s">
        <v>1107</v>
      </c>
      <c r="B225" t="s">
        <v>1108</v>
      </c>
      <c r="C225" t="s">
        <v>10181</v>
      </c>
      <c r="D225" t="s">
        <v>77</v>
      </c>
      <c r="E225">
        <v>11288.005546425</v>
      </c>
      <c r="F225">
        <v>364.25</v>
      </c>
      <c r="G225">
        <v>39.672505763999901</v>
      </c>
      <c r="H225">
        <f>(Table2[[#This Row],[1Y Return vs Nifty]]-AVERAGE(Table2[1Y Return vs Nifty]))/_xlfn.STDEV.P(Table2[1Y Return vs Nifty])</f>
        <v>6.9164637897887289E-4</v>
      </c>
      <c r="I225">
        <v>23.887377875031401</v>
      </c>
      <c r="J225">
        <f>(Table2[[#This Row],[1M Return vs Nifty]]-AVERAGE(Table2[1M Return vs Nifty]))/_xlfn.STDEV.P(Table2[1M Return vs Nifty])</f>
        <v>2.1966875111243089</v>
      </c>
      <c r="K225">
        <v>24.4995881370583</v>
      </c>
      <c r="L225">
        <f>(Table2[[#This Row],[6M Return vs Nifty]]-AVERAGE(Table2[6M Return vs Nifty]))/_xlfn.STDEV.P(Table2[6M Return vs Nifty])</f>
        <v>0.61913941501078795</v>
      </c>
      <c r="M225">
        <v>3.23981456271075</v>
      </c>
      <c r="N225">
        <f>(Table2[[#This Row],[1W Return vs Nifty]]-AVERAGE(Table2[1W Return vs Nifty]))/_xlfn.STDEV.P(Table2[1W Return vs Nifty])</f>
        <v>0.26644676676862339</v>
      </c>
      <c r="O225">
        <v>330.69</v>
      </c>
      <c r="P225">
        <v>287.21895495147601</v>
      </c>
      <c r="Q225">
        <v>245.429961856196</v>
      </c>
      <c r="R225">
        <v>73.451825721584697</v>
      </c>
      <c r="S225" s="2">
        <f>(Table2[[#This Row],[Close Price]]-Table2[[#This Row],[20D EMA]])/Table2[[#This Row],[20D EMA]]</f>
        <v>0.10148477425988087</v>
      </c>
      <c r="T225" s="2">
        <f>(Table2[[#This Row],[Close Price]]-Table2[[#This Row],[50D EMA]])/Table2[[#This Row],[50D EMA]]</f>
        <v>0.26819624443497453</v>
      </c>
      <c r="U225" s="2">
        <f>(Table2[[#This Row],[Close Price]]-Table2[[#This Row],[200D EMA]])/Table2[[#This Row],[200D EMA]]</f>
        <v>0.48413012512882941</v>
      </c>
      <c r="V225">
        <v>1.62006353578941</v>
      </c>
      <c r="W225">
        <v>361.55</v>
      </c>
      <c r="X225">
        <v>366.75</v>
      </c>
      <c r="Y225">
        <v>363.5</v>
      </c>
      <c r="Z225">
        <v>385</v>
      </c>
      <c r="AA225">
        <v>272.5</v>
      </c>
      <c r="AB225">
        <v>385</v>
      </c>
      <c r="AC225" s="2">
        <f>(Table2[[#This Row],[Close Price]]/Table2[[#This Row],[Day Low]])-1</f>
        <v>7.4678467708477747E-3</v>
      </c>
      <c r="AD225" s="2">
        <f>(Table2[[#This Row],[Day High]]/Table2[[#This Row],[Close Price]])-1</f>
        <v>6.8634179821551733E-3</v>
      </c>
      <c r="AE225" s="2">
        <f>(Table2[[#This Row],[Close Price]]/Table2[[#This Row],[Current Week Low]])-1</f>
        <v>2.0632737276478075E-3</v>
      </c>
      <c r="AF225" s="2">
        <f>(Table2[[#This Row],[Current Week High]]/Table2[[#This Row],[Close Price]])-1</f>
        <v>5.6966369251887361E-2</v>
      </c>
      <c r="AG225" s="2">
        <f>(Table2[[#This Row],[Close Price]]/Table2[[#This Row],[Current Month Low]])-1</f>
        <v>0.33669724770642206</v>
      </c>
      <c r="AH225" s="2">
        <f>(Table2[[#This Row],[Current Month High]]/Table2[[#This Row],[Close Price]])-1</f>
        <v>5.6966369251887361E-2</v>
      </c>
      <c r="AI225">
        <v>5.6966369251887299</v>
      </c>
      <c r="AJ225">
        <v>111.098232396406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0.55000000000000004</v>
      </c>
      <c r="AM225" t="s">
        <v>10218</v>
      </c>
      <c r="AN225">
        <v>22.29</v>
      </c>
      <c r="AO225" t="s">
        <v>10218</v>
      </c>
      <c r="AP225">
        <v>5.7559629121877003E-2</v>
      </c>
      <c r="AQ225">
        <f>(Table2[[#This Row],[Sharpe Ratio]]-AVERAGE(Table2[Sharpe Ratio]))/_xlfn.STDEV.P(Table2[Sharpe Ratio])</f>
        <v>3.1699258678158692E-3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3.0861352651505154</v>
      </c>
      <c r="AS225">
        <f>_xlfn.RANK.AVG(Table2[[#This Row],[1Y Return vs Nifty Z-Score]],Table2[1Y Return vs Nifty Z-Score])</f>
        <v>284</v>
      </c>
      <c r="AT225">
        <f>_xlfn.RANK.AVG(Table2[[#This Row],[6M Return vs Nifty Z-Score]],Table2[6M Return vs Nifty Z-Score])</f>
        <v>164</v>
      </c>
      <c r="AU225">
        <f>_xlfn.RANK.AVG(Table2[[#This Row],[Sharpe Ratio Z-Score]],Table2[Sharpe Ratio Z-Score])</f>
        <v>336</v>
      </c>
      <c r="AV225">
        <f>(Table2[[#This Row],[Rank 1Y]]+Table2[[#This Row],[Rank 6M]]+Table2[[#This Row],[Rank Sharpe]])/3</f>
        <v>261.33333333333331</v>
      </c>
    </row>
    <row r="226" spans="1:48" x14ac:dyDescent="0.3">
      <c r="A226" t="s">
        <v>434</v>
      </c>
      <c r="B226" t="s">
        <v>435</v>
      </c>
      <c r="C226" t="s">
        <v>10173</v>
      </c>
      <c r="D226" t="s">
        <v>32</v>
      </c>
      <c r="E226">
        <v>55184.731969223998</v>
      </c>
      <c r="F226">
        <v>63.57</v>
      </c>
      <c r="G226">
        <v>83.838126427228204</v>
      </c>
      <c r="H226">
        <f>(Table2[[#This Row],[1Y Return vs Nifty]]-AVERAGE(Table2[1Y Return vs Nifty]))/_xlfn.STDEV.P(Table2[1Y Return vs Nifty])</f>
        <v>0.60626856239278815</v>
      </c>
      <c r="I226">
        <v>-1.6891229020549401</v>
      </c>
      <c r="J226">
        <f>(Table2[[#This Row],[1M Return vs Nifty]]-AVERAGE(Table2[1M Return vs Nifty]))/_xlfn.STDEV.P(Table2[1M Return vs Nifty])</f>
        <v>-0.37748855305623674</v>
      </c>
      <c r="K226">
        <v>-4.2897202691823004</v>
      </c>
      <c r="L226">
        <f>(Table2[[#This Row],[6M Return vs Nifty]]-AVERAGE(Table2[6M Return vs Nifty]))/_xlfn.STDEV.P(Table2[6M Return vs Nifty])</f>
        <v>-0.35809926206070009</v>
      </c>
      <c r="M226">
        <v>0.86403763714300497</v>
      </c>
      <c r="N226">
        <f>(Table2[[#This Row],[1W Return vs Nifty]]-AVERAGE(Table2[1W Return vs Nifty]))/_xlfn.STDEV.P(Table2[1W Return vs Nifty])</f>
        <v>-0.22219365604497124</v>
      </c>
      <c r="O226">
        <v>63.59</v>
      </c>
      <c r="P226">
        <v>63.537737906527497</v>
      </c>
      <c r="Q226">
        <v>57.040928086685597</v>
      </c>
      <c r="R226">
        <v>49.625458701646799</v>
      </c>
      <c r="S226" s="2">
        <f>(Table2[[#This Row],[Close Price]]-Table2[[#This Row],[20D EMA]])/Table2[[#This Row],[20D EMA]]</f>
        <v>-3.1451486082722326E-4</v>
      </c>
      <c r="T226" s="2">
        <f>(Table2[[#This Row],[Close Price]]-Table2[[#This Row],[50D EMA]])/Table2[[#This Row],[50D EMA]]</f>
        <v>5.0776270190741764E-4</v>
      </c>
      <c r="U226" s="2">
        <f>(Table2[[#This Row],[Close Price]]-Table2[[#This Row],[200D EMA]])/Table2[[#This Row],[200D EMA]]</f>
        <v>0.1144629327102132</v>
      </c>
      <c r="V226">
        <v>0.91538809223657702</v>
      </c>
      <c r="W226">
        <v>63.85</v>
      </c>
      <c r="X226">
        <v>64.31</v>
      </c>
      <c r="Y226">
        <v>63.5</v>
      </c>
      <c r="Z226">
        <v>67.069999999999993</v>
      </c>
      <c r="AA226">
        <v>59.34</v>
      </c>
      <c r="AB226">
        <v>67.64</v>
      </c>
      <c r="AC226" s="2">
        <f>(Table2[[#This Row],[Close Price]]/Table2[[#This Row],[Day Low]])-1</f>
        <v>-4.3852779953015286E-3</v>
      </c>
      <c r="AD226" s="2">
        <f>(Table2[[#This Row],[Day High]]/Table2[[#This Row],[Close Price]])-1</f>
        <v>1.164071102721409E-2</v>
      </c>
      <c r="AE226" s="2">
        <f>(Table2[[#This Row],[Close Price]]/Table2[[#This Row],[Current Week Low]])-1</f>
        <v>1.102362204724372E-3</v>
      </c>
      <c r="AF226" s="2">
        <f>(Table2[[#This Row],[Current Week High]]/Table2[[#This Row],[Close Price]])-1</f>
        <v>5.5057417020607069E-2</v>
      </c>
      <c r="AG226" s="2">
        <f>(Table2[[#This Row],[Close Price]]/Table2[[#This Row],[Current Month Low]])-1</f>
        <v>7.1284125379170726E-2</v>
      </c>
      <c r="AH226" s="2">
        <f>(Table2[[#This Row],[Current Month High]]/Table2[[#This Row],[Close Price]])-1</f>
        <v>6.4023910649677607E-2</v>
      </c>
      <c r="AI226">
        <v>20.969010539562699</v>
      </c>
      <c r="AJ226">
        <v>114.763513513513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-0.01</v>
      </c>
      <c r="AM226" t="s">
        <v>10217</v>
      </c>
      <c r="AN226">
        <v>0.39</v>
      </c>
      <c r="AO226" t="s">
        <v>10218</v>
      </c>
      <c r="AP226">
        <v>0.10308594086834599</v>
      </c>
      <c r="AQ226">
        <f>(Table2[[#This Row],[Sharpe Ratio]]-AVERAGE(Table2[Sharpe Ratio]))/_xlfn.STDEV.P(Table2[Sharpe Ratio])</f>
        <v>0.53017007673626626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0.17865716796714634</v>
      </c>
      <c r="AS226">
        <f>_xlfn.RANK.AVG(Table2[[#This Row],[1Y Return vs Nifty Z-Score]],Table2[1Y Return vs Nifty Z-Score])</f>
        <v>137</v>
      </c>
      <c r="AT226">
        <f>_xlfn.RANK.AVG(Table2[[#This Row],[6M Return vs Nifty Z-Score]],Table2[6M Return vs Nifty Z-Score])</f>
        <v>445</v>
      </c>
      <c r="AU226">
        <f>_xlfn.RANK.AVG(Table2[[#This Row],[Sharpe Ratio Z-Score]],Table2[Sharpe Ratio Z-Score])</f>
        <v>205</v>
      </c>
      <c r="AV226">
        <f>(Table2[[#This Row],[Rank 1Y]]+Table2[[#This Row],[Rank 6M]]+Table2[[#This Row],[Rank Sharpe]])/3</f>
        <v>262.33333333333331</v>
      </c>
    </row>
    <row r="227" spans="1:48" x14ac:dyDescent="0.3">
      <c r="A227" t="s">
        <v>776</v>
      </c>
      <c r="B227" t="s">
        <v>777</v>
      </c>
      <c r="C227" t="s">
        <v>10186</v>
      </c>
      <c r="D227" t="s">
        <v>133</v>
      </c>
      <c r="E227">
        <v>20909.39592771</v>
      </c>
      <c r="F227">
        <v>1488.1</v>
      </c>
      <c r="G227">
        <v>198.21231888260499</v>
      </c>
      <c r="H227">
        <f>(Table2[[#This Row],[1Y Return vs Nifty]]-AVERAGE(Table2[1Y Return vs Nifty]))/_xlfn.STDEV.P(Table2[1Y Return vs Nifty])</f>
        <v>2.1745103237128971</v>
      </c>
      <c r="I227">
        <v>1.5122874040959</v>
      </c>
      <c r="J227">
        <f>(Table2[[#This Row],[1M Return vs Nifty]]-AVERAGE(Table2[1M Return vs Nifty]))/_xlfn.STDEV.P(Table2[1M Return vs Nifty])</f>
        <v>-5.5278964905796535E-2</v>
      </c>
      <c r="K227">
        <v>15.1358517157559</v>
      </c>
      <c r="L227">
        <f>(Table2[[#This Row],[6M Return vs Nifty]]-AVERAGE(Table2[6M Return vs Nifty]))/_xlfn.STDEV.P(Table2[6M Return vs Nifty])</f>
        <v>0.30129206474876818</v>
      </c>
      <c r="M227">
        <v>0.68606627211029603</v>
      </c>
      <c r="N227">
        <f>(Table2[[#This Row],[1W Return vs Nifty]]-AVERAGE(Table2[1W Return vs Nifty]))/_xlfn.STDEV.P(Table2[1W Return vs Nifty])</f>
        <v>-0.25879810409832271</v>
      </c>
      <c r="O227">
        <v>1476.96</v>
      </c>
      <c r="P227">
        <v>1415.61979943295</v>
      </c>
      <c r="Q227">
        <v>1122.3571311031801</v>
      </c>
      <c r="R227">
        <v>50.032787596982999</v>
      </c>
      <c r="S227" s="2">
        <f>(Table2[[#This Row],[Close Price]]-Table2[[#This Row],[20D EMA]])/Table2[[#This Row],[20D EMA]]</f>
        <v>7.542519770338988E-3</v>
      </c>
      <c r="T227" s="2">
        <f>(Table2[[#This Row],[Close Price]]-Table2[[#This Row],[50D EMA]])/Table2[[#This Row],[50D EMA]]</f>
        <v>5.1200329775044864E-2</v>
      </c>
      <c r="U227" s="2">
        <f>(Table2[[#This Row],[Close Price]]-Table2[[#This Row],[200D EMA]])/Table2[[#This Row],[200D EMA]]</f>
        <v>0.32587031236423486</v>
      </c>
      <c r="V227">
        <v>0.88907982614963199</v>
      </c>
      <c r="W227">
        <v>1480.9</v>
      </c>
      <c r="X227">
        <v>1505.85</v>
      </c>
      <c r="Y227">
        <v>1480</v>
      </c>
      <c r="Z227">
        <v>1575</v>
      </c>
      <c r="AA227">
        <v>1402.3</v>
      </c>
      <c r="AB227">
        <v>1575</v>
      </c>
      <c r="AC227" s="2">
        <f>(Table2[[#This Row],[Close Price]]/Table2[[#This Row],[Day Low]])-1</f>
        <v>4.8619082990073448E-3</v>
      </c>
      <c r="AD227" s="2">
        <f>(Table2[[#This Row],[Day High]]/Table2[[#This Row],[Close Price]])-1</f>
        <v>1.1927961830522138E-2</v>
      </c>
      <c r="AE227" s="2">
        <f>(Table2[[#This Row],[Close Price]]/Table2[[#This Row],[Current Week Low]])-1</f>
        <v>5.4729729729730003E-3</v>
      </c>
      <c r="AF227" s="2">
        <f>(Table2[[#This Row],[Current Week High]]/Table2[[#This Row],[Close Price]])-1</f>
        <v>5.8396613130837993E-2</v>
      </c>
      <c r="AG227" s="2">
        <f>(Table2[[#This Row],[Close Price]]/Table2[[#This Row],[Current Month Low]])-1</f>
        <v>6.1185195749839494E-2</v>
      </c>
      <c r="AH227" s="2">
        <f>(Table2[[#This Row],[Current Month High]]/Table2[[#This Row],[Close Price]])-1</f>
        <v>5.8396613130837993E-2</v>
      </c>
      <c r="AI227">
        <v>5.8396613130837904</v>
      </c>
      <c r="AJ227">
        <v>235.15765765765701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0.02</v>
      </c>
      <c r="AM227" t="s">
        <v>10218</v>
      </c>
      <c r="AN227">
        <v>-1.63</v>
      </c>
      <c r="AO227" t="s">
        <v>10217</v>
      </c>
      <c r="AQ227">
        <f>(Table2[[#This Row],[Sharpe Ratio]]-AVERAGE(Table2[Sharpe Ratio]))/_xlfn.STDEV.P(Table2[Sharpe Ratio])</f>
        <v>-0.66312462046151466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1.4986006989960314</v>
      </c>
      <c r="AS227">
        <f>_xlfn.RANK.AVG(Table2[[#This Row],[1Y Return vs Nifty Z-Score]],Table2[1Y Return vs Nifty Z-Score])</f>
        <v>22</v>
      </c>
      <c r="AT227">
        <f>_xlfn.RANK.AVG(Table2[[#This Row],[6M Return vs Nifty Z-Score]],Table2[6M Return vs Nifty Z-Score])</f>
        <v>229</v>
      </c>
      <c r="AU227">
        <f>_xlfn.RANK.AVG(Table2[[#This Row],[Sharpe Ratio Z-Score]],Table2[Sharpe Ratio Z-Score])</f>
        <v>537.5</v>
      </c>
      <c r="AV227">
        <f>(Table2[[#This Row],[Rank 1Y]]+Table2[[#This Row],[Rank 6M]]+Table2[[#This Row],[Rank Sharpe]])/3</f>
        <v>262.83333333333331</v>
      </c>
    </row>
    <row r="228" spans="1:48" x14ac:dyDescent="0.3">
      <c r="A228" t="s">
        <v>447</v>
      </c>
      <c r="B228" t="s">
        <v>448</v>
      </c>
      <c r="C228" t="s">
        <v>10185</v>
      </c>
      <c r="D228" t="s">
        <v>351</v>
      </c>
      <c r="E228">
        <v>50876.837622400002</v>
      </c>
      <c r="F228">
        <v>1537.6</v>
      </c>
      <c r="G228">
        <v>71.055088439938999</v>
      </c>
      <c r="H228">
        <f>(Table2[[#This Row],[1Y Return vs Nifty]]-AVERAGE(Table2[1Y Return vs Nifty]))/_xlfn.STDEV.P(Table2[1Y Return vs Nifty])</f>
        <v>0.43099393463067642</v>
      </c>
      <c r="I228">
        <v>0.87640956614264498</v>
      </c>
      <c r="J228">
        <f>(Table2[[#This Row],[1M Return vs Nifty]]-AVERAGE(Table2[1M Return vs Nifty]))/_xlfn.STDEV.P(Table2[1M Return vs Nifty])</f>
        <v>-0.11927761446573118</v>
      </c>
      <c r="K228">
        <v>25.862977849843201</v>
      </c>
      <c r="L228">
        <f>(Table2[[#This Row],[6M Return vs Nifty]]-AVERAGE(Table2[6M Return vs Nifty]))/_xlfn.STDEV.P(Table2[6M Return vs Nifty])</f>
        <v>0.66541899701582075</v>
      </c>
      <c r="M228">
        <v>1.03295009381947</v>
      </c>
      <c r="N228">
        <f>(Table2[[#This Row],[1W Return vs Nifty]]-AVERAGE(Table2[1W Return vs Nifty]))/_xlfn.STDEV.P(Table2[1W Return vs Nifty])</f>
        <v>-0.18745240851427275</v>
      </c>
      <c r="O228">
        <v>1495.32</v>
      </c>
      <c r="P228">
        <v>1446.76985419581</v>
      </c>
      <c r="Q228">
        <v>1211.8635933319699</v>
      </c>
      <c r="R228">
        <v>65.936353850721403</v>
      </c>
      <c r="S228" s="2">
        <f>(Table2[[#This Row],[Close Price]]-Table2[[#This Row],[20D EMA]])/Table2[[#This Row],[20D EMA]]</f>
        <v>2.8274884305700434E-2</v>
      </c>
      <c r="T228" s="2">
        <f>(Table2[[#This Row],[Close Price]]-Table2[[#This Row],[50D EMA]])/Table2[[#This Row],[50D EMA]]</f>
        <v>6.2781337018304142E-2</v>
      </c>
      <c r="U228" s="2">
        <f>(Table2[[#This Row],[Close Price]]-Table2[[#This Row],[200D EMA]])/Table2[[#This Row],[200D EMA]]</f>
        <v>0.26878966284681505</v>
      </c>
      <c r="V228">
        <v>0.67475563475967504</v>
      </c>
      <c r="W228">
        <v>1535.5</v>
      </c>
      <c r="X228">
        <v>1549.3</v>
      </c>
      <c r="Y228">
        <v>1492.7</v>
      </c>
      <c r="Z228">
        <v>1559.85</v>
      </c>
      <c r="AA228">
        <v>1416.5</v>
      </c>
      <c r="AB228">
        <v>1559.85</v>
      </c>
      <c r="AC228" s="2">
        <f>(Table2[[#This Row],[Close Price]]/Table2[[#This Row],[Day Low]])-1</f>
        <v>1.36763269293394E-3</v>
      </c>
      <c r="AD228" s="2">
        <f>(Table2[[#This Row],[Day High]]/Table2[[#This Row],[Close Price]])-1</f>
        <v>7.6092611862643711E-3</v>
      </c>
      <c r="AE228" s="2">
        <f>(Table2[[#This Row],[Close Price]]/Table2[[#This Row],[Current Week Low]])-1</f>
        <v>3.0079721310377172E-2</v>
      </c>
      <c r="AF228" s="2">
        <f>(Table2[[#This Row],[Current Week High]]/Table2[[#This Row],[Close Price]])-1</f>
        <v>1.4470603537981352E-2</v>
      </c>
      <c r="AG228" s="2">
        <f>(Table2[[#This Row],[Close Price]]/Table2[[#This Row],[Current Month Low]])-1</f>
        <v>8.5492410871867319E-2</v>
      </c>
      <c r="AH228" s="2">
        <f>(Table2[[#This Row],[Current Month High]]/Table2[[#This Row],[Close Price]])-1</f>
        <v>1.4470603537981352E-2</v>
      </c>
      <c r="AI228">
        <v>1.4568158168574299</v>
      </c>
      <c r="AJ228">
        <v>101.917268548916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0.04</v>
      </c>
      <c r="AM228" t="s">
        <v>10218</v>
      </c>
      <c r="AN228">
        <v>1.1599999999999999</v>
      </c>
      <c r="AO228" t="s">
        <v>10218</v>
      </c>
      <c r="AP228">
        <v>1.7168240471265001E-2</v>
      </c>
      <c r="AQ228">
        <f>(Table2[[#This Row],[Sharpe Ratio]]-AVERAGE(Table2[Sharpe Ratio]))/_xlfn.STDEV.P(Table2[Sharpe Ratio])</f>
        <v>-0.46438975766639218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0.32529315100010109</v>
      </c>
      <c r="AS228">
        <f>_xlfn.RANK.AVG(Table2[[#This Row],[1Y Return vs Nifty Z-Score]],Table2[1Y Return vs Nifty Z-Score])</f>
        <v>171</v>
      </c>
      <c r="AT228">
        <f>_xlfn.RANK.AVG(Table2[[#This Row],[6M Return vs Nifty Z-Score]],Table2[6M Return vs Nifty Z-Score])</f>
        <v>152</v>
      </c>
      <c r="AU228">
        <f>_xlfn.RANK.AVG(Table2[[#This Row],[Sharpe Ratio Z-Score]],Table2[Sharpe Ratio Z-Score])</f>
        <v>466</v>
      </c>
      <c r="AV228">
        <f>(Table2[[#This Row],[Rank 1Y]]+Table2[[#This Row],[Rank 6M]]+Table2[[#This Row],[Rank Sharpe]])/3</f>
        <v>263</v>
      </c>
    </row>
    <row r="229" spans="1:48" x14ac:dyDescent="0.3">
      <c r="A229" t="s">
        <v>811</v>
      </c>
      <c r="B229" t="s">
        <v>812</v>
      </c>
      <c r="C229" t="s">
        <v>10183</v>
      </c>
      <c r="D229" t="s">
        <v>416</v>
      </c>
      <c r="E229">
        <v>19680.93159615</v>
      </c>
      <c r="F229">
        <v>318.3</v>
      </c>
      <c r="G229">
        <v>33.078449722087903</v>
      </c>
      <c r="H229">
        <f>(Table2[[#This Row],[1Y Return vs Nifty]]-AVERAGE(Table2[1Y Return vs Nifty]))/_xlfn.STDEV.P(Table2[1Y Return vs Nifty])</f>
        <v>-8.9722754277411859E-2</v>
      </c>
      <c r="I229">
        <v>-4.7340720942508998</v>
      </c>
      <c r="J229">
        <f>(Table2[[#This Row],[1M Return vs Nifty]]-AVERAGE(Table2[1M Return vs Nifty]))/_xlfn.STDEV.P(Table2[1M Return vs Nifty])</f>
        <v>-0.68395093411107222</v>
      </c>
      <c r="K229">
        <v>28.306445196544399</v>
      </c>
      <c r="L229">
        <f>(Table2[[#This Row],[6M Return vs Nifty]]-AVERAGE(Table2[6M Return vs Nifty]))/_xlfn.STDEV.P(Table2[6M Return vs Nifty])</f>
        <v>0.74836127418563458</v>
      </c>
      <c r="M229">
        <v>-1.13593300909271</v>
      </c>
      <c r="N229">
        <f>(Table2[[#This Row],[1W Return vs Nifty]]-AVERAGE(Table2[1W Return vs Nifty]))/_xlfn.STDEV.P(Table2[1W Return vs Nifty])</f>
        <v>-0.63353972632379507</v>
      </c>
      <c r="O229">
        <v>321.99</v>
      </c>
      <c r="P229">
        <v>315.44808588882699</v>
      </c>
      <c r="Q229">
        <v>265.14980608126803</v>
      </c>
      <c r="R229">
        <v>44.697083010435001</v>
      </c>
      <c r="S229" s="2">
        <f>(Table2[[#This Row],[Close Price]]-Table2[[#This Row],[20D EMA]])/Table2[[#This Row],[20D EMA]]</f>
        <v>-1.1459983229292828E-2</v>
      </c>
      <c r="T229" s="2">
        <f>(Table2[[#This Row],[Close Price]]-Table2[[#This Row],[50D EMA]])/Table2[[#This Row],[50D EMA]]</f>
        <v>9.0408350494100426E-3</v>
      </c>
      <c r="U229" s="2">
        <f>(Table2[[#This Row],[Close Price]]-Table2[[#This Row],[200D EMA]])/Table2[[#This Row],[200D EMA]]</f>
        <v>0.20045345197213355</v>
      </c>
      <c r="V229">
        <v>0.86859384239112802</v>
      </c>
      <c r="W229">
        <v>317</v>
      </c>
      <c r="X229">
        <v>320</v>
      </c>
      <c r="Y229">
        <v>317.85000000000002</v>
      </c>
      <c r="Z229">
        <v>334.35</v>
      </c>
      <c r="AA229">
        <v>298.5</v>
      </c>
      <c r="AB229">
        <v>334.35</v>
      </c>
      <c r="AC229" s="2">
        <f>(Table2[[#This Row],[Close Price]]/Table2[[#This Row],[Day Low]])-1</f>
        <v>4.1009463722396777E-3</v>
      </c>
      <c r="AD229" s="2">
        <f>(Table2[[#This Row],[Day High]]/Table2[[#This Row],[Close Price]])-1</f>
        <v>5.3408733898836491E-3</v>
      </c>
      <c r="AE229" s="2">
        <f>(Table2[[#This Row],[Close Price]]/Table2[[#This Row],[Current Week Low]])-1</f>
        <v>1.4157621519583774E-3</v>
      </c>
      <c r="AF229" s="2">
        <f>(Table2[[#This Row],[Current Week High]]/Table2[[#This Row],[Close Price]])-1</f>
        <v>5.0424128180961425E-2</v>
      </c>
      <c r="AG229" s="2">
        <f>(Table2[[#This Row],[Close Price]]/Table2[[#This Row],[Current Month Low]])-1</f>
        <v>6.6331658291457263E-2</v>
      </c>
      <c r="AH229" s="2">
        <f>(Table2[[#This Row],[Current Month High]]/Table2[[#This Row],[Close Price]])-1</f>
        <v>5.0424128180961425E-2</v>
      </c>
      <c r="AI229">
        <v>11.8127552623311</v>
      </c>
      <c r="AJ229">
        <v>71.313240043056993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0.03</v>
      </c>
      <c r="AM229" t="s">
        <v>10218</v>
      </c>
      <c r="AN229">
        <v>0.98</v>
      </c>
      <c r="AO229" t="s">
        <v>10218</v>
      </c>
      <c r="AP229">
        <v>5.5972680588213003E-2</v>
      </c>
      <c r="AQ229">
        <f>(Table2[[#This Row],[Sharpe Ratio]]-AVERAGE(Table2[Sharpe Ratio]))/_xlfn.STDEV.P(Table2[Sharpe Ratio])</f>
        <v>-1.5200156938776932E-2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-0.6740522974654215</v>
      </c>
      <c r="AS229">
        <f>_xlfn.RANK.AVG(Table2[[#This Row],[1Y Return vs Nifty Z-Score]],Table2[1Y Return vs Nifty Z-Score])</f>
        <v>312</v>
      </c>
      <c r="AT229">
        <f>_xlfn.RANK.AVG(Table2[[#This Row],[6M Return vs Nifty Z-Score]],Table2[6M Return vs Nifty Z-Score])</f>
        <v>135</v>
      </c>
      <c r="AU229">
        <f>_xlfn.RANK.AVG(Table2[[#This Row],[Sharpe Ratio Z-Score]],Table2[Sharpe Ratio Z-Score])</f>
        <v>342</v>
      </c>
      <c r="AV229">
        <f>(Table2[[#This Row],[Rank 1Y]]+Table2[[#This Row],[Rank 6M]]+Table2[[#This Row],[Rank Sharpe]])/3</f>
        <v>263</v>
      </c>
    </row>
    <row r="230" spans="1:48" x14ac:dyDescent="0.3">
      <c r="A230" t="s">
        <v>191</v>
      </c>
      <c r="B230" t="s">
        <v>192</v>
      </c>
      <c r="C230" t="s">
        <v>10173</v>
      </c>
      <c r="D230" t="s">
        <v>32</v>
      </c>
      <c r="E230">
        <v>136481.53784141</v>
      </c>
      <c r="F230">
        <v>123.95</v>
      </c>
      <c r="G230">
        <v>74.093569815323903</v>
      </c>
      <c r="H230">
        <f>(Table2[[#This Row],[1Y Return vs Nifty]]-AVERAGE(Table2[1Y Return vs Nifty]))/_xlfn.STDEV.P(Table2[1Y Return vs Nifty])</f>
        <v>0.47265607257959413</v>
      </c>
      <c r="I230">
        <v>-1.55738756132594</v>
      </c>
      <c r="J230">
        <f>(Table2[[#This Row],[1M Return vs Nifty]]-AVERAGE(Table2[1M Return vs Nifty]))/_xlfn.STDEV.P(Table2[1M Return vs Nifty])</f>
        <v>-0.36422989958104895</v>
      </c>
      <c r="K230">
        <v>-6.4983399104106399</v>
      </c>
      <c r="L230">
        <f>(Table2[[#This Row],[6M Return vs Nifty]]-AVERAGE(Table2[6M Return vs Nifty]))/_xlfn.STDEV.P(Table2[6M Return vs Nifty])</f>
        <v>-0.43306975130941805</v>
      </c>
      <c r="M230">
        <v>4.7057416741212101</v>
      </c>
      <c r="N230">
        <f>(Table2[[#This Row],[1W Return vs Nifty]]-AVERAGE(Table2[1W Return vs Nifty]))/_xlfn.STDEV.P(Table2[1W Return vs Nifty])</f>
        <v>0.56795287023510943</v>
      </c>
      <c r="O230">
        <v>121.39</v>
      </c>
      <c r="P230">
        <v>122.834777747034</v>
      </c>
      <c r="Q230">
        <v>110.15498285856199</v>
      </c>
      <c r="R230">
        <v>59.598456838729199</v>
      </c>
      <c r="S230" s="2">
        <f>(Table2[[#This Row],[Close Price]]-Table2[[#This Row],[20D EMA]])/Table2[[#This Row],[20D EMA]]</f>
        <v>2.1089051816459363E-2</v>
      </c>
      <c r="T230" s="2">
        <f>(Table2[[#This Row],[Close Price]]-Table2[[#This Row],[50D EMA]])/Table2[[#This Row],[50D EMA]]</f>
        <v>9.079043194612977E-3</v>
      </c>
      <c r="U230" s="2">
        <f>(Table2[[#This Row],[Close Price]]-Table2[[#This Row],[200D EMA]])/Table2[[#This Row],[200D EMA]]</f>
        <v>0.12523280185291924</v>
      </c>
      <c r="V230">
        <v>0.84328880824888697</v>
      </c>
      <c r="W230">
        <v>124.5</v>
      </c>
      <c r="X230">
        <v>125.7</v>
      </c>
      <c r="Y230">
        <v>122.73</v>
      </c>
      <c r="Z230">
        <v>128.80000000000001</v>
      </c>
      <c r="AA230">
        <v>112.52</v>
      </c>
      <c r="AB230">
        <v>128.80000000000001</v>
      </c>
      <c r="AC230" s="2">
        <f>(Table2[[#This Row],[Close Price]]/Table2[[#This Row],[Day Low]])-1</f>
        <v>-4.417670682730912E-3</v>
      </c>
      <c r="AD230" s="2">
        <f>(Table2[[#This Row],[Day High]]/Table2[[#This Row],[Close Price]])-1</f>
        <v>1.4118596208148482E-2</v>
      </c>
      <c r="AE230" s="2">
        <f>(Table2[[#This Row],[Close Price]]/Table2[[#This Row],[Current Week Low]])-1</f>
        <v>9.9405198402997552E-3</v>
      </c>
      <c r="AF230" s="2">
        <f>(Table2[[#This Row],[Current Week High]]/Table2[[#This Row],[Close Price]])-1</f>
        <v>3.9128680919725767E-2</v>
      </c>
      <c r="AG230" s="2">
        <f>(Table2[[#This Row],[Close Price]]/Table2[[#This Row],[Current Month Low]])-1</f>
        <v>0.10158194098826878</v>
      </c>
      <c r="AH230" s="2">
        <f>(Table2[[#This Row],[Current Month High]]/Table2[[#This Row],[Close Price]])-1</f>
        <v>3.9128680919725767E-2</v>
      </c>
      <c r="AI230">
        <v>15.2884227511093</v>
      </c>
      <c r="AJ230">
        <v>111.699402220324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-7.0000000000000007E-2</v>
      </c>
      <c r="AM230" t="s">
        <v>10217</v>
      </c>
      <c r="AN230">
        <v>5.27</v>
      </c>
      <c r="AO230" t="s">
        <v>10218</v>
      </c>
      <c r="AP230">
        <v>0.127593220492728</v>
      </c>
      <c r="AQ230">
        <f>(Table2[[#This Row],[Sharpe Ratio]]-AVERAGE(Table2[Sharpe Ratio]))/_xlfn.STDEV.P(Table2[Sharpe Ratio])</f>
        <v>0.81385965236779823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161</v>
      </c>
      <c r="AT230">
        <f>_xlfn.RANK.AVG(Table2[[#This Row],[6M Return vs Nifty Z-Score]],Table2[6M Return vs Nifty Z-Score])</f>
        <v>473</v>
      </c>
      <c r="AU230">
        <f>_xlfn.RANK.AVG(Table2[[#This Row],[Sharpe Ratio Z-Score]],Table2[Sharpe Ratio Z-Score])</f>
        <v>156</v>
      </c>
      <c r="AV230">
        <f>(Table2[[#This Row],[Rank 1Y]]+Table2[[#This Row],[Rank 6M]]+Table2[[#This Row],[Rank Sharpe]])/3</f>
        <v>263.33333333333331</v>
      </c>
    </row>
    <row r="231" spans="1:48" x14ac:dyDescent="0.3">
      <c r="A231" t="s">
        <v>375</v>
      </c>
      <c r="B231" t="s">
        <v>376</v>
      </c>
      <c r="C231" t="s">
        <v>10177</v>
      </c>
      <c r="D231" t="s">
        <v>198</v>
      </c>
      <c r="E231">
        <v>66700.24661745</v>
      </c>
      <c r="F231">
        <v>4267.3500000000004</v>
      </c>
      <c r="G231">
        <v>10.4283432819868</v>
      </c>
      <c r="H231">
        <f>(Table2[[#This Row],[1Y Return vs Nifty]]-AVERAGE(Table2[1Y Return vs Nifty]))/_xlfn.STDEV.P(Table2[1Y Return vs Nifty])</f>
        <v>-0.4002896929823177</v>
      </c>
      <c r="I231">
        <v>-14.7144820847038</v>
      </c>
      <c r="J231">
        <f>(Table2[[#This Row],[1M Return vs Nifty]]-AVERAGE(Table2[1M Return vs Nifty]))/_xlfn.STDEV.P(Table2[1M Return vs Nifty])</f>
        <v>-1.6884406699059222</v>
      </c>
      <c r="K231">
        <v>21.438568926792001</v>
      </c>
      <c r="L231">
        <f>(Table2[[#This Row],[6M Return vs Nifty]]-AVERAGE(Table2[6M Return vs Nifty]))/_xlfn.STDEV.P(Table2[6M Return vs Nifty])</f>
        <v>0.51523464865375312</v>
      </c>
      <c r="M231">
        <v>2.7464275521044699</v>
      </c>
      <c r="N231">
        <f>(Table2[[#This Row],[1W Return vs Nifty]]-AVERAGE(Table2[1W Return vs Nifty]))/_xlfn.STDEV.P(Table2[1W Return vs Nifty])</f>
        <v>0.16496887341978775</v>
      </c>
      <c r="O231">
        <v>4190.2299999999996</v>
      </c>
      <c r="P231">
        <v>4186.77747065327</v>
      </c>
      <c r="Q231">
        <v>3626.6232454211899</v>
      </c>
      <c r="R231">
        <v>60.7173621355197</v>
      </c>
      <c r="S231" s="2">
        <f>(Table2[[#This Row],[Close Price]]-Table2[[#This Row],[20D EMA]])/Table2[[#This Row],[20D EMA]]</f>
        <v>1.8404717640797954E-2</v>
      </c>
      <c r="T231" s="2">
        <f>(Table2[[#This Row],[Close Price]]-Table2[[#This Row],[50D EMA]])/Table2[[#This Row],[50D EMA]]</f>
        <v>1.9244521570944268E-2</v>
      </c>
      <c r="U231" s="2">
        <f>(Table2[[#This Row],[Close Price]]-Table2[[#This Row],[200D EMA]])/Table2[[#This Row],[200D EMA]]</f>
        <v>0.17667309538915105</v>
      </c>
      <c r="V231">
        <v>1.23350963112995</v>
      </c>
      <c r="W231">
        <v>4210.6000000000004</v>
      </c>
      <c r="X231">
        <v>4286.3999999999996</v>
      </c>
      <c r="Y231">
        <v>4111.1499999999996</v>
      </c>
      <c r="Z231">
        <v>4284.95</v>
      </c>
      <c r="AA231">
        <v>3795.1</v>
      </c>
      <c r="AB231">
        <v>4747</v>
      </c>
      <c r="AC231" s="2">
        <f>(Table2[[#This Row],[Close Price]]/Table2[[#This Row],[Day Low]])-1</f>
        <v>1.3477889136940036E-2</v>
      </c>
      <c r="AD231" s="2">
        <f>(Table2[[#This Row],[Day High]]/Table2[[#This Row],[Close Price]])-1</f>
        <v>4.4641287918729677E-3</v>
      </c>
      <c r="AE231" s="2">
        <f>(Table2[[#This Row],[Close Price]]/Table2[[#This Row],[Current Week Low]])-1</f>
        <v>3.799423518966738E-2</v>
      </c>
      <c r="AF231" s="2">
        <f>(Table2[[#This Row],[Current Week High]]/Table2[[#This Row],[Close Price]])-1</f>
        <v>4.1243394612580087E-3</v>
      </c>
      <c r="AG231" s="2">
        <f>(Table2[[#This Row],[Close Price]]/Table2[[#This Row],[Current Month Low]])-1</f>
        <v>0.12443677373455264</v>
      </c>
      <c r="AH231" s="2">
        <f>(Table2[[#This Row],[Current Month High]]/Table2[[#This Row],[Close Price]])-1</f>
        <v>0.11239996719275425</v>
      </c>
      <c r="AI231">
        <v>16.0204810948246</v>
      </c>
      <c r="AJ231">
        <v>63.362299977030801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-0.05</v>
      </c>
      <c r="AM231" t="s">
        <v>10217</v>
      </c>
      <c r="AN231">
        <v>6.81</v>
      </c>
      <c r="AO231" t="s">
        <v>10218</v>
      </c>
      <c r="AP231">
        <v>0.119561837974154</v>
      </c>
      <c r="AQ231">
        <f>(Table2[[#This Row],[Sharpe Ratio]]-AVERAGE(Table2[Sharpe Ratio]))/_xlfn.STDEV.P(Table2[Sharpe Ratio])</f>
        <v>0.72089056182206546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-0.68763627899263369</v>
      </c>
      <c r="AS231">
        <f>_xlfn.RANK.AVG(Table2[[#This Row],[1Y Return vs Nifty Z-Score]],Table2[1Y Return vs Nifty Z-Score])</f>
        <v>439</v>
      </c>
      <c r="AT231">
        <f>_xlfn.RANK.AVG(Table2[[#This Row],[6M Return vs Nifty Z-Score]],Table2[6M Return vs Nifty Z-Score])</f>
        <v>179</v>
      </c>
      <c r="AU231">
        <f>_xlfn.RANK.AVG(Table2[[#This Row],[Sharpe Ratio Z-Score]],Table2[Sharpe Ratio Z-Score])</f>
        <v>172</v>
      </c>
      <c r="AV231">
        <f>(Table2[[#This Row],[Rank 1Y]]+Table2[[#This Row],[Rank 6M]]+Table2[[#This Row],[Rank Sharpe]])/3</f>
        <v>263.33333333333331</v>
      </c>
    </row>
    <row r="232" spans="1:48" x14ac:dyDescent="0.3">
      <c r="A232" t="s">
        <v>1938</v>
      </c>
      <c r="B232" t="s">
        <v>1939</v>
      </c>
      <c r="C232" t="s">
        <v>10187</v>
      </c>
      <c r="D232" t="s">
        <v>287</v>
      </c>
      <c r="E232">
        <v>3527.7826746000001</v>
      </c>
      <c r="F232">
        <v>344.55</v>
      </c>
      <c r="G232">
        <v>43.963643339051501</v>
      </c>
      <c r="H232">
        <f>(Table2[[#This Row],[1Y Return vs Nifty]]-AVERAGE(Table2[1Y Return vs Nifty]))/_xlfn.STDEV.P(Table2[1Y Return vs Nifty])</f>
        <v>5.9529580044751951E-2</v>
      </c>
      <c r="I232">
        <v>13.8130410580332</v>
      </c>
      <c r="J232">
        <f>(Table2[[#This Row],[1M Return vs Nifty]]-AVERAGE(Table2[1M Return vs Nifty]))/_xlfn.STDEV.P(Table2[1M Return vs Nifty])</f>
        <v>1.1827444028456837</v>
      </c>
      <c r="K232">
        <v>27.1191473612793</v>
      </c>
      <c r="L232">
        <f>(Table2[[#This Row],[6M Return vs Nifty]]-AVERAGE(Table2[6M Return vs Nifty]))/_xlfn.STDEV.P(Table2[6M Return vs Nifty])</f>
        <v>0.70805904290408017</v>
      </c>
      <c r="M232">
        <v>13.433075693696001</v>
      </c>
      <c r="N232">
        <f>(Table2[[#This Row],[1W Return vs Nifty]]-AVERAGE(Table2[1W Return vs Nifty]))/_xlfn.STDEV.P(Table2[1W Return vs Nifty])</f>
        <v>2.3629564917730996</v>
      </c>
      <c r="O232">
        <v>320.52999999999997</v>
      </c>
      <c r="P232">
        <v>301.82296224196898</v>
      </c>
      <c r="Q232">
        <v>258.62955264411198</v>
      </c>
      <c r="R232">
        <v>71.382212033501204</v>
      </c>
      <c r="S232" s="2">
        <f>(Table2[[#This Row],[Close Price]]-Table2[[#This Row],[20D EMA]])/Table2[[#This Row],[20D EMA]]</f>
        <v>7.4938383302655107E-2</v>
      </c>
      <c r="T232" s="2">
        <f>(Table2[[#This Row],[Close Price]]-Table2[[#This Row],[50D EMA]])/Table2[[#This Row],[50D EMA]]</f>
        <v>0.1415632443623594</v>
      </c>
      <c r="U232" s="2">
        <f>(Table2[[#This Row],[Close Price]]-Table2[[#This Row],[200D EMA]])/Table2[[#This Row],[200D EMA]]</f>
        <v>0.33221434471612427</v>
      </c>
      <c r="V232">
        <v>1.18584552851753</v>
      </c>
      <c r="W232">
        <v>340.2</v>
      </c>
      <c r="X232">
        <v>346.9</v>
      </c>
      <c r="Y232">
        <v>341</v>
      </c>
      <c r="Z232">
        <v>355.5</v>
      </c>
      <c r="AA232">
        <v>288</v>
      </c>
      <c r="AB232">
        <v>355.5</v>
      </c>
      <c r="AC232" s="2">
        <f>(Table2[[#This Row],[Close Price]]/Table2[[#This Row],[Day Low]])-1</f>
        <v>1.2786596119929605E-2</v>
      </c>
      <c r="AD232" s="2">
        <f>(Table2[[#This Row],[Day High]]/Table2[[#This Row],[Close Price]])-1</f>
        <v>6.8204904948483414E-3</v>
      </c>
      <c r="AE232" s="2">
        <f>(Table2[[#This Row],[Close Price]]/Table2[[#This Row],[Current Week Low]])-1</f>
        <v>1.0410557184750813E-2</v>
      </c>
      <c r="AF232" s="2">
        <f>(Table2[[#This Row],[Current Week High]]/Table2[[#This Row],[Close Price]])-1</f>
        <v>3.1780583369612536E-2</v>
      </c>
      <c r="AG232" s="2">
        <f>(Table2[[#This Row],[Close Price]]/Table2[[#This Row],[Current Month Low]])-1</f>
        <v>0.19635416666666661</v>
      </c>
      <c r="AH232" s="2">
        <f>(Table2[[#This Row],[Current Month High]]/Table2[[#This Row],[Close Price]])-1</f>
        <v>3.1780583369612536E-2</v>
      </c>
      <c r="AI232">
        <v>3.1780583369612501</v>
      </c>
      <c r="AJ232">
        <v>82.639809170421401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0.16</v>
      </c>
      <c r="AM232" t="s">
        <v>10218</v>
      </c>
      <c r="AN232">
        <v>13.25</v>
      </c>
      <c r="AO232" t="s">
        <v>10218</v>
      </c>
      <c r="AP232">
        <v>4.3253567932084999E-2</v>
      </c>
      <c r="AQ232">
        <f>(Table2[[#This Row],[Sharpe Ratio]]-AVERAGE(Table2[Sharpe Ratio]))/_xlfn.STDEV.P(Table2[Sharpe Ratio])</f>
        <v>-0.16243313126844366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4.1508563862991714</v>
      </c>
      <c r="AS232">
        <f>_xlfn.RANK.AVG(Table2[[#This Row],[1Y Return vs Nifty Z-Score]],Table2[1Y Return vs Nifty Z-Score])</f>
        <v>269</v>
      </c>
      <c r="AT232">
        <f>_xlfn.RANK.AVG(Table2[[#This Row],[6M Return vs Nifty Z-Score]],Table2[6M Return vs Nifty Z-Score])</f>
        <v>142</v>
      </c>
      <c r="AU232">
        <f>_xlfn.RANK.AVG(Table2[[#This Row],[Sharpe Ratio Z-Score]],Table2[Sharpe Ratio Z-Score])</f>
        <v>379</v>
      </c>
      <c r="AV232">
        <f>(Table2[[#This Row],[Rank 1Y]]+Table2[[#This Row],[Rank 6M]]+Table2[[#This Row],[Rank Sharpe]])/3</f>
        <v>263.33333333333331</v>
      </c>
    </row>
    <row r="233" spans="1:48" x14ac:dyDescent="0.3">
      <c r="A233" t="s">
        <v>1085</v>
      </c>
      <c r="B233" t="s">
        <v>1086</v>
      </c>
      <c r="C233" t="s">
        <v>10177</v>
      </c>
      <c r="D233" t="s">
        <v>198</v>
      </c>
      <c r="E233">
        <v>11606.407339629999</v>
      </c>
      <c r="F233">
        <v>493.3</v>
      </c>
      <c r="G233">
        <v>33.410913773515503</v>
      </c>
      <c r="H233">
        <f>(Table2[[#This Row],[1Y Return vs Nifty]]-AVERAGE(Table2[1Y Return vs Nifty]))/_xlfn.STDEV.P(Table2[1Y Return vs Nifty])</f>
        <v>-8.5164173373858315E-2</v>
      </c>
      <c r="I233">
        <v>-1.68910645724791</v>
      </c>
      <c r="J233">
        <f>(Table2[[#This Row],[1M Return vs Nifty]]-AVERAGE(Table2[1M Return vs Nifty]))/_xlfn.STDEV.P(Table2[1M Return vs Nifty])</f>
        <v>-0.37748689794989498</v>
      </c>
      <c r="K233">
        <v>4.7416367795660497</v>
      </c>
      <c r="L233">
        <f>(Table2[[#This Row],[6M Return vs Nifty]]-AVERAGE(Table2[6M Return vs Nifty]))/_xlfn.STDEV.P(Table2[6M Return vs Nifty])</f>
        <v>-5.1534363385817433E-2</v>
      </c>
      <c r="M233">
        <v>2.30636841342446</v>
      </c>
      <c r="N233">
        <f>(Table2[[#This Row],[1W Return vs Nifty]]-AVERAGE(Table2[1W Return vs Nifty]))/_xlfn.STDEV.P(Table2[1W Return vs Nifty])</f>
        <v>7.4459246327505127E-2</v>
      </c>
      <c r="O233">
        <v>481.95</v>
      </c>
      <c r="P233">
        <v>467.07154934396198</v>
      </c>
      <c r="Q233">
        <v>410.06089584470499</v>
      </c>
      <c r="R233">
        <v>63.004443770239298</v>
      </c>
      <c r="S233" s="2">
        <f>(Table2[[#This Row],[Close Price]]-Table2[[#This Row],[20D EMA]])/Table2[[#This Row],[20D EMA]]</f>
        <v>2.3550160805062812E-2</v>
      </c>
      <c r="T233" s="2">
        <f>(Table2[[#This Row],[Close Price]]-Table2[[#This Row],[50D EMA]])/Table2[[#This Row],[50D EMA]]</f>
        <v>5.6155102345407076E-2</v>
      </c>
      <c r="U233" s="2">
        <f>(Table2[[#This Row],[Close Price]]-Table2[[#This Row],[200D EMA]])/Table2[[#This Row],[200D EMA]]</f>
        <v>0.20299205556732403</v>
      </c>
      <c r="V233">
        <v>0.53974925263352302</v>
      </c>
      <c r="W233">
        <v>488.45</v>
      </c>
      <c r="X233">
        <v>504</v>
      </c>
      <c r="Y233">
        <v>480.05</v>
      </c>
      <c r="Z233">
        <v>501</v>
      </c>
      <c r="AA233">
        <v>460.1</v>
      </c>
      <c r="AB233">
        <v>512.4</v>
      </c>
      <c r="AC233" s="2">
        <f>(Table2[[#This Row],[Close Price]]/Table2[[#This Row],[Day Low]])-1</f>
        <v>9.9293684102774726E-3</v>
      </c>
      <c r="AD233" s="2">
        <f>(Table2[[#This Row],[Day High]]/Table2[[#This Row],[Close Price]])-1</f>
        <v>2.1690654773971252E-2</v>
      </c>
      <c r="AE233" s="2">
        <f>(Table2[[#This Row],[Close Price]]/Table2[[#This Row],[Current Week Low]])-1</f>
        <v>2.7601291532131977E-2</v>
      </c>
      <c r="AF233" s="2">
        <f>(Table2[[#This Row],[Current Week High]]/Table2[[#This Row],[Close Price]])-1</f>
        <v>1.5609162781268893E-2</v>
      </c>
      <c r="AG233" s="2">
        <f>(Table2[[#This Row],[Close Price]]/Table2[[#This Row],[Current Month Low]])-1</f>
        <v>7.2158226472506026E-2</v>
      </c>
      <c r="AH233" s="2">
        <f>(Table2[[#This Row],[Current Month High]]/Table2[[#This Row],[Close Price]])-1</f>
        <v>3.8718832353537236E-2</v>
      </c>
      <c r="AI233">
        <v>3.87188323535372</v>
      </c>
      <c r="AJ233">
        <v>76.178571428571402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</v>
      </c>
      <c r="AM233" t="s">
        <v>10219</v>
      </c>
      <c r="AN233">
        <v>2.15</v>
      </c>
      <c r="AO233" t="s">
        <v>10218</v>
      </c>
      <c r="AP233">
        <v>0.134318613157829</v>
      </c>
      <c r="AQ233">
        <f>(Table2[[#This Row],[Sharpe Ratio]]-AVERAGE(Table2[Sharpe Ratio]))/_xlfn.STDEV.P(Table2[Sharpe Ratio])</f>
        <v>0.8917109610548607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0.45198477267279513</v>
      </c>
      <c r="AS233">
        <f>_xlfn.RANK.AVG(Table2[[#This Row],[1Y Return vs Nifty Z-Score]],Table2[1Y Return vs Nifty Z-Score])</f>
        <v>311</v>
      </c>
      <c r="AT233">
        <f>_xlfn.RANK.AVG(Table2[[#This Row],[6M Return vs Nifty Z-Score]],Table2[6M Return vs Nifty Z-Score])</f>
        <v>342</v>
      </c>
      <c r="AU233">
        <f>_xlfn.RANK.AVG(Table2[[#This Row],[Sharpe Ratio Z-Score]],Table2[Sharpe Ratio Z-Score])</f>
        <v>139</v>
      </c>
      <c r="AV233">
        <f>(Table2[[#This Row],[Rank 1Y]]+Table2[[#This Row],[Rank 6M]]+Table2[[#This Row],[Rank Sharpe]])/3</f>
        <v>264</v>
      </c>
    </row>
    <row r="234" spans="1:48" x14ac:dyDescent="0.3">
      <c r="A234" t="s">
        <v>459</v>
      </c>
      <c r="B234" t="s">
        <v>460</v>
      </c>
      <c r="C234" t="s">
        <v>10173</v>
      </c>
      <c r="D234" t="s">
        <v>37</v>
      </c>
      <c r="E234">
        <v>48266.624000000003</v>
      </c>
      <c r="F234">
        <v>292.88</v>
      </c>
      <c r="G234">
        <v>109.312857649344</v>
      </c>
      <c r="H234">
        <f>(Table2[[#This Row],[1Y Return vs Nifty]]-AVERAGE(Table2[1Y Return vs Nifty]))/_xlfn.STDEV.P(Table2[1Y Return vs Nifty])</f>
        <v>0.95556534432647466</v>
      </c>
      <c r="I234">
        <v>16.811771563068898</v>
      </c>
      <c r="J234">
        <f>(Table2[[#This Row],[1M Return vs Nifty]]-AVERAGE(Table2[1M Return vs Nifty]))/_xlfn.STDEV.P(Table2[1M Return vs Nifty])</f>
        <v>1.4845550514668007</v>
      </c>
      <c r="K234">
        <v>5.5566356895289903</v>
      </c>
      <c r="L234">
        <f>(Table2[[#This Row],[6M Return vs Nifty]]-AVERAGE(Table2[6M Return vs Nifty]))/_xlfn.STDEV.P(Table2[6M Return vs Nifty])</f>
        <v>-2.3869632946713015E-2</v>
      </c>
      <c r="M234">
        <v>6.5756776603747804</v>
      </c>
      <c r="N234">
        <f>(Table2[[#This Row],[1W Return vs Nifty]]-AVERAGE(Table2[1W Return vs Nifty]))/_xlfn.STDEV.P(Table2[1W Return vs Nifty])</f>
        <v>0.95255392478864043</v>
      </c>
      <c r="O234">
        <v>271.73</v>
      </c>
      <c r="P234">
        <v>257.76356295998602</v>
      </c>
      <c r="Q234">
        <v>223.89507214649001</v>
      </c>
      <c r="R234">
        <v>63.884128766489603</v>
      </c>
      <c r="S234" s="2">
        <f>(Table2[[#This Row],[Close Price]]-Table2[[#This Row],[20D EMA]])/Table2[[#This Row],[20D EMA]]</f>
        <v>7.7834615243072072E-2</v>
      </c>
      <c r="T234" s="2">
        <f>(Table2[[#This Row],[Close Price]]-Table2[[#This Row],[50D EMA]])/Table2[[#This Row],[50D EMA]]</f>
        <v>0.13623506998723975</v>
      </c>
      <c r="U234" s="2">
        <f>(Table2[[#This Row],[Close Price]]-Table2[[#This Row],[200D EMA]])/Table2[[#This Row],[200D EMA]]</f>
        <v>0.30811275653434012</v>
      </c>
      <c r="V234">
        <v>2.3043897776922999</v>
      </c>
      <c r="W234">
        <v>292</v>
      </c>
      <c r="X234">
        <v>301.95</v>
      </c>
      <c r="Y234">
        <v>276.5</v>
      </c>
      <c r="Z234">
        <v>302.89999999999998</v>
      </c>
      <c r="AA234">
        <v>236.05</v>
      </c>
      <c r="AB234">
        <v>310.11</v>
      </c>
      <c r="AC234" s="2">
        <f>(Table2[[#This Row],[Close Price]]/Table2[[#This Row],[Day Low]])-1</f>
        <v>3.0136986301370072E-3</v>
      </c>
      <c r="AD234" s="2">
        <f>(Table2[[#This Row],[Day High]]/Table2[[#This Row],[Close Price]])-1</f>
        <v>3.0968314668123442E-2</v>
      </c>
      <c r="AE234" s="2">
        <f>(Table2[[#This Row],[Close Price]]/Table2[[#This Row],[Current Week Low]])-1</f>
        <v>5.9240506329113929E-2</v>
      </c>
      <c r="AF234" s="2">
        <f>(Table2[[#This Row],[Current Week High]]/Table2[[#This Row],[Close Price]])-1</f>
        <v>3.4211963944277501E-2</v>
      </c>
      <c r="AG234" s="2">
        <f>(Table2[[#This Row],[Close Price]]/Table2[[#This Row],[Current Month Low]])-1</f>
        <v>0.2407540775259478</v>
      </c>
      <c r="AH234" s="2">
        <f>(Table2[[#This Row],[Current Month High]]/Table2[[#This Row],[Close Price]])-1</f>
        <v>5.8829554766457237E-2</v>
      </c>
      <c r="AI234">
        <v>10.8645178912865</v>
      </c>
      <c r="AJ234">
        <v>142.6512013256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0.21</v>
      </c>
      <c r="AM234" t="s">
        <v>10218</v>
      </c>
      <c r="AN234">
        <v>1.68</v>
      </c>
      <c r="AO234" t="s">
        <v>10218</v>
      </c>
      <c r="AP234">
        <v>5.1940465906990002E-2</v>
      </c>
      <c r="AQ234">
        <f>(Table2[[#This Row],[Sharpe Ratio]]-AVERAGE(Table2[Sharpe Ratio]))/_xlfn.STDEV.P(Table2[Sharpe Ratio])</f>
        <v>-6.1875972831183693E-2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3.3069287148040187</v>
      </c>
      <c r="AS234">
        <f>_xlfn.RANK.AVG(Table2[[#This Row],[1Y Return vs Nifty Z-Score]],Table2[1Y Return vs Nifty Z-Score])</f>
        <v>99</v>
      </c>
      <c r="AT234">
        <f>_xlfn.RANK.AVG(Table2[[#This Row],[6M Return vs Nifty Z-Score]],Table2[6M Return vs Nifty Z-Score])</f>
        <v>337</v>
      </c>
      <c r="AU234">
        <f>_xlfn.RANK.AVG(Table2[[#This Row],[Sharpe Ratio Z-Score]],Table2[Sharpe Ratio Z-Score])</f>
        <v>357</v>
      </c>
      <c r="AV234">
        <f>(Table2[[#This Row],[Rank 1Y]]+Table2[[#This Row],[Rank 6M]]+Table2[[#This Row],[Rank Sharpe]])/3</f>
        <v>264.33333333333331</v>
      </c>
    </row>
    <row r="235" spans="1:48" x14ac:dyDescent="0.3">
      <c r="A235" t="s">
        <v>380</v>
      </c>
      <c r="B235" t="s">
        <v>381</v>
      </c>
      <c r="C235" t="s">
        <v>10173</v>
      </c>
      <c r="D235" t="s">
        <v>146</v>
      </c>
      <c r="E235">
        <v>65896.186613800004</v>
      </c>
      <c r="F235">
        <v>1453</v>
      </c>
      <c r="G235">
        <v>72.308735927830099</v>
      </c>
      <c r="H235">
        <f>(Table2[[#This Row],[1Y Return vs Nifty]]-AVERAGE(Table2[1Y Return vs Nifty]))/_xlfn.STDEV.P(Table2[1Y Return vs Nifty])</f>
        <v>0.44818332239620678</v>
      </c>
      <c r="I235">
        <v>2.39727811130503E-2</v>
      </c>
      <c r="J235">
        <f>(Table2[[#This Row],[1M Return vs Nifty]]-AVERAGE(Table2[1M Return vs Nifty]))/_xlfn.STDEV.P(Table2[1M Return vs Nifty])</f>
        <v>-0.205072086015024</v>
      </c>
      <c r="K235">
        <v>30.105872915869199</v>
      </c>
      <c r="L235">
        <f>(Table2[[#This Row],[6M Return vs Nifty]]-AVERAGE(Table2[6M Return vs Nifty]))/_xlfn.STDEV.P(Table2[6M Return vs Nifty])</f>
        <v>0.80944194827148896</v>
      </c>
      <c r="M235">
        <v>0.235215075069163</v>
      </c>
      <c r="N235">
        <f>(Table2[[#This Row],[1W Return vs Nifty]]-AVERAGE(Table2[1W Return vs Nifty]))/_xlfn.STDEV.P(Table2[1W Return vs Nifty])</f>
        <v>-0.35152739916694442</v>
      </c>
      <c r="O235">
        <v>1445.21</v>
      </c>
      <c r="P235">
        <v>1381.03127574322</v>
      </c>
      <c r="Q235">
        <v>1125.08023884667</v>
      </c>
      <c r="R235">
        <v>48.659286942313202</v>
      </c>
      <c r="S235" s="2">
        <f>(Table2[[#This Row],[Close Price]]-Table2[[#This Row],[20D EMA]])/Table2[[#This Row],[20D EMA]]</f>
        <v>5.3902201064204951E-3</v>
      </c>
      <c r="T235" s="2">
        <f>(Table2[[#This Row],[Close Price]]-Table2[[#This Row],[50D EMA]])/Table2[[#This Row],[50D EMA]]</f>
        <v>5.2112305869430123E-2</v>
      </c>
      <c r="U235" s="2">
        <f>(Table2[[#This Row],[Close Price]]-Table2[[#This Row],[200D EMA]])/Table2[[#This Row],[200D EMA]]</f>
        <v>0.29146344396687968</v>
      </c>
      <c r="V235">
        <v>0.310075149910232</v>
      </c>
      <c r="W235">
        <v>1424.2</v>
      </c>
      <c r="X235">
        <v>1465.35</v>
      </c>
      <c r="Y235">
        <v>1439.6</v>
      </c>
      <c r="Z235">
        <v>1521.7</v>
      </c>
      <c r="AA235">
        <v>1362.55</v>
      </c>
      <c r="AB235">
        <v>1543</v>
      </c>
      <c r="AC235" s="2">
        <f>(Table2[[#This Row],[Close Price]]/Table2[[#This Row],[Day Low]])-1</f>
        <v>2.0221878949585603E-2</v>
      </c>
      <c r="AD235" s="2">
        <f>(Table2[[#This Row],[Day High]]/Table2[[#This Row],[Close Price]])-1</f>
        <v>8.4996558843770664E-3</v>
      </c>
      <c r="AE235" s="2">
        <f>(Table2[[#This Row],[Close Price]]/Table2[[#This Row],[Current Week Low]])-1</f>
        <v>9.3081411503195266E-3</v>
      </c>
      <c r="AF235" s="2">
        <f>(Table2[[#This Row],[Current Week High]]/Table2[[#This Row],[Close Price]])-1</f>
        <v>4.7281486579490828E-2</v>
      </c>
      <c r="AG235" s="2">
        <f>(Table2[[#This Row],[Close Price]]/Table2[[#This Row],[Current Month Low]])-1</f>
        <v>6.6382885031742056E-2</v>
      </c>
      <c r="AH235" s="2">
        <f>(Table2[[#This Row],[Current Month High]]/Table2[[#This Row],[Close Price]])-1</f>
        <v>6.1940812112869947E-2</v>
      </c>
      <c r="AI235">
        <v>6.1940812112869903</v>
      </c>
      <c r="AJ235">
        <v>119.718735823378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-0.06</v>
      </c>
      <c r="AM235" t="s">
        <v>10217</v>
      </c>
      <c r="AN235">
        <v>-0.76</v>
      </c>
      <c r="AO235" t="s">
        <v>10217</v>
      </c>
      <c r="AP235">
        <v>6.5714512810859998E-3</v>
      </c>
      <c r="AQ235">
        <f>(Table2[[#This Row],[Sharpe Ratio]]-AVERAGE(Table2[Sharpe Ratio]))/_xlfn.STDEV.P(Table2[Sharpe Ratio])</f>
        <v>-0.58705529519214239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0.11397049029358497</v>
      </c>
      <c r="AS235">
        <f>_xlfn.RANK.AVG(Table2[[#This Row],[1Y Return vs Nifty Z-Score]],Table2[1Y Return vs Nifty Z-Score])</f>
        <v>168</v>
      </c>
      <c r="AT235">
        <f>_xlfn.RANK.AVG(Table2[[#This Row],[6M Return vs Nifty Z-Score]],Table2[6M Return vs Nifty Z-Score])</f>
        <v>129</v>
      </c>
      <c r="AU235">
        <f>_xlfn.RANK.AVG(Table2[[#This Row],[Sharpe Ratio Z-Score]],Table2[Sharpe Ratio Z-Score])</f>
        <v>497</v>
      </c>
      <c r="AV235">
        <f>(Table2[[#This Row],[Rank 1Y]]+Table2[[#This Row],[Rank 6M]]+Table2[[#This Row],[Rank Sharpe]])/3</f>
        <v>264.66666666666669</v>
      </c>
    </row>
    <row r="236" spans="1:48" x14ac:dyDescent="0.3">
      <c r="A236" t="s">
        <v>961</v>
      </c>
      <c r="B236" t="s">
        <v>962</v>
      </c>
      <c r="C236" t="s">
        <v>10173</v>
      </c>
      <c r="D236" t="s">
        <v>608</v>
      </c>
      <c r="E236">
        <v>14988.206936209999</v>
      </c>
      <c r="F236">
        <v>874.7</v>
      </c>
      <c r="G236">
        <v>100.413057128272</v>
      </c>
      <c r="H236">
        <f>(Table2[[#This Row],[1Y Return vs Nifty]]-AVERAGE(Table2[1Y Return vs Nifty]))/_xlfn.STDEV.P(Table2[1Y Return vs Nifty])</f>
        <v>0.83353572781128993</v>
      </c>
      <c r="I236">
        <v>12.3759956722069</v>
      </c>
      <c r="J236">
        <f>(Table2[[#This Row],[1M Return vs Nifty]]-AVERAGE(Table2[1M Return vs Nifty]))/_xlfn.STDEV.P(Table2[1M Return vs Nifty])</f>
        <v>1.0381113325294646</v>
      </c>
      <c r="K236">
        <v>26.075298188239501</v>
      </c>
      <c r="L236">
        <f>(Table2[[#This Row],[6M Return vs Nifty]]-AVERAGE(Table2[6M Return vs Nifty]))/_xlfn.STDEV.P(Table2[6M Return vs Nifty])</f>
        <v>0.67262610472684847</v>
      </c>
      <c r="M236">
        <v>10.702954640030899</v>
      </c>
      <c r="N236">
        <f>(Table2[[#This Row],[1W Return vs Nifty]]-AVERAGE(Table2[1W Return vs Nifty]))/_xlfn.STDEV.P(Table2[1W Return vs Nifty])</f>
        <v>1.801435966997226</v>
      </c>
      <c r="O236">
        <v>768.48</v>
      </c>
      <c r="P236">
        <v>740.23027314116496</v>
      </c>
      <c r="Q236">
        <v>628.70745598751898</v>
      </c>
      <c r="R236">
        <v>85.865338467956505</v>
      </c>
      <c r="S236" s="2">
        <f>(Table2[[#This Row],[Close Price]]-Table2[[#This Row],[20D EMA]])/Table2[[#This Row],[20D EMA]]</f>
        <v>0.1382209036019155</v>
      </c>
      <c r="T236" s="2">
        <f>(Table2[[#This Row],[Close Price]]-Table2[[#This Row],[50D EMA]])/Table2[[#This Row],[50D EMA]]</f>
        <v>0.18165931837428534</v>
      </c>
      <c r="U236" s="2">
        <f>(Table2[[#This Row],[Close Price]]-Table2[[#This Row],[200D EMA]])/Table2[[#This Row],[200D EMA]]</f>
        <v>0.39126710152673055</v>
      </c>
      <c r="V236">
        <v>1.3556737984201099</v>
      </c>
      <c r="W236">
        <v>871.8</v>
      </c>
      <c r="X236">
        <v>898</v>
      </c>
      <c r="Y236">
        <v>785.55</v>
      </c>
      <c r="Z236">
        <v>898</v>
      </c>
      <c r="AA236">
        <v>699</v>
      </c>
      <c r="AB236">
        <v>898</v>
      </c>
      <c r="AC236" s="2">
        <f>(Table2[[#This Row],[Close Price]]/Table2[[#This Row],[Day Low]])-1</f>
        <v>3.3264510208763642E-3</v>
      </c>
      <c r="AD236" s="2">
        <f>(Table2[[#This Row],[Day High]]/Table2[[#This Row],[Close Price]])-1</f>
        <v>2.6637704355779057E-2</v>
      </c>
      <c r="AE236" s="2">
        <f>(Table2[[#This Row],[Close Price]]/Table2[[#This Row],[Current Week Low]])-1</f>
        <v>0.11348736554006766</v>
      </c>
      <c r="AF236" s="2">
        <f>(Table2[[#This Row],[Current Week High]]/Table2[[#This Row],[Close Price]])-1</f>
        <v>2.6637704355779057E-2</v>
      </c>
      <c r="AG236" s="2">
        <f>(Table2[[#This Row],[Close Price]]/Table2[[#This Row],[Current Month Low]])-1</f>
        <v>0.25135908440629473</v>
      </c>
      <c r="AH236" s="2">
        <f>(Table2[[#This Row],[Current Month High]]/Table2[[#This Row],[Close Price]])-1</f>
        <v>2.6637704355779057E-2</v>
      </c>
      <c r="AI236">
        <v>2.6637704355778999</v>
      </c>
      <c r="AJ236">
        <v>137.59337226673901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0.06</v>
      </c>
      <c r="AM236" t="s">
        <v>10218</v>
      </c>
      <c r="AN236">
        <v>16.670000000000002</v>
      </c>
      <c r="AO236" t="s">
        <v>10218</v>
      </c>
      <c r="AQ236">
        <f>(Table2[[#This Row],[Sharpe Ratio]]-AVERAGE(Table2[Sharpe Ratio]))/_xlfn.STDEV.P(Table2[Sharpe Ratio])</f>
        <v>-0.66312462046151466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3.6825845116033147</v>
      </c>
      <c r="AS236">
        <f>_xlfn.RANK.AVG(Table2[[#This Row],[1Y Return vs Nifty Z-Score]],Table2[1Y Return vs Nifty Z-Score])</f>
        <v>109</v>
      </c>
      <c r="AT236">
        <f>_xlfn.RANK.AVG(Table2[[#This Row],[6M Return vs Nifty Z-Score]],Table2[6M Return vs Nifty Z-Score])</f>
        <v>149</v>
      </c>
      <c r="AU236">
        <f>_xlfn.RANK.AVG(Table2[[#This Row],[Sharpe Ratio Z-Score]],Table2[Sharpe Ratio Z-Score])</f>
        <v>537.5</v>
      </c>
      <c r="AV236">
        <f>(Table2[[#This Row],[Rank 1Y]]+Table2[[#This Row],[Rank 6M]]+Table2[[#This Row],[Rank Sharpe]])/3</f>
        <v>265.16666666666669</v>
      </c>
    </row>
    <row r="237" spans="1:48" x14ac:dyDescent="0.3">
      <c r="A237" t="s">
        <v>558</v>
      </c>
      <c r="B237" t="s">
        <v>559</v>
      </c>
      <c r="C237" t="s">
        <v>10175</v>
      </c>
      <c r="D237" t="s">
        <v>186</v>
      </c>
      <c r="E237">
        <v>35659.8675</v>
      </c>
      <c r="F237">
        <v>816.95</v>
      </c>
      <c r="G237">
        <v>50.174568084119997</v>
      </c>
      <c r="H237">
        <f>(Table2[[#This Row],[1Y Return vs Nifty]]-AVERAGE(Table2[1Y Return vs Nifty]))/_xlfn.STDEV.P(Table2[1Y Return vs Nifty])</f>
        <v>0.14469067585255868</v>
      </c>
      <c r="I237">
        <v>10.8184910157378</v>
      </c>
      <c r="J237">
        <f>(Table2[[#This Row],[1M Return vs Nifty]]-AVERAGE(Table2[1M Return vs Nifty]))/_xlfn.STDEV.P(Table2[1M Return vs Nifty])</f>
        <v>0.88135450166054563</v>
      </c>
      <c r="K237">
        <v>48.592789701200097</v>
      </c>
      <c r="L237">
        <f>(Table2[[#This Row],[6M Return vs Nifty]]-AVERAGE(Table2[6M Return vs Nifty]))/_xlfn.STDEV.P(Table2[6M Return vs Nifty])</f>
        <v>1.4369710937271436</v>
      </c>
      <c r="M237">
        <v>-3.2950256021284798</v>
      </c>
      <c r="N237">
        <f>(Table2[[#This Row],[1W Return vs Nifty]]-AVERAGE(Table2[1W Return vs Nifty]))/_xlfn.STDEV.P(Table2[1W Return vs Nifty])</f>
        <v>-1.0776133706970261</v>
      </c>
      <c r="O237">
        <v>776.47</v>
      </c>
      <c r="P237">
        <v>709.75642194087902</v>
      </c>
      <c r="Q237">
        <v>572.095812069658</v>
      </c>
      <c r="R237">
        <v>77.224497583947198</v>
      </c>
      <c r="S237" s="2">
        <f>(Table2[[#This Row],[Close Price]]-Table2[[#This Row],[20D EMA]])/Table2[[#This Row],[20D EMA]]</f>
        <v>5.213337282831277E-2</v>
      </c>
      <c r="T237" s="2">
        <f>(Table2[[#This Row],[Close Price]]-Table2[[#This Row],[50D EMA]])/Table2[[#This Row],[50D EMA]]</f>
        <v>0.1510286835672337</v>
      </c>
      <c r="U237" s="2">
        <f>(Table2[[#This Row],[Close Price]]-Table2[[#This Row],[200D EMA]])/Table2[[#This Row],[200D EMA]]</f>
        <v>0.42799507139291693</v>
      </c>
      <c r="V237">
        <v>0.62927021817163897</v>
      </c>
      <c r="W237">
        <v>820.85</v>
      </c>
      <c r="X237">
        <v>845</v>
      </c>
      <c r="Y237">
        <v>794.35</v>
      </c>
      <c r="Z237">
        <v>822.95</v>
      </c>
      <c r="AA237">
        <v>690.1</v>
      </c>
      <c r="AB237">
        <v>844.65</v>
      </c>
      <c r="AC237" s="2">
        <f>(Table2[[#This Row],[Close Price]]/Table2[[#This Row],[Day Low]])-1</f>
        <v>-4.7511725650239978E-3</v>
      </c>
      <c r="AD237" s="2">
        <f>(Table2[[#This Row],[Day High]]/Table2[[#This Row],[Close Price]])-1</f>
        <v>3.4335026623416365E-2</v>
      </c>
      <c r="AE237" s="2">
        <f>(Table2[[#This Row],[Close Price]]/Table2[[#This Row],[Current Week Low]])-1</f>
        <v>2.8450934726506061E-2</v>
      </c>
      <c r="AF237" s="2">
        <f>(Table2[[#This Row],[Current Week High]]/Table2[[#This Row],[Close Price]])-1</f>
        <v>7.3443907215864357E-3</v>
      </c>
      <c r="AG237" s="2">
        <f>(Table2[[#This Row],[Close Price]]/Table2[[#This Row],[Current Month Low]])-1</f>
        <v>0.18381394000869444</v>
      </c>
      <c r="AH237" s="2">
        <f>(Table2[[#This Row],[Current Month High]]/Table2[[#This Row],[Close Price]])-1</f>
        <v>3.3906603831323823E-2</v>
      </c>
      <c r="AI237">
        <v>3.3906603831323801</v>
      </c>
      <c r="AJ237">
        <v>95.864301126827996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0.4</v>
      </c>
      <c r="AM237" t="s">
        <v>10218</v>
      </c>
      <c r="AN237">
        <v>6.99</v>
      </c>
      <c r="AO237" t="s">
        <v>10218</v>
      </c>
      <c r="AP237">
        <v>1.0297195755489E-2</v>
      </c>
      <c r="AQ237">
        <f>(Table2[[#This Row],[Sharpe Ratio]]-AVERAGE(Table2[Sharpe Ratio]))/_xlfn.STDEV.P(Table2[Sharpe Ratio])</f>
        <v>-0.54392709471234046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0.84147580583088133</v>
      </c>
      <c r="AS237">
        <f>_xlfn.RANK.AVG(Table2[[#This Row],[1Y Return vs Nifty Z-Score]],Table2[1Y Return vs Nifty Z-Score])</f>
        <v>243</v>
      </c>
      <c r="AT237">
        <f>_xlfn.RANK.AVG(Table2[[#This Row],[6M Return vs Nifty Z-Score]],Table2[6M Return vs Nifty Z-Score])</f>
        <v>67</v>
      </c>
      <c r="AU237">
        <f>_xlfn.RANK.AVG(Table2[[#This Row],[Sharpe Ratio Z-Score]],Table2[Sharpe Ratio Z-Score])</f>
        <v>486</v>
      </c>
      <c r="AV237">
        <f>(Table2[[#This Row],[Rank 1Y]]+Table2[[#This Row],[Rank 6M]]+Table2[[#This Row],[Rank Sharpe]])/3</f>
        <v>265.33333333333331</v>
      </c>
    </row>
    <row r="238" spans="1:48" x14ac:dyDescent="0.3">
      <c r="A238" t="s">
        <v>675</v>
      </c>
      <c r="B238" t="s">
        <v>676</v>
      </c>
      <c r="C238" t="s">
        <v>10171</v>
      </c>
      <c r="D238" t="s">
        <v>287</v>
      </c>
      <c r="E238">
        <v>25928.854174175998</v>
      </c>
      <c r="F238">
        <v>262.14</v>
      </c>
      <c r="G238">
        <v>54.787811692504597</v>
      </c>
      <c r="H238">
        <f>(Table2[[#This Row],[1Y Return vs Nifty]]-AVERAGE(Table2[1Y Return vs Nifty]))/_xlfn.STDEV.P(Table2[1Y Return vs Nifty])</f>
        <v>0.20794516645483699</v>
      </c>
      <c r="I238">
        <v>29.172375041969701</v>
      </c>
      <c r="J238">
        <f>(Table2[[#This Row],[1M Return vs Nifty]]-AVERAGE(Table2[1M Return vs Nifty]))/_xlfn.STDEV.P(Table2[1M Return vs Nifty])</f>
        <v>2.7286020730483806</v>
      </c>
      <c r="K238">
        <v>18.422695459912902</v>
      </c>
      <c r="L238">
        <f>(Table2[[#This Row],[6M Return vs Nifty]]-AVERAGE(Table2[6M Return vs Nifty]))/_xlfn.STDEV.P(Table2[6M Return vs Nifty])</f>
        <v>0.41286233197979405</v>
      </c>
      <c r="M238">
        <v>7.5201818577072599</v>
      </c>
      <c r="N238">
        <f>(Table2[[#This Row],[1W Return vs Nifty]]-AVERAGE(Table2[1W Return vs Nifty]))/_xlfn.STDEV.P(Table2[1W Return vs Nifty])</f>
        <v>1.1468158209148798</v>
      </c>
      <c r="O238">
        <v>253.4</v>
      </c>
      <c r="P238">
        <v>232.88314828895801</v>
      </c>
      <c r="Q238">
        <v>194.977225712451</v>
      </c>
      <c r="R238">
        <v>53.738535972018397</v>
      </c>
      <c r="S238" s="2">
        <f>(Table2[[#This Row],[Close Price]]-Table2[[#This Row],[20D EMA]])/Table2[[#This Row],[20D EMA]]</f>
        <v>3.4490923441199604E-2</v>
      </c>
      <c r="T238" s="2">
        <f>(Table2[[#This Row],[Close Price]]-Table2[[#This Row],[50D EMA]])/Table2[[#This Row],[50D EMA]]</f>
        <v>0.1256288912529665</v>
      </c>
      <c r="U238" s="2">
        <f>(Table2[[#This Row],[Close Price]]-Table2[[#This Row],[200D EMA]])/Table2[[#This Row],[200D EMA]]</f>
        <v>0.34446471397946482</v>
      </c>
      <c r="V238">
        <v>1.3073651850899699</v>
      </c>
      <c r="W238">
        <v>262.2</v>
      </c>
      <c r="X238">
        <v>266.7</v>
      </c>
      <c r="Y238">
        <v>261</v>
      </c>
      <c r="Z238">
        <v>279.8</v>
      </c>
      <c r="AA238">
        <v>202.01</v>
      </c>
      <c r="AB238">
        <v>279.8</v>
      </c>
      <c r="AC238" s="2">
        <f>(Table2[[#This Row],[Close Price]]/Table2[[#This Row],[Day Low]])-1</f>
        <v>-2.2883295194509046E-4</v>
      </c>
      <c r="AD238" s="2">
        <f>(Table2[[#This Row],[Day High]]/Table2[[#This Row],[Close Price]])-1</f>
        <v>1.7395284962233859E-2</v>
      </c>
      <c r="AE238" s="2">
        <f>(Table2[[#This Row],[Close Price]]/Table2[[#This Row],[Current Week Low]])-1</f>
        <v>4.3678160919540243E-3</v>
      </c>
      <c r="AF238" s="2">
        <f>(Table2[[#This Row],[Current Week High]]/Table2[[#This Row],[Close Price]])-1</f>
        <v>6.7368581673914907E-2</v>
      </c>
      <c r="AG238" s="2">
        <f>(Table2[[#This Row],[Close Price]]/Table2[[#This Row],[Current Month Low]])-1</f>
        <v>0.29765853175585377</v>
      </c>
      <c r="AH238" s="2">
        <f>(Table2[[#This Row],[Current Month High]]/Table2[[#This Row],[Close Price]])-1</f>
        <v>6.7368581673914907E-2</v>
      </c>
      <c r="AI238">
        <v>6.7368581673914898</v>
      </c>
      <c r="AJ238">
        <v>97.990936555891196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0.17</v>
      </c>
      <c r="AM238" t="s">
        <v>10218</v>
      </c>
      <c r="AN238">
        <v>4.2</v>
      </c>
      <c r="AO238" t="s">
        <v>10218</v>
      </c>
      <c r="AP238">
        <v>4.9382373838383002E-2</v>
      </c>
      <c r="AQ238">
        <f>(Table2[[#This Row],[Sharpe Ratio]]-AVERAGE(Table2[Sharpe Ratio]))/_xlfn.STDEV.P(Table2[Sharpe Ratio])</f>
        <v>-9.1487747964622543E-2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4.4047376444332684</v>
      </c>
      <c r="AS238">
        <f>_xlfn.RANK.AVG(Table2[[#This Row],[1Y Return vs Nifty Z-Score]],Table2[1Y Return vs Nifty Z-Score])</f>
        <v>230</v>
      </c>
      <c r="AT238">
        <f>_xlfn.RANK.AVG(Table2[[#This Row],[6M Return vs Nifty Z-Score]],Table2[6M Return vs Nifty Z-Score])</f>
        <v>201</v>
      </c>
      <c r="AU238">
        <f>_xlfn.RANK.AVG(Table2[[#This Row],[Sharpe Ratio Z-Score]],Table2[Sharpe Ratio Z-Score])</f>
        <v>365</v>
      </c>
      <c r="AV238">
        <f>(Table2[[#This Row],[Rank 1Y]]+Table2[[#This Row],[Rank 6M]]+Table2[[#This Row],[Rank Sharpe]])/3</f>
        <v>265.33333333333331</v>
      </c>
    </row>
    <row r="239" spans="1:48" x14ac:dyDescent="0.3">
      <c r="A239" t="s">
        <v>1524</v>
      </c>
      <c r="B239" t="s">
        <v>1525</v>
      </c>
      <c r="C239" t="s">
        <v>10187</v>
      </c>
      <c r="D239" t="s">
        <v>170</v>
      </c>
      <c r="E239">
        <v>6485.5549162500001</v>
      </c>
      <c r="F239">
        <v>936.85</v>
      </c>
      <c r="G239">
        <v>63.664100811151997</v>
      </c>
      <c r="H239">
        <f>(Table2[[#This Row],[1Y Return vs Nifty]]-AVERAGE(Table2[1Y Return vs Nifty]))/_xlfn.STDEV.P(Table2[1Y Return vs Nifty])</f>
        <v>0.32965240637126381</v>
      </c>
      <c r="I239">
        <v>-0.1693684446483</v>
      </c>
      <c r="J239">
        <f>(Table2[[#This Row],[1M Return vs Nifty]]-AVERAGE(Table2[1M Return vs Nifty]))/_xlfn.STDEV.P(Table2[1M Return vs Nifty])</f>
        <v>-0.22453113398690577</v>
      </c>
      <c r="K239">
        <v>63.465520458379302</v>
      </c>
      <c r="L239">
        <f>(Table2[[#This Row],[6M Return vs Nifty]]-AVERAGE(Table2[6M Return vs Nifty]))/_xlfn.STDEV.P(Table2[6M Return vs Nifty])</f>
        <v>1.9418185018168665</v>
      </c>
      <c r="M239">
        <v>3.6840639309540699</v>
      </c>
      <c r="N239">
        <f>(Table2[[#This Row],[1W Return vs Nifty]]-AVERAGE(Table2[1W Return vs Nifty]))/_xlfn.STDEV.P(Table2[1W Return vs Nifty])</f>
        <v>0.35781822374209848</v>
      </c>
      <c r="O239">
        <v>903.81</v>
      </c>
      <c r="P239">
        <v>856.38174436491602</v>
      </c>
      <c r="Q239">
        <v>684.60992789871796</v>
      </c>
      <c r="R239">
        <v>67.774990163950804</v>
      </c>
      <c r="S239" s="2">
        <f>(Table2[[#This Row],[Close Price]]-Table2[[#This Row],[20D EMA]])/Table2[[#This Row],[20D EMA]]</f>
        <v>3.6556355871256212E-2</v>
      </c>
      <c r="T239" s="2">
        <f>(Table2[[#This Row],[Close Price]]-Table2[[#This Row],[50D EMA]])/Table2[[#This Row],[50D EMA]]</f>
        <v>9.3963067480797885E-2</v>
      </c>
      <c r="U239" s="2">
        <f>(Table2[[#This Row],[Close Price]]-Table2[[#This Row],[200D EMA]])/Table2[[#This Row],[200D EMA]]</f>
        <v>0.36844349142801036</v>
      </c>
      <c r="V239">
        <v>0.66305017518052101</v>
      </c>
      <c r="W239">
        <v>950.9</v>
      </c>
      <c r="X239">
        <v>1010</v>
      </c>
      <c r="Y239">
        <v>906.85</v>
      </c>
      <c r="Z239">
        <v>969.9</v>
      </c>
      <c r="AA239">
        <v>852.3</v>
      </c>
      <c r="AB239">
        <v>969.9</v>
      </c>
      <c r="AC239" s="2">
        <f>(Table2[[#This Row],[Close Price]]/Table2[[#This Row],[Day Low]])-1</f>
        <v>-1.4775475864969967E-2</v>
      </c>
      <c r="AD239" s="2">
        <f>(Table2[[#This Row],[Day High]]/Table2[[#This Row],[Close Price]])-1</f>
        <v>7.8080802689864948E-2</v>
      </c>
      <c r="AE239" s="2">
        <f>(Table2[[#This Row],[Close Price]]/Table2[[#This Row],[Current Week Low]])-1</f>
        <v>3.308154601091684E-2</v>
      </c>
      <c r="AF239" s="2">
        <f>(Table2[[#This Row],[Current Week High]]/Table2[[#This Row],[Close Price]])-1</f>
        <v>3.5277792602871338E-2</v>
      </c>
      <c r="AG239" s="2">
        <f>(Table2[[#This Row],[Close Price]]/Table2[[#This Row],[Current Month Low]])-1</f>
        <v>9.9202158864249768E-2</v>
      </c>
      <c r="AH239" s="2">
        <f>(Table2[[#This Row],[Current Month High]]/Table2[[#This Row],[Close Price]])-1</f>
        <v>3.5277792602871338E-2</v>
      </c>
      <c r="AI239">
        <v>3.5277792602871298</v>
      </c>
      <c r="AJ239">
        <v>114.333104552733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0.15</v>
      </c>
      <c r="AM239" t="s">
        <v>10218</v>
      </c>
      <c r="AN239">
        <v>4.22</v>
      </c>
      <c r="AO239" t="s">
        <v>10218</v>
      </c>
      <c r="AP239">
        <v>-3.4909674389730001E-3</v>
      </c>
      <c r="AQ239">
        <f>(Table2[[#This Row],[Sharpe Ratio]]-AVERAGE(Table2[Sharpe Ratio]))/_xlfn.STDEV.P(Table2[Sharpe Ratio])</f>
        <v>-0.70353510610025771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1.7012228918430652</v>
      </c>
      <c r="AS239">
        <f>_xlfn.RANK.AVG(Table2[[#This Row],[1Y Return vs Nifty Z-Score]],Table2[1Y Return vs Nifty Z-Score])</f>
        <v>204</v>
      </c>
      <c r="AT239">
        <f>_xlfn.RANK.AVG(Table2[[#This Row],[6M Return vs Nifty Z-Score]],Table2[6M Return vs Nifty Z-Score])</f>
        <v>30</v>
      </c>
      <c r="AU239">
        <f>_xlfn.RANK.AVG(Table2[[#This Row],[Sharpe Ratio Z-Score]],Table2[Sharpe Ratio Z-Score])</f>
        <v>565</v>
      </c>
      <c r="AV239">
        <f>(Table2[[#This Row],[Rank 1Y]]+Table2[[#This Row],[Rank 6M]]+Table2[[#This Row],[Rank Sharpe]])/3</f>
        <v>266.33333333333331</v>
      </c>
    </row>
    <row r="240" spans="1:48" x14ac:dyDescent="0.3">
      <c r="A240" t="s">
        <v>520</v>
      </c>
      <c r="B240" t="s">
        <v>521</v>
      </c>
      <c r="C240" t="s">
        <v>10176</v>
      </c>
      <c r="D240" t="s">
        <v>46</v>
      </c>
      <c r="E240">
        <v>40086.881999999998</v>
      </c>
      <c r="F240">
        <v>66.38</v>
      </c>
      <c r="G240">
        <v>124.653449272453</v>
      </c>
      <c r="H240">
        <f>(Table2[[#This Row],[1Y Return vs Nifty]]-AVERAGE(Table2[1Y Return vs Nifty]))/_xlfn.STDEV.P(Table2[1Y Return vs Nifty])</f>
        <v>1.1659078692461862</v>
      </c>
      <c r="I240">
        <v>-0.65760723143540001</v>
      </c>
      <c r="J240">
        <f>(Table2[[#This Row],[1M Return vs Nifty]]-AVERAGE(Table2[1M Return vs Nifty]))/_xlfn.STDEV.P(Table2[1M Return vs Nifty])</f>
        <v>-0.27367048301301899</v>
      </c>
      <c r="K240">
        <v>-14.422641403168999</v>
      </c>
      <c r="L240">
        <f>(Table2[[#This Row],[6M Return vs Nifty]]-AVERAGE(Table2[6M Return vs Nifty]))/_xlfn.STDEV.P(Table2[6M Return vs Nifty])</f>
        <v>-0.7020562027456797</v>
      </c>
      <c r="M240">
        <v>-1.6593606009036601</v>
      </c>
      <c r="N240">
        <f>(Table2[[#This Row],[1W Return vs Nifty]]-AVERAGE(Table2[1W Return vs Nifty]))/_xlfn.STDEV.P(Table2[1W Return vs Nifty])</f>
        <v>-0.74119624786934502</v>
      </c>
      <c r="O240">
        <v>67.150000000000006</v>
      </c>
      <c r="P240">
        <v>67.012890452845895</v>
      </c>
      <c r="Q240">
        <v>57.281531731433397</v>
      </c>
      <c r="R240">
        <v>43.110975180177697</v>
      </c>
      <c r="S240" s="2">
        <f>(Table2[[#This Row],[Close Price]]-Table2[[#This Row],[20D EMA]])/Table2[[#This Row],[20D EMA]]</f>
        <v>-1.1466865227103652E-2</v>
      </c>
      <c r="T240" s="2">
        <f>(Table2[[#This Row],[Close Price]]-Table2[[#This Row],[50D EMA]])/Table2[[#This Row],[50D EMA]]</f>
        <v>-9.4443091257380863E-3</v>
      </c>
      <c r="U240" s="2">
        <f>(Table2[[#This Row],[Close Price]]-Table2[[#This Row],[200D EMA]])/Table2[[#This Row],[200D EMA]]</f>
        <v>0.15883772646348054</v>
      </c>
      <c r="V240">
        <v>0.80468411630119596</v>
      </c>
      <c r="W240">
        <v>66.25</v>
      </c>
      <c r="X240">
        <v>66.8</v>
      </c>
      <c r="Y240">
        <v>66.06</v>
      </c>
      <c r="Z240">
        <v>67.67</v>
      </c>
      <c r="AA240">
        <v>61.5</v>
      </c>
      <c r="AB240">
        <v>72</v>
      </c>
      <c r="AC240" s="2">
        <f>(Table2[[#This Row],[Close Price]]/Table2[[#This Row],[Day Low]])-1</f>
        <v>1.9622641509433603E-3</v>
      </c>
      <c r="AD240" s="2">
        <f>(Table2[[#This Row],[Day High]]/Table2[[#This Row],[Close Price]])-1</f>
        <v>6.327206990057288E-3</v>
      </c>
      <c r="AE240" s="2">
        <f>(Table2[[#This Row],[Close Price]]/Table2[[#This Row],[Current Week Low]])-1</f>
        <v>4.844081138358991E-3</v>
      </c>
      <c r="AF240" s="2">
        <f>(Table2[[#This Row],[Current Week High]]/Table2[[#This Row],[Close Price]])-1</f>
        <v>1.9433564326604591E-2</v>
      </c>
      <c r="AG240" s="2">
        <f>(Table2[[#This Row],[Close Price]]/Table2[[#This Row],[Current Month Low]])-1</f>
        <v>7.9349593495934956E-2</v>
      </c>
      <c r="AH240" s="2">
        <f>(Table2[[#This Row],[Current Month High]]/Table2[[#This Row],[Close Price]])-1</f>
        <v>8.4664055438385066E-2</v>
      </c>
      <c r="AI240">
        <v>17.731244350708</v>
      </c>
      <c r="AJ240">
        <v>166.05210420841601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-0.09</v>
      </c>
      <c r="AM240" t="s">
        <v>10217</v>
      </c>
      <c r="AN240">
        <v>-2.9</v>
      </c>
      <c r="AO240" t="s">
        <v>10217</v>
      </c>
      <c r="AP240">
        <v>0.126086151377059</v>
      </c>
      <c r="AQ240">
        <f>(Table2[[#This Row],[Sharpe Ratio]]-AVERAGE(Table2[Sharpe Ratio]))/_xlfn.STDEV.P(Table2[Sharpe Ratio])</f>
        <v>0.7964142318876658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0.24539916750580815</v>
      </c>
      <c r="AS240">
        <f>_xlfn.RANK.AVG(Table2[[#This Row],[1Y Return vs Nifty Z-Score]],Table2[1Y Return vs Nifty Z-Score])</f>
        <v>77</v>
      </c>
      <c r="AT240">
        <f>_xlfn.RANK.AVG(Table2[[#This Row],[6M Return vs Nifty Z-Score]],Table2[6M Return vs Nifty Z-Score])</f>
        <v>562</v>
      </c>
      <c r="AU240">
        <f>_xlfn.RANK.AVG(Table2[[#This Row],[Sharpe Ratio Z-Score]],Table2[Sharpe Ratio Z-Score])</f>
        <v>161</v>
      </c>
      <c r="AV240">
        <f>(Table2[[#This Row],[Rank 1Y]]+Table2[[#This Row],[Rank 6M]]+Table2[[#This Row],[Rank Sharpe]])/3</f>
        <v>266.66666666666669</v>
      </c>
    </row>
    <row r="241" spans="1:48" x14ac:dyDescent="0.3">
      <c r="A241" t="s">
        <v>1379</v>
      </c>
      <c r="B241" t="s">
        <v>1380</v>
      </c>
      <c r="C241" t="s">
        <v>628</v>
      </c>
      <c r="D241" t="s">
        <v>628</v>
      </c>
      <c r="E241">
        <v>7879.5919168999999</v>
      </c>
      <c r="F241">
        <v>397.85</v>
      </c>
      <c r="G241">
        <v>53.7527288484035</v>
      </c>
      <c r="H241">
        <f>(Table2[[#This Row],[1Y Return vs Nifty]]-AVERAGE(Table2[1Y Return vs Nifty]))/_xlfn.STDEV.P(Table2[1Y Return vs Nifty])</f>
        <v>0.19375262784365815</v>
      </c>
      <c r="I241">
        <v>-0.77615761137085204</v>
      </c>
      <c r="J241">
        <f>(Table2[[#This Row],[1M Return vs Nifty]]-AVERAGE(Table2[1M Return vs Nifty]))/_xlfn.STDEV.P(Table2[1M Return vs Nifty])</f>
        <v>-0.28560212108536814</v>
      </c>
      <c r="K241">
        <v>28.188091984137401</v>
      </c>
      <c r="L241">
        <f>(Table2[[#This Row],[6M Return vs Nifty]]-AVERAGE(Table2[6M Return vs Nifty]))/_xlfn.STDEV.P(Table2[6M Return vs Nifty])</f>
        <v>0.74434383357581757</v>
      </c>
      <c r="M241">
        <v>3.2968776792757599</v>
      </c>
      <c r="N241">
        <f>(Table2[[#This Row],[1W Return vs Nifty]]-AVERAGE(Table2[1W Return vs Nifty]))/_xlfn.STDEV.P(Table2[1W Return vs Nifty])</f>
        <v>0.2781832834025344</v>
      </c>
      <c r="O241">
        <v>396.88</v>
      </c>
      <c r="P241">
        <v>386.752038644724</v>
      </c>
      <c r="Q241">
        <v>331.207027026753</v>
      </c>
      <c r="R241">
        <v>49.487533401177203</v>
      </c>
      <c r="S241" s="2">
        <f>(Table2[[#This Row],[Close Price]]-Table2[[#This Row],[20D EMA]])/Table2[[#This Row],[20D EMA]]</f>
        <v>2.4440636968353843E-3</v>
      </c>
      <c r="T241" s="2">
        <f>(Table2[[#This Row],[Close Price]]-Table2[[#This Row],[50D EMA]])/Table2[[#This Row],[50D EMA]]</f>
        <v>2.8695288573438588E-2</v>
      </c>
      <c r="U241" s="2">
        <f>(Table2[[#This Row],[Close Price]]-Table2[[#This Row],[200D EMA]])/Table2[[#This Row],[200D EMA]]</f>
        <v>0.20121243673934489</v>
      </c>
      <c r="V241">
        <v>0.83961236260143501</v>
      </c>
      <c r="W241">
        <v>395.55</v>
      </c>
      <c r="X241">
        <v>400.65</v>
      </c>
      <c r="Y241">
        <v>395.55</v>
      </c>
      <c r="Z241">
        <v>419.9</v>
      </c>
      <c r="AA241">
        <v>364.2</v>
      </c>
      <c r="AB241">
        <v>450.65</v>
      </c>
      <c r="AC241" s="2">
        <f>(Table2[[#This Row],[Close Price]]/Table2[[#This Row],[Day Low]])-1</f>
        <v>5.8146884085450434E-3</v>
      </c>
      <c r="AD241" s="2">
        <f>(Table2[[#This Row],[Day High]]/Table2[[#This Row],[Close Price]])-1</f>
        <v>7.0378283272589659E-3</v>
      </c>
      <c r="AE241" s="2">
        <f>(Table2[[#This Row],[Close Price]]/Table2[[#This Row],[Current Week Low]])-1</f>
        <v>5.8146884085450434E-3</v>
      </c>
      <c r="AF241" s="2">
        <f>(Table2[[#This Row],[Current Week High]]/Table2[[#This Row],[Close Price]])-1</f>
        <v>5.5422898077164717E-2</v>
      </c>
      <c r="AG241" s="2">
        <f>(Table2[[#This Row],[Close Price]]/Table2[[#This Row],[Current Month Low]])-1</f>
        <v>9.2394288852279072E-2</v>
      </c>
      <c r="AH241" s="2">
        <f>(Table2[[#This Row],[Current Month High]]/Table2[[#This Row],[Close Price]])-1</f>
        <v>0.13271333417116993</v>
      </c>
      <c r="AI241">
        <v>13.2713334171169</v>
      </c>
      <c r="AJ241">
        <v>95.985221674876797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-0.02</v>
      </c>
      <c r="AM241" t="s">
        <v>10217</v>
      </c>
      <c r="AN241">
        <v>-0.11</v>
      </c>
      <c r="AO241" t="s">
        <v>10217</v>
      </c>
      <c r="AP241">
        <v>2.6009662616655001E-2</v>
      </c>
      <c r="AQ241">
        <f>(Table2[[#This Row],[Sharpe Ratio]]-AVERAGE(Table2[Sharpe Ratio]))/_xlfn.STDEV.P(Table2[Sharpe Ratio])</f>
        <v>-0.36204386963443286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0.56863375410220907</v>
      </c>
      <c r="AS241">
        <f>_xlfn.RANK.AVG(Table2[[#This Row],[1Y Return vs Nifty Z-Score]],Table2[1Y Return vs Nifty Z-Score])</f>
        <v>234</v>
      </c>
      <c r="AT241">
        <f>_xlfn.RANK.AVG(Table2[[#This Row],[6M Return vs Nifty Z-Score]],Table2[6M Return vs Nifty Z-Score])</f>
        <v>137</v>
      </c>
      <c r="AU241">
        <f>_xlfn.RANK.AVG(Table2[[#This Row],[Sharpe Ratio Z-Score]],Table2[Sharpe Ratio Z-Score])</f>
        <v>433</v>
      </c>
      <c r="AV241">
        <f>(Table2[[#This Row],[Rank 1Y]]+Table2[[#This Row],[Rank 6M]]+Table2[[#This Row],[Rank Sharpe]])/3</f>
        <v>268</v>
      </c>
    </row>
    <row r="242" spans="1:48" x14ac:dyDescent="0.3">
      <c r="A242" t="s">
        <v>1500</v>
      </c>
      <c r="B242" t="s">
        <v>1501</v>
      </c>
      <c r="C242" t="s">
        <v>10178</v>
      </c>
      <c r="D242" t="s">
        <v>60</v>
      </c>
      <c r="E242">
        <v>6659.5608347999996</v>
      </c>
      <c r="F242">
        <v>681</v>
      </c>
      <c r="G242">
        <v>65.277493822068195</v>
      </c>
      <c r="H242">
        <f>(Table2[[#This Row],[1Y Return vs Nifty]]-AVERAGE(Table2[1Y Return vs Nifty]))/_xlfn.STDEV.P(Table2[1Y Return vs Nifty])</f>
        <v>0.35177444494327759</v>
      </c>
      <c r="I242">
        <v>18.975989402024801</v>
      </c>
      <c r="J242">
        <f>(Table2[[#This Row],[1M Return vs Nifty]]-AVERAGE(Table2[1M Return vs Nifty]))/_xlfn.STDEV.P(Table2[1M Return vs Nifty])</f>
        <v>1.7023752219141941</v>
      </c>
      <c r="K242">
        <v>70.1327067897315</v>
      </c>
      <c r="L242">
        <f>(Table2[[#This Row],[6M Return vs Nifty]]-AVERAGE(Table2[6M Return vs Nifty]))/_xlfn.STDEV.P(Table2[6M Return vs Nifty])</f>
        <v>2.1681328077495299</v>
      </c>
      <c r="M242">
        <v>6.2896142101591899</v>
      </c>
      <c r="N242">
        <f>(Table2[[#This Row],[1W Return vs Nifty]]-AVERAGE(Table2[1W Return vs Nifty]))/_xlfn.STDEV.P(Table2[1W Return vs Nifty])</f>
        <v>0.89371752320541631</v>
      </c>
      <c r="O242">
        <v>646.9</v>
      </c>
      <c r="P242">
        <v>597.00313533766496</v>
      </c>
      <c r="Q242">
        <v>476.91311889069402</v>
      </c>
      <c r="R242">
        <v>61.9032619106681</v>
      </c>
      <c r="S242" s="2">
        <f>(Table2[[#This Row],[Close Price]]-Table2[[#This Row],[20D EMA]])/Table2[[#This Row],[20D EMA]]</f>
        <v>5.2712938630391136E-2</v>
      </c>
      <c r="T242" s="2">
        <f>(Table2[[#This Row],[Close Price]]-Table2[[#This Row],[50D EMA]])/Table2[[#This Row],[50D EMA]]</f>
        <v>0.14069752684770478</v>
      </c>
      <c r="U242" s="2">
        <f>(Table2[[#This Row],[Close Price]]-Table2[[#This Row],[200D EMA]])/Table2[[#This Row],[200D EMA]]</f>
        <v>0.42793304068467369</v>
      </c>
      <c r="V242">
        <v>0.76134074705816002</v>
      </c>
      <c r="W242">
        <v>682.85</v>
      </c>
      <c r="X242">
        <v>739.4</v>
      </c>
      <c r="Y242">
        <v>660</v>
      </c>
      <c r="Z242">
        <v>708.6</v>
      </c>
      <c r="AA242">
        <v>559</v>
      </c>
      <c r="AB242">
        <v>708.6</v>
      </c>
      <c r="AC242" s="2">
        <f>(Table2[[#This Row],[Close Price]]/Table2[[#This Row],[Day Low]])-1</f>
        <v>-2.7092333601815843E-3</v>
      </c>
      <c r="AD242" s="2">
        <f>(Table2[[#This Row],[Day High]]/Table2[[#This Row],[Close Price]])-1</f>
        <v>8.5756240822320029E-2</v>
      </c>
      <c r="AE242" s="2">
        <f>(Table2[[#This Row],[Close Price]]/Table2[[#This Row],[Current Week Low]])-1</f>
        <v>3.1818181818181746E-2</v>
      </c>
      <c r="AF242" s="2">
        <f>(Table2[[#This Row],[Current Week High]]/Table2[[#This Row],[Close Price]])-1</f>
        <v>4.052863436123344E-2</v>
      </c>
      <c r="AG242" s="2">
        <f>(Table2[[#This Row],[Close Price]]/Table2[[#This Row],[Current Month Low]])-1</f>
        <v>0.2182468694096602</v>
      </c>
      <c r="AH242" s="2">
        <f>(Table2[[#This Row],[Current Month High]]/Table2[[#This Row],[Close Price]])-1</f>
        <v>4.052863436123344E-2</v>
      </c>
      <c r="AI242">
        <v>4.0528634361233404</v>
      </c>
      <c r="AJ242">
        <v>129.44743935309901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0.19</v>
      </c>
      <c r="AM242" t="s">
        <v>10218</v>
      </c>
      <c r="AN242">
        <v>3.4</v>
      </c>
      <c r="AO242" t="s">
        <v>10218</v>
      </c>
      <c r="AP242">
        <v>-1.5008618691905E-2</v>
      </c>
      <c r="AQ242">
        <f>(Table2[[#This Row],[Sharpe Ratio]]-AVERAGE(Table2[Sharpe Ratio]))/_xlfn.STDEV.P(Table2[Sharpe Ratio])</f>
        <v>-0.8368602913633959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4.2791397064490218</v>
      </c>
      <c r="AS242">
        <f>_xlfn.RANK.AVG(Table2[[#This Row],[1Y Return vs Nifty Z-Score]],Table2[1Y Return vs Nifty Z-Score])</f>
        <v>198</v>
      </c>
      <c r="AT242">
        <f>_xlfn.RANK.AVG(Table2[[#This Row],[6M Return vs Nifty Z-Score]],Table2[6M Return vs Nifty Z-Score])</f>
        <v>22</v>
      </c>
      <c r="AU242">
        <f>_xlfn.RANK.AVG(Table2[[#This Row],[Sharpe Ratio Z-Score]],Table2[Sharpe Ratio Z-Score])</f>
        <v>584</v>
      </c>
      <c r="AV242">
        <f>(Table2[[#This Row],[Rank 1Y]]+Table2[[#This Row],[Rank 6M]]+Table2[[#This Row],[Rank Sharpe]])/3</f>
        <v>268</v>
      </c>
    </row>
    <row r="243" spans="1:48" x14ac:dyDescent="0.3">
      <c r="A243" t="s">
        <v>1605</v>
      </c>
      <c r="B243" t="s">
        <v>1606</v>
      </c>
      <c r="C243" t="s">
        <v>10185</v>
      </c>
      <c r="D243" t="s">
        <v>351</v>
      </c>
      <c r="E243">
        <v>5521.51685946</v>
      </c>
      <c r="F243">
        <v>2030.65</v>
      </c>
      <c r="G243">
        <v>86.267225295812196</v>
      </c>
      <c r="H243">
        <f>(Table2[[#This Row],[1Y Return vs Nifty]]-AVERAGE(Table2[1Y Return vs Nifty]))/_xlfn.STDEV.P(Table2[1Y Return vs Nifty])</f>
        <v>0.63957515198532311</v>
      </c>
      <c r="I243">
        <v>6.3629856557498004</v>
      </c>
      <c r="J243">
        <f>(Table2[[#This Row],[1M Return vs Nifty]]-AVERAGE(Table2[1M Return vs Nifty]))/_xlfn.STDEV.P(Table2[1M Return vs Nifty])</f>
        <v>0.43292508782202749</v>
      </c>
      <c r="K243">
        <v>57.3448883232398</v>
      </c>
      <c r="L243">
        <f>(Table2[[#This Row],[6M Return vs Nifty]]-AVERAGE(Table2[6M Return vs Nifty]))/_xlfn.STDEV.P(Table2[6M Return vs Nifty])</f>
        <v>1.7340567047572188</v>
      </c>
      <c r="M243">
        <v>0.182939540922223</v>
      </c>
      <c r="N243">
        <f>(Table2[[#This Row],[1W Return vs Nifty]]-AVERAGE(Table2[1W Return vs Nifty]))/_xlfn.STDEV.P(Table2[1W Return vs Nifty])</f>
        <v>-0.36227922474175633</v>
      </c>
      <c r="O243">
        <v>2042.52</v>
      </c>
      <c r="P243">
        <v>1861.4017898864799</v>
      </c>
      <c r="Q243">
        <v>1450.97492692539</v>
      </c>
      <c r="R243">
        <v>43.814826779307197</v>
      </c>
      <c r="S243" s="2">
        <f>(Table2[[#This Row],[Close Price]]-Table2[[#This Row],[20D EMA]])/Table2[[#This Row],[20D EMA]]</f>
        <v>-5.8114486027064077E-3</v>
      </c>
      <c r="T243" s="2">
        <f>(Table2[[#This Row],[Close Price]]-Table2[[#This Row],[50D EMA]])/Table2[[#This Row],[50D EMA]]</f>
        <v>9.0925135579590241E-2</v>
      </c>
      <c r="U243" s="2">
        <f>(Table2[[#This Row],[Close Price]]-Table2[[#This Row],[200D EMA]])/Table2[[#This Row],[200D EMA]]</f>
        <v>0.39950729838105414</v>
      </c>
      <c r="V243">
        <v>0.89482250707285205</v>
      </c>
      <c r="W243">
        <v>2002.55</v>
      </c>
      <c r="X243">
        <v>2065</v>
      </c>
      <c r="Y243">
        <v>1975</v>
      </c>
      <c r="Z243">
        <v>2269.0500000000002</v>
      </c>
      <c r="AA243">
        <v>1875</v>
      </c>
      <c r="AB243">
        <v>2269.0500000000002</v>
      </c>
      <c r="AC243" s="2">
        <f>(Table2[[#This Row],[Close Price]]/Table2[[#This Row],[Day Low]])-1</f>
        <v>1.4032109060947429E-2</v>
      </c>
      <c r="AD243" s="2">
        <f>(Table2[[#This Row],[Day High]]/Table2[[#This Row],[Close Price]])-1</f>
        <v>1.6915765887769885E-2</v>
      </c>
      <c r="AE243" s="2">
        <f>(Table2[[#This Row],[Close Price]]/Table2[[#This Row],[Current Week Low]])-1</f>
        <v>2.8177215189873372E-2</v>
      </c>
      <c r="AF243" s="2">
        <f>(Table2[[#This Row],[Current Week High]]/Table2[[#This Row],[Close Price]])-1</f>
        <v>0.11740083224583264</v>
      </c>
      <c r="AG243" s="2">
        <f>(Table2[[#This Row],[Close Price]]/Table2[[#This Row],[Current Month Low]])-1</f>
        <v>8.3013333333333383E-2</v>
      </c>
      <c r="AH243" s="2">
        <f>(Table2[[#This Row],[Current Month High]]/Table2[[#This Row],[Close Price]])-1</f>
        <v>0.11740083224583264</v>
      </c>
      <c r="AI243">
        <v>11.7400832245832</v>
      </c>
      <c r="AJ243">
        <v>116.48720682302699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0.49</v>
      </c>
      <c r="AM243" t="s">
        <v>10218</v>
      </c>
      <c r="AN243">
        <v>4.5199999999999996</v>
      </c>
      <c r="AO243" t="s">
        <v>10218</v>
      </c>
      <c r="AP243">
        <v>-3.5382879825275E-2</v>
      </c>
      <c r="AQ243">
        <f>(Table2[[#This Row],[Sharpe Ratio]]-AVERAGE(Table2[Sharpe Ratio]))/_xlfn.STDEV.P(Table2[Sharpe Ratio])</f>
        <v>-1.0727071737314138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1.3715705460913994</v>
      </c>
      <c r="AS243">
        <f>_xlfn.RANK.AVG(Table2[[#This Row],[1Y Return vs Nifty Z-Score]],Table2[1Y Return vs Nifty Z-Score])</f>
        <v>129</v>
      </c>
      <c r="AT243">
        <f>_xlfn.RANK.AVG(Table2[[#This Row],[6M Return vs Nifty Z-Score]],Table2[6M Return vs Nifty Z-Score])</f>
        <v>43</v>
      </c>
      <c r="AU243">
        <f>_xlfn.RANK.AVG(Table2[[#This Row],[Sharpe Ratio Z-Score]],Table2[Sharpe Ratio Z-Score])</f>
        <v>633</v>
      </c>
      <c r="AV243">
        <f>(Table2[[#This Row],[Rank 1Y]]+Table2[[#This Row],[Rank 6M]]+Table2[[#This Row],[Rank Sharpe]])/3</f>
        <v>268.33333333333331</v>
      </c>
    </row>
    <row r="244" spans="1:48" x14ac:dyDescent="0.3">
      <c r="A244" t="s">
        <v>240</v>
      </c>
      <c r="B244" t="s">
        <v>241</v>
      </c>
      <c r="C244" t="s">
        <v>10173</v>
      </c>
      <c r="D244" t="s">
        <v>242</v>
      </c>
      <c r="E244">
        <v>111480.90575039999</v>
      </c>
      <c r="F244">
        <v>103.68</v>
      </c>
      <c r="G244">
        <v>52.602222006917202</v>
      </c>
      <c r="H244">
        <f>(Table2[[#This Row],[1Y Return vs Nifty]]-AVERAGE(Table2[1Y Return vs Nifty]))/_xlfn.STDEV.P(Table2[1Y Return vs Nifty])</f>
        <v>0.1779774530706669</v>
      </c>
      <c r="I244">
        <v>20.2996471221281</v>
      </c>
      <c r="J244">
        <f>(Table2[[#This Row],[1M Return vs Nifty]]-AVERAGE(Table2[1M Return vs Nifty]))/_xlfn.STDEV.P(Table2[1M Return vs Nifty])</f>
        <v>1.8355962614126968</v>
      </c>
      <c r="K244">
        <v>4.87662173302677</v>
      </c>
      <c r="L244">
        <f>(Table2[[#This Row],[6M Return vs Nifty]]-AVERAGE(Table2[6M Return vs Nifty]))/_xlfn.STDEV.P(Table2[6M Return vs Nifty])</f>
        <v>-4.6952366643029528E-2</v>
      </c>
      <c r="M244">
        <v>19.264619188169299</v>
      </c>
      <c r="N244">
        <f>(Table2[[#This Row],[1W Return vs Nifty]]-AVERAGE(Table2[1W Return vs Nifty]))/_xlfn.STDEV.P(Table2[1W Return vs Nifty])</f>
        <v>3.5623653454113007</v>
      </c>
      <c r="O244">
        <v>94.14</v>
      </c>
      <c r="P244">
        <v>89.655528454300693</v>
      </c>
      <c r="Q244">
        <v>80.340666086919398</v>
      </c>
      <c r="R244">
        <v>75.133831791779301</v>
      </c>
      <c r="S244" s="2">
        <f>(Table2[[#This Row],[Close Price]]-Table2[[#This Row],[20D EMA]])/Table2[[#This Row],[20D EMA]]</f>
        <v>0.10133843212237101</v>
      </c>
      <c r="T244" s="2">
        <f>(Table2[[#This Row],[Close Price]]-Table2[[#This Row],[50D EMA]])/Table2[[#This Row],[50D EMA]]</f>
        <v>0.1564261768067976</v>
      </c>
      <c r="U244" s="2">
        <f>(Table2[[#This Row],[Close Price]]-Table2[[#This Row],[200D EMA]])/Table2[[#This Row],[200D EMA]]</f>
        <v>0.29050461055214705</v>
      </c>
      <c r="V244">
        <v>3.35357294421055</v>
      </c>
      <c r="W244">
        <v>102.4</v>
      </c>
      <c r="X244">
        <v>104.29</v>
      </c>
      <c r="Y244">
        <v>101.57</v>
      </c>
      <c r="Z244">
        <v>107.9</v>
      </c>
      <c r="AA244">
        <v>83.31</v>
      </c>
      <c r="AB244">
        <v>107.9</v>
      </c>
      <c r="AC244" s="2">
        <f>(Table2[[#This Row],[Close Price]]/Table2[[#This Row],[Day Low]])-1</f>
        <v>1.2499999999999956E-2</v>
      </c>
      <c r="AD244" s="2">
        <f>(Table2[[#This Row],[Day High]]/Table2[[#This Row],[Close Price]])-1</f>
        <v>5.8834876543210068E-3</v>
      </c>
      <c r="AE244" s="2">
        <f>(Table2[[#This Row],[Close Price]]/Table2[[#This Row],[Current Week Low]])-1</f>
        <v>2.0773850546421224E-2</v>
      </c>
      <c r="AF244" s="2">
        <f>(Table2[[#This Row],[Current Week High]]/Table2[[#This Row],[Close Price]])-1</f>
        <v>4.0702160493827133E-2</v>
      </c>
      <c r="AG244" s="2">
        <f>(Table2[[#This Row],[Close Price]]/Table2[[#This Row],[Current Month Low]])-1</f>
        <v>0.24450846236946355</v>
      </c>
      <c r="AH244" s="2">
        <f>(Table2[[#This Row],[Current Month High]]/Table2[[#This Row],[Close Price]])-1</f>
        <v>4.0702160493827133E-2</v>
      </c>
      <c r="AI244">
        <v>4.0702160493827098</v>
      </c>
      <c r="AJ244">
        <v>79.532467532467507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0.18</v>
      </c>
      <c r="AM244" t="s">
        <v>10218</v>
      </c>
      <c r="AN244">
        <v>20.54</v>
      </c>
      <c r="AO244" t="s">
        <v>10218</v>
      </c>
      <c r="AP244">
        <v>9.3622138225116003E-2</v>
      </c>
      <c r="AQ244">
        <f>(Table2[[#This Row],[Sharpe Ratio]]-AVERAGE(Table2[Sharpe Ratio]))/_xlfn.STDEV.P(Table2[Sharpe Ratio])</f>
        <v>0.42061968204262473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5.9496063752942598</v>
      </c>
      <c r="AS244">
        <f>_xlfn.RANK.AVG(Table2[[#This Row],[1Y Return vs Nifty Z-Score]],Table2[1Y Return vs Nifty Z-Score])</f>
        <v>237</v>
      </c>
      <c r="AT244">
        <f>_xlfn.RANK.AVG(Table2[[#This Row],[6M Return vs Nifty Z-Score]],Table2[6M Return vs Nifty Z-Score])</f>
        <v>340</v>
      </c>
      <c r="AU244">
        <f>_xlfn.RANK.AVG(Table2[[#This Row],[Sharpe Ratio Z-Score]],Table2[Sharpe Ratio Z-Score])</f>
        <v>231</v>
      </c>
      <c r="AV244">
        <f>(Table2[[#This Row],[Rank 1Y]]+Table2[[#This Row],[Rank 6M]]+Table2[[#This Row],[Rank Sharpe]])/3</f>
        <v>269.33333333333331</v>
      </c>
    </row>
    <row r="245" spans="1:48" x14ac:dyDescent="0.3">
      <c r="A245" t="s">
        <v>976</v>
      </c>
      <c r="B245" t="s">
        <v>977</v>
      </c>
      <c r="C245" t="s">
        <v>10187</v>
      </c>
      <c r="D245" t="s">
        <v>978</v>
      </c>
      <c r="E245">
        <v>14572.419045189999</v>
      </c>
      <c r="F245">
        <v>820.9</v>
      </c>
      <c r="G245">
        <v>39.326977073243697</v>
      </c>
      <c r="H245">
        <f>(Table2[[#This Row],[1Y Return vs Nifty]]-AVERAGE(Table2[1Y Return vs Nifty]))/_xlfn.STDEV.P(Table2[1Y Return vs Nifty])</f>
        <v>-4.0460703291810814E-3</v>
      </c>
      <c r="I245">
        <v>4.8354836091375297</v>
      </c>
      <c r="J245">
        <f>(Table2[[#This Row],[1M Return vs Nifty]]-AVERAGE(Table2[1M Return vs Nifty]))/_xlfn.STDEV.P(Table2[1M Return vs Nifty])</f>
        <v>0.27918790380900621</v>
      </c>
      <c r="K245">
        <v>16.550316615136602</v>
      </c>
      <c r="L245">
        <f>(Table2[[#This Row],[6M Return vs Nifty]]-AVERAGE(Table2[6M Return vs Nifty]))/_xlfn.STDEV.P(Table2[6M Return vs Nifty])</f>
        <v>0.34930536842143367</v>
      </c>
      <c r="M245">
        <v>7.3130308470976102</v>
      </c>
      <c r="N245">
        <f>(Table2[[#This Row],[1W Return vs Nifty]]-AVERAGE(Table2[1W Return vs Nifty]))/_xlfn.STDEV.P(Table2[1W Return vs Nifty])</f>
        <v>1.1042098185073206</v>
      </c>
      <c r="O245">
        <v>786.23</v>
      </c>
      <c r="P245">
        <v>744.82348817362504</v>
      </c>
      <c r="Q245">
        <v>638.25780259304599</v>
      </c>
      <c r="R245">
        <v>61.359082242065199</v>
      </c>
      <c r="S245" s="2">
        <f>(Table2[[#This Row],[Close Price]]-Table2[[#This Row],[20D EMA]])/Table2[[#This Row],[20D EMA]]</f>
        <v>4.4096511199012957E-2</v>
      </c>
      <c r="T245" s="2">
        <f>(Table2[[#This Row],[Close Price]]-Table2[[#This Row],[50D EMA]])/Table2[[#This Row],[50D EMA]]</f>
        <v>0.1021403232233203</v>
      </c>
      <c r="U245" s="2">
        <f>(Table2[[#This Row],[Close Price]]-Table2[[#This Row],[200D EMA]])/Table2[[#This Row],[200D EMA]]</f>
        <v>0.28615740640370502</v>
      </c>
      <c r="V245">
        <v>0.744833551602196</v>
      </c>
      <c r="W245">
        <v>815.8</v>
      </c>
      <c r="X245">
        <v>828.9</v>
      </c>
      <c r="Y245">
        <v>789.3</v>
      </c>
      <c r="Z245">
        <v>859.95</v>
      </c>
      <c r="AA245">
        <v>743</v>
      </c>
      <c r="AB245">
        <v>859.95</v>
      </c>
      <c r="AC245" s="2">
        <f>(Table2[[#This Row],[Close Price]]/Table2[[#This Row],[Day Low]])-1</f>
        <v>6.2515322382936667E-3</v>
      </c>
      <c r="AD245" s="2">
        <f>(Table2[[#This Row],[Day High]]/Table2[[#This Row],[Close Price]])-1</f>
        <v>9.74540138871971E-3</v>
      </c>
      <c r="AE245" s="2">
        <f>(Table2[[#This Row],[Close Price]]/Table2[[#This Row],[Current Week Low]])-1</f>
        <v>4.003547447105027E-2</v>
      </c>
      <c r="AF245" s="2">
        <f>(Table2[[#This Row],[Current Week High]]/Table2[[#This Row],[Close Price]])-1</f>
        <v>4.756974052868812E-2</v>
      </c>
      <c r="AG245" s="2">
        <f>(Table2[[#This Row],[Close Price]]/Table2[[#This Row],[Current Month Low]])-1</f>
        <v>0.10484522207267832</v>
      </c>
      <c r="AH245" s="2">
        <f>(Table2[[#This Row],[Current Month High]]/Table2[[#This Row],[Close Price]])-1</f>
        <v>4.756974052868812E-2</v>
      </c>
      <c r="AI245">
        <v>4.7569740528688103</v>
      </c>
      <c r="AJ245">
        <v>81.334216920697997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</v>
      </c>
      <c r="AM245" t="s">
        <v>10218</v>
      </c>
      <c r="AN245">
        <v>2.98</v>
      </c>
      <c r="AO245" t="s">
        <v>10218</v>
      </c>
      <c r="AP245">
        <v>6.3809311458122006E-2</v>
      </c>
      <c r="AQ245">
        <f>(Table2[[#This Row],[Sharpe Ratio]]-AVERAGE(Table2[Sharpe Ratio]))/_xlfn.STDEV.P(Table2[Sharpe Ratio])</f>
        <v>7.5514541711563757E-2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1.8041715621201431</v>
      </c>
      <c r="AS245">
        <f>_xlfn.RANK.AVG(Table2[[#This Row],[1Y Return vs Nifty Z-Score]],Table2[1Y Return vs Nifty Z-Score])</f>
        <v>286</v>
      </c>
      <c r="AT245">
        <f>_xlfn.RANK.AVG(Table2[[#This Row],[6M Return vs Nifty Z-Score]],Table2[6M Return vs Nifty Z-Score])</f>
        <v>211</v>
      </c>
      <c r="AU245">
        <f>_xlfn.RANK.AVG(Table2[[#This Row],[Sharpe Ratio Z-Score]],Table2[Sharpe Ratio Z-Score])</f>
        <v>311</v>
      </c>
      <c r="AV245">
        <f>(Table2[[#This Row],[Rank 1Y]]+Table2[[#This Row],[Rank 6M]]+Table2[[#This Row],[Rank Sharpe]])/3</f>
        <v>269.33333333333331</v>
      </c>
    </row>
    <row r="246" spans="1:48" x14ac:dyDescent="0.3">
      <c r="A246" t="s">
        <v>151</v>
      </c>
      <c r="B246" t="s">
        <v>152</v>
      </c>
      <c r="C246" t="s">
        <v>10180</v>
      </c>
      <c r="D246" t="s">
        <v>153</v>
      </c>
      <c r="E246">
        <v>175963.96331670001</v>
      </c>
      <c r="F246">
        <v>450.75</v>
      </c>
      <c r="G246">
        <v>37.004583487954001</v>
      </c>
      <c r="H246">
        <f>(Table2[[#This Row],[1Y Return vs Nifty]]-AVERAGE(Table2[1Y Return vs Nifty]))/_xlfn.STDEV.P(Table2[1Y Return vs Nifty])</f>
        <v>-3.588957040979756E-2</v>
      </c>
      <c r="I246">
        <v>-5.5232468935645898</v>
      </c>
      <c r="J246">
        <f>(Table2[[#This Row],[1M Return vs Nifty]]-AVERAGE(Table2[1M Return vs Nifty]))/_xlfn.STDEV.P(Table2[1M Return vs Nifty])</f>
        <v>-0.76337833102330965</v>
      </c>
      <c r="K246">
        <v>49.751165331471803</v>
      </c>
      <c r="L246">
        <f>(Table2[[#This Row],[6M Return vs Nifty]]-AVERAGE(Table2[6M Return vs Nifty]))/_xlfn.STDEV.P(Table2[6M Return vs Nifty])</f>
        <v>1.4762915752234338</v>
      </c>
      <c r="M246">
        <v>0.249052156489283</v>
      </c>
      <c r="N246">
        <f>(Table2[[#This Row],[1W Return vs Nifty]]-AVERAGE(Table2[1W Return vs Nifty]))/_xlfn.STDEV.P(Table2[1W Return vs Nifty])</f>
        <v>-0.34868144286403197</v>
      </c>
      <c r="O246">
        <v>448.27</v>
      </c>
      <c r="P246">
        <v>438.15177986695602</v>
      </c>
      <c r="Q246">
        <v>356.43811133417898</v>
      </c>
      <c r="R246">
        <v>54.666271070525802</v>
      </c>
      <c r="S246" s="2">
        <f>(Table2[[#This Row],[Close Price]]-Table2[[#This Row],[20D EMA]])/Table2[[#This Row],[20D EMA]]</f>
        <v>5.532380038815933E-3</v>
      </c>
      <c r="T246" s="2">
        <f>(Table2[[#This Row],[Close Price]]-Table2[[#This Row],[50D EMA]])/Table2[[#This Row],[50D EMA]]</f>
        <v>2.8753095872095753E-2</v>
      </c>
      <c r="U246" s="2">
        <f>(Table2[[#This Row],[Close Price]]-Table2[[#This Row],[200D EMA]])/Table2[[#This Row],[200D EMA]]</f>
        <v>0.26459541128417324</v>
      </c>
      <c r="V246">
        <v>1.3091175660566301</v>
      </c>
      <c r="W246">
        <v>456</v>
      </c>
      <c r="X246">
        <v>462.25</v>
      </c>
      <c r="Y246">
        <v>438</v>
      </c>
      <c r="Z246">
        <v>455.5</v>
      </c>
      <c r="AA246">
        <v>410.55</v>
      </c>
      <c r="AB246">
        <v>479.6</v>
      </c>
      <c r="AC246" s="2">
        <f>(Table2[[#This Row],[Close Price]]/Table2[[#This Row],[Day Low]])-1</f>
        <v>-1.1513157894736836E-2</v>
      </c>
      <c r="AD246" s="2">
        <f>(Table2[[#This Row],[Day High]]/Table2[[#This Row],[Close Price]])-1</f>
        <v>2.5513033832501364E-2</v>
      </c>
      <c r="AE246" s="2">
        <f>(Table2[[#This Row],[Close Price]]/Table2[[#This Row],[Current Week Low]])-1</f>
        <v>2.9109589041095951E-2</v>
      </c>
      <c r="AF246" s="2">
        <f>(Table2[[#This Row],[Current Week High]]/Table2[[#This Row],[Close Price]])-1</f>
        <v>1.0537992235163607E-2</v>
      </c>
      <c r="AG246" s="2">
        <f>(Table2[[#This Row],[Close Price]]/Table2[[#This Row],[Current Month Low]])-1</f>
        <v>9.7917427840701565E-2</v>
      </c>
      <c r="AH246" s="2">
        <f>(Table2[[#This Row],[Current Month High]]/Table2[[#This Row],[Close Price]])-1</f>
        <v>6.4004437049362206E-2</v>
      </c>
      <c r="AI246">
        <v>12.423738214087599</v>
      </c>
      <c r="AJ246">
        <v>116.70673076923001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0.03</v>
      </c>
      <c r="AM246" t="s">
        <v>10218</v>
      </c>
      <c r="AN246">
        <v>0.23</v>
      </c>
      <c r="AO246" t="s">
        <v>10218</v>
      </c>
      <c r="AP246">
        <v>2.0260287933263E-2</v>
      </c>
      <c r="AQ246">
        <f>(Table2[[#This Row],[Sharpe Ratio]]-AVERAGE(Table2[Sharpe Ratio]))/_xlfn.STDEV.P(Table2[Sharpe Ratio])</f>
        <v>-0.42859706073016962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-0.10025482980387507</v>
      </c>
      <c r="AS246">
        <f>_xlfn.RANK.AVG(Table2[[#This Row],[1Y Return vs Nifty Z-Score]],Table2[1Y Return vs Nifty Z-Score])</f>
        <v>296</v>
      </c>
      <c r="AT246">
        <f>_xlfn.RANK.AVG(Table2[[#This Row],[6M Return vs Nifty Z-Score]],Table2[6M Return vs Nifty Z-Score])</f>
        <v>61</v>
      </c>
      <c r="AU246">
        <f>_xlfn.RANK.AVG(Table2[[#This Row],[Sharpe Ratio Z-Score]],Table2[Sharpe Ratio Z-Score])</f>
        <v>452</v>
      </c>
      <c r="AV246">
        <f>(Table2[[#This Row],[Rank 1Y]]+Table2[[#This Row],[Rank 6M]]+Table2[[#This Row],[Rank Sharpe]])/3</f>
        <v>269.66666666666669</v>
      </c>
    </row>
    <row r="247" spans="1:48" x14ac:dyDescent="0.3">
      <c r="A247" t="s">
        <v>1613</v>
      </c>
      <c r="B247" t="s">
        <v>1614</v>
      </c>
      <c r="C247" t="s">
        <v>10175</v>
      </c>
      <c r="D247" t="s">
        <v>1615</v>
      </c>
      <c r="E247">
        <v>5475.5152617000003</v>
      </c>
      <c r="F247">
        <v>1070.75</v>
      </c>
      <c r="G247">
        <v>57.430249837533403</v>
      </c>
      <c r="H247">
        <f>(Table2[[#This Row],[1Y Return vs Nifty]]-AVERAGE(Table2[1Y Return vs Nifty]))/_xlfn.STDEV.P(Table2[1Y Return vs Nifty])</f>
        <v>0.24417695757638913</v>
      </c>
      <c r="I247">
        <v>15.633511351022101</v>
      </c>
      <c r="J247">
        <f>(Table2[[#This Row],[1M Return vs Nifty]]-AVERAGE(Table2[1M Return vs Nifty]))/_xlfn.STDEV.P(Table2[1M Return vs Nifty])</f>
        <v>1.3659677098416934</v>
      </c>
      <c r="K247">
        <v>33.848383738111302</v>
      </c>
      <c r="L247">
        <f>(Table2[[#This Row],[6M Return vs Nifty]]-AVERAGE(Table2[6M Return vs Nifty]))/_xlfn.STDEV.P(Table2[6M Return vs Nifty])</f>
        <v>0.93647960660095442</v>
      </c>
      <c r="M247">
        <v>6.2476183096946096</v>
      </c>
      <c r="N247">
        <f>(Table2[[#This Row],[1W Return vs Nifty]]-AVERAGE(Table2[1W Return vs Nifty]))/_xlfn.STDEV.P(Table2[1W Return vs Nifty])</f>
        <v>0.88507997212113398</v>
      </c>
      <c r="O247">
        <v>1021.24</v>
      </c>
      <c r="P247">
        <v>954.992932687191</v>
      </c>
      <c r="Q247">
        <v>779.136765324679</v>
      </c>
      <c r="R247">
        <v>58.847035271895997</v>
      </c>
      <c r="S247" s="2">
        <f>(Table2[[#This Row],[Close Price]]-Table2[[#This Row],[20D EMA]])/Table2[[#This Row],[20D EMA]]</f>
        <v>4.848027887665974E-2</v>
      </c>
      <c r="T247" s="2">
        <f>(Table2[[#This Row],[Close Price]]-Table2[[#This Row],[50D EMA]])/Table2[[#This Row],[50D EMA]]</f>
        <v>0.12121248582132216</v>
      </c>
      <c r="U247" s="2">
        <f>(Table2[[#This Row],[Close Price]]-Table2[[#This Row],[200D EMA]])/Table2[[#This Row],[200D EMA]]</f>
        <v>0.37427733827167176</v>
      </c>
      <c r="V247">
        <v>2.3598757309092799</v>
      </c>
      <c r="W247">
        <v>1068</v>
      </c>
      <c r="X247">
        <v>1110</v>
      </c>
      <c r="Y247">
        <v>1061.05</v>
      </c>
      <c r="Z247">
        <v>1157.95</v>
      </c>
      <c r="AA247">
        <v>921.45</v>
      </c>
      <c r="AB247">
        <v>1157.95</v>
      </c>
      <c r="AC247" s="2">
        <f>(Table2[[#This Row],[Close Price]]/Table2[[#This Row],[Day Low]])-1</f>
        <v>2.5749063670412742E-3</v>
      </c>
      <c r="AD247" s="2">
        <f>(Table2[[#This Row],[Day High]]/Table2[[#This Row],[Close Price]])-1</f>
        <v>3.6656549147793704E-2</v>
      </c>
      <c r="AE247" s="2">
        <f>(Table2[[#This Row],[Close Price]]/Table2[[#This Row],[Current Week Low]])-1</f>
        <v>9.1418877526978637E-3</v>
      </c>
      <c r="AF247" s="2">
        <f>(Table2[[#This Row],[Current Week High]]/Table2[[#This Row],[Close Price]])-1</f>
        <v>8.1438244221340161E-2</v>
      </c>
      <c r="AG247" s="2">
        <f>(Table2[[#This Row],[Close Price]]/Table2[[#This Row],[Current Month Low]])-1</f>
        <v>0.16202723967659671</v>
      </c>
      <c r="AH247" s="2">
        <f>(Table2[[#This Row],[Current Month High]]/Table2[[#This Row],[Close Price]])-1</f>
        <v>8.1438244221340161E-2</v>
      </c>
      <c r="AI247">
        <v>8.1438244221340099</v>
      </c>
      <c r="AJ247">
        <v>100.140186915887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0.12</v>
      </c>
      <c r="AM247" t="s">
        <v>10218</v>
      </c>
      <c r="AN247">
        <v>9.93</v>
      </c>
      <c r="AO247" t="s">
        <v>10218</v>
      </c>
      <c r="AP247">
        <v>1.3737124253003E-2</v>
      </c>
      <c r="AQ247">
        <f>(Table2[[#This Row],[Sharpe Ratio]]-AVERAGE(Table2[Sharpe Ratio]))/_xlfn.STDEV.P(Table2[Sharpe Ratio])</f>
        <v>-0.50410742192043767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2.9275968242197332</v>
      </c>
      <c r="AS247">
        <f>_xlfn.RANK.AVG(Table2[[#This Row],[1Y Return vs Nifty Z-Score]],Table2[1Y Return vs Nifty Z-Score])</f>
        <v>224</v>
      </c>
      <c r="AT247">
        <f>_xlfn.RANK.AVG(Table2[[#This Row],[6M Return vs Nifty Z-Score]],Table2[6M Return vs Nifty Z-Score])</f>
        <v>111</v>
      </c>
      <c r="AU247">
        <f>_xlfn.RANK.AVG(Table2[[#This Row],[Sharpe Ratio Z-Score]],Table2[Sharpe Ratio Z-Score])</f>
        <v>478</v>
      </c>
      <c r="AV247">
        <f>(Table2[[#This Row],[Rank 1Y]]+Table2[[#This Row],[Rank 6M]]+Table2[[#This Row],[Rank Sharpe]])/3</f>
        <v>271</v>
      </c>
    </row>
    <row r="248" spans="1:48" x14ac:dyDescent="0.3">
      <c r="A248" t="s">
        <v>644</v>
      </c>
      <c r="B248" t="s">
        <v>645</v>
      </c>
      <c r="C248" t="s">
        <v>10173</v>
      </c>
      <c r="D248" t="s">
        <v>413</v>
      </c>
      <c r="E248">
        <v>28498.0465204299</v>
      </c>
      <c r="F248">
        <v>1517.65</v>
      </c>
      <c r="G248">
        <v>29.3777124241015</v>
      </c>
      <c r="H248">
        <f>(Table2[[#This Row],[1Y Return vs Nifty]]-AVERAGE(Table2[1Y Return vs Nifty]))/_xlfn.STDEV.P(Table2[1Y Return vs Nifty])</f>
        <v>-0.14046541443338648</v>
      </c>
      <c r="I248">
        <v>-0.90325122720652995</v>
      </c>
      <c r="J248">
        <f>(Table2[[#This Row],[1M Return vs Nifty]]-AVERAGE(Table2[1M Return vs Nifty]))/_xlfn.STDEV.P(Table2[1M Return vs Nifty])</f>
        <v>-0.29839360286959482</v>
      </c>
      <c r="K248">
        <v>13.795419360621301</v>
      </c>
      <c r="L248">
        <f>(Table2[[#This Row],[6M Return vs Nifty]]-AVERAGE(Table2[6M Return vs Nifty]))/_xlfn.STDEV.P(Table2[6M Return vs Nifty])</f>
        <v>0.25579175876880217</v>
      </c>
      <c r="M248">
        <v>-2.9368536713426598</v>
      </c>
      <c r="N248">
        <f>(Table2[[#This Row],[1W Return vs Nifty]]-AVERAGE(Table2[1W Return vs Nifty]))/_xlfn.STDEV.P(Table2[1W Return vs Nifty])</f>
        <v>-1.0039459813829725</v>
      </c>
      <c r="O248">
        <v>1471.37</v>
      </c>
      <c r="P248">
        <v>1367.1543247375901</v>
      </c>
      <c r="Q248">
        <v>1157.6587243424599</v>
      </c>
      <c r="R248">
        <v>61.5019898877675</v>
      </c>
      <c r="S248" s="2">
        <f>(Table2[[#This Row],[Close Price]]-Table2[[#This Row],[20D EMA]])/Table2[[#This Row],[20D EMA]]</f>
        <v>3.1453679224124592E-2</v>
      </c>
      <c r="T248" s="2">
        <f>(Table2[[#This Row],[Close Price]]-Table2[[#This Row],[50D EMA]])/Table2[[#This Row],[50D EMA]]</f>
        <v>0.11007950787947512</v>
      </c>
      <c r="U248" s="2">
        <f>(Table2[[#This Row],[Close Price]]-Table2[[#This Row],[200D EMA]])/Table2[[#This Row],[200D EMA]]</f>
        <v>0.31096493991526919</v>
      </c>
      <c r="V248">
        <v>0.82914401700976004</v>
      </c>
      <c r="W248">
        <v>1517.75</v>
      </c>
      <c r="X248">
        <v>1561.95</v>
      </c>
      <c r="Y248">
        <v>1491</v>
      </c>
      <c r="Z248">
        <v>1575</v>
      </c>
      <c r="AA248">
        <v>1430</v>
      </c>
      <c r="AB248">
        <v>1649.8</v>
      </c>
      <c r="AC248" s="2">
        <f>(Table2[[#This Row],[Close Price]]/Table2[[#This Row],[Day Low]])-1</f>
        <v>-6.5887003788400733E-5</v>
      </c>
      <c r="AD248" s="2">
        <f>(Table2[[#This Row],[Day High]]/Table2[[#This Row],[Close Price]])-1</f>
        <v>2.91898659111125E-2</v>
      </c>
      <c r="AE248" s="2">
        <f>(Table2[[#This Row],[Close Price]]/Table2[[#This Row],[Current Week Low]])-1</f>
        <v>1.7873910127431225E-2</v>
      </c>
      <c r="AF248" s="2">
        <f>(Table2[[#This Row],[Current Week High]]/Table2[[#This Row],[Close Price]])-1</f>
        <v>3.7788686456033949E-2</v>
      </c>
      <c r="AG248" s="2">
        <f>(Table2[[#This Row],[Close Price]]/Table2[[#This Row],[Current Month Low]])-1</f>
        <v>6.1293706293706451E-2</v>
      </c>
      <c r="AH248" s="2">
        <f>(Table2[[#This Row],[Current Month High]]/Table2[[#This Row],[Close Price]])-1</f>
        <v>8.7075412644548988E-2</v>
      </c>
      <c r="AI248">
        <v>8.7075412644548997</v>
      </c>
      <c r="AJ248">
        <v>71.466500960343396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0.28000000000000003</v>
      </c>
      <c r="AM248" t="s">
        <v>10218</v>
      </c>
      <c r="AN248">
        <v>3.52</v>
      </c>
      <c r="AO248" t="s">
        <v>10218</v>
      </c>
      <c r="AP248">
        <v>8.6089309702238007E-2</v>
      </c>
      <c r="AQ248">
        <f>(Table2[[#This Row],[Sharpe Ratio]]-AVERAGE(Table2[Sharpe Ratio]))/_xlfn.STDEV.P(Table2[Sharpe Ratio])</f>
        <v>0.33342171638860346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-0.85359152352854817</v>
      </c>
      <c r="AS248">
        <f>_xlfn.RANK.AVG(Table2[[#This Row],[1Y Return vs Nifty Z-Score]],Table2[1Y Return vs Nifty Z-Score])</f>
        <v>326</v>
      </c>
      <c r="AT248">
        <f>_xlfn.RANK.AVG(Table2[[#This Row],[6M Return vs Nifty Z-Score]],Table2[6M Return vs Nifty Z-Score])</f>
        <v>241</v>
      </c>
      <c r="AU248">
        <f>_xlfn.RANK.AVG(Table2[[#This Row],[Sharpe Ratio Z-Score]],Table2[Sharpe Ratio Z-Score])</f>
        <v>251</v>
      </c>
      <c r="AV248">
        <f>(Table2[[#This Row],[Rank 1Y]]+Table2[[#This Row],[Rank 6M]]+Table2[[#This Row],[Rank Sharpe]])/3</f>
        <v>272.66666666666669</v>
      </c>
    </row>
    <row r="249" spans="1:48" x14ac:dyDescent="0.3">
      <c r="A249" t="s">
        <v>366</v>
      </c>
      <c r="B249" t="s">
        <v>367</v>
      </c>
      <c r="C249" t="s">
        <v>10183</v>
      </c>
      <c r="D249" t="s">
        <v>368</v>
      </c>
      <c r="E249">
        <v>68015.902407150003</v>
      </c>
      <c r="F249">
        <v>5354.45</v>
      </c>
      <c r="G249">
        <v>23.7245773642553</v>
      </c>
      <c r="H249">
        <f>(Table2[[#This Row],[1Y Return vs Nifty]]-AVERAGE(Table2[1Y Return vs Nifty]))/_xlfn.STDEV.P(Table2[1Y Return vs Nifty])</f>
        <v>-0.21797837686756971</v>
      </c>
      <c r="I249">
        <v>-13.915580838636799</v>
      </c>
      <c r="J249">
        <f>(Table2[[#This Row],[1M Return vs Nifty]]-AVERAGE(Table2[1M Return vs Nifty]))/_xlfn.STDEV.P(Table2[1M Return vs Nifty])</f>
        <v>-1.6080343436772742</v>
      </c>
      <c r="K249">
        <v>14.8030273533018</v>
      </c>
      <c r="L249">
        <f>(Table2[[#This Row],[6M Return vs Nifty]]-AVERAGE(Table2[6M Return vs Nifty]))/_xlfn.STDEV.P(Table2[6M Return vs Nifty])</f>
        <v>0.28999450820200157</v>
      </c>
      <c r="M249">
        <v>-4.8391356273472299</v>
      </c>
      <c r="N249">
        <f>(Table2[[#This Row],[1W Return vs Nifty]]-AVERAGE(Table2[1W Return vs Nifty]))/_xlfn.STDEV.P(Table2[1W Return vs Nifty])</f>
        <v>-1.3951998273519548</v>
      </c>
      <c r="O249">
        <v>5604.96</v>
      </c>
      <c r="P249">
        <v>5573.2015231567102</v>
      </c>
      <c r="Q249">
        <v>4767.3253952658797</v>
      </c>
      <c r="R249">
        <v>33.427271693217101</v>
      </c>
      <c r="S249" s="2">
        <f>(Table2[[#This Row],[Close Price]]-Table2[[#This Row],[20D EMA]])/Table2[[#This Row],[20D EMA]]</f>
        <v>-4.4694342154092126E-2</v>
      </c>
      <c r="T249" s="2">
        <f>(Table2[[#This Row],[Close Price]]-Table2[[#This Row],[50D EMA]])/Table2[[#This Row],[50D EMA]]</f>
        <v>-3.9250603490255206E-2</v>
      </c>
      <c r="U249" s="2">
        <f>(Table2[[#This Row],[Close Price]]-Table2[[#This Row],[200D EMA]])/Table2[[#This Row],[200D EMA]]</f>
        <v>0.12315597448354486</v>
      </c>
      <c r="V249">
        <v>0.81427011067749799</v>
      </c>
      <c r="W249">
        <v>5365.6</v>
      </c>
      <c r="X249">
        <v>5412.8</v>
      </c>
      <c r="Y249">
        <v>5308</v>
      </c>
      <c r="Z249">
        <v>5490</v>
      </c>
      <c r="AA249">
        <v>5238</v>
      </c>
      <c r="AB249">
        <v>6320.35</v>
      </c>
      <c r="AC249" s="2">
        <f>(Table2[[#This Row],[Close Price]]/Table2[[#This Row],[Day Low]])-1</f>
        <v>-2.0780527806769644E-3</v>
      </c>
      <c r="AD249" s="2">
        <f>(Table2[[#This Row],[Day High]]/Table2[[#This Row],[Close Price]])-1</f>
        <v>1.0897477798840205E-2</v>
      </c>
      <c r="AE249" s="2">
        <f>(Table2[[#This Row],[Close Price]]/Table2[[#This Row],[Current Week Low]])-1</f>
        <v>8.7509419743783123E-3</v>
      </c>
      <c r="AF249" s="2">
        <f>(Table2[[#This Row],[Current Week High]]/Table2[[#This Row],[Close Price]])-1</f>
        <v>2.5315391870313508E-2</v>
      </c>
      <c r="AG249" s="2">
        <f>(Table2[[#This Row],[Close Price]]/Table2[[#This Row],[Current Month Low]])-1</f>
        <v>2.2231767850324546E-2</v>
      </c>
      <c r="AH249" s="2">
        <f>(Table2[[#This Row],[Current Month High]]/Table2[[#This Row],[Close Price]])-1</f>
        <v>0.1803920103838863</v>
      </c>
      <c r="AI249">
        <v>20.647312048856499</v>
      </c>
      <c r="AJ249">
        <v>58.319658195473103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-0.11</v>
      </c>
      <c r="AM249" t="s">
        <v>10217</v>
      </c>
      <c r="AN249">
        <v>-7.54</v>
      </c>
      <c r="AO249" t="s">
        <v>10217</v>
      </c>
      <c r="AP249">
        <v>9.5973197080339995E-2</v>
      </c>
      <c r="AQ249">
        <f>(Table2[[#This Row],[Sharpe Ratio]]-AVERAGE(Table2[Sharpe Ratio]))/_xlfn.STDEV.P(Table2[Sharpe Ratio])</f>
        <v>0.44783489724177267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-2.4833831424530244</v>
      </c>
      <c r="AS249">
        <f>_xlfn.RANK.AVG(Table2[[#This Row],[1Y Return vs Nifty Z-Score]],Table2[1Y Return vs Nifty Z-Score])</f>
        <v>359</v>
      </c>
      <c r="AT249">
        <f>_xlfn.RANK.AVG(Table2[[#This Row],[6M Return vs Nifty Z-Score]],Table2[6M Return vs Nifty Z-Score])</f>
        <v>234</v>
      </c>
      <c r="AU249">
        <f>_xlfn.RANK.AVG(Table2[[#This Row],[Sharpe Ratio Z-Score]],Table2[Sharpe Ratio Z-Score])</f>
        <v>228</v>
      </c>
      <c r="AV249">
        <f>(Table2[[#This Row],[Rank 1Y]]+Table2[[#This Row],[Rank 6M]]+Table2[[#This Row],[Rank Sharpe]])/3</f>
        <v>273.66666666666669</v>
      </c>
    </row>
    <row r="250" spans="1:48" x14ac:dyDescent="0.3">
      <c r="A250" t="s">
        <v>711</v>
      </c>
      <c r="B250" t="s">
        <v>712</v>
      </c>
      <c r="C250" t="s">
        <v>10176</v>
      </c>
      <c r="D250" t="s">
        <v>46</v>
      </c>
      <c r="E250">
        <v>23789.67231795</v>
      </c>
      <c r="F250">
        <v>925.35</v>
      </c>
      <c r="G250">
        <v>19.6781647083086</v>
      </c>
      <c r="H250">
        <f>(Table2[[#This Row],[1Y Return vs Nifty]]-AVERAGE(Table2[1Y Return vs Nifty]))/_xlfn.STDEV.P(Table2[1Y Return vs Nifty])</f>
        <v>-0.27346076475910069</v>
      </c>
      <c r="I250">
        <v>-5.1371854289403398</v>
      </c>
      <c r="J250">
        <f>(Table2[[#This Row],[1M Return vs Nifty]]-AVERAGE(Table2[1M Return vs Nifty]))/_xlfn.STDEV.P(Table2[1M Return vs Nifty])</f>
        <v>-0.72452273501353204</v>
      </c>
      <c r="K250">
        <v>25.859300453483002</v>
      </c>
      <c r="L250">
        <f>(Table2[[#This Row],[6M Return vs Nifty]]-AVERAGE(Table2[6M Return vs Nifty]))/_xlfn.STDEV.P(Table2[6M Return vs Nifty])</f>
        <v>0.66529416963534327</v>
      </c>
      <c r="M250">
        <v>-2.21356266038315</v>
      </c>
      <c r="N250">
        <f>(Table2[[#This Row],[1W Return vs Nifty]]-AVERAGE(Table2[1W Return vs Nifty]))/_xlfn.STDEV.P(Table2[1W Return vs Nifty])</f>
        <v>-0.85518234048345187</v>
      </c>
      <c r="O250">
        <v>883.57</v>
      </c>
      <c r="P250">
        <v>850.72338145015101</v>
      </c>
      <c r="Q250">
        <v>733.42440401823899</v>
      </c>
      <c r="R250">
        <v>73.402849505441097</v>
      </c>
      <c r="S250" s="2">
        <f>(Table2[[#This Row],[Close Price]]-Table2[[#This Row],[20D EMA]])/Table2[[#This Row],[20D EMA]]</f>
        <v>4.7285444277193625E-2</v>
      </c>
      <c r="T250" s="2">
        <f>(Table2[[#This Row],[Close Price]]-Table2[[#This Row],[50D EMA]])/Table2[[#This Row],[50D EMA]]</f>
        <v>8.7721367693738214E-2</v>
      </c>
      <c r="U250" s="2">
        <f>(Table2[[#This Row],[Close Price]]-Table2[[#This Row],[200D EMA]])/Table2[[#This Row],[200D EMA]]</f>
        <v>0.26168422393671559</v>
      </c>
      <c r="V250">
        <v>1.03394203428988</v>
      </c>
      <c r="W250">
        <v>914.8</v>
      </c>
      <c r="X250">
        <v>933</v>
      </c>
      <c r="Y250">
        <v>870.05</v>
      </c>
      <c r="Z250">
        <v>929</v>
      </c>
      <c r="AA250">
        <v>828</v>
      </c>
      <c r="AB250">
        <v>968.8</v>
      </c>
      <c r="AC250" s="2">
        <f>(Table2[[#This Row],[Close Price]]/Table2[[#This Row],[Day Low]])-1</f>
        <v>1.1532575426322689E-2</v>
      </c>
      <c r="AD250" s="2">
        <f>(Table2[[#This Row],[Day High]]/Table2[[#This Row],[Close Price]])-1</f>
        <v>8.2671421624249675E-3</v>
      </c>
      <c r="AE250" s="2">
        <f>(Table2[[#This Row],[Close Price]]/Table2[[#This Row],[Current Week Low]])-1</f>
        <v>6.3559565542210317E-2</v>
      </c>
      <c r="AF250" s="2">
        <f>(Table2[[#This Row],[Current Week High]]/Table2[[#This Row],[Close Price]])-1</f>
        <v>3.9444534500459039E-3</v>
      </c>
      <c r="AG250" s="2">
        <f>(Table2[[#This Row],[Close Price]]/Table2[[#This Row],[Current Month Low]])-1</f>
        <v>0.11757246376811592</v>
      </c>
      <c r="AH250" s="2">
        <f>(Table2[[#This Row],[Current Month High]]/Table2[[#This Row],[Close Price]])-1</f>
        <v>4.6955206138217909E-2</v>
      </c>
      <c r="AI250">
        <v>4.69552061382179</v>
      </c>
      <c r="AJ250">
        <v>68.230160894464106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0.13</v>
      </c>
      <c r="AM250" t="s">
        <v>10218</v>
      </c>
      <c r="AN250">
        <v>6.22</v>
      </c>
      <c r="AO250" t="s">
        <v>10218</v>
      </c>
      <c r="AP250">
        <v>7.3029744622249995E-2</v>
      </c>
      <c r="AQ250">
        <f>(Table2[[#This Row],[Sharpe Ratio]]-AVERAGE(Table2[Sharpe Ratio]))/_xlfn.STDEV.P(Table2[Sharpe Ratio])</f>
        <v>0.18224775778292251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-1.0056239128378188</v>
      </c>
      <c r="AS250">
        <f>_xlfn.RANK.AVG(Table2[[#This Row],[1Y Return vs Nifty Z-Score]],Table2[1Y Return vs Nifty Z-Score])</f>
        <v>386</v>
      </c>
      <c r="AT250">
        <f>_xlfn.RANK.AVG(Table2[[#This Row],[6M Return vs Nifty Z-Score]],Table2[6M Return vs Nifty Z-Score])</f>
        <v>153</v>
      </c>
      <c r="AU250">
        <f>_xlfn.RANK.AVG(Table2[[#This Row],[Sharpe Ratio Z-Score]],Table2[Sharpe Ratio Z-Score])</f>
        <v>285</v>
      </c>
      <c r="AV250">
        <f>(Table2[[#This Row],[Rank 1Y]]+Table2[[#This Row],[Rank 6M]]+Table2[[#This Row],[Rank Sharpe]])/3</f>
        <v>274.66666666666669</v>
      </c>
    </row>
    <row r="251" spans="1:48" x14ac:dyDescent="0.3">
      <c r="A251" t="s">
        <v>860</v>
      </c>
      <c r="B251" t="s">
        <v>861</v>
      </c>
      <c r="C251" t="s">
        <v>10172</v>
      </c>
      <c r="D251" t="s">
        <v>21</v>
      </c>
      <c r="E251">
        <v>17982.986625900001</v>
      </c>
      <c r="F251">
        <v>793.35</v>
      </c>
      <c r="G251">
        <v>36.536169474212997</v>
      </c>
      <c r="H251">
        <f>(Table2[[#This Row],[1Y Return vs Nifty]]-AVERAGE(Table2[1Y Return vs Nifty]))/_xlfn.STDEV.P(Table2[1Y Return vs Nifty])</f>
        <v>-4.2312229247129365E-2</v>
      </c>
      <c r="I251">
        <v>5.43858018060953</v>
      </c>
      <c r="J251">
        <f>(Table2[[#This Row],[1M Return vs Nifty]]-AVERAGE(Table2[1M Return vs Nifty]))/_xlfn.STDEV.P(Table2[1M Return vs Nifty])</f>
        <v>0.33988724545090193</v>
      </c>
      <c r="K251">
        <v>23.307872053507001</v>
      </c>
      <c r="L251">
        <f>(Table2[[#This Row],[6M Return vs Nifty]]-AVERAGE(Table2[6M Return vs Nifty]))/_xlfn.STDEV.P(Table2[6M Return vs Nifty])</f>
        <v>0.57868720850060862</v>
      </c>
      <c r="M251">
        <v>5.0185965978480898</v>
      </c>
      <c r="N251">
        <f>(Table2[[#This Row],[1W Return vs Nifty]]-AVERAGE(Table2[1W Return vs Nifty]))/_xlfn.STDEV.P(Table2[1W Return vs Nifty])</f>
        <v>0.63229963636622877</v>
      </c>
      <c r="O251">
        <v>768.24</v>
      </c>
      <c r="P251">
        <v>720.68682435944504</v>
      </c>
      <c r="Q251">
        <v>604.91895583997598</v>
      </c>
      <c r="R251">
        <v>58.740238916031203</v>
      </c>
      <c r="S251" s="2">
        <f>(Table2[[#This Row],[Close Price]]-Table2[[#This Row],[20D EMA]])/Table2[[#This Row],[20D EMA]]</f>
        <v>3.2685098406747909E-2</v>
      </c>
      <c r="T251" s="2">
        <f>(Table2[[#This Row],[Close Price]]-Table2[[#This Row],[50D EMA]])/Table2[[#This Row],[50D EMA]]</f>
        <v>0.10082489811734642</v>
      </c>
      <c r="U251" s="2">
        <f>(Table2[[#This Row],[Close Price]]-Table2[[#This Row],[200D EMA]])/Table2[[#This Row],[200D EMA]]</f>
        <v>0.31149799876641854</v>
      </c>
      <c r="V251">
        <v>1.19492675441743</v>
      </c>
      <c r="W251">
        <v>796.3</v>
      </c>
      <c r="X251">
        <v>812</v>
      </c>
      <c r="Y251">
        <v>790</v>
      </c>
      <c r="Z251">
        <v>817.25</v>
      </c>
      <c r="AA251">
        <v>701.15</v>
      </c>
      <c r="AB251">
        <v>839.5</v>
      </c>
      <c r="AC251" s="2">
        <f>(Table2[[#This Row],[Close Price]]/Table2[[#This Row],[Day Low]])-1</f>
        <v>-3.7046339319350974E-3</v>
      </c>
      <c r="AD251" s="2">
        <f>(Table2[[#This Row],[Day High]]/Table2[[#This Row],[Close Price]])-1</f>
        <v>2.3507909497699542E-2</v>
      </c>
      <c r="AE251" s="2">
        <f>(Table2[[#This Row],[Close Price]]/Table2[[#This Row],[Current Week Low]])-1</f>
        <v>4.2405063291139911E-3</v>
      </c>
      <c r="AF251" s="2">
        <f>(Table2[[#This Row],[Current Week High]]/Table2[[#This Row],[Close Price]])-1</f>
        <v>3.0125417533245047E-2</v>
      </c>
      <c r="AG251" s="2">
        <f>(Table2[[#This Row],[Close Price]]/Table2[[#This Row],[Current Month Low]])-1</f>
        <v>0.1314982528702846</v>
      </c>
      <c r="AH251" s="2">
        <f>(Table2[[#This Row],[Current Month High]]/Table2[[#This Row],[Close Price]])-1</f>
        <v>5.8171046826747341E-2</v>
      </c>
      <c r="AI251">
        <v>5.8171046826747297</v>
      </c>
      <c r="AJ251">
        <v>73.865877712031505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0.06</v>
      </c>
      <c r="AM251" t="s">
        <v>10218</v>
      </c>
      <c r="AN251">
        <v>3.07</v>
      </c>
      <c r="AO251" t="s">
        <v>10218</v>
      </c>
      <c r="AP251">
        <v>5.2348805740983002E-2</v>
      </c>
      <c r="AQ251">
        <f>(Table2[[#This Row],[Sharpe Ratio]]-AVERAGE(Table2[Sharpe Ratio]))/_xlfn.STDEV.P(Table2[Sharpe Ratio])</f>
        <v>-5.714914243652517E-2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1.4514127186340848</v>
      </c>
      <c r="AS251">
        <f>_xlfn.RANK.AVG(Table2[[#This Row],[1Y Return vs Nifty Z-Score]],Table2[1Y Return vs Nifty Z-Score])</f>
        <v>300</v>
      </c>
      <c r="AT251">
        <f>_xlfn.RANK.AVG(Table2[[#This Row],[6M Return vs Nifty Z-Score]],Table2[6M Return vs Nifty Z-Score])</f>
        <v>169</v>
      </c>
      <c r="AU251">
        <f>_xlfn.RANK.AVG(Table2[[#This Row],[Sharpe Ratio Z-Score]],Table2[Sharpe Ratio Z-Score])</f>
        <v>355</v>
      </c>
      <c r="AV251">
        <f>(Table2[[#This Row],[Rank 1Y]]+Table2[[#This Row],[Rank 6M]]+Table2[[#This Row],[Rank Sharpe]])/3</f>
        <v>274.66666666666669</v>
      </c>
    </row>
    <row r="252" spans="1:48" x14ac:dyDescent="0.3">
      <c r="A252" t="s">
        <v>611</v>
      </c>
      <c r="B252" t="s">
        <v>612</v>
      </c>
      <c r="C252" t="s">
        <v>10180</v>
      </c>
      <c r="D252" t="s">
        <v>613</v>
      </c>
      <c r="E252">
        <v>31099.4924832</v>
      </c>
      <c r="F252">
        <v>321.60000000000002</v>
      </c>
      <c r="G252">
        <v>101.612824636692</v>
      </c>
      <c r="H252">
        <f>(Table2[[#This Row],[1Y Return vs Nifty]]-AVERAGE(Table2[1Y Return vs Nifty]))/_xlfn.STDEV.P(Table2[1Y Return vs Nifty])</f>
        <v>0.84998634022818886</v>
      </c>
      <c r="I252">
        <v>-3.9636375613259398</v>
      </c>
      <c r="J252">
        <f>(Table2[[#This Row],[1M Return vs Nifty]]-AVERAGE(Table2[1M Return vs Nifty]))/_xlfn.STDEV.P(Table2[1M Return vs Nifty])</f>
        <v>-0.60640967266336443</v>
      </c>
      <c r="K252">
        <v>-3.5852145044206698</v>
      </c>
      <c r="L252">
        <f>(Table2[[#This Row],[6M Return vs Nifty]]-AVERAGE(Table2[6M Return vs Nifty]))/_xlfn.STDEV.P(Table2[6M Return vs Nifty])</f>
        <v>-0.33418516618072908</v>
      </c>
      <c r="M252">
        <v>0.177921414973607</v>
      </c>
      <c r="N252">
        <f>(Table2[[#This Row],[1W Return vs Nifty]]-AVERAGE(Table2[1W Return vs Nifty]))/_xlfn.STDEV.P(Table2[1W Return vs Nifty])</f>
        <v>-0.36331133308445251</v>
      </c>
      <c r="O252">
        <v>322.02999999999997</v>
      </c>
      <c r="P252">
        <v>329.54816874090398</v>
      </c>
      <c r="Q252">
        <v>282.399406390651</v>
      </c>
      <c r="R252">
        <v>52.9232469645438</v>
      </c>
      <c r="S252" s="2">
        <f>(Table2[[#This Row],[Close Price]]-Table2[[#This Row],[20D EMA]])/Table2[[#This Row],[20D EMA]]</f>
        <v>-1.3352793218021613E-3</v>
      </c>
      <c r="T252" s="2">
        <f>(Table2[[#This Row],[Close Price]]-Table2[[#This Row],[50D EMA]])/Table2[[#This Row],[50D EMA]]</f>
        <v>-2.4118382363559513E-2</v>
      </c>
      <c r="U252" s="2">
        <f>(Table2[[#This Row],[Close Price]]-Table2[[#This Row],[200D EMA]])/Table2[[#This Row],[200D EMA]]</f>
        <v>0.13881259210269639</v>
      </c>
      <c r="V252">
        <v>0.52170603237569302</v>
      </c>
      <c r="W252">
        <v>325.25</v>
      </c>
      <c r="X252">
        <v>329.7</v>
      </c>
      <c r="Y252">
        <v>313.7</v>
      </c>
      <c r="Z252">
        <v>325.39999999999998</v>
      </c>
      <c r="AA252">
        <v>301.60000000000002</v>
      </c>
      <c r="AB252">
        <v>348.8</v>
      </c>
      <c r="AC252" s="2">
        <f>(Table2[[#This Row],[Close Price]]/Table2[[#This Row],[Day Low]])-1</f>
        <v>-1.1222136817832351E-2</v>
      </c>
      <c r="AD252" s="2">
        <f>(Table2[[#This Row],[Day High]]/Table2[[#This Row],[Close Price]])-1</f>
        <v>2.5186567164178886E-2</v>
      </c>
      <c r="AE252" s="2">
        <f>(Table2[[#This Row],[Close Price]]/Table2[[#This Row],[Current Week Low]])-1</f>
        <v>2.5183296142811784E-2</v>
      </c>
      <c r="AF252" s="2">
        <f>(Table2[[#This Row],[Current Week High]]/Table2[[#This Row],[Close Price]])-1</f>
        <v>1.1815920398009716E-2</v>
      </c>
      <c r="AG252" s="2">
        <f>(Table2[[#This Row],[Close Price]]/Table2[[#This Row],[Current Month Low]])-1</f>
        <v>6.6312997347480085E-2</v>
      </c>
      <c r="AH252" s="2">
        <f>(Table2[[#This Row],[Current Month High]]/Table2[[#This Row],[Close Price]])-1</f>
        <v>8.4577114427860645E-2</v>
      </c>
      <c r="AI252">
        <v>29.2910447761193</v>
      </c>
      <c r="AJ252">
        <v>147.289504036908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-0.17</v>
      </c>
      <c r="AM252" t="s">
        <v>10217</v>
      </c>
      <c r="AN252">
        <v>-2.62</v>
      </c>
      <c r="AO252" t="s">
        <v>10217</v>
      </c>
      <c r="AP252">
        <v>7.3606954787775E-2</v>
      </c>
      <c r="AQ252">
        <f>(Table2[[#This Row],[Sharpe Ratio]]-AVERAGE(Table2[Sharpe Ratio]))/_xlfn.STDEV.P(Table2[Sharpe Ratio])</f>
        <v>0.18892938501441189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106</v>
      </c>
      <c r="AT252">
        <f>_xlfn.RANK.AVG(Table2[[#This Row],[6M Return vs Nifty Z-Score]],Table2[6M Return vs Nifty Z-Score])</f>
        <v>438</v>
      </c>
      <c r="AU252">
        <f>_xlfn.RANK.AVG(Table2[[#This Row],[Sharpe Ratio Z-Score]],Table2[Sharpe Ratio Z-Score])</f>
        <v>283</v>
      </c>
      <c r="AV252">
        <f>(Table2[[#This Row],[Rank 1Y]]+Table2[[#This Row],[Rank 6M]]+Table2[[#This Row],[Rank Sharpe]])/3</f>
        <v>275.66666666666669</v>
      </c>
    </row>
    <row r="253" spans="1:48" x14ac:dyDescent="0.3">
      <c r="A253" t="s">
        <v>308</v>
      </c>
      <c r="B253" t="s">
        <v>309</v>
      </c>
      <c r="C253" t="s">
        <v>10178</v>
      </c>
      <c r="D253" t="s">
        <v>293</v>
      </c>
      <c r="E253">
        <v>89635.871845450005</v>
      </c>
      <c r="F253">
        <v>922.25</v>
      </c>
      <c r="G253">
        <v>28.715420895775601</v>
      </c>
      <c r="H253">
        <f>(Table2[[#This Row],[1Y Return vs Nifty]]-AVERAGE(Table2[1Y Return vs Nifty]))/_xlfn.STDEV.P(Table2[1Y Return vs Nifty])</f>
        <v>-0.14954642484834016</v>
      </c>
      <c r="I253">
        <v>-4.6748574408440202</v>
      </c>
      <c r="J253">
        <f>(Table2[[#This Row],[1M Return vs Nifty]]-AVERAGE(Table2[1M Return vs Nifty]))/_xlfn.STDEV.P(Table2[1M Return vs Nifty])</f>
        <v>-0.67799120784604316</v>
      </c>
      <c r="K253">
        <v>3.2697928277528399</v>
      </c>
      <c r="L253">
        <f>(Table2[[#This Row],[6M Return vs Nifty]]-AVERAGE(Table2[6M Return vs Nifty]))/_xlfn.STDEV.P(Table2[6M Return vs Nifty])</f>
        <v>-0.10149537029954467</v>
      </c>
      <c r="M253">
        <v>-3.2797932906117602</v>
      </c>
      <c r="N253">
        <f>(Table2[[#This Row],[1W Return vs Nifty]]-AVERAGE(Table2[1W Return vs Nifty]))/_xlfn.STDEV.P(Table2[1W Return vs Nifty])</f>
        <v>-1.0744804489736703</v>
      </c>
      <c r="O253">
        <v>921.35</v>
      </c>
      <c r="P253">
        <v>891.140083753716</v>
      </c>
      <c r="Q253">
        <v>778.48266819426397</v>
      </c>
      <c r="R253">
        <v>47.757457450357201</v>
      </c>
      <c r="S253" s="2">
        <f>(Table2[[#This Row],[Close Price]]-Table2[[#This Row],[20D EMA]])/Table2[[#This Row],[20D EMA]]</f>
        <v>9.7682748141311899E-4</v>
      </c>
      <c r="T253" s="2">
        <f>(Table2[[#This Row],[Close Price]]-Table2[[#This Row],[50D EMA]])/Table2[[#This Row],[50D EMA]]</f>
        <v>3.4910242299101696E-2</v>
      </c>
      <c r="U253" s="2">
        <f>(Table2[[#This Row],[Close Price]]-Table2[[#This Row],[200D EMA]])/Table2[[#This Row],[200D EMA]]</f>
        <v>0.18467634242803729</v>
      </c>
      <c r="V253">
        <v>0.57709833913253095</v>
      </c>
      <c r="W253">
        <v>922.3</v>
      </c>
      <c r="X253">
        <v>934.95</v>
      </c>
      <c r="Y253">
        <v>915.25</v>
      </c>
      <c r="Z253">
        <v>960.95</v>
      </c>
      <c r="AA253">
        <v>886.15</v>
      </c>
      <c r="AB253">
        <v>965.6</v>
      </c>
      <c r="AC253" s="2">
        <f>(Table2[[#This Row],[Close Price]]/Table2[[#This Row],[Day Low]])-1</f>
        <v>-5.4212295348521344E-5</v>
      </c>
      <c r="AD253" s="2">
        <f>(Table2[[#This Row],[Day High]]/Table2[[#This Row],[Close Price]])-1</f>
        <v>1.3770669558145876E-2</v>
      </c>
      <c r="AE253" s="2">
        <f>(Table2[[#This Row],[Close Price]]/Table2[[#This Row],[Current Week Low]])-1</f>
        <v>7.6481835564052858E-3</v>
      </c>
      <c r="AF253" s="2">
        <f>(Table2[[#This Row],[Current Week High]]/Table2[[#This Row],[Close Price]])-1</f>
        <v>4.1962591488208245E-2</v>
      </c>
      <c r="AG253" s="2">
        <f>(Table2[[#This Row],[Close Price]]/Table2[[#This Row],[Current Month Low]])-1</f>
        <v>4.0738024036562681E-2</v>
      </c>
      <c r="AH253" s="2">
        <f>(Table2[[#This Row],[Current Month High]]/Table2[[#This Row],[Close Price]])-1</f>
        <v>4.7004608294930916E-2</v>
      </c>
      <c r="AI253">
        <v>6.2510165356465199</v>
      </c>
      <c r="AJ253">
        <v>81.3667649950835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</v>
      </c>
      <c r="AM253" t="s">
        <v>10219</v>
      </c>
      <c r="AN253">
        <v>2.42</v>
      </c>
      <c r="AO253" t="s">
        <v>10218</v>
      </c>
      <c r="AP253">
        <v>0.12881456617942599</v>
      </c>
      <c r="AQ253">
        <f>(Table2[[#This Row],[Sharpe Ratio]]-AVERAGE(Table2[Sharpe Ratio]))/_xlfn.STDEV.P(Table2[Sharpe Ratio])</f>
        <v>0.82799761646945413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-1.1755158354981441</v>
      </c>
      <c r="AS253">
        <f>_xlfn.RANK.AVG(Table2[[#This Row],[1Y Return vs Nifty Z-Score]],Table2[1Y Return vs Nifty Z-Score])</f>
        <v>328</v>
      </c>
      <c r="AT253">
        <f>_xlfn.RANK.AVG(Table2[[#This Row],[6M Return vs Nifty Z-Score]],Table2[6M Return vs Nifty Z-Score])</f>
        <v>358</v>
      </c>
      <c r="AU253">
        <f>_xlfn.RANK.AVG(Table2[[#This Row],[Sharpe Ratio Z-Score]],Table2[Sharpe Ratio Z-Score])</f>
        <v>153</v>
      </c>
      <c r="AV253">
        <f>(Table2[[#This Row],[Rank 1Y]]+Table2[[#This Row],[Rank 6M]]+Table2[[#This Row],[Rank Sharpe]])/3</f>
        <v>279.66666666666669</v>
      </c>
    </row>
    <row r="254" spans="1:48" x14ac:dyDescent="0.3">
      <c r="A254" t="s">
        <v>500</v>
      </c>
      <c r="B254" t="s">
        <v>501</v>
      </c>
      <c r="C254" t="s">
        <v>10173</v>
      </c>
      <c r="D254" t="s">
        <v>502</v>
      </c>
      <c r="E254">
        <v>42203.583675000002</v>
      </c>
      <c r="F254">
        <v>767.25</v>
      </c>
      <c r="G254">
        <v>57.505849086587403</v>
      </c>
      <c r="H254">
        <f>(Table2[[#This Row],[1Y Return vs Nifty]]-AVERAGE(Table2[1Y Return vs Nifty]))/_xlfn.STDEV.P(Table2[1Y Return vs Nifty])</f>
        <v>0.24521353669398316</v>
      </c>
      <c r="I254">
        <v>-6.9236593817748204</v>
      </c>
      <c r="J254">
        <f>(Table2[[#This Row],[1M Return vs Nifty]]-AVERAGE(Table2[1M Return vs Nifty]))/_xlfn.STDEV.P(Table2[1M Return vs Nifty])</f>
        <v>-0.90432444161713599</v>
      </c>
      <c r="K254">
        <v>7.7960214187972303</v>
      </c>
      <c r="L254">
        <f>(Table2[[#This Row],[6M Return vs Nifty]]-AVERAGE(Table2[6M Return vs Nifty]))/_xlfn.STDEV.P(Table2[6M Return vs Nifty])</f>
        <v>5.2145195775205364E-2</v>
      </c>
      <c r="M254">
        <v>-1.92371360815541</v>
      </c>
      <c r="N254">
        <f>(Table2[[#This Row],[1W Return vs Nifty]]-AVERAGE(Table2[1W Return vs Nifty]))/_xlfn.STDEV.P(Table2[1W Return vs Nifty])</f>
        <v>-0.79556733121702572</v>
      </c>
      <c r="O254">
        <v>776.69</v>
      </c>
      <c r="P254">
        <v>743.137198479831</v>
      </c>
      <c r="Q254">
        <v>628.05792818713803</v>
      </c>
      <c r="R254">
        <v>42.788811441214698</v>
      </c>
      <c r="S254" s="2">
        <f>(Table2[[#This Row],[Close Price]]-Table2[[#This Row],[20D EMA]])/Table2[[#This Row],[20D EMA]]</f>
        <v>-1.2154141291892588E-2</v>
      </c>
      <c r="T254" s="2">
        <f>(Table2[[#This Row],[Close Price]]-Table2[[#This Row],[50D EMA]])/Table2[[#This Row],[50D EMA]]</f>
        <v>3.2447307939226289E-2</v>
      </c>
      <c r="U254" s="2">
        <f>(Table2[[#This Row],[Close Price]]-Table2[[#This Row],[200D EMA]])/Table2[[#This Row],[200D EMA]]</f>
        <v>0.22162298343185294</v>
      </c>
      <c r="V254">
        <v>0.99846865796580497</v>
      </c>
      <c r="W254">
        <v>766.55</v>
      </c>
      <c r="X254">
        <v>778.85</v>
      </c>
      <c r="Y254">
        <v>765.2</v>
      </c>
      <c r="Z254">
        <v>809.55</v>
      </c>
      <c r="AA254">
        <v>750.2</v>
      </c>
      <c r="AB254">
        <v>826.75</v>
      </c>
      <c r="AC254" s="2">
        <f>(Table2[[#This Row],[Close Price]]/Table2[[#This Row],[Day Low]])-1</f>
        <v>9.1318244080618172E-4</v>
      </c>
      <c r="AD254" s="2">
        <f>(Table2[[#This Row],[Day High]]/Table2[[#This Row],[Close Price]])-1</f>
        <v>1.5118931247963596E-2</v>
      </c>
      <c r="AE254" s="2">
        <f>(Table2[[#This Row],[Close Price]]/Table2[[#This Row],[Current Week Low]])-1</f>
        <v>2.6790381599581803E-3</v>
      </c>
      <c r="AF254" s="2">
        <f>(Table2[[#This Row],[Current Week High]]/Table2[[#This Row],[Close Price]])-1</f>
        <v>5.5131964809384204E-2</v>
      </c>
      <c r="AG254" s="2">
        <f>(Table2[[#This Row],[Close Price]]/Table2[[#This Row],[Current Month Low]])-1</f>
        <v>2.2727272727272707E-2</v>
      </c>
      <c r="AH254" s="2">
        <f>(Table2[[#This Row],[Current Month High]]/Table2[[#This Row],[Close Price]])-1</f>
        <v>7.7549690452916265E-2</v>
      </c>
      <c r="AI254">
        <v>7.7549690452916202</v>
      </c>
      <c r="AJ254">
        <v>96.730769230769198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0.11</v>
      </c>
      <c r="AM254" t="s">
        <v>10218</v>
      </c>
      <c r="AN254">
        <v>-1.6</v>
      </c>
      <c r="AO254" t="s">
        <v>10217</v>
      </c>
      <c r="AP254">
        <v>6.3427176332694998E-2</v>
      </c>
      <c r="AQ254">
        <f>(Table2[[#This Row],[Sharpe Ratio]]-AVERAGE(Table2[Sharpe Ratio]))/_xlfn.STDEV.P(Table2[Sharpe Ratio])</f>
        <v>7.1091049866371908E-2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-1.3314419904986012</v>
      </c>
      <c r="AS254">
        <f>_xlfn.RANK.AVG(Table2[[#This Row],[1Y Return vs Nifty Z-Score]],Table2[1Y Return vs Nifty Z-Score])</f>
        <v>222</v>
      </c>
      <c r="AT254">
        <f>_xlfn.RANK.AVG(Table2[[#This Row],[6M Return vs Nifty Z-Score]],Table2[6M Return vs Nifty Z-Score])</f>
        <v>306</v>
      </c>
      <c r="AU254">
        <f>_xlfn.RANK.AVG(Table2[[#This Row],[Sharpe Ratio Z-Score]],Table2[Sharpe Ratio Z-Score])</f>
        <v>313</v>
      </c>
      <c r="AV254">
        <f>(Table2[[#This Row],[Rank 1Y]]+Table2[[#This Row],[Rank 6M]]+Table2[[#This Row],[Rank Sharpe]])/3</f>
        <v>280.33333333333331</v>
      </c>
    </row>
    <row r="255" spans="1:48" x14ac:dyDescent="0.3">
      <c r="A255" t="s">
        <v>947</v>
      </c>
      <c r="B255" t="s">
        <v>948</v>
      </c>
      <c r="C255" t="s">
        <v>10177</v>
      </c>
      <c r="D255" t="s">
        <v>681</v>
      </c>
      <c r="E255">
        <v>15495.539625089999</v>
      </c>
      <c r="F255">
        <v>857.85</v>
      </c>
      <c r="G255">
        <v>26.101198734119698</v>
      </c>
      <c r="H255">
        <f>(Table2[[#This Row],[1Y Return vs Nifty]]-AVERAGE(Table2[1Y Return vs Nifty]))/_xlfn.STDEV.P(Table2[1Y Return vs Nifty])</f>
        <v>-0.18539133250857853</v>
      </c>
      <c r="I255">
        <v>-7.0291055561556597</v>
      </c>
      <c r="J255">
        <f>(Table2[[#This Row],[1M Return vs Nifty]]-AVERAGE(Table2[1M Return vs Nifty]))/_xlfn.STDEV.P(Table2[1M Return vs Nifty])</f>
        <v>-0.91493719198968659</v>
      </c>
      <c r="K255">
        <v>-2.48131961653855</v>
      </c>
      <c r="L255">
        <f>(Table2[[#This Row],[6M Return vs Nifty]]-AVERAGE(Table2[6M Return vs Nifty]))/_xlfn.STDEV.P(Table2[6M Return vs Nifty])</f>
        <v>-0.29671400624046251</v>
      </c>
      <c r="M255">
        <v>-5.10048771462559</v>
      </c>
      <c r="N255">
        <f>(Table2[[#This Row],[1W Return vs Nifty]]-AVERAGE(Table2[1W Return vs Nifty]))/_xlfn.STDEV.P(Table2[1W Return vs Nifty])</f>
        <v>-1.4489536933216711</v>
      </c>
      <c r="O255">
        <v>875.66</v>
      </c>
      <c r="P255">
        <v>840.15230201249199</v>
      </c>
      <c r="Q255">
        <v>730.11911900540395</v>
      </c>
      <c r="R255">
        <v>40.127156339588502</v>
      </c>
      <c r="S255" s="2">
        <f>(Table2[[#This Row],[Close Price]]-Table2[[#This Row],[20D EMA]])/Table2[[#This Row],[20D EMA]]</f>
        <v>-2.0338944339126998E-2</v>
      </c>
      <c r="T255" s="2">
        <f>(Table2[[#This Row],[Close Price]]-Table2[[#This Row],[50D EMA]])/Table2[[#This Row],[50D EMA]]</f>
        <v>2.1064868768573455E-2</v>
      </c>
      <c r="U255" s="2">
        <f>(Table2[[#This Row],[Close Price]]-Table2[[#This Row],[200D EMA]])/Table2[[#This Row],[200D EMA]]</f>
        <v>0.17494526258755688</v>
      </c>
      <c r="V255">
        <v>0.60321673809305298</v>
      </c>
      <c r="W255">
        <v>851.05</v>
      </c>
      <c r="X255">
        <v>869.9</v>
      </c>
      <c r="Y255">
        <v>835.5</v>
      </c>
      <c r="Z255">
        <v>880</v>
      </c>
      <c r="AA255">
        <v>829.75</v>
      </c>
      <c r="AB255">
        <v>998.45</v>
      </c>
      <c r="AC255" s="2">
        <f>(Table2[[#This Row],[Close Price]]/Table2[[#This Row],[Day Low]])-1</f>
        <v>7.9901298396098941E-3</v>
      </c>
      <c r="AD255" s="2">
        <f>(Table2[[#This Row],[Day High]]/Table2[[#This Row],[Close Price]])-1</f>
        <v>1.4046744768899E-2</v>
      </c>
      <c r="AE255" s="2">
        <f>(Table2[[#This Row],[Close Price]]/Table2[[#This Row],[Current Week Low]])-1</f>
        <v>2.6750448833034124E-2</v>
      </c>
      <c r="AF255" s="2">
        <f>(Table2[[#This Row],[Current Week High]]/Table2[[#This Row],[Close Price]])-1</f>
        <v>2.5820364865652534E-2</v>
      </c>
      <c r="AG255" s="2">
        <f>(Table2[[#This Row],[Close Price]]/Table2[[#This Row],[Current Month Low]])-1</f>
        <v>3.386562217535416E-2</v>
      </c>
      <c r="AH255" s="2">
        <f>(Table2[[#This Row],[Current Month High]]/Table2[[#This Row],[Close Price]])-1</f>
        <v>0.16389811738648952</v>
      </c>
      <c r="AI255">
        <v>16.389811738648898</v>
      </c>
      <c r="AJ255">
        <v>60.151218146177499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0.05</v>
      </c>
      <c r="AM255" t="s">
        <v>10218</v>
      </c>
      <c r="AN255">
        <v>-6.8</v>
      </c>
      <c r="AO255" t="s">
        <v>10217</v>
      </c>
      <c r="AP255">
        <v>0.167321009884281</v>
      </c>
      <c r="AQ255">
        <f>(Table2[[#This Row],[Sharpe Ratio]]-AVERAGE(Table2[Sharpe Ratio]))/_xlfn.STDEV.P(Table2[Sharpe Ratio])</f>
        <v>1.2737376921179058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-1.5722585319424929</v>
      </c>
      <c r="AS255">
        <f>_xlfn.RANK.AVG(Table2[[#This Row],[1Y Return vs Nifty Z-Score]],Table2[1Y Return vs Nifty Z-Score])</f>
        <v>342</v>
      </c>
      <c r="AT255">
        <f>_xlfn.RANK.AVG(Table2[[#This Row],[6M Return vs Nifty Z-Score]],Table2[6M Return vs Nifty Z-Score])</f>
        <v>423</v>
      </c>
      <c r="AU255">
        <f>_xlfn.RANK.AVG(Table2[[#This Row],[Sharpe Ratio Z-Score]],Table2[Sharpe Ratio Z-Score])</f>
        <v>77</v>
      </c>
      <c r="AV255">
        <f>(Table2[[#This Row],[Rank 1Y]]+Table2[[#This Row],[Rank 6M]]+Table2[[#This Row],[Rank Sharpe]])/3</f>
        <v>280.66666666666669</v>
      </c>
    </row>
    <row r="256" spans="1:48" x14ac:dyDescent="0.3">
      <c r="A256" t="s">
        <v>279</v>
      </c>
      <c r="B256" t="s">
        <v>280</v>
      </c>
      <c r="C256" t="s">
        <v>10180</v>
      </c>
      <c r="D256" t="s">
        <v>130</v>
      </c>
      <c r="E256">
        <v>99989.100983850003</v>
      </c>
      <c r="F256">
        <v>988.25</v>
      </c>
      <c r="G256">
        <v>21.465067031229101</v>
      </c>
      <c r="H256">
        <f>(Table2[[#This Row],[1Y Return vs Nifty]]-AVERAGE(Table2[1Y Return vs Nifty]))/_xlfn.STDEV.P(Table2[1Y Return vs Nifty])</f>
        <v>-0.24895965322297198</v>
      </c>
      <c r="I256">
        <v>-10.410239430818599</v>
      </c>
      <c r="J256">
        <f>(Table2[[#This Row],[1M Return vs Nifty]]-AVERAGE(Table2[1M Return vs Nifty]))/_xlfn.STDEV.P(Table2[1M Return vs Nifty])</f>
        <v>-1.2552352634813442</v>
      </c>
      <c r="K256">
        <v>15.6761115543895</v>
      </c>
      <c r="L256">
        <f>(Table2[[#This Row],[6M Return vs Nifty]]-AVERAGE(Table2[6M Return vs Nifty]))/_xlfn.STDEV.P(Table2[6M Return vs Nifty])</f>
        <v>0.31963091480140471</v>
      </c>
      <c r="M256">
        <v>7.5818127682334799E-2</v>
      </c>
      <c r="N256">
        <f>(Table2[[#This Row],[1W Return vs Nifty]]-AVERAGE(Table2[1W Return vs Nifty]))/_xlfn.STDEV.P(Table2[1W Return vs Nifty])</f>
        <v>-0.38431153429683801</v>
      </c>
      <c r="O256">
        <v>990.12</v>
      </c>
      <c r="P256">
        <v>994.61175198213698</v>
      </c>
      <c r="Q256">
        <v>865.91081865947206</v>
      </c>
      <c r="R256">
        <v>53.109861346249502</v>
      </c>
      <c r="S256" s="2">
        <f>(Table2[[#This Row],[Close Price]]-Table2[[#This Row],[20D EMA]])/Table2[[#This Row],[20D EMA]]</f>
        <v>-1.8886599604088438E-3</v>
      </c>
      <c r="T256" s="2">
        <f>(Table2[[#This Row],[Close Price]]-Table2[[#This Row],[50D EMA]])/Table2[[#This Row],[50D EMA]]</f>
        <v>-6.3962163823811681E-3</v>
      </c>
      <c r="U256" s="2">
        <f>(Table2[[#This Row],[Close Price]]-Table2[[#This Row],[200D EMA]])/Table2[[#This Row],[200D EMA]]</f>
        <v>0.1412838120326558</v>
      </c>
      <c r="V256">
        <v>1.1470789191909501</v>
      </c>
      <c r="W256">
        <v>996</v>
      </c>
      <c r="X256">
        <v>1006.65</v>
      </c>
      <c r="Y256">
        <v>956.1</v>
      </c>
      <c r="Z256">
        <v>992</v>
      </c>
      <c r="AA256">
        <v>918.9</v>
      </c>
      <c r="AB256">
        <v>1075.2</v>
      </c>
      <c r="AC256" s="2">
        <f>(Table2[[#This Row],[Close Price]]/Table2[[#This Row],[Day Low]])-1</f>
        <v>-7.7811244979919536E-3</v>
      </c>
      <c r="AD256" s="2">
        <f>(Table2[[#This Row],[Day High]]/Table2[[#This Row],[Close Price]])-1</f>
        <v>1.8618770554009512E-2</v>
      </c>
      <c r="AE256" s="2">
        <f>(Table2[[#This Row],[Close Price]]/Table2[[#This Row],[Current Week Low]])-1</f>
        <v>3.3626189729107914E-2</v>
      </c>
      <c r="AF256" s="2">
        <f>(Table2[[#This Row],[Current Week High]]/Table2[[#This Row],[Close Price]])-1</f>
        <v>3.7945863900834542E-3</v>
      </c>
      <c r="AG256" s="2">
        <f>(Table2[[#This Row],[Close Price]]/Table2[[#This Row],[Current Month Low]])-1</f>
        <v>7.5470671455000637E-2</v>
      </c>
      <c r="AH256" s="2">
        <f>(Table2[[#This Row],[Current Month High]]/Table2[[#This Row],[Close Price]])-1</f>
        <v>8.7983809764735632E-2</v>
      </c>
      <c r="AI256">
        <v>11.004300531242</v>
      </c>
      <c r="AJ256">
        <v>69.919188445667103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0</v>
      </c>
      <c r="AM256" t="s">
        <v>10219</v>
      </c>
      <c r="AN256">
        <v>-2.5299999999999998</v>
      </c>
      <c r="AO256" t="s">
        <v>10217</v>
      </c>
      <c r="AP256">
        <v>8.6441656575907994E-2</v>
      </c>
      <c r="AQ256">
        <f>(Table2[[#This Row],[Sharpe Ratio]]-AVERAGE(Table2[Sharpe Ratio]))/_xlfn.STDEV.P(Table2[Sharpe Ratio])</f>
        <v>0.33750038756706791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375</v>
      </c>
      <c r="AT256">
        <f>_xlfn.RANK.AVG(Table2[[#This Row],[6M Return vs Nifty Z-Score]],Table2[6M Return vs Nifty Z-Score])</f>
        <v>219</v>
      </c>
      <c r="AU256">
        <f>_xlfn.RANK.AVG(Table2[[#This Row],[Sharpe Ratio Z-Score]],Table2[Sharpe Ratio Z-Score])</f>
        <v>249</v>
      </c>
      <c r="AV256">
        <f>(Table2[[#This Row],[Rank 1Y]]+Table2[[#This Row],[Rank 6M]]+Table2[[#This Row],[Rank Sharpe]])/3</f>
        <v>281</v>
      </c>
    </row>
    <row r="257" spans="1:48" x14ac:dyDescent="0.3">
      <c r="A257" t="s">
        <v>30</v>
      </c>
      <c r="B257" t="s">
        <v>31</v>
      </c>
      <c r="C257" t="s">
        <v>10173</v>
      </c>
      <c r="D257" t="s">
        <v>32</v>
      </c>
      <c r="E257">
        <v>778583.18874215998</v>
      </c>
      <c r="F257">
        <v>872.4</v>
      </c>
      <c r="G257">
        <v>14.353667934766399</v>
      </c>
      <c r="H257">
        <f>(Table2[[#This Row],[1Y Return vs Nifty]]-AVERAGE(Table2[1Y Return vs Nifty]))/_xlfn.STDEV.P(Table2[1Y Return vs Nifty])</f>
        <v>-0.34646760326894077</v>
      </c>
      <c r="I257">
        <v>-0.67145272880696805</v>
      </c>
      <c r="J257">
        <f>(Table2[[#This Row],[1M Return vs Nifty]]-AVERAGE(Table2[1M Return vs Nifty]))/_xlfn.STDEV.P(Table2[1M Return vs Nifty])</f>
        <v>-0.27506397887240941</v>
      </c>
      <c r="K257">
        <v>21.359846984661399</v>
      </c>
      <c r="L257">
        <f>(Table2[[#This Row],[6M Return vs Nifty]]-AVERAGE(Table2[6M Return vs Nifty]))/_xlfn.STDEV.P(Table2[6M Return vs Nifty])</f>
        <v>0.51256247169490921</v>
      </c>
      <c r="M257">
        <v>-0.86707414982543096</v>
      </c>
      <c r="N257">
        <f>(Table2[[#This Row],[1W Return vs Nifty]]-AVERAGE(Table2[1W Return vs Nifty]))/_xlfn.STDEV.P(Table2[1W Return vs Nifty])</f>
        <v>-0.57824189711445173</v>
      </c>
      <c r="O257">
        <v>862.91</v>
      </c>
      <c r="P257">
        <v>844.43356386008895</v>
      </c>
      <c r="Q257">
        <v>748.07841053949005</v>
      </c>
      <c r="R257">
        <v>56.6660372236163</v>
      </c>
      <c r="S257" s="2">
        <f>(Table2[[#This Row],[Close Price]]-Table2[[#This Row],[20D EMA]])/Table2[[#This Row],[20D EMA]]</f>
        <v>1.0997670672491928E-2</v>
      </c>
      <c r="T257" s="2">
        <f>(Table2[[#This Row],[Close Price]]-Table2[[#This Row],[50D EMA]])/Table2[[#This Row],[50D EMA]]</f>
        <v>3.3118574790028929E-2</v>
      </c>
      <c r="U257" s="2">
        <f>(Table2[[#This Row],[Close Price]]-Table2[[#This Row],[200D EMA]])/Table2[[#This Row],[200D EMA]]</f>
        <v>0.16618791253560333</v>
      </c>
      <c r="V257">
        <v>0.73539914509577298</v>
      </c>
      <c r="W257">
        <v>876</v>
      </c>
      <c r="X257">
        <v>881.4</v>
      </c>
      <c r="Y257">
        <v>863.2</v>
      </c>
      <c r="Z257">
        <v>889.1</v>
      </c>
      <c r="AA257">
        <v>823.15</v>
      </c>
      <c r="AB257">
        <v>899</v>
      </c>
      <c r="AC257" s="2">
        <f>(Table2[[#This Row],[Close Price]]/Table2[[#This Row],[Day Low]])-1</f>
        <v>-4.109589041095929E-3</v>
      </c>
      <c r="AD257" s="2">
        <f>(Table2[[#This Row],[Day High]]/Table2[[#This Row],[Close Price]])-1</f>
        <v>1.0316368638239259E-2</v>
      </c>
      <c r="AE257" s="2">
        <f>(Table2[[#This Row],[Close Price]]/Table2[[#This Row],[Current Week Low]])-1</f>
        <v>1.0658016682113081E-2</v>
      </c>
      <c r="AF257" s="2">
        <f>(Table2[[#This Row],[Current Week High]]/Table2[[#This Row],[Close Price]])-1</f>
        <v>1.9142595139844065E-2</v>
      </c>
      <c r="AG257" s="2">
        <f>(Table2[[#This Row],[Close Price]]/Table2[[#This Row],[Current Month Low]])-1</f>
        <v>5.9831136487881853E-2</v>
      </c>
      <c r="AH257" s="2">
        <f>(Table2[[#This Row],[Current Month High]]/Table2[[#This Row],[Close Price]])-1</f>
        <v>3.049060064190745E-2</v>
      </c>
      <c r="AI257">
        <v>4.5392022008253097</v>
      </c>
      <c r="AJ257">
        <v>60.603829160530097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</v>
      </c>
      <c r="AM257" t="s">
        <v>10219</v>
      </c>
      <c r="AN257">
        <v>1.48</v>
      </c>
      <c r="AO257" t="s">
        <v>10218</v>
      </c>
      <c r="AP257">
        <v>8.3739648487520996E-2</v>
      </c>
      <c r="AQ257">
        <f>(Table2[[#This Row],[Sharpe Ratio]]-AVERAGE(Table2[Sharpe Ratio]))/_xlfn.STDEV.P(Table2[Sharpe Ratio])</f>
        <v>0.30622267989424806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-0.38098832766664464</v>
      </c>
      <c r="AS257">
        <f>_xlfn.RANK.AVG(Table2[[#This Row],[1Y Return vs Nifty Z-Score]],Table2[1Y Return vs Nifty Z-Score])</f>
        <v>412</v>
      </c>
      <c r="AT257">
        <f>_xlfn.RANK.AVG(Table2[[#This Row],[6M Return vs Nifty Z-Score]],Table2[6M Return vs Nifty Z-Score])</f>
        <v>180</v>
      </c>
      <c r="AU257">
        <f>_xlfn.RANK.AVG(Table2[[#This Row],[Sharpe Ratio Z-Score]],Table2[Sharpe Ratio Z-Score])</f>
        <v>256</v>
      </c>
      <c r="AV257">
        <f>(Table2[[#This Row],[Rank 1Y]]+Table2[[#This Row],[Rank 6M]]+Table2[[#This Row],[Rank Sharpe]])/3</f>
        <v>282.66666666666669</v>
      </c>
    </row>
    <row r="258" spans="1:48" x14ac:dyDescent="0.3">
      <c r="A258" t="s">
        <v>1206</v>
      </c>
      <c r="B258" t="s">
        <v>1207</v>
      </c>
      <c r="C258" t="s">
        <v>10176</v>
      </c>
      <c r="D258" t="s">
        <v>46</v>
      </c>
      <c r="E258">
        <v>9796.3080762000009</v>
      </c>
      <c r="F258">
        <v>6197</v>
      </c>
      <c r="G258">
        <v>7.9790738751378303</v>
      </c>
      <c r="H258">
        <f>(Table2[[#This Row],[1Y Return vs Nifty]]-AVERAGE(Table2[1Y Return vs Nifty]))/_xlfn.STDEV.P(Table2[1Y Return vs Nifty])</f>
        <v>-0.43387285091405892</v>
      </c>
      <c r="I258">
        <v>21.5926174396742</v>
      </c>
      <c r="J258">
        <f>(Table2[[#This Row],[1M Return vs Nifty]]-AVERAGE(Table2[1M Return vs Nifty]))/_xlfn.STDEV.P(Table2[1M Return vs Nifty])</f>
        <v>1.9657287323136772</v>
      </c>
      <c r="K258">
        <v>1.40926873176792</v>
      </c>
      <c r="L258">
        <f>(Table2[[#This Row],[6M Return vs Nifty]]-AVERAGE(Table2[6M Return vs Nifty]))/_xlfn.STDEV.P(Table2[6M Return vs Nifty])</f>
        <v>-0.16464993033843073</v>
      </c>
      <c r="M258">
        <v>-0.51920716457650296</v>
      </c>
      <c r="N258">
        <f>(Table2[[#This Row],[1W Return vs Nifty]]-AVERAGE(Table2[1W Return vs Nifty]))/_xlfn.STDEV.P(Table2[1W Return vs Nifty])</f>
        <v>-0.50669398833328294</v>
      </c>
      <c r="O258">
        <v>5882.72</v>
      </c>
      <c r="P258">
        <v>5469.7361156421903</v>
      </c>
      <c r="Q258">
        <v>4794.1679856481096</v>
      </c>
      <c r="R258">
        <v>61.293619934339702</v>
      </c>
      <c r="S258" s="2">
        <f>(Table2[[#This Row],[Close Price]]-Table2[[#This Row],[20D EMA]])/Table2[[#This Row],[20D EMA]]</f>
        <v>5.3424266325781226E-2</v>
      </c>
      <c r="T258" s="2">
        <f>(Table2[[#This Row],[Close Price]]-Table2[[#This Row],[50D EMA]])/Table2[[#This Row],[50D EMA]]</f>
        <v>0.13296142062100619</v>
      </c>
      <c r="U258" s="2">
        <f>(Table2[[#This Row],[Close Price]]-Table2[[#This Row],[200D EMA]])/Table2[[#This Row],[200D EMA]]</f>
        <v>0.29261219434768004</v>
      </c>
      <c r="V258">
        <v>1.2594139999960701</v>
      </c>
      <c r="W258">
        <v>6202.35</v>
      </c>
      <c r="X258">
        <v>6280.2</v>
      </c>
      <c r="Y258">
        <v>6160</v>
      </c>
      <c r="Z258">
        <v>6480</v>
      </c>
      <c r="AA258">
        <v>4830</v>
      </c>
      <c r="AB258">
        <v>6501</v>
      </c>
      <c r="AC258" s="2">
        <f>(Table2[[#This Row],[Close Price]]/Table2[[#This Row],[Day Low]])-1</f>
        <v>-8.6257628157071498E-4</v>
      </c>
      <c r="AD258" s="2">
        <f>(Table2[[#This Row],[Day High]]/Table2[[#This Row],[Close Price]])-1</f>
        <v>1.3425851218331397E-2</v>
      </c>
      <c r="AE258" s="2">
        <f>(Table2[[#This Row],[Close Price]]/Table2[[#This Row],[Current Week Low]])-1</f>
        <v>6.0064935064934044E-3</v>
      </c>
      <c r="AF258" s="2">
        <f>(Table2[[#This Row],[Current Week High]]/Table2[[#This Row],[Close Price]])-1</f>
        <v>4.5667258350814866E-2</v>
      </c>
      <c r="AG258" s="2">
        <f>(Table2[[#This Row],[Close Price]]/Table2[[#This Row],[Current Month Low]])-1</f>
        <v>0.28302277432712208</v>
      </c>
      <c r="AH258" s="2">
        <f>(Table2[[#This Row],[Current Month High]]/Table2[[#This Row],[Close Price]])-1</f>
        <v>4.9055994836211037E-2</v>
      </c>
      <c r="AI258">
        <v>4.9055994836211001</v>
      </c>
      <c r="AJ258">
        <v>84.163211934798397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0.13</v>
      </c>
      <c r="AM258" t="s">
        <v>10218</v>
      </c>
      <c r="AN258">
        <v>7.12</v>
      </c>
      <c r="AO258" t="s">
        <v>10218</v>
      </c>
      <c r="AP258">
        <v>0.217625651098482</v>
      </c>
      <c r="AQ258">
        <f>(Table2[[#This Row],[Sharpe Ratio]]-AVERAGE(Table2[Sharpe Ratio]))/_xlfn.STDEV.P(Table2[Sharpe Ratio])</f>
        <v>1.8560504798724144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2.7165624426003192</v>
      </c>
      <c r="AS258">
        <f>_xlfn.RANK.AVG(Table2[[#This Row],[1Y Return vs Nifty Z-Score]],Table2[1Y Return vs Nifty Z-Score])</f>
        <v>456</v>
      </c>
      <c r="AT258">
        <f>_xlfn.RANK.AVG(Table2[[#This Row],[6M Return vs Nifty Z-Score]],Table2[6M Return vs Nifty Z-Score])</f>
        <v>376</v>
      </c>
      <c r="AU258">
        <f>_xlfn.RANK.AVG(Table2[[#This Row],[Sharpe Ratio Z-Score]],Table2[Sharpe Ratio Z-Score])</f>
        <v>23</v>
      </c>
      <c r="AV258">
        <f>(Table2[[#This Row],[Rank 1Y]]+Table2[[#This Row],[Rank 6M]]+Table2[[#This Row],[Rank Sharpe]])/3</f>
        <v>285</v>
      </c>
    </row>
    <row r="259" spans="1:48" x14ac:dyDescent="0.3">
      <c r="A259" t="s">
        <v>932</v>
      </c>
      <c r="B259" t="s">
        <v>933</v>
      </c>
      <c r="C259" t="s">
        <v>10176</v>
      </c>
      <c r="D259" t="s">
        <v>296</v>
      </c>
      <c r="E259">
        <v>16048.090891874999</v>
      </c>
      <c r="F259">
        <v>687.75</v>
      </c>
      <c r="G259">
        <v>44.1419281213349</v>
      </c>
      <c r="H259">
        <f>(Table2[[#This Row],[1Y Return vs Nifty]]-AVERAGE(Table2[1Y Return vs Nifty]))/_xlfn.STDEV.P(Table2[1Y Return vs Nifty])</f>
        <v>6.1974131870495101E-2</v>
      </c>
      <c r="I259">
        <v>-8.6424483684016806</v>
      </c>
      <c r="J259">
        <f>(Table2[[#This Row],[1M Return vs Nifty]]-AVERAGE(Table2[1M Return vs Nifty]))/_xlfn.STDEV.P(Table2[1M Return vs Nifty])</f>
        <v>-1.0773139176722741</v>
      </c>
      <c r="K259">
        <v>6.51426619708693</v>
      </c>
      <c r="L259">
        <f>(Table2[[#This Row],[6M Return vs Nifty]]-AVERAGE(Table2[6M Return vs Nifty]))/_xlfn.STDEV.P(Table2[6M Return vs Nifty])</f>
        <v>8.6366557464311305E-3</v>
      </c>
      <c r="M259">
        <v>1.28294910241828</v>
      </c>
      <c r="N259">
        <f>(Table2[[#This Row],[1W Return vs Nifty]]-AVERAGE(Table2[1W Return vs Nifty]))/_xlfn.STDEV.P(Table2[1W Return vs Nifty])</f>
        <v>-0.13603359896610392</v>
      </c>
      <c r="O259">
        <v>685.69</v>
      </c>
      <c r="P259">
        <v>690.762049589718</v>
      </c>
      <c r="Q259">
        <v>576.82420098473699</v>
      </c>
      <c r="R259">
        <v>54.354710121632799</v>
      </c>
      <c r="S259" s="2">
        <f>(Table2[[#This Row],[Close Price]]-Table2[[#This Row],[20D EMA]])/Table2[[#This Row],[20D EMA]]</f>
        <v>3.004273068004412E-3</v>
      </c>
      <c r="T259" s="2">
        <f>(Table2[[#This Row],[Close Price]]-Table2[[#This Row],[50D EMA]])/Table2[[#This Row],[50D EMA]]</f>
        <v>-4.3604734676825794E-3</v>
      </c>
      <c r="U259" s="2">
        <f>(Table2[[#This Row],[Close Price]]-Table2[[#This Row],[200D EMA]])/Table2[[#This Row],[200D EMA]]</f>
        <v>0.19230434303188704</v>
      </c>
      <c r="V259">
        <v>1.04381128362108</v>
      </c>
      <c r="W259">
        <v>683.15</v>
      </c>
      <c r="X259">
        <v>693.7</v>
      </c>
      <c r="Y259">
        <v>671</v>
      </c>
      <c r="Z259">
        <v>704</v>
      </c>
      <c r="AA259">
        <v>624.4</v>
      </c>
      <c r="AB259">
        <v>734</v>
      </c>
      <c r="AC259" s="2">
        <f>(Table2[[#This Row],[Close Price]]/Table2[[#This Row],[Day Low]])-1</f>
        <v>6.7335138695747698E-3</v>
      </c>
      <c r="AD259" s="2">
        <f>(Table2[[#This Row],[Day High]]/Table2[[#This Row],[Close Price]])-1</f>
        <v>8.6513994910941694E-3</v>
      </c>
      <c r="AE259" s="2">
        <f>(Table2[[#This Row],[Close Price]]/Table2[[#This Row],[Current Week Low]])-1</f>
        <v>2.4962742175856922E-2</v>
      </c>
      <c r="AF259" s="2">
        <f>(Table2[[#This Row],[Current Week High]]/Table2[[#This Row],[Close Price]])-1</f>
        <v>2.3627771719374691E-2</v>
      </c>
      <c r="AG259" s="2">
        <f>(Table2[[#This Row],[Close Price]]/Table2[[#This Row],[Current Month Low]])-1</f>
        <v>0.10145739910313911</v>
      </c>
      <c r="AH259" s="2">
        <f>(Table2[[#This Row],[Current Month High]]/Table2[[#This Row],[Close Price]])-1</f>
        <v>6.7248273355143606E-2</v>
      </c>
      <c r="AI259">
        <v>20.3925845147219</v>
      </c>
      <c r="AJ259">
        <v>171.837944664031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-0.13</v>
      </c>
      <c r="AM259" t="s">
        <v>10217</v>
      </c>
      <c r="AN259">
        <v>-0.45</v>
      </c>
      <c r="AO259" t="s">
        <v>10217</v>
      </c>
      <c r="AP259">
        <v>7.8474222287135006E-2</v>
      </c>
      <c r="AQ259">
        <f>(Table2[[#This Row],[Sharpe Ratio]]-AVERAGE(Table2[Sharpe Ratio]))/_xlfn.STDEV.P(Table2[Sharpe Ratio])</f>
        <v>0.24527154426430484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267</v>
      </c>
      <c r="AT259">
        <f>_xlfn.RANK.AVG(Table2[[#This Row],[6M Return vs Nifty Z-Score]],Table2[6M Return vs Nifty Z-Score])</f>
        <v>321</v>
      </c>
      <c r="AU259">
        <f>_xlfn.RANK.AVG(Table2[[#This Row],[Sharpe Ratio Z-Score]],Table2[Sharpe Ratio Z-Score])</f>
        <v>268</v>
      </c>
      <c r="AV259">
        <f>(Table2[[#This Row],[Rank 1Y]]+Table2[[#This Row],[Rank 6M]]+Table2[[#This Row],[Rank Sharpe]])/3</f>
        <v>285.33333333333331</v>
      </c>
    </row>
    <row r="260" spans="1:48" x14ac:dyDescent="0.3">
      <c r="A260" t="s">
        <v>429</v>
      </c>
      <c r="B260" t="s">
        <v>430</v>
      </c>
      <c r="C260" t="s">
        <v>10171</v>
      </c>
      <c r="D260" t="s">
        <v>431</v>
      </c>
      <c r="E260">
        <v>55275.003242799998</v>
      </c>
      <c r="F260">
        <v>368.5</v>
      </c>
      <c r="G260">
        <v>31.471425612813199</v>
      </c>
      <c r="H260">
        <f>(Table2[[#This Row],[1Y Return vs Nifty]]-AVERAGE(Table2[1Y Return vs Nifty]))/_xlfn.STDEV.P(Table2[1Y Return vs Nifty])</f>
        <v>-0.11175746565337284</v>
      </c>
      <c r="I260">
        <v>5.9529694739256396</v>
      </c>
      <c r="J260">
        <f>(Table2[[#This Row],[1M Return vs Nifty]]-AVERAGE(Table2[1M Return vs Nifty]))/_xlfn.STDEV.P(Table2[1M Return vs Nifty])</f>
        <v>0.39165854200415617</v>
      </c>
      <c r="K260">
        <v>22.091699277454602</v>
      </c>
      <c r="L260">
        <f>(Table2[[#This Row],[6M Return vs Nifty]]-AVERAGE(Table2[6M Return vs Nifty]))/_xlfn.STDEV.P(Table2[6M Return vs Nifty])</f>
        <v>0.53740483179363019</v>
      </c>
      <c r="M260">
        <v>6.5930600021545898</v>
      </c>
      <c r="N260">
        <f>(Table2[[#This Row],[1W Return vs Nifty]]-AVERAGE(Table2[1W Return vs Nifty]))/_xlfn.STDEV.P(Table2[1W Return vs Nifty])</f>
        <v>0.95612905625210753</v>
      </c>
      <c r="O260">
        <v>348.95</v>
      </c>
      <c r="P260">
        <v>330.89736071248899</v>
      </c>
      <c r="Q260">
        <v>284.90987942567801</v>
      </c>
      <c r="R260">
        <v>66.767720013027599</v>
      </c>
      <c r="S260" s="2">
        <f>(Table2[[#This Row],[Close Price]]-Table2[[#This Row],[20D EMA]])/Table2[[#This Row],[20D EMA]]</f>
        <v>5.6025218512680934E-2</v>
      </c>
      <c r="T260" s="2">
        <f>(Table2[[#This Row],[Close Price]]-Table2[[#This Row],[50D EMA]])/Table2[[#This Row],[50D EMA]]</f>
        <v>0.11363837779347928</v>
      </c>
      <c r="U260" s="2">
        <f>(Table2[[#This Row],[Close Price]]-Table2[[#This Row],[200D EMA]])/Table2[[#This Row],[200D EMA]]</f>
        <v>0.29339144273558765</v>
      </c>
      <c r="V260">
        <v>1.1311000829381901</v>
      </c>
      <c r="W260">
        <v>368.55</v>
      </c>
      <c r="X260">
        <v>372.9</v>
      </c>
      <c r="Y260">
        <v>362.2</v>
      </c>
      <c r="Z260">
        <v>376.45</v>
      </c>
      <c r="AA260">
        <v>321.2</v>
      </c>
      <c r="AB260">
        <v>377.95</v>
      </c>
      <c r="AC260" s="2">
        <f>(Table2[[#This Row],[Close Price]]/Table2[[#This Row],[Day Low]])-1</f>
        <v>-1.3566680233345618E-4</v>
      </c>
      <c r="AD260" s="2">
        <f>(Table2[[#This Row],[Day High]]/Table2[[#This Row],[Close Price]])-1</f>
        <v>1.1940298507462588E-2</v>
      </c>
      <c r="AE260" s="2">
        <f>(Table2[[#This Row],[Close Price]]/Table2[[#This Row],[Current Week Low]])-1</f>
        <v>1.7393705135284376E-2</v>
      </c>
      <c r="AF260" s="2">
        <f>(Table2[[#This Row],[Current Week High]]/Table2[[#This Row],[Close Price]])-1</f>
        <v>2.1573948439620017E-2</v>
      </c>
      <c r="AG260" s="2">
        <f>(Table2[[#This Row],[Close Price]]/Table2[[#This Row],[Current Month Low]])-1</f>
        <v>0.14726027397260277</v>
      </c>
      <c r="AH260" s="2">
        <f>(Table2[[#This Row],[Current Month High]]/Table2[[#This Row],[Close Price]])-1</f>
        <v>2.5644504748982389E-2</v>
      </c>
      <c r="AI260">
        <v>2.56445047489823</v>
      </c>
      <c r="AJ260">
        <v>92.227438706311901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0.09</v>
      </c>
      <c r="AM260" t="s">
        <v>10218</v>
      </c>
      <c r="AN260">
        <v>8.69</v>
      </c>
      <c r="AO260" t="s">
        <v>10218</v>
      </c>
      <c r="AP260">
        <v>4.7868210185009002E-2</v>
      </c>
      <c r="AQ260">
        <f>(Table2[[#This Row],[Sharpe Ratio]]-AVERAGE(Table2[Sharpe Ratio]))/_xlfn.STDEV.P(Table2[Sharpe Ratio])</f>
        <v>-0.10901529287560496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1.6644196715209161</v>
      </c>
      <c r="AS260">
        <f>_xlfn.RANK.AVG(Table2[[#This Row],[1Y Return vs Nifty Z-Score]],Table2[1Y Return vs Nifty Z-Score])</f>
        <v>317</v>
      </c>
      <c r="AT260">
        <f>_xlfn.RANK.AVG(Table2[[#This Row],[6M Return vs Nifty Z-Score]],Table2[6M Return vs Nifty Z-Score])</f>
        <v>173</v>
      </c>
      <c r="AU260">
        <f>_xlfn.RANK.AVG(Table2[[#This Row],[Sharpe Ratio Z-Score]],Table2[Sharpe Ratio Z-Score])</f>
        <v>372</v>
      </c>
      <c r="AV260">
        <f>(Table2[[#This Row],[Rank 1Y]]+Table2[[#This Row],[Rank 6M]]+Table2[[#This Row],[Rank Sharpe]])/3</f>
        <v>287.33333333333331</v>
      </c>
    </row>
    <row r="261" spans="1:48" x14ac:dyDescent="0.3">
      <c r="A261" t="s">
        <v>337</v>
      </c>
      <c r="B261" t="s">
        <v>338</v>
      </c>
      <c r="C261" t="s">
        <v>10183</v>
      </c>
      <c r="D261" t="s">
        <v>195</v>
      </c>
      <c r="E261">
        <v>75492.608838683998</v>
      </c>
      <c r="F261">
        <v>257.08999999999997</v>
      </c>
      <c r="G261">
        <v>13.4121921836062</v>
      </c>
      <c r="H261">
        <f>(Table2[[#This Row],[1Y Return vs Nifty]]-AVERAGE(Table2[1Y Return vs Nifty]))/_xlfn.STDEV.P(Table2[1Y Return vs Nifty])</f>
        <v>-0.35937664820769022</v>
      </c>
      <c r="I261">
        <v>1.2487269897576401</v>
      </c>
      <c r="J261">
        <f>(Table2[[#This Row],[1M Return vs Nifty]]-AVERAGE(Table2[1M Return vs Nifty]))/_xlfn.STDEV.P(Table2[1M Return vs Nifty])</f>
        <v>-8.1805303124153253E-2</v>
      </c>
      <c r="K261">
        <v>31.310665325399501</v>
      </c>
      <c r="L261">
        <f>(Table2[[#This Row],[6M Return vs Nifty]]-AVERAGE(Table2[6M Return vs Nifty]))/_xlfn.STDEV.P(Table2[6M Return vs Nifty])</f>
        <v>0.85033802412789783</v>
      </c>
      <c r="M261">
        <v>8.2559629284582492</v>
      </c>
      <c r="N261">
        <f>(Table2[[#This Row],[1W Return vs Nifty]]-AVERAGE(Table2[1W Return vs Nifty]))/_xlfn.STDEV.P(Table2[1W Return vs Nifty])</f>
        <v>1.2981483680243207</v>
      </c>
      <c r="O261">
        <v>237.72</v>
      </c>
      <c r="P261">
        <v>227.723144489954</v>
      </c>
      <c r="Q261">
        <v>197.32555300999101</v>
      </c>
      <c r="R261">
        <v>79.554226393652598</v>
      </c>
      <c r="S261" s="2">
        <f>(Table2[[#This Row],[Close Price]]-Table2[[#This Row],[20D EMA]])/Table2[[#This Row],[20D EMA]]</f>
        <v>8.1482416288069903E-2</v>
      </c>
      <c r="T261" s="2">
        <f>(Table2[[#This Row],[Close Price]]-Table2[[#This Row],[50D EMA]])/Table2[[#This Row],[50D EMA]]</f>
        <v>0.12895858950051298</v>
      </c>
      <c r="U261" s="2">
        <f>(Table2[[#This Row],[Close Price]]-Table2[[#This Row],[200D EMA]])/Table2[[#This Row],[200D EMA]]</f>
        <v>0.30287231470210529</v>
      </c>
      <c r="V261">
        <v>0.93691754691220996</v>
      </c>
      <c r="W261">
        <v>254</v>
      </c>
      <c r="X261">
        <v>258.45</v>
      </c>
      <c r="Y261">
        <v>249</v>
      </c>
      <c r="Z261">
        <v>259</v>
      </c>
      <c r="AA261">
        <v>219.35</v>
      </c>
      <c r="AB261">
        <v>259</v>
      </c>
      <c r="AC261" s="2">
        <f>(Table2[[#This Row],[Close Price]]/Table2[[#This Row],[Day Low]])-1</f>
        <v>1.2165354330708533E-2</v>
      </c>
      <c r="AD261" s="2">
        <f>(Table2[[#This Row],[Day High]]/Table2[[#This Row],[Close Price]])-1</f>
        <v>5.2899762729006206E-3</v>
      </c>
      <c r="AE261" s="2">
        <f>(Table2[[#This Row],[Close Price]]/Table2[[#This Row],[Current Week Low]])-1</f>
        <v>3.2489959839357319E-2</v>
      </c>
      <c r="AF261" s="2">
        <f>(Table2[[#This Row],[Current Week High]]/Table2[[#This Row],[Close Price]])-1</f>
        <v>7.4293049126765709E-3</v>
      </c>
      <c r="AG261" s="2">
        <f>(Table2[[#This Row],[Close Price]]/Table2[[#This Row],[Current Month Low]])-1</f>
        <v>0.1720537953043082</v>
      </c>
      <c r="AH261" s="2">
        <f>(Table2[[#This Row],[Current Month High]]/Table2[[#This Row],[Close Price]])-1</f>
        <v>7.4293049126765709E-3</v>
      </c>
      <c r="AI261">
        <v>0.74293049126765698</v>
      </c>
      <c r="AJ261">
        <v>63.179942875277597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0.09</v>
      </c>
      <c r="AM261" t="s">
        <v>10218</v>
      </c>
      <c r="AN261">
        <v>14.64</v>
      </c>
      <c r="AO261" t="s">
        <v>10218</v>
      </c>
      <c r="AP261">
        <v>6.2671426146579001E-2</v>
      </c>
      <c r="AQ261">
        <f>(Table2[[#This Row],[Sharpe Ratio]]-AVERAGE(Table2[Sharpe Ratio]))/_xlfn.STDEV.P(Table2[Sharpe Ratio])</f>
        <v>6.2342692118439909E-2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1.769647132938815</v>
      </c>
      <c r="AS261">
        <f>_xlfn.RANK.AVG(Table2[[#This Row],[1Y Return vs Nifty Z-Score]],Table2[1Y Return vs Nifty Z-Score])</f>
        <v>420</v>
      </c>
      <c r="AT261">
        <f>_xlfn.RANK.AVG(Table2[[#This Row],[6M Return vs Nifty Z-Score]],Table2[6M Return vs Nifty Z-Score])</f>
        <v>125</v>
      </c>
      <c r="AU261">
        <f>_xlfn.RANK.AVG(Table2[[#This Row],[Sharpe Ratio Z-Score]],Table2[Sharpe Ratio Z-Score])</f>
        <v>318</v>
      </c>
      <c r="AV261">
        <f>(Table2[[#This Row],[Rank 1Y]]+Table2[[#This Row],[Rank 6M]]+Table2[[#This Row],[Rank Sharpe]])/3</f>
        <v>287.66666666666669</v>
      </c>
    </row>
    <row r="262" spans="1:48" x14ac:dyDescent="0.3">
      <c r="A262" t="s">
        <v>316</v>
      </c>
      <c r="B262" t="s">
        <v>317</v>
      </c>
      <c r="C262" t="s">
        <v>10178</v>
      </c>
      <c r="D262" t="s">
        <v>60</v>
      </c>
      <c r="E262">
        <v>87183.470388764996</v>
      </c>
      <c r="F262">
        <v>1911.85</v>
      </c>
      <c r="G262">
        <v>67.697179785827203</v>
      </c>
      <c r="H262">
        <f>(Table2[[#This Row],[1Y Return vs Nifty]]-AVERAGE(Table2[1Y Return vs Nifty]))/_xlfn.STDEV.P(Table2[1Y Return vs Nifty])</f>
        <v>0.38495196948953797</v>
      </c>
      <c r="I262">
        <v>11.7286833593443</v>
      </c>
      <c r="J262">
        <f>(Table2[[#This Row],[1M Return vs Nifty]]-AVERAGE(Table2[1M Return vs Nifty]))/_xlfn.STDEV.P(Table2[1M Return vs Nifty])</f>
        <v>0.9729618472131204</v>
      </c>
      <c r="K262">
        <v>12.1574448419214</v>
      </c>
      <c r="L262">
        <f>(Table2[[#This Row],[6M Return vs Nifty]]-AVERAGE(Table2[6M Return vs Nifty]))/_xlfn.STDEV.P(Table2[6M Return vs Nifty])</f>
        <v>0.20019153283964719</v>
      </c>
      <c r="M262">
        <v>1.2728313902703401</v>
      </c>
      <c r="N262">
        <f>(Table2[[#This Row],[1W Return vs Nifty]]-AVERAGE(Table2[1W Return vs Nifty]))/_xlfn.STDEV.P(Table2[1W Return vs Nifty])</f>
        <v>-0.13811457007440531</v>
      </c>
      <c r="O262">
        <v>1797.79</v>
      </c>
      <c r="P262">
        <v>1720.85098480645</v>
      </c>
      <c r="Q262">
        <v>1502.45636667863</v>
      </c>
      <c r="R262">
        <v>79.653312170110397</v>
      </c>
      <c r="S262" s="2">
        <f>(Table2[[#This Row],[Close Price]]-Table2[[#This Row],[20D EMA]])/Table2[[#This Row],[20D EMA]]</f>
        <v>6.3444562490613449E-2</v>
      </c>
      <c r="T262" s="2">
        <f>(Table2[[#This Row],[Close Price]]-Table2[[#This Row],[50D EMA]])/Table2[[#This Row],[50D EMA]]</f>
        <v>0.11099102530079454</v>
      </c>
      <c r="U262" s="2">
        <f>(Table2[[#This Row],[Close Price]]-Table2[[#This Row],[200D EMA]])/Table2[[#This Row],[200D EMA]]</f>
        <v>0.27248287697458151</v>
      </c>
      <c r="V262">
        <v>0.80880743162380098</v>
      </c>
      <c r="W262">
        <v>1909.65</v>
      </c>
      <c r="X262">
        <v>1947</v>
      </c>
      <c r="Y262">
        <v>1841</v>
      </c>
      <c r="Z262">
        <v>1925.65</v>
      </c>
      <c r="AA262">
        <v>1598.25</v>
      </c>
      <c r="AB262">
        <v>1925.65</v>
      </c>
      <c r="AC262" s="2">
        <f>(Table2[[#This Row],[Close Price]]/Table2[[#This Row],[Day Low]])-1</f>
        <v>1.1520435681930952E-3</v>
      </c>
      <c r="AD262" s="2">
        <f>(Table2[[#This Row],[Day High]]/Table2[[#This Row],[Close Price]])-1</f>
        <v>1.8385333577425111E-2</v>
      </c>
      <c r="AE262" s="2">
        <f>(Table2[[#This Row],[Close Price]]/Table2[[#This Row],[Current Week Low]])-1</f>
        <v>3.8484519282998342E-2</v>
      </c>
      <c r="AF262" s="2">
        <f>(Table2[[#This Row],[Current Week High]]/Table2[[#This Row],[Close Price]])-1</f>
        <v>7.2181394983916736E-3</v>
      </c>
      <c r="AG262" s="2">
        <f>(Table2[[#This Row],[Close Price]]/Table2[[#This Row],[Current Month Low]])-1</f>
        <v>0.19621460972939153</v>
      </c>
      <c r="AH262" s="2">
        <f>(Table2[[#This Row],[Current Month High]]/Table2[[#This Row],[Close Price]])-1</f>
        <v>7.2181394983916736E-3</v>
      </c>
      <c r="AI262">
        <v>0.72181394983916702</v>
      </c>
      <c r="AJ262">
        <v>96.682269430584796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-0.02</v>
      </c>
      <c r="AM262" t="s">
        <v>10217</v>
      </c>
      <c r="AN262">
        <v>6.35</v>
      </c>
      <c r="AO262" t="s">
        <v>10218</v>
      </c>
      <c r="AP262">
        <v>3.1793803593180001E-2</v>
      </c>
      <c r="AQ262">
        <f>(Table2[[#This Row],[Sharpe Ratio]]-AVERAGE(Table2[Sharpe Ratio]))/_xlfn.STDEV.P(Table2[Sharpe Ratio])</f>
        <v>-0.29508823342457713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1.1249025460433231</v>
      </c>
      <c r="AS262">
        <f>_xlfn.RANK.AVG(Table2[[#This Row],[1Y Return vs Nifty Z-Score]],Table2[1Y Return vs Nifty Z-Score])</f>
        <v>192</v>
      </c>
      <c r="AT262">
        <f>_xlfn.RANK.AVG(Table2[[#This Row],[6M Return vs Nifty Z-Score]],Table2[6M Return vs Nifty Z-Score])</f>
        <v>257</v>
      </c>
      <c r="AU262">
        <f>_xlfn.RANK.AVG(Table2[[#This Row],[Sharpe Ratio Z-Score]],Table2[Sharpe Ratio Z-Score])</f>
        <v>415</v>
      </c>
      <c r="AV262">
        <f>(Table2[[#This Row],[Rank 1Y]]+Table2[[#This Row],[Rank 6M]]+Table2[[#This Row],[Rank Sharpe]])/3</f>
        <v>288</v>
      </c>
    </row>
    <row r="263" spans="1:48" x14ac:dyDescent="0.3">
      <c r="A263" t="s">
        <v>514</v>
      </c>
      <c r="B263" t="s">
        <v>515</v>
      </c>
      <c r="C263" t="s">
        <v>10173</v>
      </c>
      <c r="D263" t="s">
        <v>255</v>
      </c>
      <c r="E263">
        <v>40748.748846000002</v>
      </c>
      <c r="F263">
        <v>645</v>
      </c>
      <c r="G263">
        <v>77.609694898420202</v>
      </c>
      <c r="H263">
        <f>(Table2[[#This Row],[1Y Return vs Nifty]]-AVERAGE(Table2[1Y Return vs Nifty]))/_xlfn.STDEV.P(Table2[1Y Return vs Nifty])</f>
        <v>0.52086742231645111</v>
      </c>
      <c r="I263">
        <v>-4.2452709969087596</v>
      </c>
      <c r="J263">
        <f>(Table2[[#This Row],[1M Return vs Nifty]]-AVERAGE(Table2[1M Return vs Nifty]))/_xlfn.STDEV.P(Table2[1M Return vs Nifty])</f>
        <v>-0.63475499069841501</v>
      </c>
      <c r="K263">
        <v>8.06943212222561</v>
      </c>
      <c r="L263">
        <f>(Table2[[#This Row],[6M Return vs Nifty]]-AVERAGE(Table2[6M Return vs Nifty]))/_xlfn.STDEV.P(Table2[6M Return vs Nifty])</f>
        <v>6.1425985377557085E-2</v>
      </c>
      <c r="M263">
        <v>0.66896686490144797</v>
      </c>
      <c r="N263">
        <f>(Table2[[#This Row],[1W Return vs Nifty]]-AVERAGE(Table2[1W Return vs Nifty]))/_xlfn.STDEV.P(Table2[1W Return vs Nifty])</f>
        <v>-0.26231504269574452</v>
      </c>
      <c r="O263">
        <v>647.4</v>
      </c>
      <c r="P263">
        <v>630.80709975087302</v>
      </c>
      <c r="Q263">
        <v>525.64743263152695</v>
      </c>
      <c r="R263">
        <v>47.1906663121379</v>
      </c>
      <c r="S263" s="2">
        <f>(Table2[[#This Row],[Close Price]]-Table2[[#This Row],[20D EMA]])/Table2[[#This Row],[20D EMA]]</f>
        <v>-3.7071362372566841E-3</v>
      </c>
      <c r="T263" s="2">
        <f>(Table2[[#This Row],[Close Price]]-Table2[[#This Row],[50D EMA]])/Table2[[#This Row],[50D EMA]]</f>
        <v>2.2499588629760561E-2</v>
      </c>
      <c r="U263" s="2">
        <f>(Table2[[#This Row],[Close Price]]-Table2[[#This Row],[200D EMA]])/Table2[[#This Row],[200D EMA]]</f>
        <v>0.22705821423109257</v>
      </c>
      <c r="V263">
        <v>1.2833666556965699</v>
      </c>
      <c r="W263">
        <v>647.04999999999995</v>
      </c>
      <c r="X263">
        <v>671.5</v>
      </c>
      <c r="Y263">
        <v>640.65</v>
      </c>
      <c r="Z263">
        <v>672</v>
      </c>
      <c r="AA263">
        <v>579.6</v>
      </c>
      <c r="AB263">
        <v>685.9</v>
      </c>
      <c r="AC263" s="2">
        <f>(Table2[[#This Row],[Close Price]]/Table2[[#This Row],[Day Low]])-1</f>
        <v>-3.1682250212502483E-3</v>
      </c>
      <c r="AD263" s="2">
        <f>(Table2[[#This Row],[Day High]]/Table2[[#This Row],[Close Price]])-1</f>
        <v>4.1085271317829353E-2</v>
      </c>
      <c r="AE263" s="2">
        <f>(Table2[[#This Row],[Close Price]]/Table2[[#This Row],[Current Week Low]])-1</f>
        <v>6.789978927651541E-3</v>
      </c>
      <c r="AF263" s="2">
        <f>(Table2[[#This Row],[Current Week High]]/Table2[[#This Row],[Close Price]])-1</f>
        <v>4.1860465116279055E-2</v>
      </c>
      <c r="AG263" s="2">
        <f>(Table2[[#This Row],[Close Price]]/Table2[[#This Row],[Current Month Low]])-1</f>
        <v>0.11283643892339534</v>
      </c>
      <c r="AH263" s="2">
        <f>(Table2[[#This Row],[Current Month High]]/Table2[[#This Row],[Close Price]])-1</f>
        <v>6.3410852713178256E-2</v>
      </c>
      <c r="AI263">
        <v>6.3410852713178203</v>
      </c>
      <c r="AJ263">
        <v>110.749877471001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0.04</v>
      </c>
      <c r="AM263" t="s">
        <v>10218</v>
      </c>
      <c r="AN263">
        <v>-2.74</v>
      </c>
      <c r="AO263" t="s">
        <v>10217</v>
      </c>
      <c r="AP263">
        <v>3.1848515804838003E-2</v>
      </c>
      <c r="AQ263">
        <f>(Table2[[#This Row],[Sharpe Ratio]]-AVERAGE(Table2[Sharpe Ratio]))/_xlfn.STDEV.P(Table2[Sharpe Ratio])</f>
        <v>-0.29445489980513778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-0.60923152550528914</v>
      </c>
      <c r="AS263">
        <f>_xlfn.RANK.AVG(Table2[[#This Row],[1Y Return vs Nifty Z-Score]],Table2[1Y Return vs Nifty Z-Score])</f>
        <v>152</v>
      </c>
      <c r="AT263">
        <f>_xlfn.RANK.AVG(Table2[[#This Row],[6M Return vs Nifty Z-Score]],Table2[6M Return vs Nifty Z-Score])</f>
        <v>300</v>
      </c>
      <c r="AU263">
        <f>_xlfn.RANK.AVG(Table2[[#This Row],[Sharpe Ratio Z-Score]],Table2[Sharpe Ratio Z-Score])</f>
        <v>414</v>
      </c>
      <c r="AV263">
        <f>(Table2[[#This Row],[Rank 1Y]]+Table2[[#This Row],[Rank 6M]]+Table2[[#This Row],[Rank Sharpe]])/3</f>
        <v>288.66666666666669</v>
      </c>
    </row>
    <row r="264" spans="1:48" x14ac:dyDescent="0.3">
      <c r="A264" t="s">
        <v>1103</v>
      </c>
      <c r="B264" t="s">
        <v>1104</v>
      </c>
      <c r="C264" t="s">
        <v>10186</v>
      </c>
      <c r="D264" t="s">
        <v>133</v>
      </c>
      <c r="E264">
        <v>11350.314084789001</v>
      </c>
      <c r="F264">
        <v>210.79</v>
      </c>
      <c r="G264">
        <v>120.80542705796201</v>
      </c>
      <c r="H264">
        <f>(Table2[[#This Row],[1Y Return vs Nifty]]-AVERAGE(Table2[1Y Return vs Nifty]))/_xlfn.STDEV.P(Table2[1Y Return vs Nifty])</f>
        <v>1.1131457119299133</v>
      </c>
      <c r="I264">
        <v>11.1848437003438</v>
      </c>
      <c r="J264">
        <f>(Table2[[#This Row],[1M Return vs Nifty]]-AVERAGE(Table2[1M Return vs Nifty]))/_xlfn.STDEV.P(Table2[1M Return vs Nifty])</f>
        <v>0.91822648504796511</v>
      </c>
      <c r="K264">
        <v>-31.381581545038099</v>
      </c>
      <c r="L264">
        <f>(Table2[[#This Row],[6M Return vs Nifty]]-AVERAGE(Table2[6M Return vs Nifty]))/_xlfn.STDEV.P(Table2[6M Return vs Nifty])</f>
        <v>-1.277718945140083</v>
      </c>
      <c r="M264">
        <v>10.603573356083301</v>
      </c>
      <c r="N264">
        <f>(Table2[[#This Row],[1W Return vs Nifty]]-AVERAGE(Table2[1W Return vs Nifty]))/_xlfn.STDEV.P(Table2[1W Return vs Nifty])</f>
        <v>1.7809956166910592</v>
      </c>
      <c r="O264">
        <v>205.12</v>
      </c>
      <c r="P264">
        <v>205.22573007922301</v>
      </c>
      <c r="Q264">
        <v>197.74496164399301</v>
      </c>
      <c r="R264">
        <v>57.268575296670299</v>
      </c>
      <c r="S264" s="2">
        <f>(Table2[[#This Row],[Close Price]]-Table2[[#This Row],[20D EMA]])/Table2[[#This Row],[20D EMA]]</f>
        <v>2.7642355694227707E-2</v>
      </c>
      <c r="T264" s="2">
        <f>(Table2[[#This Row],[Close Price]]-Table2[[#This Row],[50D EMA]])/Table2[[#This Row],[50D EMA]]</f>
        <v>2.7112925453494606E-2</v>
      </c>
      <c r="U264" s="2">
        <f>(Table2[[#This Row],[Close Price]]-Table2[[#This Row],[200D EMA]])/Table2[[#This Row],[200D EMA]]</f>
        <v>6.5969004962525474E-2</v>
      </c>
      <c r="V264">
        <v>1.07929759234317</v>
      </c>
      <c r="W264">
        <v>208.6</v>
      </c>
      <c r="X264">
        <v>212.3</v>
      </c>
      <c r="Y264">
        <v>208.35</v>
      </c>
      <c r="Z264">
        <v>223.8</v>
      </c>
      <c r="AA264">
        <v>181</v>
      </c>
      <c r="AB264">
        <v>228.95</v>
      </c>
      <c r="AC264" s="2">
        <f>(Table2[[#This Row],[Close Price]]/Table2[[#This Row],[Day Low]])-1</f>
        <v>1.0498561840843745E-2</v>
      </c>
      <c r="AD264" s="2">
        <f>(Table2[[#This Row],[Day High]]/Table2[[#This Row],[Close Price]])-1</f>
        <v>7.1635276815789073E-3</v>
      </c>
      <c r="AE264" s="2">
        <f>(Table2[[#This Row],[Close Price]]/Table2[[#This Row],[Current Week Low]])-1</f>
        <v>1.1711063114950848E-2</v>
      </c>
      <c r="AF264" s="2">
        <f>(Table2[[#This Row],[Current Week High]]/Table2[[#This Row],[Close Price]])-1</f>
        <v>6.1720195455192473E-2</v>
      </c>
      <c r="AG264" s="2">
        <f>(Table2[[#This Row],[Close Price]]/Table2[[#This Row],[Current Month Low]])-1</f>
        <v>0.16458563535911597</v>
      </c>
      <c r="AH264" s="2">
        <f>(Table2[[#This Row],[Current Month High]]/Table2[[#This Row],[Close Price]])-1</f>
        <v>8.6152094501636745E-2</v>
      </c>
      <c r="AI264">
        <v>35.158214336543402</v>
      </c>
      <c r="AJ264">
        <v>169.208173690932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-0.09</v>
      </c>
      <c r="AM264" t="s">
        <v>10217</v>
      </c>
      <c r="AN264">
        <v>1.45</v>
      </c>
      <c r="AO264" t="s">
        <v>10218</v>
      </c>
      <c r="AP264">
        <v>0.15962910542460301</v>
      </c>
      <c r="AQ264">
        <f>(Table2[[#This Row],[Sharpe Ratio]]-AVERAGE(Table2[Sharpe Ratio]))/_xlfn.STDEV.P(Table2[Sharpe Ratio])</f>
        <v>1.1846983068654775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83</v>
      </c>
      <c r="AT264">
        <f>_xlfn.RANK.AVG(Table2[[#This Row],[6M Return vs Nifty Z-Score]],Table2[6M Return vs Nifty Z-Score])</f>
        <v>692</v>
      </c>
      <c r="AU264">
        <f>_xlfn.RANK.AVG(Table2[[#This Row],[Sharpe Ratio Z-Score]],Table2[Sharpe Ratio Z-Score])</f>
        <v>91</v>
      </c>
      <c r="AV264">
        <f>(Table2[[#This Row],[Rank 1Y]]+Table2[[#This Row],[Rank 6M]]+Table2[[#This Row],[Rank Sharpe]])/3</f>
        <v>288.66666666666669</v>
      </c>
    </row>
    <row r="265" spans="1:48" x14ac:dyDescent="0.3">
      <c r="A265" t="s">
        <v>1347</v>
      </c>
      <c r="B265" t="s">
        <v>1348</v>
      </c>
      <c r="C265" t="s">
        <v>10175</v>
      </c>
      <c r="D265" t="s">
        <v>124</v>
      </c>
      <c r="E265">
        <v>8248.26846639</v>
      </c>
      <c r="F265">
        <v>1402.35</v>
      </c>
      <c r="G265">
        <v>26.3344080036922</v>
      </c>
      <c r="H265">
        <f>(Table2[[#This Row],[1Y Return vs Nifty]]-AVERAGE(Table2[1Y Return vs Nifty]))/_xlfn.STDEV.P(Table2[1Y Return vs Nifty])</f>
        <v>-0.18219368356506147</v>
      </c>
      <c r="I265">
        <v>-2.0586429415267999</v>
      </c>
      <c r="J265">
        <f>(Table2[[#This Row],[1M Return vs Nifty]]-AVERAGE(Table2[1M Return vs Nifty]))/_xlfn.STDEV.P(Table2[1M Return vs Nifty])</f>
        <v>-0.41467931848321377</v>
      </c>
      <c r="K265">
        <v>3.06269985068587</v>
      </c>
      <c r="L265">
        <f>(Table2[[#This Row],[6M Return vs Nifty]]-AVERAGE(Table2[6M Return vs Nifty]))/_xlfn.STDEV.P(Table2[6M Return vs Nifty])</f>
        <v>-0.1085250378443146</v>
      </c>
      <c r="M265">
        <v>-1.61503473233062</v>
      </c>
      <c r="N265">
        <f>(Table2[[#This Row],[1W Return vs Nifty]]-AVERAGE(Table2[1W Return vs Nifty]))/_xlfn.STDEV.P(Table2[1W Return vs Nifty])</f>
        <v>-0.73207947813898244</v>
      </c>
      <c r="O265">
        <v>1412.14</v>
      </c>
      <c r="P265">
        <v>1371.3926638809901</v>
      </c>
      <c r="Q265">
        <v>1192.49919541708</v>
      </c>
      <c r="R265">
        <v>44.629448697852297</v>
      </c>
      <c r="S265" s="2">
        <f>(Table2[[#This Row],[Close Price]]-Table2[[#This Row],[20D EMA]])/Table2[[#This Row],[20D EMA]]</f>
        <v>-6.9327403798491579E-3</v>
      </c>
      <c r="T265" s="2">
        <f>(Table2[[#This Row],[Close Price]]-Table2[[#This Row],[50D EMA]])/Table2[[#This Row],[50D EMA]]</f>
        <v>2.2573648623291972E-2</v>
      </c>
      <c r="U265" s="2">
        <f>(Table2[[#This Row],[Close Price]]-Table2[[#This Row],[200D EMA]])/Table2[[#This Row],[200D EMA]]</f>
        <v>0.17597563620118328</v>
      </c>
      <c r="V265">
        <v>0.96141276057959801</v>
      </c>
      <c r="W265">
        <v>1391.6</v>
      </c>
      <c r="X265">
        <v>1418.9</v>
      </c>
      <c r="Y265">
        <v>1400</v>
      </c>
      <c r="Z265">
        <v>1459.9</v>
      </c>
      <c r="AA265">
        <v>1360.5</v>
      </c>
      <c r="AB265">
        <v>1490.6</v>
      </c>
      <c r="AC265" s="2">
        <f>(Table2[[#This Row],[Close Price]]/Table2[[#This Row],[Day Low]])-1</f>
        <v>7.7249209542971098E-3</v>
      </c>
      <c r="AD265" s="2">
        <f>(Table2[[#This Row],[Day High]]/Table2[[#This Row],[Close Price]])-1</f>
        <v>1.1801618711448691E-2</v>
      </c>
      <c r="AE265" s="2">
        <f>(Table2[[#This Row],[Close Price]]/Table2[[#This Row],[Current Week Low]])-1</f>
        <v>1.6785714285714182E-3</v>
      </c>
      <c r="AF265" s="2">
        <f>(Table2[[#This Row],[Current Week High]]/Table2[[#This Row],[Close Price]])-1</f>
        <v>4.1038257211110096E-2</v>
      </c>
      <c r="AG265" s="2">
        <f>(Table2[[#This Row],[Close Price]]/Table2[[#This Row],[Current Month Low]])-1</f>
        <v>3.0760749724366043E-2</v>
      </c>
      <c r="AH265" s="2">
        <f>(Table2[[#This Row],[Current Month High]]/Table2[[#This Row],[Close Price]])-1</f>
        <v>6.2930081648661096E-2</v>
      </c>
      <c r="AI265">
        <v>11.6661318501087</v>
      </c>
      <c r="AJ265">
        <v>62.836739433348797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0.04</v>
      </c>
      <c r="AM265" t="s">
        <v>10218</v>
      </c>
      <c r="AN265">
        <v>-0.73</v>
      </c>
      <c r="AO265" t="s">
        <v>10217</v>
      </c>
      <c r="AP265">
        <v>0.123986732121646</v>
      </c>
      <c r="AQ265">
        <f>(Table2[[#This Row],[Sharpe Ratio]]-AVERAGE(Table2[Sharpe Ratio]))/_xlfn.STDEV.P(Table2[Sharpe Ratio])</f>
        <v>0.77211192796943562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-0.66536559006213669</v>
      </c>
      <c r="AS265">
        <f>_xlfn.RANK.AVG(Table2[[#This Row],[1Y Return vs Nifty Z-Score]],Table2[1Y Return vs Nifty Z-Score])</f>
        <v>341</v>
      </c>
      <c r="AT265">
        <f>_xlfn.RANK.AVG(Table2[[#This Row],[6M Return vs Nifty Z-Score]],Table2[6M Return vs Nifty Z-Score])</f>
        <v>361</v>
      </c>
      <c r="AU265">
        <f>_xlfn.RANK.AVG(Table2[[#This Row],[Sharpe Ratio Z-Score]],Table2[Sharpe Ratio Z-Score])</f>
        <v>164</v>
      </c>
      <c r="AV265">
        <f>(Table2[[#This Row],[Rank 1Y]]+Table2[[#This Row],[Rank 6M]]+Table2[[#This Row],[Rank Sharpe]])/3</f>
        <v>288.66666666666669</v>
      </c>
    </row>
    <row r="266" spans="1:48" x14ac:dyDescent="0.3">
      <c r="A266" t="s">
        <v>1408</v>
      </c>
      <c r="B266" t="s">
        <v>1409</v>
      </c>
      <c r="C266" t="s">
        <v>628</v>
      </c>
      <c r="D266" t="s">
        <v>628</v>
      </c>
      <c r="E266">
        <v>7538.5644380000003</v>
      </c>
      <c r="F266">
        <v>375.95</v>
      </c>
      <c r="G266">
        <v>-4.8601412527283898</v>
      </c>
      <c r="H266">
        <f>(Table2[[#This Row],[1Y Return vs Nifty]]-AVERAGE(Table2[1Y Return vs Nifty]))/_xlfn.STDEV.P(Table2[1Y Return vs Nifty])</f>
        <v>-0.60991775154973682</v>
      </c>
      <c r="I266">
        <v>5.54086524281555</v>
      </c>
      <c r="J266">
        <f>(Table2[[#This Row],[1M Return vs Nifty]]-AVERAGE(Table2[1M Return vs Nifty]))/_xlfn.STDEV.P(Table2[1M Return vs Nifty])</f>
        <v>0.35018184208664821</v>
      </c>
      <c r="K266">
        <v>19.927014847754599</v>
      </c>
      <c r="L266">
        <f>(Table2[[#This Row],[6M Return vs Nifty]]-AVERAGE(Table2[6M Return vs Nifty]))/_xlfn.STDEV.P(Table2[6M Return vs Nifty])</f>
        <v>0.4639257013293942</v>
      </c>
      <c r="M266">
        <v>1.2375382996145901</v>
      </c>
      <c r="N266">
        <f>(Table2[[#This Row],[1W Return vs Nifty]]-AVERAGE(Table2[1W Return vs Nifty]))/_xlfn.STDEV.P(Table2[1W Return vs Nifty])</f>
        <v>-0.14537351368768373</v>
      </c>
      <c r="O266">
        <v>364</v>
      </c>
      <c r="P266">
        <v>354.674967386898</v>
      </c>
      <c r="Q266">
        <v>344.08355084913802</v>
      </c>
      <c r="R266">
        <v>63.7473657293598</v>
      </c>
      <c r="S266" s="2">
        <f>(Table2[[#This Row],[Close Price]]-Table2[[#This Row],[20D EMA]])/Table2[[#This Row],[20D EMA]]</f>
        <v>3.2829670329670296E-2</v>
      </c>
      <c r="T266" s="2">
        <f>(Table2[[#This Row],[Close Price]]-Table2[[#This Row],[50D EMA]])/Table2[[#This Row],[50D EMA]]</f>
        <v>5.9984590313344743E-2</v>
      </c>
      <c r="U266" s="2">
        <f>(Table2[[#This Row],[Close Price]]-Table2[[#This Row],[200D EMA]])/Table2[[#This Row],[200D EMA]]</f>
        <v>9.2612532834601205E-2</v>
      </c>
      <c r="V266">
        <v>3.4272367486392299</v>
      </c>
      <c r="W266">
        <v>372.5</v>
      </c>
      <c r="X266">
        <v>378.3</v>
      </c>
      <c r="Y266">
        <v>373.4</v>
      </c>
      <c r="Z266">
        <v>396</v>
      </c>
      <c r="AA266">
        <v>327.35000000000002</v>
      </c>
      <c r="AB266">
        <v>396</v>
      </c>
      <c r="AC266" s="2">
        <f>(Table2[[#This Row],[Close Price]]/Table2[[#This Row],[Day Low]])-1</f>
        <v>9.2617449664429419E-3</v>
      </c>
      <c r="AD266" s="2">
        <f>(Table2[[#This Row],[Day High]]/Table2[[#This Row],[Close Price]])-1</f>
        <v>6.2508312275568745E-3</v>
      </c>
      <c r="AE266" s="2">
        <f>(Table2[[#This Row],[Close Price]]/Table2[[#This Row],[Current Week Low]])-1</f>
        <v>6.8291376539904025E-3</v>
      </c>
      <c r="AF266" s="2">
        <f>(Table2[[#This Row],[Current Week High]]/Table2[[#This Row],[Close Price]])-1</f>
        <v>5.3331560047878757E-2</v>
      </c>
      <c r="AG266" s="2">
        <f>(Table2[[#This Row],[Close Price]]/Table2[[#This Row],[Current Month Low]])-1</f>
        <v>0.14846494577669156</v>
      </c>
      <c r="AH266" s="2">
        <f>(Table2[[#This Row],[Current Month High]]/Table2[[#This Row],[Close Price]])-1</f>
        <v>5.3331560047878757E-2</v>
      </c>
      <c r="AI266">
        <v>16.2255619098284</v>
      </c>
      <c r="AJ266">
        <v>40.410830999066199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-0.09</v>
      </c>
      <c r="AM266" t="s">
        <v>10217</v>
      </c>
      <c r="AN266">
        <v>12.19</v>
      </c>
      <c r="AO266" t="s">
        <v>10218</v>
      </c>
      <c r="AP266">
        <v>0.13760641168747201</v>
      </c>
      <c r="AQ266">
        <f>(Table2[[#This Row],[Sharpe Ratio]]-AVERAGE(Table2[Sharpe Ratio]))/_xlfn.STDEV.P(Table2[Sharpe Ratio])</f>
        <v>0.92976961888763188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0.98858589706625377</v>
      </c>
      <c r="AS266">
        <f>_xlfn.RANK.AVG(Table2[[#This Row],[1Y Return vs Nifty Z-Score]],Table2[1Y Return vs Nifty Z-Score])</f>
        <v>542</v>
      </c>
      <c r="AT266">
        <f>_xlfn.RANK.AVG(Table2[[#This Row],[6M Return vs Nifty Z-Score]],Table2[6M Return vs Nifty Z-Score])</f>
        <v>192</v>
      </c>
      <c r="AU266">
        <f>_xlfn.RANK.AVG(Table2[[#This Row],[Sharpe Ratio Z-Score]],Table2[Sharpe Ratio Z-Score])</f>
        <v>134</v>
      </c>
      <c r="AV266">
        <f>(Table2[[#This Row],[Rank 1Y]]+Table2[[#This Row],[Rank 6M]]+Table2[[#This Row],[Rank Sharpe]])/3</f>
        <v>289.33333333333331</v>
      </c>
    </row>
    <row r="267" spans="1:48" x14ac:dyDescent="0.3">
      <c r="A267" t="s">
        <v>967</v>
      </c>
      <c r="B267" t="s">
        <v>968</v>
      </c>
      <c r="C267" t="s">
        <v>10176</v>
      </c>
      <c r="D267" t="s">
        <v>46</v>
      </c>
      <c r="E267">
        <v>14728.320384465</v>
      </c>
      <c r="F267">
        <v>262.05</v>
      </c>
      <c r="G267">
        <v>38.864279427882003</v>
      </c>
      <c r="H267">
        <f>(Table2[[#This Row],[1Y Return vs Nifty]]-AVERAGE(Table2[1Y Return vs Nifty]))/_xlfn.STDEV.P(Table2[1Y Return vs Nifty])</f>
        <v>-1.0390349180406993E-2</v>
      </c>
      <c r="I267">
        <v>1.6379233913379501</v>
      </c>
      <c r="J267">
        <f>(Table2[[#This Row],[1M Return vs Nifty]]-AVERAGE(Table2[1M Return vs Nifty]))/_xlfn.STDEV.P(Table2[1M Return vs Nifty])</f>
        <v>-4.2634187812289052E-2</v>
      </c>
      <c r="K267">
        <v>-2.7872298210131699</v>
      </c>
      <c r="L267">
        <f>(Table2[[#This Row],[6M Return vs Nifty]]-AVERAGE(Table2[6M Return vs Nifty]))/_xlfn.STDEV.P(Table2[6M Return vs Nifty])</f>
        <v>-0.30709797515368042</v>
      </c>
      <c r="M267">
        <v>-0.241857682952616</v>
      </c>
      <c r="N267">
        <f>(Table2[[#This Row],[1W Return vs Nifty]]-AVERAGE(Table2[1W Return vs Nifty]))/_xlfn.STDEV.P(Table2[1W Return vs Nifty])</f>
        <v>-0.44964984142313458</v>
      </c>
      <c r="O267">
        <v>263.54000000000002</v>
      </c>
      <c r="P267">
        <v>256.87969892171799</v>
      </c>
      <c r="Q267">
        <v>214.89717680376299</v>
      </c>
      <c r="R267">
        <v>47.516468706047398</v>
      </c>
      <c r="S267" s="2">
        <f>(Table2[[#This Row],[Close Price]]-Table2[[#This Row],[20D EMA]])/Table2[[#This Row],[20D EMA]]</f>
        <v>-5.6537906959095736E-3</v>
      </c>
      <c r="T267" s="2">
        <f>(Table2[[#This Row],[Close Price]]-Table2[[#This Row],[50D EMA]])/Table2[[#This Row],[50D EMA]]</f>
        <v>2.012732458028001E-2</v>
      </c>
      <c r="U267" s="2">
        <f>(Table2[[#This Row],[Close Price]]-Table2[[#This Row],[200D EMA]])/Table2[[#This Row],[200D EMA]]</f>
        <v>0.21942039396494922</v>
      </c>
      <c r="V267">
        <v>0.70054097928590497</v>
      </c>
      <c r="W267">
        <v>262.7</v>
      </c>
      <c r="X267">
        <v>266.75</v>
      </c>
      <c r="Y267">
        <v>255.7</v>
      </c>
      <c r="Z267">
        <v>268.39999999999998</v>
      </c>
      <c r="AA267">
        <v>241.1</v>
      </c>
      <c r="AB267">
        <v>303.89999999999998</v>
      </c>
      <c r="AC267" s="2">
        <f>(Table2[[#This Row],[Close Price]]/Table2[[#This Row],[Day Low]])-1</f>
        <v>-2.4743052912066243E-3</v>
      </c>
      <c r="AD267" s="2">
        <f>(Table2[[#This Row],[Day High]]/Table2[[#This Row],[Close Price]])-1</f>
        <v>1.7935508490745988E-2</v>
      </c>
      <c r="AE267" s="2">
        <f>(Table2[[#This Row],[Close Price]]/Table2[[#This Row],[Current Week Low]])-1</f>
        <v>2.4833789597184186E-2</v>
      </c>
      <c r="AF267" s="2">
        <f>(Table2[[#This Row],[Current Week High]]/Table2[[#This Row],[Close Price]])-1</f>
        <v>2.4232016790688649E-2</v>
      </c>
      <c r="AG267" s="2">
        <f>(Table2[[#This Row],[Close Price]]/Table2[[#This Row],[Current Month Low]])-1</f>
        <v>8.6893405226047271E-2</v>
      </c>
      <c r="AH267" s="2">
        <f>(Table2[[#This Row],[Current Month High]]/Table2[[#This Row],[Close Price]])-1</f>
        <v>0.15970234688036622</v>
      </c>
      <c r="AI267">
        <v>15.9702346880366</v>
      </c>
      <c r="AJ267">
        <v>125.03220266208599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0.02</v>
      </c>
      <c r="AM267" t="s">
        <v>10218</v>
      </c>
      <c r="AN267">
        <v>-8.99</v>
      </c>
      <c r="AO267" t="s">
        <v>10217</v>
      </c>
      <c r="AP267">
        <v>0.12792723065146799</v>
      </c>
      <c r="AQ267">
        <f>(Table2[[#This Row],[Sharpe Ratio]]-AVERAGE(Table2[Sharpe Ratio]))/_xlfn.STDEV.P(Table2[Sharpe Ratio])</f>
        <v>0.8177260627422609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7.9537091727498455E-3</v>
      </c>
      <c r="AS267">
        <f>_xlfn.RANK.AVG(Table2[[#This Row],[1Y Return vs Nifty Z-Score]],Table2[1Y Return vs Nifty Z-Score])</f>
        <v>287</v>
      </c>
      <c r="AT267">
        <f>_xlfn.RANK.AVG(Table2[[#This Row],[6M Return vs Nifty Z-Score]],Table2[6M Return vs Nifty Z-Score])</f>
        <v>427</v>
      </c>
      <c r="AU267">
        <f>_xlfn.RANK.AVG(Table2[[#This Row],[Sharpe Ratio Z-Score]],Table2[Sharpe Ratio Z-Score])</f>
        <v>155</v>
      </c>
      <c r="AV267">
        <f>(Table2[[#This Row],[Rank 1Y]]+Table2[[#This Row],[Rank 6M]]+Table2[[#This Row],[Rank Sharpe]])/3</f>
        <v>289.66666666666669</v>
      </c>
    </row>
    <row r="268" spans="1:48" x14ac:dyDescent="0.3">
      <c r="A268" t="s">
        <v>1391</v>
      </c>
      <c r="B268" t="s">
        <v>1392</v>
      </c>
      <c r="C268" t="s">
        <v>10177</v>
      </c>
      <c r="D268" t="s">
        <v>198</v>
      </c>
      <c r="E268">
        <v>7658.3123013000004</v>
      </c>
      <c r="F268">
        <v>1418.25</v>
      </c>
      <c r="G268">
        <v>21.902345509336499</v>
      </c>
      <c r="H268">
        <f>(Table2[[#This Row],[1Y Return vs Nifty]]-AVERAGE(Table2[1Y Return vs Nifty]))/_xlfn.STDEV.P(Table2[1Y Return vs Nifty])</f>
        <v>-0.24296390928832454</v>
      </c>
      <c r="I268">
        <v>5.89088597782255</v>
      </c>
      <c r="J268">
        <f>(Table2[[#This Row],[1M Return vs Nifty]]-AVERAGE(Table2[1M Return vs Nifty]))/_xlfn.STDEV.P(Table2[1M Return vs Nifty])</f>
        <v>0.38541007779702763</v>
      </c>
      <c r="K268">
        <v>24.402653426149701</v>
      </c>
      <c r="L268">
        <f>(Table2[[#This Row],[6M Return vs Nifty]]-AVERAGE(Table2[6M Return vs Nifty]))/_xlfn.STDEV.P(Table2[6M Return vs Nifty])</f>
        <v>0.61584901472350306</v>
      </c>
      <c r="M268">
        <v>0.35442993420088598</v>
      </c>
      <c r="N268">
        <f>(Table2[[#This Row],[1W Return vs Nifty]]-AVERAGE(Table2[1W Return vs Nifty]))/_xlfn.STDEV.P(Table2[1W Return vs Nifty])</f>
        <v>-0.3270077573837129</v>
      </c>
      <c r="O268">
        <v>1364.84</v>
      </c>
      <c r="P268">
        <v>1271.58651775522</v>
      </c>
      <c r="Q268">
        <v>1078.3553566063199</v>
      </c>
      <c r="R268">
        <v>67.561985180425793</v>
      </c>
      <c r="S268" s="2">
        <f>(Table2[[#This Row],[Close Price]]-Table2[[#This Row],[20D EMA]])/Table2[[#This Row],[20D EMA]]</f>
        <v>3.9132792122153572E-2</v>
      </c>
      <c r="T268" s="2">
        <f>(Table2[[#This Row],[Close Price]]-Table2[[#This Row],[50D EMA]])/Table2[[#This Row],[50D EMA]]</f>
        <v>0.11533897237577714</v>
      </c>
      <c r="U268" s="2">
        <f>(Table2[[#This Row],[Close Price]]-Table2[[#This Row],[200D EMA]])/Table2[[#This Row],[200D EMA]]</f>
        <v>0.31519725043454944</v>
      </c>
      <c r="V268">
        <v>0.73006096047768798</v>
      </c>
      <c r="W268">
        <v>1433.05</v>
      </c>
      <c r="X268">
        <v>1445.65</v>
      </c>
      <c r="Y268">
        <v>1397</v>
      </c>
      <c r="Z268">
        <v>1436.6</v>
      </c>
      <c r="AA268">
        <v>1295.05</v>
      </c>
      <c r="AB268">
        <v>1453.7</v>
      </c>
      <c r="AC268" s="2">
        <f>(Table2[[#This Row],[Close Price]]/Table2[[#This Row],[Day Low]])-1</f>
        <v>-1.0327622902201572E-2</v>
      </c>
      <c r="AD268" s="2">
        <f>(Table2[[#This Row],[Day High]]/Table2[[#This Row],[Close Price]])-1</f>
        <v>1.9319583994359402E-2</v>
      </c>
      <c r="AE268" s="2">
        <f>(Table2[[#This Row],[Close Price]]/Table2[[#This Row],[Current Week Low]])-1</f>
        <v>1.5211166785970009E-2</v>
      </c>
      <c r="AF268" s="2">
        <f>(Table2[[#This Row],[Current Week High]]/Table2[[#This Row],[Close Price]])-1</f>
        <v>1.2938480521769824E-2</v>
      </c>
      <c r="AG268" s="2">
        <f>(Table2[[#This Row],[Close Price]]/Table2[[#This Row],[Current Month Low]])-1</f>
        <v>9.5131462105710218E-2</v>
      </c>
      <c r="AH268" s="2">
        <f>(Table2[[#This Row],[Current Month High]]/Table2[[#This Row],[Close Price]])-1</f>
        <v>2.4995593160585194E-2</v>
      </c>
      <c r="AI268">
        <v>2.4995593160585101</v>
      </c>
      <c r="AJ268">
        <v>72.851919561243093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0.18</v>
      </c>
      <c r="AM268" t="s">
        <v>10218</v>
      </c>
      <c r="AN268">
        <v>3.13</v>
      </c>
      <c r="AO268" t="s">
        <v>10218</v>
      </c>
      <c r="AP268">
        <v>5.8992968968443998E-2</v>
      </c>
      <c r="AQ268">
        <f>(Table2[[#This Row],[Sharpe Ratio]]-AVERAGE(Table2[Sharpe Ratio]))/_xlfn.STDEV.P(Table2[Sharpe Ratio])</f>
        <v>1.9761876465376731E-2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0.45104930231386997</v>
      </c>
      <c r="AS268">
        <f>_xlfn.RANK.AVG(Table2[[#This Row],[1Y Return vs Nifty Z-Score]],Table2[1Y Return vs Nifty Z-Score])</f>
        <v>373</v>
      </c>
      <c r="AT268">
        <f>_xlfn.RANK.AVG(Table2[[#This Row],[6M Return vs Nifty Z-Score]],Table2[6M Return vs Nifty Z-Score])</f>
        <v>165</v>
      </c>
      <c r="AU268">
        <f>_xlfn.RANK.AVG(Table2[[#This Row],[Sharpe Ratio Z-Score]],Table2[Sharpe Ratio Z-Score])</f>
        <v>332</v>
      </c>
      <c r="AV268">
        <f>(Table2[[#This Row],[Rank 1Y]]+Table2[[#This Row],[Rank 6M]]+Table2[[#This Row],[Rank Sharpe]])/3</f>
        <v>290</v>
      </c>
    </row>
    <row r="269" spans="1:48" x14ac:dyDescent="0.3">
      <c r="A269" t="s">
        <v>1024</v>
      </c>
      <c r="B269" t="s">
        <v>1025</v>
      </c>
      <c r="C269" t="s">
        <v>10179</v>
      </c>
      <c r="D269" t="s">
        <v>65</v>
      </c>
      <c r="E269">
        <v>13191.732652344001</v>
      </c>
      <c r="F269">
        <v>32.840000000000003</v>
      </c>
      <c r="G269">
        <v>73.324624455312303</v>
      </c>
      <c r="H269">
        <f>(Table2[[#This Row],[1Y Return vs Nifty]]-AVERAGE(Table2[1Y Return vs Nifty]))/_xlfn.STDEV.P(Table2[1Y Return vs Nifty])</f>
        <v>0.4621126781314629</v>
      </c>
      <c r="I269">
        <v>3.6542266119023998</v>
      </c>
      <c r="J269">
        <f>(Table2[[#This Row],[1M Return vs Nifty]]-AVERAGE(Table2[1M Return vs Nifty]))/_xlfn.STDEV.P(Table2[1M Return vs Nifty])</f>
        <v>0.16029894732389402</v>
      </c>
      <c r="K269">
        <v>-4.6448997264335299</v>
      </c>
      <c r="L269">
        <f>(Table2[[#This Row],[6M Return vs Nifty]]-AVERAGE(Table2[6M Return vs Nifty]))/_xlfn.STDEV.P(Table2[6M Return vs Nifty])</f>
        <v>-0.37015565112115839</v>
      </c>
      <c r="M269">
        <v>13.649586711663</v>
      </c>
      <c r="N269">
        <f>(Table2[[#This Row],[1W Return vs Nifty]]-AVERAGE(Table2[1W Return vs Nifty]))/_xlfn.STDEV.P(Table2[1W Return vs Nifty])</f>
        <v>2.4074876235576688</v>
      </c>
      <c r="O269">
        <v>29.23</v>
      </c>
      <c r="P269">
        <v>28.3572756954539</v>
      </c>
      <c r="Q269">
        <v>25.2818528666478</v>
      </c>
      <c r="R269">
        <v>83.756323784735898</v>
      </c>
      <c r="S269" s="2">
        <f>(Table2[[#This Row],[Close Price]]-Table2[[#This Row],[20D EMA]])/Table2[[#This Row],[20D EMA]]</f>
        <v>0.12350325008552866</v>
      </c>
      <c r="T269" s="2">
        <f>(Table2[[#This Row],[Close Price]]-Table2[[#This Row],[50D EMA]])/Table2[[#This Row],[50D EMA]]</f>
        <v>0.15808021732019736</v>
      </c>
      <c r="U269" s="2">
        <f>(Table2[[#This Row],[Close Price]]-Table2[[#This Row],[200D EMA]])/Table2[[#This Row],[200D EMA]]</f>
        <v>0.29895542756373783</v>
      </c>
      <c r="V269">
        <v>1.17657028216044</v>
      </c>
      <c r="W269">
        <v>32.65</v>
      </c>
      <c r="X269">
        <v>34.479999999999997</v>
      </c>
      <c r="Y269">
        <v>30.03</v>
      </c>
      <c r="Z269">
        <v>32.840000000000003</v>
      </c>
      <c r="AA269">
        <v>25.75</v>
      </c>
      <c r="AB269">
        <v>32.840000000000003</v>
      </c>
      <c r="AC269" s="2">
        <f>(Table2[[#This Row],[Close Price]]/Table2[[#This Row],[Day Low]])-1</f>
        <v>5.8192955589588813E-3</v>
      </c>
      <c r="AD269" s="2">
        <f>(Table2[[#This Row],[Day High]]/Table2[[#This Row],[Close Price]])-1</f>
        <v>4.9939098660170211E-2</v>
      </c>
      <c r="AE269" s="2">
        <f>(Table2[[#This Row],[Close Price]]/Table2[[#This Row],[Current Week Low]])-1</f>
        <v>9.3573093573093624E-2</v>
      </c>
      <c r="AF269" s="2">
        <f>(Table2[[#This Row],[Current Week High]]/Table2[[#This Row],[Close Price]])-1</f>
        <v>0</v>
      </c>
      <c r="AG269" s="2">
        <f>(Table2[[#This Row],[Close Price]]/Table2[[#This Row],[Current Month Low]])-1</f>
        <v>0.27533980582524276</v>
      </c>
      <c r="AH269" s="2">
        <f>(Table2[[#This Row],[Current Month High]]/Table2[[#This Row],[Close Price]])-1</f>
        <v>0</v>
      </c>
      <c r="AI269">
        <v>4.9025578562728196</v>
      </c>
      <c r="AJ269">
        <v>111.189710610932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0.19</v>
      </c>
      <c r="AM269" t="s">
        <v>10218</v>
      </c>
      <c r="AN269">
        <v>20.2</v>
      </c>
      <c r="AO269" t="s">
        <v>10218</v>
      </c>
      <c r="AP269">
        <v>8.2725490752565994E-2</v>
      </c>
      <c r="AQ269">
        <f>(Table2[[#This Row],[Sharpe Ratio]]-AVERAGE(Table2[Sharpe Ratio]))/_xlfn.STDEV.P(Table2[Sharpe Ratio])</f>
        <v>0.29448306693587689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2.9542266648277442</v>
      </c>
      <c r="AS269">
        <f>_xlfn.RANK.AVG(Table2[[#This Row],[1Y Return vs Nifty Z-Score]],Table2[1Y Return vs Nifty Z-Score])</f>
        <v>165</v>
      </c>
      <c r="AT269">
        <f>_xlfn.RANK.AVG(Table2[[#This Row],[6M Return vs Nifty Z-Score]],Table2[6M Return vs Nifty Z-Score])</f>
        <v>448</v>
      </c>
      <c r="AU269">
        <f>_xlfn.RANK.AVG(Table2[[#This Row],[Sharpe Ratio Z-Score]],Table2[Sharpe Ratio Z-Score])</f>
        <v>259</v>
      </c>
      <c r="AV269">
        <f>(Table2[[#This Row],[Rank 1Y]]+Table2[[#This Row],[Rank 6M]]+Table2[[#This Row],[Rank Sharpe]])/3</f>
        <v>290.66666666666669</v>
      </c>
    </row>
    <row r="270" spans="1:48" x14ac:dyDescent="0.3">
      <c r="A270" t="s">
        <v>560</v>
      </c>
      <c r="B270" t="s">
        <v>561</v>
      </c>
      <c r="C270" t="s">
        <v>10189</v>
      </c>
      <c r="D270" t="s">
        <v>562</v>
      </c>
      <c r="E270">
        <v>35514.905954399997</v>
      </c>
      <c r="F270">
        <v>901.2</v>
      </c>
      <c r="G270">
        <v>36.0508875146704</v>
      </c>
      <c r="H270">
        <f>(Table2[[#This Row],[1Y Return vs Nifty]]-AVERAGE(Table2[1Y Return vs Nifty]))/_xlfn.STDEV.P(Table2[1Y Return vs Nifty])</f>
        <v>-4.8966172926485849E-2</v>
      </c>
      <c r="I270">
        <v>13.037811114170699</v>
      </c>
      <c r="J270">
        <f>(Table2[[#This Row],[1M Return vs Nifty]]-AVERAGE(Table2[1M Return vs Nifty]))/_xlfn.STDEV.P(Table2[1M Return vs Nifty])</f>
        <v>1.1047205017999748</v>
      </c>
      <c r="K270">
        <v>21.9894701082982</v>
      </c>
      <c r="L270">
        <f>(Table2[[#This Row],[6M Return vs Nifty]]-AVERAGE(Table2[6M Return vs Nifty]))/_xlfn.STDEV.P(Table2[6M Return vs Nifty])</f>
        <v>0.53393471376874346</v>
      </c>
      <c r="M270">
        <v>9.8168431400659397</v>
      </c>
      <c r="N270">
        <f>(Table2[[#This Row],[1W Return vs Nifty]]-AVERAGE(Table2[1W Return vs Nifty]))/_xlfn.STDEV.P(Table2[1W Return vs Nifty])</f>
        <v>1.6191840504375963</v>
      </c>
      <c r="O270">
        <v>815.68</v>
      </c>
      <c r="P270">
        <v>767.51321070369204</v>
      </c>
      <c r="Q270">
        <v>673.99412588976804</v>
      </c>
      <c r="R270">
        <v>86.781119464096193</v>
      </c>
      <c r="S270" s="2">
        <f>(Table2[[#This Row],[Close Price]]-Table2[[#This Row],[20D EMA]])/Table2[[#This Row],[20D EMA]]</f>
        <v>0.10484503726951758</v>
      </c>
      <c r="T270" s="2">
        <f>(Table2[[#This Row],[Close Price]]-Table2[[#This Row],[50D EMA]])/Table2[[#This Row],[50D EMA]]</f>
        <v>0.17418174362593408</v>
      </c>
      <c r="U270" s="2">
        <f>(Table2[[#This Row],[Close Price]]-Table2[[#This Row],[200D EMA]])/Table2[[#This Row],[200D EMA]]</f>
        <v>0.33710364138602539</v>
      </c>
      <c r="V270">
        <v>0.58829263372770502</v>
      </c>
      <c r="W270">
        <v>892.05</v>
      </c>
      <c r="X270">
        <v>902</v>
      </c>
      <c r="Y270">
        <v>825.05</v>
      </c>
      <c r="Z270">
        <v>905.45</v>
      </c>
      <c r="AA270">
        <v>753.55</v>
      </c>
      <c r="AB270">
        <v>905.45</v>
      </c>
      <c r="AC270" s="2">
        <f>(Table2[[#This Row],[Close Price]]/Table2[[#This Row],[Day Low]])-1</f>
        <v>1.025727257440745E-2</v>
      </c>
      <c r="AD270" s="2">
        <f>(Table2[[#This Row],[Day High]]/Table2[[#This Row],[Close Price]])-1</f>
        <v>8.8770528184634045E-4</v>
      </c>
      <c r="AE270" s="2">
        <f>(Table2[[#This Row],[Close Price]]/Table2[[#This Row],[Current Week Low]])-1</f>
        <v>9.2297436518999021E-2</v>
      </c>
      <c r="AF270" s="2">
        <f>(Table2[[#This Row],[Current Week High]]/Table2[[#This Row],[Close Price]])-1</f>
        <v>4.7159343098091E-3</v>
      </c>
      <c r="AG270" s="2">
        <f>(Table2[[#This Row],[Close Price]]/Table2[[#This Row],[Current Month Low]])-1</f>
        <v>0.1959392210205031</v>
      </c>
      <c r="AH270" s="2">
        <f>(Table2[[#This Row],[Current Month High]]/Table2[[#This Row],[Close Price]])-1</f>
        <v>4.7159343098091E-3</v>
      </c>
      <c r="AI270">
        <v>0.47159343098091</v>
      </c>
      <c r="AJ270">
        <v>73.624891628937505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0.11</v>
      </c>
      <c r="AM270" t="s">
        <v>10218</v>
      </c>
      <c r="AN270">
        <v>11.49</v>
      </c>
      <c r="AO270" t="s">
        <v>10218</v>
      </c>
      <c r="AP270">
        <v>3.5746391773258002E-2</v>
      </c>
      <c r="AQ270">
        <f>(Table2[[#This Row],[Sharpe Ratio]]-AVERAGE(Table2[Sharpe Ratio]))/_xlfn.STDEV.P(Table2[Sharpe Ratio])</f>
        <v>-0.24933415216225044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2.9595389409175783</v>
      </c>
      <c r="AS270">
        <f>_xlfn.RANK.AVG(Table2[[#This Row],[1Y Return vs Nifty Z-Score]],Table2[1Y Return vs Nifty Z-Score])</f>
        <v>303</v>
      </c>
      <c r="AT270">
        <f>_xlfn.RANK.AVG(Table2[[#This Row],[6M Return vs Nifty Z-Score]],Table2[6M Return vs Nifty Z-Score])</f>
        <v>174</v>
      </c>
      <c r="AU270">
        <f>_xlfn.RANK.AVG(Table2[[#This Row],[Sharpe Ratio Z-Score]],Table2[Sharpe Ratio Z-Score])</f>
        <v>399</v>
      </c>
      <c r="AV270">
        <f>(Table2[[#This Row],[Rank 1Y]]+Table2[[#This Row],[Rank 6M]]+Table2[[#This Row],[Rank Sharpe]])/3</f>
        <v>292</v>
      </c>
    </row>
    <row r="271" spans="1:48" x14ac:dyDescent="0.3">
      <c r="A271" t="s">
        <v>1145</v>
      </c>
      <c r="B271" t="s">
        <v>1146</v>
      </c>
      <c r="C271" t="s">
        <v>10189</v>
      </c>
      <c r="D271" t="s">
        <v>1147</v>
      </c>
      <c r="E271">
        <v>10653.840485999999</v>
      </c>
      <c r="F271">
        <v>554</v>
      </c>
      <c r="G271">
        <v>14.1202913184494</v>
      </c>
      <c r="H271">
        <f>(Table2[[#This Row],[1Y Return vs Nifty]]-AVERAGE(Table2[1Y Return vs Nifty]))/_xlfn.STDEV.P(Table2[1Y Return vs Nifty])</f>
        <v>-0.34966754678737644</v>
      </c>
      <c r="I271">
        <v>-2.6312353424043602</v>
      </c>
      <c r="J271">
        <f>(Table2[[#This Row],[1M Return vs Nifty]]-AVERAGE(Table2[1M Return vs Nifty]))/_xlfn.STDEV.P(Table2[1M Return vs Nifty])</f>
        <v>-0.47230853311726495</v>
      </c>
      <c r="K271">
        <v>44.143570016367903</v>
      </c>
      <c r="L271">
        <f>(Table2[[#This Row],[6M Return vs Nifty]]-AVERAGE(Table2[6M Return vs Nifty]))/_xlfn.STDEV.P(Table2[6M Return vs Nifty])</f>
        <v>1.2859445564636316</v>
      </c>
      <c r="M271">
        <v>3.2303683218203898</v>
      </c>
      <c r="N271">
        <f>(Table2[[#This Row],[1W Return vs Nifty]]-AVERAGE(Table2[1W Return vs Nifty]))/_xlfn.STDEV.P(Table2[1W Return vs Nifty])</f>
        <v>0.26450390121883627</v>
      </c>
      <c r="O271">
        <v>541.51</v>
      </c>
      <c r="P271">
        <v>520.51787360579601</v>
      </c>
      <c r="Q271">
        <v>439.651201872699</v>
      </c>
      <c r="R271">
        <v>61.878156308232299</v>
      </c>
      <c r="S271" s="2">
        <f>(Table2[[#This Row],[Close Price]]-Table2[[#This Row],[20D EMA]])/Table2[[#This Row],[20D EMA]]</f>
        <v>2.3065132684530313E-2</v>
      </c>
      <c r="T271" s="2">
        <f>(Table2[[#This Row],[Close Price]]-Table2[[#This Row],[50D EMA]])/Table2[[#This Row],[50D EMA]]</f>
        <v>6.4324642998832005E-2</v>
      </c>
      <c r="U271" s="2">
        <f>(Table2[[#This Row],[Close Price]]-Table2[[#This Row],[200D EMA]])/Table2[[#This Row],[200D EMA]]</f>
        <v>0.26008981128729108</v>
      </c>
      <c r="V271">
        <v>0.70203658946496394</v>
      </c>
      <c r="W271">
        <v>542.1</v>
      </c>
      <c r="X271">
        <v>573.85</v>
      </c>
      <c r="Y271">
        <v>543.35</v>
      </c>
      <c r="Z271">
        <v>573.5</v>
      </c>
      <c r="AA271">
        <v>510.6</v>
      </c>
      <c r="AB271">
        <v>579</v>
      </c>
      <c r="AC271" s="2">
        <f>(Table2[[#This Row],[Close Price]]/Table2[[#This Row],[Day Low]])-1</f>
        <v>2.1951669433683874E-2</v>
      </c>
      <c r="AD271" s="2">
        <f>(Table2[[#This Row],[Day High]]/Table2[[#This Row],[Close Price]])-1</f>
        <v>3.5830324909747358E-2</v>
      </c>
      <c r="AE271" s="2">
        <f>(Table2[[#This Row],[Close Price]]/Table2[[#This Row],[Current Week Low]])-1</f>
        <v>1.9600625747676403E-2</v>
      </c>
      <c r="AF271" s="2">
        <f>(Table2[[#This Row],[Current Week High]]/Table2[[#This Row],[Close Price]])-1</f>
        <v>3.5198555956678756E-2</v>
      </c>
      <c r="AG271" s="2">
        <f>(Table2[[#This Row],[Close Price]]/Table2[[#This Row],[Current Month Low]])-1</f>
        <v>8.4998041519780632E-2</v>
      </c>
      <c r="AH271" s="2">
        <f>(Table2[[#This Row],[Current Month High]]/Table2[[#This Row],[Close Price]])-1</f>
        <v>4.5126353790613694E-2</v>
      </c>
      <c r="AI271">
        <v>4.9458483754512601</v>
      </c>
      <c r="AJ271">
        <v>78.940568475452096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7.0000000000000007E-2</v>
      </c>
      <c r="AM271" t="s">
        <v>10218</v>
      </c>
      <c r="AN271">
        <v>5.58</v>
      </c>
      <c r="AO271" t="s">
        <v>10218</v>
      </c>
      <c r="AP271">
        <v>4.0720637502775998E-2</v>
      </c>
      <c r="AQ271">
        <f>(Table2[[#This Row],[Sharpe Ratio]]-AVERAGE(Table2[Sharpe Ratio]))/_xlfn.STDEV.P(Table2[Sharpe Ratio])</f>
        <v>-0.19175364213738449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0.53671873564044204</v>
      </c>
      <c r="AS271">
        <f>_xlfn.RANK.AVG(Table2[[#This Row],[1Y Return vs Nifty Z-Score]],Table2[1Y Return vs Nifty Z-Score])</f>
        <v>418</v>
      </c>
      <c r="AT271">
        <f>_xlfn.RANK.AVG(Table2[[#This Row],[6M Return vs Nifty Z-Score]],Table2[6M Return vs Nifty Z-Score])</f>
        <v>72</v>
      </c>
      <c r="AU271">
        <f>_xlfn.RANK.AVG(Table2[[#This Row],[Sharpe Ratio Z-Score]],Table2[Sharpe Ratio Z-Score])</f>
        <v>386</v>
      </c>
      <c r="AV271">
        <f>(Table2[[#This Row],[Rank 1Y]]+Table2[[#This Row],[Rank 6M]]+Table2[[#This Row],[Rank Sharpe]])/3</f>
        <v>292</v>
      </c>
    </row>
    <row r="272" spans="1:48" x14ac:dyDescent="0.3">
      <c r="A272" t="s">
        <v>232</v>
      </c>
      <c r="B272" t="s">
        <v>233</v>
      </c>
      <c r="C272" t="s">
        <v>10174</v>
      </c>
      <c r="D272" t="s">
        <v>27</v>
      </c>
      <c r="E272">
        <v>113401.60167328001</v>
      </c>
      <c r="F272">
        <v>16.27</v>
      </c>
      <c r="G272">
        <v>69.7134624821919</v>
      </c>
      <c r="H272">
        <f>(Table2[[#This Row],[1Y Return vs Nifty]]-AVERAGE(Table2[1Y Return vs Nifty]))/_xlfn.STDEV.P(Table2[1Y Return vs Nifty])</f>
        <v>0.41259823005920188</v>
      </c>
      <c r="I272">
        <v>-10.9095565110976</v>
      </c>
      <c r="J272">
        <f>(Table2[[#This Row],[1M Return vs Nifty]]-AVERAGE(Table2[1M Return vs Nifty]))/_xlfn.STDEV.P(Table2[1M Return vs Nifty])</f>
        <v>-1.3054895999792528</v>
      </c>
      <c r="K272">
        <v>-1.4664510675461799</v>
      </c>
      <c r="L272">
        <f>(Table2[[#This Row],[6M Return vs Nifty]]-AVERAGE(Table2[6M Return vs Nifty]))/_xlfn.STDEV.P(Table2[6M Return vs Nifty])</f>
        <v>-0.2622648008540705</v>
      </c>
      <c r="M272">
        <v>3.1943538455068698</v>
      </c>
      <c r="N272">
        <f>(Table2[[#This Row],[1W Return vs Nifty]]-AVERAGE(Table2[1W Return vs Nifty]))/_xlfn.STDEV.P(Table2[1W Return vs Nifty])</f>
        <v>0.25709658585018352</v>
      </c>
      <c r="O272">
        <v>16.2</v>
      </c>
      <c r="P272">
        <v>15.8887220596375</v>
      </c>
      <c r="Q272">
        <v>14.026829210993601</v>
      </c>
      <c r="R272">
        <v>53.628366723837701</v>
      </c>
      <c r="S272" s="2">
        <f>(Table2[[#This Row],[Close Price]]-Table2[[#This Row],[20D EMA]])/Table2[[#This Row],[20D EMA]]</f>
        <v>4.3209876543210055E-3</v>
      </c>
      <c r="T272" s="2">
        <f>(Table2[[#This Row],[Close Price]]-Table2[[#This Row],[50D EMA]])/Table2[[#This Row],[50D EMA]]</f>
        <v>2.3996765688983207E-2</v>
      </c>
      <c r="U272" s="2">
        <f>(Table2[[#This Row],[Close Price]]-Table2[[#This Row],[200D EMA]])/Table2[[#This Row],[200D EMA]]</f>
        <v>0.15992001864885488</v>
      </c>
      <c r="V272">
        <v>0.67757849333665598</v>
      </c>
      <c r="W272">
        <v>16.12</v>
      </c>
      <c r="X272">
        <v>16.37</v>
      </c>
      <c r="Y272">
        <v>15.93</v>
      </c>
      <c r="Z272">
        <v>16.52</v>
      </c>
      <c r="AA272">
        <v>14.57</v>
      </c>
      <c r="AB272">
        <v>18.059999999999999</v>
      </c>
      <c r="AC272" s="2">
        <f>(Table2[[#This Row],[Close Price]]/Table2[[#This Row],[Day Low]])-1</f>
        <v>9.3052109181139819E-3</v>
      </c>
      <c r="AD272" s="2">
        <f>(Table2[[#This Row],[Day High]]/Table2[[#This Row],[Close Price]])-1</f>
        <v>6.1462814996928739E-3</v>
      </c>
      <c r="AE272" s="2">
        <f>(Table2[[#This Row],[Close Price]]/Table2[[#This Row],[Current Week Low]])-1</f>
        <v>2.1343377275580666E-2</v>
      </c>
      <c r="AF272" s="2">
        <f>(Table2[[#This Row],[Current Week High]]/Table2[[#This Row],[Close Price]])-1</f>
        <v>1.536570374923163E-2</v>
      </c>
      <c r="AG272" s="2">
        <f>(Table2[[#This Row],[Close Price]]/Table2[[#This Row],[Current Month Low]])-1</f>
        <v>0.11667810569663684</v>
      </c>
      <c r="AH272" s="2">
        <f>(Table2[[#This Row],[Current Month High]]/Table2[[#This Row],[Close Price]])-1</f>
        <v>0.11001843884449913</v>
      </c>
      <c r="AI272">
        <v>17.885679164105699</v>
      </c>
      <c r="AJ272">
        <v>116.933333333333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0.14000000000000001</v>
      </c>
      <c r="AM272" t="s">
        <v>10218</v>
      </c>
      <c r="AN272">
        <v>1.1200000000000001</v>
      </c>
      <c r="AO272" t="s">
        <v>10218</v>
      </c>
      <c r="AP272">
        <v>7.3380118629820995E-2</v>
      </c>
      <c r="AQ272">
        <f>(Table2[[#This Row],[Sharpe Ratio]]-AVERAGE(Table2[Sharpe Ratio]))/_xlfn.STDEV.P(Table2[Sharpe Ratio])</f>
        <v>0.18630359160224397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-0.71175599332169392</v>
      </c>
      <c r="AS272">
        <f>_xlfn.RANK.AVG(Table2[[#This Row],[1Y Return vs Nifty Z-Score]],Table2[1Y Return vs Nifty Z-Score])</f>
        <v>179</v>
      </c>
      <c r="AT272">
        <f>_xlfn.RANK.AVG(Table2[[#This Row],[6M Return vs Nifty Z-Score]],Table2[6M Return vs Nifty Z-Score])</f>
        <v>414</v>
      </c>
      <c r="AU272">
        <f>_xlfn.RANK.AVG(Table2[[#This Row],[Sharpe Ratio Z-Score]],Table2[Sharpe Ratio Z-Score])</f>
        <v>284</v>
      </c>
      <c r="AV272">
        <f>(Table2[[#This Row],[Rank 1Y]]+Table2[[#This Row],[Rank 6M]]+Table2[[#This Row],[Rank Sharpe]])/3</f>
        <v>292.33333333333331</v>
      </c>
    </row>
    <row r="273" spans="1:48" x14ac:dyDescent="0.3">
      <c r="A273" t="s">
        <v>251</v>
      </c>
      <c r="B273" t="s">
        <v>252</v>
      </c>
      <c r="C273" t="s">
        <v>10178</v>
      </c>
      <c r="D273" t="s">
        <v>60</v>
      </c>
      <c r="E273">
        <v>107346.432432</v>
      </c>
      <c r="F273">
        <v>3171.75</v>
      </c>
      <c r="G273">
        <v>29.025512088611201</v>
      </c>
      <c r="H273">
        <f>(Table2[[#This Row],[1Y Return vs Nifty]]-AVERAGE(Table2[1Y Return vs Nifty]))/_xlfn.STDEV.P(Table2[1Y Return vs Nifty])</f>
        <v>-0.14529460939957023</v>
      </c>
      <c r="I273">
        <v>7.8350921425473103</v>
      </c>
      <c r="J273">
        <f>(Table2[[#This Row],[1M Return vs Nifty]]-AVERAGE(Table2[1M Return vs Nifty]))/_xlfn.STDEV.P(Table2[1M Return vs Nifty])</f>
        <v>0.58108692259631345</v>
      </c>
      <c r="K273">
        <v>10.4648875401049</v>
      </c>
      <c r="L273">
        <f>(Table2[[#This Row],[6M Return vs Nifty]]-AVERAGE(Table2[6M Return vs Nifty]))/_xlfn.STDEV.P(Table2[6M Return vs Nifty])</f>
        <v>0.14273852163301806</v>
      </c>
      <c r="M273">
        <v>-1.1876218076131</v>
      </c>
      <c r="N273">
        <f>(Table2[[#This Row],[1W Return vs Nifty]]-AVERAGE(Table2[1W Return vs Nifty]))/_xlfn.STDEV.P(Table2[1W Return vs Nifty])</f>
        <v>-0.64417087443030108</v>
      </c>
      <c r="O273">
        <v>3034.88</v>
      </c>
      <c r="P273">
        <v>2902.3133684224199</v>
      </c>
      <c r="Q273">
        <v>2543.6026618190699</v>
      </c>
      <c r="R273">
        <v>63.373547775790598</v>
      </c>
      <c r="S273" s="2">
        <f>(Table2[[#This Row],[Close Price]]-Table2[[#This Row],[20D EMA]])/Table2[[#This Row],[20D EMA]]</f>
        <v>4.5098982496836741E-2</v>
      </c>
      <c r="T273" s="2">
        <f>(Table2[[#This Row],[Close Price]]-Table2[[#This Row],[50D EMA]])/Table2[[#This Row],[50D EMA]]</f>
        <v>9.2835127491431066E-2</v>
      </c>
      <c r="U273" s="2">
        <f>(Table2[[#This Row],[Close Price]]-Table2[[#This Row],[200D EMA]])/Table2[[#This Row],[200D EMA]]</f>
        <v>0.2469518323792394</v>
      </c>
      <c r="V273">
        <v>1.57420612246735</v>
      </c>
      <c r="W273">
        <v>3160.05</v>
      </c>
      <c r="X273">
        <v>3208.35</v>
      </c>
      <c r="Y273">
        <v>3103</v>
      </c>
      <c r="Z273">
        <v>3239.95</v>
      </c>
      <c r="AA273">
        <v>2757.9</v>
      </c>
      <c r="AB273">
        <v>3257.15</v>
      </c>
      <c r="AC273" s="2">
        <f>(Table2[[#This Row],[Close Price]]/Table2[[#This Row],[Day Low]])-1</f>
        <v>3.7024730621351143E-3</v>
      </c>
      <c r="AD273" s="2">
        <f>(Table2[[#This Row],[Day High]]/Table2[[#This Row],[Close Price]])-1</f>
        <v>1.1539371009694932E-2</v>
      </c>
      <c r="AE273" s="2">
        <f>(Table2[[#This Row],[Close Price]]/Table2[[#This Row],[Current Week Low]])-1</f>
        <v>2.2155978085723449E-2</v>
      </c>
      <c r="AF273" s="2">
        <f>(Table2[[#This Row],[Current Week High]]/Table2[[#This Row],[Close Price]])-1</f>
        <v>2.1502325214786788E-2</v>
      </c>
      <c r="AG273" s="2">
        <f>(Table2[[#This Row],[Close Price]]/Table2[[#This Row],[Current Month Low]])-1</f>
        <v>0.15005982813009888</v>
      </c>
      <c r="AH273" s="2">
        <f>(Table2[[#This Row],[Current Month High]]/Table2[[#This Row],[Close Price]])-1</f>
        <v>2.6925199022621582E-2</v>
      </c>
      <c r="AI273">
        <v>2.6925199022621502</v>
      </c>
      <c r="AJ273">
        <v>78.987613216331297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0.06</v>
      </c>
      <c r="AM273" t="s">
        <v>10218</v>
      </c>
      <c r="AN273">
        <v>7.57</v>
      </c>
      <c r="AO273" t="s">
        <v>10218</v>
      </c>
      <c r="AP273">
        <v>7.5219780864822006E-2</v>
      </c>
      <c r="AQ273">
        <f>(Table2[[#This Row],[Sharpe Ratio]]-AVERAGE(Table2[Sharpe Ratio]))/_xlfn.STDEV.P(Table2[Sharpe Ratio])</f>
        <v>0.20759901919566676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0.14195897959512693</v>
      </c>
      <c r="AS273">
        <f>_xlfn.RANK.AVG(Table2[[#This Row],[1Y Return vs Nifty Z-Score]],Table2[1Y Return vs Nifty Z-Score])</f>
        <v>327</v>
      </c>
      <c r="AT273">
        <f>_xlfn.RANK.AVG(Table2[[#This Row],[6M Return vs Nifty Z-Score]],Table2[6M Return vs Nifty Z-Score])</f>
        <v>272</v>
      </c>
      <c r="AU273">
        <f>_xlfn.RANK.AVG(Table2[[#This Row],[Sharpe Ratio Z-Score]],Table2[Sharpe Ratio Z-Score])</f>
        <v>278</v>
      </c>
      <c r="AV273">
        <f>(Table2[[#This Row],[Rank 1Y]]+Table2[[#This Row],[Rank 6M]]+Table2[[#This Row],[Rank Sharpe]])/3</f>
        <v>292.33333333333331</v>
      </c>
    </row>
    <row r="274" spans="1:48" x14ac:dyDescent="0.3">
      <c r="A274" t="s">
        <v>1139</v>
      </c>
      <c r="B274" t="s">
        <v>1140</v>
      </c>
      <c r="C274" t="s">
        <v>10184</v>
      </c>
      <c r="D274" t="s">
        <v>146</v>
      </c>
      <c r="E274">
        <v>10815.42306476</v>
      </c>
      <c r="F274">
        <v>1271.8</v>
      </c>
      <c r="G274">
        <v>38.611884413449303</v>
      </c>
      <c r="H274">
        <f>(Table2[[#This Row],[1Y Return vs Nifty]]-AVERAGE(Table2[1Y Return vs Nifty]))/_xlfn.STDEV.P(Table2[1Y Return vs Nifty])</f>
        <v>-1.3851063468175892E-2</v>
      </c>
      <c r="I274">
        <v>19.869953868844899</v>
      </c>
      <c r="J274">
        <f>(Table2[[#This Row],[1M Return vs Nifty]]-AVERAGE(Table2[1M Return vs Nifty]))/_xlfn.STDEV.P(Table2[1M Return vs Nifty])</f>
        <v>1.7923492943165398</v>
      </c>
      <c r="K274">
        <v>38.734243440304503</v>
      </c>
      <c r="L274">
        <f>(Table2[[#This Row],[6M Return vs Nifty]]-AVERAGE(Table2[6M Return vs Nifty]))/_xlfn.STDEV.P(Table2[6M Return vs Nifty])</f>
        <v>1.1023276709015608</v>
      </c>
      <c r="M274">
        <v>0.53134939582674201</v>
      </c>
      <c r="N274">
        <f>(Table2[[#This Row],[1W Return vs Nifty]]-AVERAGE(Table2[1W Return vs Nifty]))/_xlfn.STDEV.P(Table2[1W Return vs Nifty])</f>
        <v>-0.29061966067208556</v>
      </c>
      <c r="O274">
        <v>1172.4100000000001</v>
      </c>
      <c r="P274">
        <v>1084.67943093399</v>
      </c>
      <c r="Q274">
        <v>928.75578094162995</v>
      </c>
      <c r="R274">
        <v>75.931212055285599</v>
      </c>
      <c r="S274" s="2">
        <f>(Table2[[#This Row],[Close Price]]-Table2[[#This Row],[20D EMA]])/Table2[[#This Row],[20D EMA]]</f>
        <v>8.4774097798551593E-2</v>
      </c>
      <c r="T274" s="2">
        <f>(Table2[[#This Row],[Close Price]]-Table2[[#This Row],[50D EMA]])/Table2[[#This Row],[50D EMA]]</f>
        <v>0.17251232366864847</v>
      </c>
      <c r="U274" s="2">
        <f>(Table2[[#This Row],[Close Price]]-Table2[[#This Row],[200D EMA]])/Table2[[#This Row],[200D EMA]]</f>
        <v>0.36935890585851383</v>
      </c>
      <c r="V274">
        <v>3.2067491603538998</v>
      </c>
      <c r="W274">
        <v>1255.3499999999999</v>
      </c>
      <c r="X274">
        <v>1280</v>
      </c>
      <c r="Y274">
        <v>1250</v>
      </c>
      <c r="Z274">
        <v>1310</v>
      </c>
      <c r="AA274">
        <v>959</v>
      </c>
      <c r="AB274">
        <v>1329.3</v>
      </c>
      <c r="AC274" s="2">
        <f>(Table2[[#This Row],[Close Price]]/Table2[[#This Row],[Day Low]])-1</f>
        <v>1.3103915242761E-2</v>
      </c>
      <c r="AD274" s="2">
        <f>(Table2[[#This Row],[Day High]]/Table2[[#This Row],[Close Price]])-1</f>
        <v>6.447554646957121E-3</v>
      </c>
      <c r="AE274" s="2">
        <f>(Table2[[#This Row],[Close Price]]/Table2[[#This Row],[Current Week Low]])-1</f>
        <v>1.74399999999999E-2</v>
      </c>
      <c r="AF274" s="2">
        <f>(Table2[[#This Row],[Current Week High]]/Table2[[#This Row],[Close Price]])-1</f>
        <v>3.0036169208995211E-2</v>
      </c>
      <c r="AG274" s="2">
        <f>(Table2[[#This Row],[Close Price]]/Table2[[#This Row],[Current Month Low]])-1</f>
        <v>0.3261730969760166</v>
      </c>
      <c r="AH274" s="2">
        <f>(Table2[[#This Row],[Current Month High]]/Table2[[#This Row],[Close Price]])-1</f>
        <v>4.5211511243906211E-2</v>
      </c>
      <c r="AI274">
        <v>4.5211511243906202</v>
      </c>
      <c r="AJ274">
        <v>83.507683428324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0.02</v>
      </c>
      <c r="AM274" t="s">
        <v>10218</v>
      </c>
      <c r="AN274">
        <v>25.96</v>
      </c>
      <c r="AO274" t="s">
        <v>10218</v>
      </c>
      <c r="AP274">
        <v>6.3079179862300001E-3</v>
      </c>
      <c r="AQ274">
        <f>(Table2[[#This Row],[Sharpe Ratio]]-AVERAGE(Table2[Sharpe Ratio]))/_xlfn.STDEV.P(Table2[Sharpe Ratio])</f>
        <v>-0.5901058846385574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2.0001003564392819</v>
      </c>
      <c r="AS274">
        <f>_xlfn.RANK.AVG(Table2[[#This Row],[1Y Return vs Nifty Z-Score]],Table2[1Y Return vs Nifty Z-Score])</f>
        <v>288</v>
      </c>
      <c r="AT274">
        <f>_xlfn.RANK.AVG(Table2[[#This Row],[6M Return vs Nifty Z-Score]],Table2[6M Return vs Nifty Z-Score])</f>
        <v>91</v>
      </c>
      <c r="AU274">
        <f>_xlfn.RANK.AVG(Table2[[#This Row],[Sharpe Ratio Z-Score]],Table2[Sharpe Ratio Z-Score])</f>
        <v>498</v>
      </c>
      <c r="AV274">
        <f>(Table2[[#This Row],[Rank 1Y]]+Table2[[#This Row],[Rank 6M]]+Table2[[#This Row],[Rank Sharpe]])/3</f>
        <v>292.33333333333331</v>
      </c>
    </row>
    <row r="275" spans="1:48" x14ac:dyDescent="0.3">
      <c r="A275" t="s">
        <v>705</v>
      </c>
      <c r="B275" t="s">
        <v>706</v>
      </c>
      <c r="C275" t="s">
        <v>10178</v>
      </c>
      <c r="D275" t="s">
        <v>60</v>
      </c>
      <c r="E275">
        <v>24383.12215245</v>
      </c>
      <c r="F275">
        <v>1361.35</v>
      </c>
      <c r="G275">
        <v>36.9305676075316</v>
      </c>
      <c r="H275">
        <f>(Table2[[#This Row],[1Y Return vs Nifty]]-AVERAGE(Table2[1Y Return vs Nifty]))/_xlfn.STDEV.P(Table2[1Y Return vs Nifty])</f>
        <v>-3.6904439168102203E-2</v>
      </c>
      <c r="I275">
        <v>11.7415291979254</v>
      </c>
      <c r="J275">
        <f>(Table2[[#This Row],[1M Return vs Nifty]]-AVERAGE(Table2[1M Return vs Nifty]))/_xlfn.STDEV.P(Table2[1M Return vs Nifty])</f>
        <v>0.97425473127447026</v>
      </c>
      <c r="K275">
        <v>42.389840227769497</v>
      </c>
      <c r="L275">
        <f>(Table2[[#This Row],[6M Return vs Nifty]]-AVERAGE(Table2[6M Return vs Nifty]))/_xlfn.STDEV.P(Table2[6M Return vs Nifty])</f>
        <v>1.2264150757839474</v>
      </c>
      <c r="M275">
        <v>5.1802049793330802</v>
      </c>
      <c r="N275">
        <f>(Table2[[#This Row],[1W Return vs Nifty]]-AVERAGE(Table2[1W Return vs Nifty]))/_xlfn.STDEV.P(Table2[1W Return vs Nifty])</f>
        <v>0.66553861053472108</v>
      </c>
      <c r="O275">
        <v>1267.2</v>
      </c>
      <c r="P275">
        <v>1184.7743246297</v>
      </c>
      <c r="Q275">
        <v>995.92924234201098</v>
      </c>
      <c r="R275">
        <v>80.592880538713601</v>
      </c>
      <c r="S275" s="2">
        <f>(Table2[[#This Row],[Close Price]]-Table2[[#This Row],[20D EMA]])/Table2[[#This Row],[20D EMA]]</f>
        <v>7.4297664141414033E-2</v>
      </c>
      <c r="T275" s="2">
        <f>(Table2[[#This Row],[Close Price]]-Table2[[#This Row],[50D EMA]])/Table2[[#This Row],[50D EMA]]</f>
        <v>0.14903739193157181</v>
      </c>
      <c r="U275" s="2">
        <f>(Table2[[#This Row],[Close Price]]-Table2[[#This Row],[200D EMA]])/Table2[[#This Row],[200D EMA]]</f>
        <v>0.36691437716867459</v>
      </c>
      <c r="V275">
        <v>1.2312320633756599</v>
      </c>
      <c r="W275">
        <v>1359.6</v>
      </c>
      <c r="X275">
        <v>1377.8</v>
      </c>
      <c r="Y275">
        <v>1331.3</v>
      </c>
      <c r="Z275">
        <v>1384</v>
      </c>
      <c r="AA275">
        <v>1162.6500000000001</v>
      </c>
      <c r="AB275">
        <v>1384</v>
      </c>
      <c r="AC275" s="2">
        <f>(Table2[[#This Row],[Close Price]]/Table2[[#This Row],[Day Low]])-1</f>
        <v>1.2871432774346214E-3</v>
      </c>
      <c r="AD275" s="2">
        <f>(Table2[[#This Row],[Day High]]/Table2[[#This Row],[Close Price]])-1</f>
        <v>1.2083593491754474E-2</v>
      </c>
      <c r="AE275" s="2">
        <f>(Table2[[#This Row],[Close Price]]/Table2[[#This Row],[Current Week Low]])-1</f>
        <v>2.2571922181326531E-2</v>
      </c>
      <c r="AF275" s="2">
        <f>(Table2[[#This Row],[Current Week High]]/Table2[[#This Row],[Close Price]])-1</f>
        <v>1.6637896205972114E-2</v>
      </c>
      <c r="AG275" s="2">
        <f>(Table2[[#This Row],[Close Price]]/Table2[[#This Row],[Current Month Low]])-1</f>
        <v>0.17090267922418589</v>
      </c>
      <c r="AH275" s="2">
        <f>(Table2[[#This Row],[Current Month High]]/Table2[[#This Row],[Close Price]])-1</f>
        <v>1.6637896205972114E-2</v>
      </c>
      <c r="AI275">
        <v>1.66378962059721</v>
      </c>
      <c r="AJ275">
        <v>87.979839823253201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0.21</v>
      </c>
      <c r="AM275" t="s">
        <v>10218</v>
      </c>
      <c r="AN275">
        <v>14.94</v>
      </c>
      <c r="AO275" t="s">
        <v>10218</v>
      </c>
      <c r="AP275">
        <v>2.8897815305039998E-3</v>
      </c>
      <c r="AQ275">
        <f>(Table2[[#This Row],[Sharpe Ratio]]-AVERAGE(Table2[Sharpe Ratio]))/_xlfn.STDEV.P(Table2[Sharpe Ratio])</f>
        <v>-0.62967329870645095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2.1996306797185858</v>
      </c>
      <c r="AS275">
        <f>_xlfn.RANK.AVG(Table2[[#This Row],[1Y Return vs Nifty Z-Score]],Table2[1Y Return vs Nifty Z-Score])</f>
        <v>297</v>
      </c>
      <c r="AT275">
        <f>_xlfn.RANK.AVG(Table2[[#This Row],[6M Return vs Nifty Z-Score]],Table2[6M Return vs Nifty Z-Score])</f>
        <v>80</v>
      </c>
      <c r="AU275">
        <f>_xlfn.RANK.AVG(Table2[[#This Row],[Sharpe Ratio Z-Score]],Table2[Sharpe Ratio Z-Score])</f>
        <v>508</v>
      </c>
      <c r="AV275">
        <f>(Table2[[#This Row],[Rank 1Y]]+Table2[[#This Row],[Rank 6M]]+Table2[[#This Row],[Rank Sharpe]])/3</f>
        <v>295</v>
      </c>
    </row>
    <row r="276" spans="1:48" x14ac:dyDescent="0.3">
      <c r="A276" t="s">
        <v>131</v>
      </c>
      <c r="B276" t="s">
        <v>132</v>
      </c>
      <c r="C276" t="s">
        <v>10186</v>
      </c>
      <c r="D276" t="s">
        <v>133</v>
      </c>
      <c r="E276">
        <v>220092.34033898899</v>
      </c>
      <c r="F276">
        <v>889.15</v>
      </c>
      <c r="G276">
        <v>45.091775735203903</v>
      </c>
      <c r="H276">
        <f>(Table2[[#This Row],[1Y Return vs Nifty]]-AVERAGE(Table2[1Y Return vs Nifty]))/_xlfn.STDEV.P(Table2[1Y Return vs Nifty])</f>
        <v>7.499796760634779E-2</v>
      </c>
      <c r="I276">
        <v>3.04791739420136</v>
      </c>
      <c r="J276">
        <f>(Table2[[#This Row],[1M Return vs Nifty]]-AVERAGE(Table2[1M Return vs Nifty]))/_xlfn.STDEV.P(Table2[1M Return vs Nifty])</f>
        <v>9.9276265241585823E-2</v>
      </c>
      <c r="K276">
        <v>-4.0625390429501698</v>
      </c>
      <c r="L276">
        <f>(Table2[[#This Row],[6M Return vs Nifty]]-AVERAGE(Table2[6M Return vs Nifty]))/_xlfn.STDEV.P(Table2[6M Return vs Nifty])</f>
        <v>-0.35038770894362548</v>
      </c>
      <c r="M276">
        <v>7.9849491857769799</v>
      </c>
      <c r="N276">
        <f>(Table2[[#This Row],[1W Return vs Nifty]]-AVERAGE(Table2[1W Return vs Nifty]))/_xlfn.STDEV.P(Table2[1W Return vs Nifty])</f>
        <v>1.24240733089794</v>
      </c>
      <c r="O276">
        <v>842.71</v>
      </c>
      <c r="P276">
        <v>842.37518710097595</v>
      </c>
      <c r="Q276">
        <v>773.21729581276497</v>
      </c>
      <c r="R276">
        <v>73.211805377233304</v>
      </c>
      <c r="S276" s="2">
        <f>(Table2[[#This Row],[Close Price]]-Table2[[#This Row],[20D EMA]])/Table2[[#This Row],[20D EMA]]</f>
        <v>5.5107925620913406E-2</v>
      </c>
      <c r="T276" s="2">
        <f>(Table2[[#This Row],[Close Price]]-Table2[[#This Row],[50D EMA]])/Table2[[#This Row],[50D EMA]]</f>
        <v>5.5527291894718528E-2</v>
      </c>
      <c r="U276" s="2">
        <f>(Table2[[#This Row],[Close Price]]-Table2[[#This Row],[200D EMA]])/Table2[[#This Row],[200D EMA]]</f>
        <v>0.14993547714859728</v>
      </c>
      <c r="V276">
        <v>1.2360218201230999</v>
      </c>
      <c r="W276">
        <v>888</v>
      </c>
      <c r="X276">
        <v>901</v>
      </c>
      <c r="Y276">
        <v>830.5</v>
      </c>
      <c r="Z276">
        <v>891.55</v>
      </c>
      <c r="AA276">
        <v>778.2</v>
      </c>
      <c r="AB276">
        <v>891.55</v>
      </c>
      <c r="AC276" s="2">
        <f>(Table2[[#This Row],[Close Price]]/Table2[[#This Row],[Day Low]])-1</f>
        <v>1.2950450450450735E-3</v>
      </c>
      <c r="AD276" s="2">
        <f>(Table2[[#This Row],[Day High]]/Table2[[#This Row],[Close Price]])-1</f>
        <v>1.3327335095315807E-2</v>
      </c>
      <c r="AE276" s="2">
        <f>(Table2[[#This Row],[Close Price]]/Table2[[#This Row],[Current Week Low]])-1</f>
        <v>7.0620108368452783E-2</v>
      </c>
      <c r="AF276" s="2">
        <f>(Table2[[#This Row],[Current Week High]]/Table2[[#This Row],[Close Price]])-1</f>
        <v>2.6992071079119384E-3</v>
      </c>
      <c r="AG276" s="2">
        <f>(Table2[[#This Row],[Close Price]]/Table2[[#This Row],[Current Month Low]])-1</f>
        <v>0.14257260344384459</v>
      </c>
      <c r="AH276" s="2">
        <f>(Table2[[#This Row],[Current Month High]]/Table2[[#This Row],[Close Price]])-1</f>
        <v>2.6992071079119384E-3</v>
      </c>
      <c r="AI276">
        <v>8.8230332339875197</v>
      </c>
      <c r="AJ276">
        <v>92.020300183565396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-0.08</v>
      </c>
      <c r="AM276" t="s">
        <v>10217</v>
      </c>
      <c r="AN276">
        <v>8.2100000000000009</v>
      </c>
      <c r="AO276" t="s">
        <v>10218</v>
      </c>
      <c r="AP276">
        <v>0.116316707018691</v>
      </c>
      <c r="AQ276">
        <f>(Table2[[#This Row],[Sharpe Ratio]]-AVERAGE(Table2[Sharpe Ratio]))/_xlfn.STDEV.P(Table2[Sharpe Ratio])</f>
        <v>0.68332581217485688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1.7496196669771051</v>
      </c>
      <c r="AS276">
        <f>_xlfn.RANK.AVG(Table2[[#This Row],[1Y Return vs Nifty Z-Score]],Table2[1Y Return vs Nifty Z-Score])</f>
        <v>264</v>
      </c>
      <c r="AT276">
        <f>_xlfn.RANK.AVG(Table2[[#This Row],[6M Return vs Nifty Z-Score]],Table2[6M Return vs Nifty Z-Score])</f>
        <v>441</v>
      </c>
      <c r="AU276">
        <f>_xlfn.RANK.AVG(Table2[[#This Row],[Sharpe Ratio Z-Score]],Table2[Sharpe Ratio Z-Score])</f>
        <v>183</v>
      </c>
      <c r="AV276">
        <f>(Table2[[#This Row],[Rank 1Y]]+Table2[[#This Row],[Rank 6M]]+Table2[[#This Row],[Rank Sharpe]])/3</f>
        <v>296</v>
      </c>
    </row>
    <row r="277" spans="1:48" x14ac:dyDescent="0.3">
      <c r="A277" t="s">
        <v>573</v>
      </c>
      <c r="B277" t="s">
        <v>574</v>
      </c>
      <c r="C277" t="s">
        <v>10184</v>
      </c>
      <c r="D277" t="s">
        <v>138</v>
      </c>
      <c r="E277">
        <v>34728.473635169998</v>
      </c>
      <c r="F277">
        <v>343.7</v>
      </c>
      <c r="G277">
        <v>27.711324420646999</v>
      </c>
      <c r="H277">
        <f>(Table2[[#This Row],[1Y Return vs Nifty]]-AVERAGE(Table2[1Y Return vs Nifty]))/_xlfn.STDEV.P(Table2[1Y Return vs Nifty])</f>
        <v>-0.16331409385553641</v>
      </c>
      <c r="I277">
        <v>4.9367452946804198</v>
      </c>
      <c r="J277">
        <f>(Table2[[#This Row],[1M Return vs Nifty]]-AVERAGE(Table2[1M Return vs Nifty]))/_xlfn.STDEV.P(Table2[1M Return vs Nifty])</f>
        <v>0.28937950153439213</v>
      </c>
      <c r="K277">
        <v>26.043284534011502</v>
      </c>
      <c r="L277">
        <f>(Table2[[#This Row],[6M Return vs Nifty]]-AVERAGE(Table2[6M Return vs Nifty]))/_xlfn.STDEV.P(Table2[6M Return vs Nifty])</f>
        <v>0.67153941724326816</v>
      </c>
      <c r="M277">
        <v>5.4134719430786697</v>
      </c>
      <c r="N277">
        <f>(Table2[[#This Row],[1W Return vs Nifty]]-AVERAGE(Table2[1W Return vs Nifty]))/_xlfn.STDEV.P(Table2[1W Return vs Nifty])</f>
        <v>0.71351603912509654</v>
      </c>
      <c r="O277">
        <v>326.82</v>
      </c>
      <c r="P277">
        <v>311.55039187486</v>
      </c>
      <c r="Q277">
        <v>266.689747946267</v>
      </c>
      <c r="R277">
        <v>75.895358117918406</v>
      </c>
      <c r="S277" s="2">
        <f>(Table2[[#This Row],[Close Price]]-Table2[[#This Row],[20D EMA]])/Table2[[#This Row],[20D EMA]]</f>
        <v>5.1649225873569536E-2</v>
      </c>
      <c r="T277" s="2">
        <f>(Table2[[#This Row],[Close Price]]-Table2[[#This Row],[50D EMA]])/Table2[[#This Row],[50D EMA]]</f>
        <v>0.10319232125393532</v>
      </c>
      <c r="U277" s="2">
        <f>(Table2[[#This Row],[Close Price]]-Table2[[#This Row],[200D EMA]])/Table2[[#This Row],[200D EMA]]</f>
        <v>0.28876345133915349</v>
      </c>
      <c r="V277">
        <v>0.81861023475466499</v>
      </c>
      <c r="W277">
        <v>341.05</v>
      </c>
      <c r="X277">
        <v>345.65</v>
      </c>
      <c r="Y277">
        <v>329.3</v>
      </c>
      <c r="Z277">
        <v>348.9</v>
      </c>
      <c r="AA277">
        <v>295.3</v>
      </c>
      <c r="AB277">
        <v>348.9</v>
      </c>
      <c r="AC277" s="2">
        <f>(Table2[[#This Row],[Close Price]]/Table2[[#This Row],[Day Low]])-1</f>
        <v>7.7701216830377007E-3</v>
      </c>
      <c r="AD277" s="2">
        <f>(Table2[[#This Row],[Day High]]/Table2[[#This Row],[Close Price]])-1</f>
        <v>5.6735525167297407E-3</v>
      </c>
      <c r="AE277" s="2">
        <f>(Table2[[#This Row],[Close Price]]/Table2[[#This Row],[Current Week Low]])-1</f>
        <v>4.3729122380807617E-2</v>
      </c>
      <c r="AF277" s="2">
        <f>(Table2[[#This Row],[Current Week High]]/Table2[[#This Row],[Close Price]])-1</f>
        <v>1.5129473377945901E-2</v>
      </c>
      <c r="AG277" s="2">
        <f>(Table2[[#This Row],[Close Price]]/Table2[[#This Row],[Current Month Low]])-1</f>
        <v>0.16390111750761927</v>
      </c>
      <c r="AH277" s="2">
        <f>(Table2[[#This Row],[Current Month High]]/Table2[[#This Row],[Close Price]])-1</f>
        <v>1.5129473377945901E-2</v>
      </c>
      <c r="AI277">
        <v>1.5129473377945899</v>
      </c>
      <c r="AJ277">
        <v>78.129048976418701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0.19</v>
      </c>
      <c r="AM277" t="s">
        <v>10218</v>
      </c>
      <c r="AN277">
        <v>6.34</v>
      </c>
      <c r="AO277" t="s">
        <v>10218</v>
      </c>
      <c r="AP277">
        <v>3.3629828259274998E-2</v>
      </c>
      <c r="AQ277">
        <f>(Table2[[#This Row],[Sharpe Ratio]]-AVERAGE(Table2[Sharpe Ratio]))/_xlfn.STDEV.P(Table2[Sharpe Ratio])</f>
        <v>-0.27383491333533649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1.2372859507118839</v>
      </c>
      <c r="AS277">
        <f>_xlfn.RANK.AVG(Table2[[#This Row],[1Y Return vs Nifty Z-Score]],Table2[1Y Return vs Nifty Z-Score])</f>
        <v>332</v>
      </c>
      <c r="AT277">
        <f>_xlfn.RANK.AVG(Table2[[#This Row],[6M Return vs Nifty Z-Score]],Table2[6M Return vs Nifty Z-Score])</f>
        <v>150</v>
      </c>
      <c r="AU277">
        <f>_xlfn.RANK.AVG(Table2[[#This Row],[Sharpe Ratio Z-Score]],Table2[Sharpe Ratio Z-Score])</f>
        <v>408</v>
      </c>
      <c r="AV277">
        <f>(Table2[[#This Row],[Rank 1Y]]+Table2[[#This Row],[Rank 6M]]+Table2[[#This Row],[Rank Sharpe]])/3</f>
        <v>296.66666666666669</v>
      </c>
    </row>
    <row r="278" spans="1:48" x14ac:dyDescent="0.3">
      <c r="A278" t="s">
        <v>841</v>
      </c>
      <c r="B278" t="s">
        <v>842</v>
      </c>
      <c r="C278" t="s">
        <v>10182</v>
      </c>
      <c r="D278" t="s">
        <v>843</v>
      </c>
      <c r="E278">
        <v>18839.245938272001</v>
      </c>
      <c r="F278">
        <v>273.44</v>
      </c>
      <c r="G278">
        <v>62.921200006684302</v>
      </c>
      <c r="H278">
        <f>(Table2[[#This Row],[1Y Return vs Nifty]]-AVERAGE(Table2[1Y Return vs Nifty]))/_xlfn.STDEV.P(Table2[1Y Return vs Nifty])</f>
        <v>0.31946612185136142</v>
      </c>
      <c r="I278">
        <v>25.760868939293101</v>
      </c>
      <c r="J278">
        <f>(Table2[[#This Row],[1M Return vs Nifty]]-AVERAGE(Table2[1M Return vs Nifty]))/_xlfn.STDEV.P(Table2[1M Return vs Nifty])</f>
        <v>2.3852471540602651</v>
      </c>
      <c r="K278">
        <v>18.799896799116301</v>
      </c>
      <c r="L278">
        <f>(Table2[[#This Row],[6M Return vs Nifty]]-AVERAGE(Table2[6M Return vs Nifty]))/_xlfn.STDEV.P(Table2[6M Return vs Nifty])</f>
        <v>0.42566624281055299</v>
      </c>
      <c r="M278">
        <v>10.7698749505953</v>
      </c>
      <c r="N278">
        <f>(Table2[[#This Row],[1W Return vs Nifty]]-AVERAGE(Table2[1W Return vs Nifty]))/_xlfn.STDEV.P(Table2[1W Return vs Nifty])</f>
        <v>1.8151998723946956</v>
      </c>
      <c r="O278">
        <v>247.28</v>
      </c>
      <c r="P278">
        <v>228.33381070745401</v>
      </c>
      <c r="Q278">
        <v>197.081923761436</v>
      </c>
      <c r="R278">
        <v>81.918239720283196</v>
      </c>
      <c r="S278" s="2">
        <f>(Table2[[#This Row],[Close Price]]-Table2[[#This Row],[20D EMA]])/Table2[[#This Row],[20D EMA]]</f>
        <v>0.10579100614687802</v>
      </c>
      <c r="T278" s="2">
        <f>(Table2[[#This Row],[Close Price]]-Table2[[#This Row],[50D EMA]])/Table2[[#This Row],[50D EMA]]</f>
        <v>0.19754494156074404</v>
      </c>
      <c r="U278" s="2">
        <f>(Table2[[#This Row],[Close Price]]-Table2[[#This Row],[200D EMA]])/Table2[[#This Row],[200D EMA]]</f>
        <v>0.38744332702472511</v>
      </c>
      <c r="V278">
        <v>1.3354375677544399</v>
      </c>
      <c r="W278">
        <v>273.39999999999998</v>
      </c>
      <c r="X278">
        <v>309.3</v>
      </c>
      <c r="Y278">
        <v>257.2</v>
      </c>
      <c r="Z278">
        <v>278.94</v>
      </c>
      <c r="AA278">
        <v>208.45</v>
      </c>
      <c r="AB278">
        <v>278.94</v>
      </c>
      <c r="AC278" s="2">
        <f>(Table2[[#This Row],[Close Price]]/Table2[[#This Row],[Day Low]])-1</f>
        <v>1.4630577907825959E-4</v>
      </c>
      <c r="AD278" s="2">
        <f>(Table2[[#This Row],[Day High]]/Table2[[#This Row],[Close Price]])-1</f>
        <v>0.13114394382679939</v>
      </c>
      <c r="AE278" s="2">
        <f>(Table2[[#This Row],[Close Price]]/Table2[[#This Row],[Current Week Low]])-1</f>
        <v>6.3141524105754243E-2</v>
      </c>
      <c r="AF278" s="2">
        <f>(Table2[[#This Row],[Current Week High]]/Table2[[#This Row],[Close Price]])-1</f>
        <v>2.0114101813926366E-2</v>
      </c>
      <c r="AG278" s="2">
        <f>(Table2[[#This Row],[Close Price]]/Table2[[#This Row],[Current Month Low]])-1</f>
        <v>0.3117774046533941</v>
      </c>
      <c r="AH278" s="2">
        <f>(Table2[[#This Row],[Current Month High]]/Table2[[#This Row],[Close Price]])-1</f>
        <v>2.0114101813926366E-2</v>
      </c>
      <c r="AI278">
        <v>2.0114101813926299</v>
      </c>
      <c r="AJ278">
        <v>94.480796586059697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0.2</v>
      </c>
      <c r="AM278" t="s">
        <v>10218</v>
      </c>
      <c r="AN278">
        <v>9.6300000000000008</v>
      </c>
      <c r="AO278" t="s">
        <v>10218</v>
      </c>
      <c r="AP278">
        <v>1.0180235719156E-2</v>
      </c>
      <c r="AQ278">
        <f>(Table2[[#This Row],[Sharpe Ratio]]-AVERAGE(Table2[Sharpe Ratio]))/_xlfn.STDEV.P(Table2[Sharpe Ratio])</f>
        <v>-0.5452809921494165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4.4002983989674584</v>
      </c>
      <c r="AS278">
        <f>_xlfn.RANK.AVG(Table2[[#This Row],[1Y Return vs Nifty Z-Score]],Table2[1Y Return vs Nifty Z-Score])</f>
        <v>205</v>
      </c>
      <c r="AT278">
        <f>_xlfn.RANK.AVG(Table2[[#This Row],[6M Return vs Nifty Z-Score]],Table2[6M Return vs Nifty Z-Score])</f>
        <v>199</v>
      </c>
      <c r="AU278">
        <f>_xlfn.RANK.AVG(Table2[[#This Row],[Sharpe Ratio Z-Score]],Table2[Sharpe Ratio Z-Score])</f>
        <v>488</v>
      </c>
      <c r="AV278">
        <f>(Table2[[#This Row],[Rank 1Y]]+Table2[[#This Row],[Rank 6M]]+Table2[[#This Row],[Rank Sharpe]])/3</f>
        <v>297.33333333333331</v>
      </c>
    </row>
    <row r="279" spans="1:48" x14ac:dyDescent="0.3">
      <c r="A279" t="s">
        <v>1101</v>
      </c>
      <c r="B279" t="s">
        <v>1102</v>
      </c>
      <c r="C279" t="s">
        <v>10176</v>
      </c>
      <c r="D279" t="s">
        <v>46</v>
      </c>
      <c r="E279">
        <v>11390.0013</v>
      </c>
      <c r="F279">
        <v>405</v>
      </c>
      <c r="G279">
        <v>37.424963428365899</v>
      </c>
      <c r="H279">
        <f>(Table2[[#This Row],[1Y Return vs Nifty]]-AVERAGE(Table2[1Y Return vs Nifty]))/_xlfn.STDEV.P(Table2[1Y Return vs Nifty])</f>
        <v>-3.0125530777933864E-2</v>
      </c>
      <c r="I279">
        <v>14.201156378938199</v>
      </c>
      <c r="J279">
        <f>(Table2[[#This Row],[1M Return vs Nifty]]-AVERAGE(Table2[1M Return vs Nifty]))/_xlfn.STDEV.P(Table2[1M Return vs Nifty])</f>
        <v>1.22180671156113</v>
      </c>
      <c r="K279">
        <v>31.574582286698099</v>
      </c>
      <c r="L279">
        <f>(Table2[[#This Row],[6M Return vs Nifty]]-AVERAGE(Table2[6M Return vs Nifty]))/_xlfn.STDEV.P(Table2[6M Return vs Nifty])</f>
        <v>0.85929655340122568</v>
      </c>
      <c r="M279">
        <v>8.6202456823219809</v>
      </c>
      <c r="N279">
        <f>(Table2[[#This Row],[1W Return vs Nifty]]-AVERAGE(Table2[1W Return vs Nifty]))/_xlfn.STDEV.P(Table2[1W Return vs Nifty])</f>
        <v>1.3730726073146473</v>
      </c>
      <c r="O279">
        <v>370.73</v>
      </c>
      <c r="P279">
        <v>346.61505584188598</v>
      </c>
      <c r="Q279">
        <v>297.21297799766302</v>
      </c>
      <c r="R279">
        <v>71.839273462091001</v>
      </c>
      <c r="S279" s="2">
        <f>(Table2[[#This Row],[Close Price]]-Table2[[#This Row],[20D EMA]])/Table2[[#This Row],[20D EMA]]</f>
        <v>9.2439241496506841E-2</v>
      </c>
      <c r="T279" s="2">
        <f>(Table2[[#This Row],[Close Price]]-Table2[[#This Row],[50D EMA]])/Table2[[#This Row],[50D EMA]]</f>
        <v>0.1684431855284072</v>
      </c>
      <c r="U279" s="2">
        <f>(Table2[[#This Row],[Close Price]]-Table2[[#This Row],[200D EMA]])/Table2[[#This Row],[200D EMA]]</f>
        <v>0.36265920394359263</v>
      </c>
      <c r="V279">
        <v>1.0865970963817</v>
      </c>
      <c r="W279">
        <v>398</v>
      </c>
      <c r="X279">
        <v>409.05</v>
      </c>
      <c r="Y279">
        <v>368.6</v>
      </c>
      <c r="Z279">
        <v>415.4</v>
      </c>
      <c r="AA279">
        <v>332.9</v>
      </c>
      <c r="AB279">
        <v>415.4</v>
      </c>
      <c r="AC279" s="2">
        <f>(Table2[[#This Row],[Close Price]]/Table2[[#This Row],[Day Low]])-1</f>
        <v>1.7587939698492372E-2</v>
      </c>
      <c r="AD279" s="2">
        <f>(Table2[[#This Row],[Day High]]/Table2[[#This Row],[Close Price]])-1</f>
        <v>1.0000000000000009E-2</v>
      </c>
      <c r="AE279" s="2">
        <f>(Table2[[#This Row],[Close Price]]/Table2[[#This Row],[Current Week Low]])-1</f>
        <v>9.8752034725990256E-2</v>
      </c>
      <c r="AF279" s="2">
        <f>(Table2[[#This Row],[Current Week High]]/Table2[[#This Row],[Close Price]])-1</f>
        <v>2.5679012345678931E-2</v>
      </c>
      <c r="AG279" s="2">
        <f>(Table2[[#This Row],[Close Price]]/Table2[[#This Row],[Current Month Low]])-1</f>
        <v>0.21658155602282969</v>
      </c>
      <c r="AH279" s="2">
        <f>(Table2[[#This Row],[Current Month High]]/Table2[[#This Row],[Close Price]])-1</f>
        <v>2.5679012345678931E-2</v>
      </c>
      <c r="AI279">
        <v>2.56790123456789</v>
      </c>
      <c r="AJ279">
        <v>71.066525871172104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0.44</v>
      </c>
      <c r="AM279" t="s">
        <v>10218</v>
      </c>
      <c r="AN279">
        <v>11.29</v>
      </c>
      <c r="AO279" t="s">
        <v>10218</v>
      </c>
      <c r="AP279">
        <v>1.4577255784774999E-2</v>
      </c>
      <c r="AQ279">
        <f>(Table2[[#This Row],[Sharpe Ratio]]-AVERAGE(Table2[Sharpe Ratio]))/_xlfn.STDEV.P(Table2[Sharpe Ratio])</f>
        <v>-0.4943822887609845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2.9296680527380845</v>
      </c>
      <c r="AS279">
        <f>_xlfn.RANK.AVG(Table2[[#This Row],[1Y Return vs Nifty Z-Score]],Table2[1Y Return vs Nifty Z-Score])</f>
        <v>294</v>
      </c>
      <c r="AT279">
        <f>_xlfn.RANK.AVG(Table2[[#This Row],[6M Return vs Nifty Z-Score]],Table2[6M Return vs Nifty Z-Score])</f>
        <v>123</v>
      </c>
      <c r="AU279">
        <f>_xlfn.RANK.AVG(Table2[[#This Row],[Sharpe Ratio Z-Score]],Table2[Sharpe Ratio Z-Score])</f>
        <v>475</v>
      </c>
      <c r="AV279">
        <f>(Table2[[#This Row],[Rank 1Y]]+Table2[[#This Row],[Rank 6M]]+Table2[[#This Row],[Rank Sharpe]])/3</f>
        <v>297.33333333333331</v>
      </c>
    </row>
    <row r="280" spans="1:48" x14ac:dyDescent="0.3">
      <c r="A280" t="s">
        <v>1474</v>
      </c>
      <c r="B280" t="s">
        <v>1475</v>
      </c>
      <c r="C280" t="s">
        <v>628</v>
      </c>
      <c r="D280" t="s">
        <v>471</v>
      </c>
      <c r="E280">
        <v>6872.6752793599999</v>
      </c>
      <c r="F280">
        <v>962.45</v>
      </c>
      <c r="G280">
        <v>53.267684969678903</v>
      </c>
      <c r="H280">
        <f>(Table2[[#This Row],[1Y Return vs Nifty]]-AVERAGE(Table2[1Y Return vs Nifty]))/_xlfn.STDEV.P(Table2[1Y Return vs Nifty])</f>
        <v>0.1871019486094824</v>
      </c>
      <c r="I280">
        <v>0.52721913545853405</v>
      </c>
      <c r="J280">
        <f>(Table2[[#This Row],[1M Return vs Nifty]]-AVERAGE(Table2[1M Return vs Nifty]))/_xlfn.STDEV.P(Table2[1M Return vs Nifty])</f>
        <v>-0.15442228325143259</v>
      </c>
      <c r="K280">
        <v>-11.117190976357101</v>
      </c>
      <c r="L280">
        <f>(Table2[[#This Row],[6M Return vs Nifty]]-AVERAGE(Table2[6M Return vs Nifty]))/_xlfn.STDEV.P(Table2[6M Return vs Nifty])</f>
        <v>-0.58985434097664746</v>
      </c>
      <c r="M280">
        <v>-1.78643270525891</v>
      </c>
      <c r="N280">
        <f>(Table2[[#This Row],[1W Return vs Nifty]]-AVERAGE(Table2[1W Return vs Nifty]))/_xlfn.STDEV.P(Table2[1W Return vs Nifty])</f>
        <v>-0.7673319368440682</v>
      </c>
      <c r="O280">
        <v>945.65</v>
      </c>
      <c r="P280">
        <v>907.26372473887795</v>
      </c>
      <c r="Q280">
        <v>820.33752293479097</v>
      </c>
      <c r="R280">
        <v>53.3470148219672</v>
      </c>
      <c r="S280" s="2">
        <f>(Table2[[#This Row],[Close Price]]-Table2[[#This Row],[20D EMA]])/Table2[[#This Row],[20D EMA]]</f>
        <v>1.776555808174279E-2</v>
      </c>
      <c r="T280" s="2">
        <f>(Table2[[#This Row],[Close Price]]-Table2[[#This Row],[50D EMA]])/Table2[[#This Row],[50D EMA]]</f>
        <v>6.0827159464581705E-2</v>
      </c>
      <c r="U280" s="2">
        <f>(Table2[[#This Row],[Close Price]]-Table2[[#This Row],[200D EMA]])/Table2[[#This Row],[200D EMA]]</f>
        <v>0.17323659236846303</v>
      </c>
      <c r="V280">
        <v>0.860267553327274</v>
      </c>
      <c r="W280">
        <v>962.6</v>
      </c>
      <c r="X280">
        <v>974.1</v>
      </c>
      <c r="Y280">
        <v>938.35</v>
      </c>
      <c r="Z280">
        <v>1017.65</v>
      </c>
      <c r="AA280">
        <v>881.05</v>
      </c>
      <c r="AB280">
        <v>1042.0999999999999</v>
      </c>
      <c r="AC280" s="2">
        <f>(Table2[[#This Row],[Close Price]]/Table2[[#This Row],[Day Low]])-1</f>
        <v>-1.5582796592561454E-4</v>
      </c>
      <c r="AD280" s="2">
        <f>(Table2[[#This Row],[Day High]]/Table2[[#This Row],[Close Price]])-1</f>
        <v>1.2104524910384828E-2</v>
      </c>
      <c r="AE280" s="2">
        <f>(Table2[[#This Row],[Close Price]]/Table2[[#This Row],[Current Week Low]])-1</f>
        <v>2.5683380401769096E-2</v>
      </c>
      <c r="AF280" s="2">
        <f>(Table2[[#This Row],[Current Week High]]/Table2[[#This Row],[Close Price]])-1</f>
        <v>5.7353628759935438E-2</v>
      </c>
      <c r="AG280" s="2">
        <f>(Table2[[#This Row],[Close Price]]/Table2[[#This Row],[Current Month Low]])-1</f>
        <v>9.2389762215538296E-2</v>
      </c>
      <c r="AH280" s="2">
        <f>(Table2[[#This Row],[Current Month High]]/Table2[[#This Row],[Close Price]])-1</f>
        <v>8.2757545846537273E-2</v>
      </c>
      <c r="AI280">
        <v>8.2757545846537202</v>
      </c>
      <c r="AJ280">
        <v>99.657711855616597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0.02</v>
      </c>
      <c r="AM280" t="s">
        <v>10218</v>
      </c>
      <c r="AN280">
        <v>4.4000000000000004</v>
      </c>
      <c r="AO280" t="s">
        <v>10218</v>
      </c>
      <c r="AP280">
        <v>0.132325635407255</v>
      </c>
      <c r="AQ280">
        <f>(Table2[[#This Row],[Sharpe Ratio]]-AVERAGE(Table2[Sharpe Ratio]))/_xlfn.STDEV.P(Table2[Sharpe Ratio])</f>
        <v>0.86864079492589852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-0.45586581753676725</v>
      </c>
      <c r="AS280">
        <f>_xlfn.RANK.AVG(Table2[[#This Row],[1Y Return vs Nifty Z-Score]],Table2[1Y Return vs Nifty Z-Score])</f>
        <v>235</v>
      </c>
      <c r="AT280">
        <f>_xlfn.RANK.AVG(Table2[[#This Row],[6M Return vs Nifty Z-Score]],Table2[6M Return vs Nifty Z-Score])</f>
        <v>517</v>
      </c>
      <c r="AU280">
        <f>_xlfn.RANK.AVG(Table2[[#This Row],[Sharpe Ratio Z-Score]],Table2[Sharpe Ratio Z-Score])</f>
        <v>143</v>
      </c>
      <c r="AV280">
        <f>(Table2[[#This Row],[Rank 1Y]]+Table2[[#This Row],[Rank 6M]]+Table2[[#This Row],[Rank Sharpe]])/3</f>
        <v>298.33333333333331</v>
      </c>
    </row>
    <row r="281" spans="1:48" x14ac:dyDescent="0.3">
      <c r="A281" t="s">
        <v>1069</v>
      </c>
      <c r="B281" t="s">
        <v>1070</v>
      </c>
      <c r="C281" t="s">
        <v>10184</v>
      </c>
      <c r="D281" t="s">
        <v>303</v>
      </c>
      <c r="E281">
        <v>11922.178117310999</v>
      </c>
      <c r="F281">
        <v>150.57</v>
      </c>
      <c r="G281">
        <v>36.643911551195103</v>
      </c>
      <c r="H281">
        <f>(Table2[[#This Row],[1Y Return vs Nifty]]-AVERAGE(Table2[1Y Return vs Nifty]))/_xlfn.STDEV.P(Table2[1Y Return vs Nifty])</f>
        <v>-4.0834923738365864E-2</v>
      </c>
      <c r="I281">
        <v>-3.0631567920951799</v>
      </c>
      <c r="J281">
        <f>(Table2[[#This Row],[1M Return vs Nifty]]-AVERAGE(Table2[1M Return vs Nifty]))/_xlfn.STDEV.P(Table2[1M Return vs Nifty])</f>
        <v>-0.51577975957981359</v>
      </c>
      <c r="K281">
        <v>-7.18088627002171</v>
      </c>
      <c r="L281">
        <f>(Table2[[#This Row],[6M Return vs Nifty]]-AVERAGE(Table2[6M Return vs Nifty]))/_xlfn.STDEV.P(Table2[6M Return vs Nifty])</f>
        <v>-0.45623844616287607</v>
      </c>
      <c r="M281">
        <v>-0.61045947889740804</v>
      </c>
      <c r="N281">
        <f>(Table2[[#This Row],[1W Return vs Nifty]]-AVERAGE(Table2[1W Return vs Nifty]))/_xlfn.STDEV.P(Table2[1W Return vs Nifty])</f>
        <v>-0.52546240424498758</v>
      </c>
      <c r="O281">
        <v>146.44999999999999</v>
      </c>
      <c r="P281">
        <v>145.19866420687299</v>
      </c>
      <c r="Q281">
        <v>133.14627352880299</v>
      </c>
      <c r="R281">
        <v>64.964919031103094</v>
      </c>
      <c r="S281" s="2">
        <f>(Table2[[#This Row],[Close Price]]-Table2[[#This Row],[20D EMA]])/Table2[[#This Row],[20D EMA]]</f>
        <v>2.8132468419255752E-2</v>
      </c>
      <c r="T281" s="2">
        <f>(Table2[[#This Row],[Close Price]]-Table2[[#This Row],[50D EMA]])/Table2[[#This Row],[50D EMA]]</f>
        <v>3.6993011075323309E-2</v>
      </c>
      <c r="U281" s="2">
        <f>(Table2[[#This Row],[Close Price]]-Table2[[#This Row],[200D EMA]])/Table2[[#This Row],[200D EMA]]</f>
        <v>0.13086154054043275</v>
      </c>
      <c r="V281">
        <v>0.84477375264138699</v>
      </c>
      <c r="W281">
        <v>148.66</v>
      </c>
      <c r="X281">
        <v>152.19</v>
      </c>
      <c r="Y281">
        <v>145.55000000000001</v>
      </c>
      <c r="Z281">
        <v>152</v>
      </c>
      <c r="AA281">
        <v>135.80000000000001</v>
      </c>
      <c r="AB281">
        <v>152.34</v>
      </c>
      <c r="AC281" s="2">
        <f>(Table2[[#This Row],[Close Price]]/Table2[[#This Row],[Day Low]])-1</f>
        <v>1.2848109780707606E-2</v>
      </c>
      <c r="AD281" s="2">
        <f>(Table2[[#This Row],[Day High]]/Table2[[#This Row],[Close Price]])-1</f>
        <v>1.0759115361625771E-2</v>
      </c>
      <c r="AE281" s="2">
        <f>(Table2[[#This Row],[Close Price]]/Table2[[#This Row],[Current Week Low]])-1</f>
        <v>3.4489866025420701E-2</v>
      </c>
      <c r="AF281" s="2">
        <f>(Table2[[#This Row],[Current Week High]]/Table2[[#This Row],[Close Price]])-1</f>
        <v>9.4972438068672282E-3</v>
      </c>
      <c r="AG281" s="2">
        <f>(Table2[[#This Row],[Close Price]]/Table2[[#This Row],[Current Month Low]])-1</f>
        <v>0.10876288659793798</v>
      </c>
      <c r="AH281" s="2">
        <f>(Table2[[#This Row],[Current Month High]]/Table2[[#This Row],[Close Price]])-1</f>
        <v>1.1755329746961696E-2</v>
      </c>
      <c r="AI281">
        <v>4.9345819220296203</v>
      </c>
      <c r="AJ281">
        <v>65.461538461538396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-0.05</v>
      </c>
      <c r="AM281" t="s">
        <v>10217</v>
      </c>
      <c r="AN281">
        <v>1.88</v>
      </c>
      <c r="AO281" t="s">
        <v>10218</v>
      </c>
      <c r="AP281">
        <v>0.14450214707860901</v>
      </c>
      <c r="AQ281">
        <f>(Table2[[#This Row],[Sharpe Ratio]]-AVERAGE(Table2[Sharpe Ratio]))/_xlfn.STDEV.P(Table2[Sharpe Ratio])</f>
        <v>1.0095927684481707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-0.52872276527787232</v>
      </c>
      <c r="AS281">
        <f>_xlfn.RANK.AVG(Table2[[#This Row],[1Y Return vs Nifty Z-Score]],Table2[1Y Return vs Nifty Z-Score])</f>
        <v>299</v>
      </c>
      <c r="AT281">
        <f>_xlfn.RANK.AVG(Table2[[#This Row],[6M Return vs Nifty Z-Score]],Table2[6M Return vs Nifty Z-Score])</f>
        <v>480</v>
      </c>
      <c r="AU281">
        <f>_xlfn.RANK.AVG(Table2[[#This Row],[Sharpe Ratio Z-Score]],Table2[Sharpe Ratio Z-Score])</f>
        <v>118</v>
      </c>
      <c r="AV281">
        <f>(Table2[[#This Row],[Rank 1Y]]+Table2[[#This Row],[Rank 6M]]+Table2[[#This Row],[Rank Sharpe]])/3</f>
        <v>299</v>
      </c>
    </row>
    <row r="282" spans="1:48" x14ac:dyDescent="0.3">
      <c r="A282" t="s">
        <v>474</v>
      </c>
      <c r="B282" t="s">
        <v>475</v>
      </c>
      <c r="C282" t="s">
        <v>10178</v>
      </c>
      <c r="D282" t="s">
        <v>60</v>
      </c>
      <c r="E282">
        <v>46258.011644040002</v>
      </c>
      <c r="F282">
        <v>2730.6</v>
      </c>
      <c r="G282">
        <v>69.277074713510999</v>
      </c>
      <c r="H282">
        <f>(Table2[[#This Row],[1Y Return vs Nifty]]-AVERAGE(Table2[1Y Return vs Nifty]))/_xlfn.STDEV.P(Table2[1Y Return vs Nifty])</f>
        <v>0.40661469908702302</v>
      </c>
      <c r="I282">
        <v>-1.9606368932038201</v>
      </c>
      <c r="J282">
        <f>(Table2[[#This Row],[1M Return vs Nifty]]-AVERAGE(Table2[1M Return vs Nifty]))/_xlfn.STDEV.P(Table2[1M Return vs Nifty])</f>
        <v>-0.4048153880755031</v>
      </c>
      <c r="K282">
        <v>6.5191520091991402</v>
      </c>
      <c r="L282">
        <f>(Table2[[#This Row],[6M Return vs Nifty]]-AVERAGE(Table2[6M Return vs Nifty]))/_xlfn.STDEV.P(Table2[6M Return vs Nifty])</f>
        <v>8.8025021953135607E-3</v>
      </c>
      <c r="M282">
        <v>-3.0190421821314302</v>
      </c>
      <c r="N282">
        <f>(Table2[[#This Row],[1W Return vs Nifty]]-AVERAGE(Table2[1W Return vs Nifty]))/_xlfn.STDEV.P(Table2[1W Return vs Nifty])</f>
        <v>-1.0208501899515641</v>
      </c>
      <c r="O282">
        <v>2640.27</v>
      </c>
      <c r="P282">
        <v>2531.9411445322899</v>
      </c>
      <c r="Q282">
        <v>2143.59100237648</v>
      </c>
      <c r="R282">
        <v>65.705873054465201</v>
      </c>
      <c r="S282" s="2">
        <f>(Table2[[#This Row],[Close Price]]-Table2[[#This Row],[20D EMA]])/Table2[[#This Row],[20D EMA]]</f>
        <v>3.4212410094422135E-2</v>
      </c>
      <c r="T282" s="2">
        <f>(Table2[[#This Row],[Close Price]]-Table2[[#This Row],[50D EMA]])/Table2[[#This Row],[50D EMA]]</f>
        <v>7.8461087413786268E-2</v>
      </c>
      <c r="U282" s="2">
        <f>(Table2[[#This Row],[Close Price]]-Table2[[#This Row],[200D EMA]])/Table2[[#This Row],[200D EMA]]</f>
        <v>0.27384374956450913</v>
      </c>
      <c r="V282">
        <v>1.20110856154514</v>
      </c>
      <c r="W282">
        <v>2718.1</v>
      </c>
      <c r="X282">
        <v>2761</v>
      </c>
      <c r="Y282">
        <v>2688</v>
      </c>
      <c r="Z282">
        <v>2796.75</v>
      </c>
      <c r="AA282">
        <v>2501</v>
      </c>
      <c r="AB282">
        <v>2825</v>
      </c>
      <c r="AC282" s="2">
        <f>(Table2[[#This Row],[Close Price]]/Table2[[#This Row],[Day Low]])-1</f>
        <v>4.5988006327950526E-3</v>
      </c>
      <c r="AD282" s="2">
        <f>(Table2[[#This Row],[Day High]]/Table2[[#This Row],[Close Price]])-1</f>
        <v>1.1133084303815988E-2</v>
      </c>
      <c r="AE282" s="2">
        <f>(Table2[[#This Row],[Close Price]]/Table2[[#This Row],[Current Week Low]])-1</f>
        <v>1.5848214285714146E-2</v>
      </c>
      <c r="AF282" s="2">
        <f>(Table2[[#This Row],[Current Week High]]/Table2[[#This Row],[Close Price]])-1</f>
        <v>2.4225444957152398E-2</v>
      </c>
      <c r="AG282" s="2">
        <f>(Table2[[#This Row],[Close Price]]/Table2[[#This Row],[Current Month Low]])-1</f>
        <v>9.1803278688524559E-2</v>
      </c>
      <c r="AH282" s="2">
        <f>(Table2[[#This Row],[Current Month High]]/Table2[[#This Row],[Close Price]])-1</f>
        <v>3.4571156522376079E-2</v>
      </c>
      <c r="AI282">
        <v>3.4571156522375999</v>
      </c>
      <c r="AJ282">
        <v>97.148117396483798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0.19</v>
      </c>
      <c r="AM282" t="s">
        <v>10218</v>
      </c>
      <c r="AN282">
        <v>6.22</v>
      </c>
      <c r="AO282" t="s">
        <v>10218</v>
      </c>
      <c r="AP282">
        <v>3.7338092189479997E-2</v>
      </c>
      <c r="AQ282">
        <f>(Table2[[#This Row],[Sharpe Ratio]]-AVERAGE(Table2[Sharpe Ratio]))/_xlfn.STDEV.P(Table2[Sharpe Ratio])</f>
        <v>-0.23090906286097562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-1.2411574396057061</v>
      </c>
      <c r="AS282">
        <f>_xlfn.RANK.AVG(Table2[[#This Row],[1Y Return vs Nifty Z-Score]],Table2[1Y Return vs Nifty Z-Score])</f>
        <v>183</v>
      </c>
      <c r="AT282">
        <f>_xlfn.RANK.AVG(Table2[[#This Row],[6M Return vs Nifty Z-Score]],Table2[6M Return vs Nifty Z-Score])</f>
        <v>320</v>
      </c>
      <c r="AU282">
        <f>_xlfn.RANK.AVG(Table2[[#This Row],[Sharpe Ratio Z-Score]],Table2[Sharpe Ratio Z-Score])</f>
        <v>396</v>
      </c>
      <c r="AV282">
        <f>(Table2[[#This Row],[Rank 1Y]]+Table2[[#This Row],[Rank 6M]]+Table2[[#This Row],[Rank Sharpe]])/3</f>
        <v>299.66666666666669</v>
      </c>
    </row>
    <row r="283" spans="1:48" x14ac:dyDescent="0.3">
      <c r="A283" t="s">
        <v>1878</v>
      </c>
      <c r="B283" t="s">
        <v>1879</v>
      </c>
      <c r="C283" t="s">
        <v>10187</v>
      </c>
      <c r="D283" t="s">
        <v>287</v>
      </c>
      <c r="E283">
        <v>3750.0481337400001</v>
      </c>
      <c r="F283">
        <v>150.69</v>
      </c>
      <c r="G283">
        <v>48.8084828892122</v>
      </c>
      <c r="H283">
        <f>(Table2[[#This Row],[1Y Return vs Nifty]]-AVERAGE(Table2[1Y Return vs Nifty]))/_xlfn.STDEV.P(Table2[1Y Return vs Nifty])</f>
        <v>0.12595959844616417</v>
      </c>
      <c r="I283">
        <v>12.7101223140918</v>
      </c>
      <c r="J283">
        <f>(Table2[[#This Row],[1M Return vs Nifty]]-AVERAGE(Table2[1M Return vs Nifty]))/_xlfn.STDEV.P(Table2[1M Return vs Nifty])</f>
        <v>1.0717398891268428</v>
      </c>
      <c r="K283">
        <v>26.646715738166101</v>
      </c>
      <c r="L283">
        <f>(Table2[[#This Row],[6M Return vs Nifty]]-AVERAGE(Table2[6M Return vs Nifty]))/_xlfn.STDEV.P(Table2[6M Return vs Nifty])</f>
        <v>0.69202258770817138</v>
      </c>
      <c r="M283">
        <v>5.5274417369250299</v>
      </c>
      <c r="N283">
        <f>(Table2[[#This Row],[1W Return vs Nifty]]-AVERAGE(Table2[1W Return vs Nifty]))/_xlfn.STDEV.P(Table2[1W Return vs Nifty])</f>
        <v>0.7369568965783927</v>
      </c>
      <c r="O283">
        <v>144.08000000000001</v>
      </c>
      <c r="P283">
        <v>129.81083759616001</v>
      </c>
      <c r="Q283">
        <v>107.68298510066499</v>
      </c>
      <c r="R283">
        <v>57.299915956587</v>
      </c>
      <c r="S283" s="2">
        <f>(Table2[[#This Row],[Close Price]]-Table2[[#This Row],[20D EMA]])/Table2[[#This Row],[20D EMA]]</f>
        <v>4.5877290394225327E-2</v>
      </c>
      <c r="T283" s="2">
        <f>(Table2[[#This Row],[Close Price]]-Table2[[#This Row],[50D EMA]])/Table2[[#This Row],[50D EMA]]</f>
        <v>0.16084298345562498</v>
      </c>
      <c r="U283" s="2">
        <f>(Table2[[#This Row],[Close Price]]-Table2[[#This Row],[200D EMA]])/Table2[[#This Row],[200D EMA]]</f>
        <v>0.39938542620387868</v>
      </c>
      <c r="V283">
        <v>0.95614665004253396</v>
      </c>
      <c r="W283">
        <v>148.21</v>
      </c>
      <c r="X283">
        <v>152.13</v>
      </c>
      <c r="Y283">
        <v>148.01</v>
      </c>
      <c r="Z283">
        <v>159</v>
      </c>
      <c r="AA283">
        <v>125.35</v>
      </c>
      <c r="AB283">
        <v>164.5</v>
      </c>
      <c r="AC283" s="2">
        <f>(Table2[[#This Row],[Close Price]]/Table2[[#This Row],[Day Low]])-1</f>
        <v>1.6733013966668819E-2</v>
      </c>
      <c r="AD283" s="2">
        <f>(Table2[[#This Row],[Day High]]/Table2[[#This Row],[Close Price]])-1</f>
        <v>9.5560422058531547E-3</v>
      </c>
      <c r="AE283" s="2">
        <f>(Table2[[#This Row],[Close Price]]/Table2[[#This Row],[Current Week Low]])-1</f>
        <v>1.8106884669954804E-2</v>
      </c>
      <c r="AF283" s="2">
        <f>(Table2[[#This Row],[Current Week High]]/Table2[[#This Row],[Close Price]])-1</f>
        <v>5.5146326896277076E-2</v>
      </c>
      <c r="AG283" s="2">
        <f>(Table2[[#This Row],[Close Price]]/Table2[[#This Row],[Current Month Low]])-1</f>
        <v>0.20215396888711612</v>
      </c>
      <c r="AH283" s="2">
        <f>(Table2[[#This Row],[Current Month High]]/Table2[[#This Row],[Close Price]])-1</f>
        <v>9.1645099210299286E-2</v>
      </c>
      <c r="AI283">
        <v>9.1645099210299197</v>
      </c>
      <c r="AJ283">
        <v>84.669117647058798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0.4</v>
      </c>
      <c r="AM283" t="s">
        <v>10218</v>
      </c>
      <c r="AN283">
        <v>4.76</v>
      </c>
      <c r="AO283" t="s">
        <v>10218</v>
      </c>
      <c r="AP283">
        <v>4.9918472481289998E-3</v>
      </c>
      <c r="AQ283">
        <f>(Table2[[#This Row],[Sharpe Ratio]]-AVERAGE(Table2[Sharpe Ratio]))/_xlfn.STDEV.P(Table2[Sharpe Ratio])</f>
        <v>-0.6053403600644427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2.0213386117951284</v>
      </c>
      <c r="AS283">
        <f>_xlfn.RANK.AVG(Table2[[#This Row],[1Y Return vs Nifty Z-Score]],Table2[1Y Return vs Nifty Z-Score])</f>
        <v>250</v>
      </c>
      <c r="AT283">
        <f>_xlfn.RANK.AVG(Table2[[#This Row],[6M Return vs Nifty Z-Score]],Table2[6M Return vs Nifty Z-Score])</f>
        <v>146</v>
      </c>
      <c r="AU283">
        <f>_xlfn.RANK.AVG(Table2[[#This Row],[Sharpe Ratio Z-Score]],Table2[Sharpe Ratio Z-Score])</f>
        <v>503</v>
      </c>
      <c r="AV283">
        <f>(Table2[[#This Row],[Rank 1Y]]+Table2[[#This Row],[Rank 6M]]+Table2[[#This Row],[Rank Sharpe]])/3</f>
        <v>299.66666666666669</v>
      </c>
    </row>
    <row r="284" spans="1:48" x14ac:dyDescent="0.3">
      <c r="A284" t="s">
        <v>707</v>
      </c>
      <c r="B284" t="s">
        <v>708</v>
      </c>
      <c r="C284" t="s">
        <v>10177</v>
      </c>
      <c r="D284" t="s">
        <v>198</v>
      </c>
      <c r="E284">
        <v>24206.961627379998</v>
      </c>
      <c r="F284">
        <v>2047.15</v>
      </c>
      <c r="G284">
        <v>19.742232361409101</v>
      </c>
      <c r="H284">
        <f>(Table2[[#This Row],[1Y Return vs Nifty]]-AVERAGE(Table2[1Y Return vs Nifty]))/_xlfn.STDEV.P(Table2[1Y Return vs Nifty])</f>
        <v>-0.2725823011215876</v>
      </c>
      <c r="I284">
        <v>-0.99116670750714497</v>
      </c>
      <c r="J284">
        <f>(Table2[[#This Row],[1M Return vs Nifty]]-AVERAGE(Table2[1M Return vs Nifty]))/_xlfn.STDEV.P(Table2[1M Return vs Nifty])</f>
        <v>-0.30724195656086783</v>
      </c>
      <c r="K284">
        <v>-8.0402734164621599</v>
      </c>
      <c r="L284">
        <f>(Table2[[#This Row],[6M Return vs Nifty]]-AVERAGE(Table2[6M Return vs Nifty]))/_xlfn.STDEV.P(Table2[6M Return vs Nifty])</f>
        <v>-0.48540991309181625</v>
      </c>
      <c r="M284">
        <v>5.65187590122156</v>
      </c>
      <c r="N284">
        <f>(Table2[[#This Row],[1W Return vs Nifty]]-AVERAGE(Table2[1W Return vs Nifty]))/_xlfn.STDEV.P(Table2[1W Return vs Nifty])</f>
        <v>0.76255002445161779</v>
      </c>
      <c r="O284">
        <v>2065.92</v>
      </c>
      <c r="P284">
        <v>2044.5573150968301</v>
      </c>
      <c r="Q284">
        <v>1786.5990918963</v>
      </c>
      <c r="R284">
        <v>47.775897453859301</v>
      </c>
      <c r="S284" s="2">
        <f>(Table2[[#This Row],[Close Price]]-Table2[[#This Row],[20D EMA]])/Table2[[#This Row],[20D EMA]]</f>
        <v>-9.0855405824039562E-3</v>
      </c>
      <c r="T284" s="2">
        <f>(Table2[[#This Row],[Close Price]]-Table2[[#This Row],[50D EMA]])/Table2[[#This Row],[50D EMA]]</f>
        <v>1.2680910845716492E-3</v>
      </c>
      <c r="U284" s="2">
        <f>(Table2[[#This Row],[Close Price]]-Table2[[#This Row],[200D EMA]])/Table2[[#This Row],[200D EMA]]</f>
        <v>0.14583624792238689</v>
      </c>
      <c r="V284">
        <v>0.56280808688070405</v>
      </c>
      <c r="W284">
        <v>2025</v>
      </c>
      <c r="X284">
        <v>2092.25</v>
      </c>
      <c r="Y284">
        <v>1994.1</v>
      </c>
      <c r="Z284">
        <v>2158</v>
      </c>
      <c r="AA284">
        <v>1882.1</v>
      </c>
      <c r="AB284">
        <v>2338.75</v>
      </c>
      <c r="AC284" s="2">
        <f>(Table2[[#This Row],[Close Price]]/Table2[[#This Row],[Day Low]])-1</f>
        <v>1.093827160493821E-2</v>
      </c>
      <c r="AD284" s="2">
        <f>(Table2[[#This Row],[Day High]]/Table2[[#This Row],[Close Price]])-1</f>
        <v>2.2030627946169057E-2</v>
      </c>
      <c r="AE284" s="2">
        <f>(Table2[[#This Row],[Close Price]]/Table2[[#This Row],[Current Week Low]])-1</f>
        <v>2.6603480266787161E-2</v>
      </c>
      <c r="AF284" s="2">
        <f>(Table2[[#This Row],[Current Week High]]/Table2[[#This Row],[Close Price]])-1</f>
        <v>5.414845028454196E-2</v>
      </c>
      <c r="AG284" s="2">
        <f>(Table2[[#This Row],[Close Price]]/Table2[[#This Row],[Current Month Low]])-1</f>
        <v>8.7694596461399543E-2</v>
      </c>
      <c r="AH284" s="2">
        <f>(Table2[[#This Row],[Current Month High]]/Table2[[#This Row],[Close Price]])-1</f>
        <v>0.14244193146569617</v>
      </c>
      <c r="AI284">
        <v>18.6210096964071</v>
      </c>
      <c r="AJ284">
        <v>83.872995913234803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-0.05</v>
      </c>
      <c r="AM284" t="s">
        <v>10217</v>
      </c>
      <c r="AN284">
        <v>-3.57</v>
      </c>
      <c r="AO284" t="s">
        <v>10217</v>
      </c>
      <c r="AP284">
        <v>0.21255427981812899</v>
      </c>
      <c r="AQ284">
        <f>(Table2[[#This Row],[Sharpe Ratio]]-AVERAGE(Table2[Sharpe Ratio]))/_xlfn.STDEV.P(Table2[Sharpe Ratio])</f>
        <v>1.797345670997506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1.4946615246748522</v>
      </c>
      <c r="AS284">
        <f>_xlfn.RANK.AVG(Table2[[#This Row],[1Y Return vs Nifty Z-Score]],Table2[1Y Return vs Nifty Z-Score])</f>
        <v>385</v>
      </c>
      <c r="AT284">
        <f>_xlfn.RANK.AVG(Table2[[#This Row],[6M Return vs Nifty Z-Score]],Table2[6M Return vs Nifty Z-Score])</f>
        <v>490</v>
      </c>
      <c r="AU284">
        <f>_xlfn.RANK.AVG(Table2[[#This Row],[Sharpe Ratio Z-Score]],Table2[Sharpe Ratio Z-Score])</f>
        <v>25</v>
      </c>
      <c r="AV284">
        <f>(Table2[[#This Row],[Rank 1Y]]+Table2[[#This Row],[Rank 6M]]+Table2[[#This Row],[Rank Sharpe]])/3</f>
        <v>300</v>
      </c>
    </row>
    <row r="285" spans="1:48" x14ac:dyDescent="0.3">
      <c r="A285" t="s">
        <v>1043</v>
      </c>
      <c r="B285" t="s">
        <v>1044</v>
      </c>
      <c r="C285" t="s">
        <v>10180</v>
      </c>
      <c r="D285" t="s">
        <v>106</v>
      </c>
      <c r="E285">
        <v>12742.26</v>
      </c>
      <c r="F285">
        <v>400.7</v>
      </c>
      <c r="G285">
        <v>94.278410963151202</v>
      </c>
      <c r="H285">
        <f>(Table2[[#This Row],[1Y Return vs Nifty]]-AVERAGE(Table2[1Y Return vs Nifty]))/_xlfn.STDEV.P(Table2[1Y Return vs Nifty])</f>
        <v>0.74942052576675366</v>
      </c>
      <c r="I285">
        <v>-2.4601653391037099</v>
      </c>
      <c r="J285">
        <f>(Table2[[#This Row],[1M Return vs Nifty]]-AVERAGE(Table2[1M Return vs Nifty]))/_xlfn.STDEV.P(Table2[1M Return vs Nifty])</f>
        <v>-0.45509099770716943</v>
      </c>
      <c r="K285">
        <v>-27.3571590388804</v>
      </c>
      <c r="L285">
        <f>(Table2[[#This Row],[6M Return vs Nifty]]-AVERAGE(Table2[6M Return vs Nifty]))/_xlfn.STDEV.P(Table2[6M Return vs Nifty])</f>
        <v>-1.1411119356767447</v>
      </c>
      <c r="M285">
        <v>-1.59841559936608</v>
      </c>
      <c r="N285">
        <f>(Table2[[#This Row],[1W Return vs Nifty]]-AVERAGE(Table2[1W Return vs Nifty]))/_xlfn.STDEV.P(Table2[1W Return vs Nifty])</f>
        <v>-0.72866132045288246</v>
      </c>
      <c r="O285">
        <v>403.86</v>
      </c>
      <c r="P285">
        <v>402.18391418266799</v>
      </c>
      <c r="Q285">
        <v>374.88271317376098</v>
      </c>
      <c r="R285">
        <v>45.555927780002001</v>
      </c>
      <c r="S285" s="2">
        <f>(Table2[[#This Row],[Close Price]]-Table2[[#This Row],[20D EMA]])/Table2[[#This Row],[20D EMA]]</f>
        <v>-7.8244936364087175E-3</v>
      </c>
      <c r="T285" s="2">
        <f>(Table2[[#This Row],[Close Price]]-Table2[[#This Row],[50D EMA]])/Table2[[#This Row],[50D EMA]]</f>
        <v>-3.6896408094382977E-3</v>
      </c>
      <c r="U285" s="2">
        <f>(Table2[[#This Row],[Close Price]]-Table2[[#This Row],[200D EMA]])/Table2[[#This Row],[200D EMA]]</f>
        <v>6.8867637581017258E-2</v>
      </c>
      <c r="V285">
        <v>0.82978455726612099</v>
      </c>
      <c r="W285">
        <v>401.7</v>
      </c>
      <c r="X285">
        <v>412.35</v>
      </c>
      <c r="Y285">
        <v>395.05</v>
      </c>
      <c r="Z285">
        <v>408.9</v>
      </c>
      <c r="AA285">
        <v>380.1</v>
      </c>
      <c r="AB285">
        <v>439.9</v>
      </c>
      <c r="AC285" s="2">
        <f>(Table2[[#This Row],[Close Price]]/Table2[[#This Row],[Day Low]])-1</f>
        <v>-2.4894199651480653E-3</v>
      </c>
      <c r="AD285" s="2">
        <f>(Table2[[#This Row],[Day High]]/Table2[[#This Row],[Close Price]])-1</f>
        <v>2.9074120289493521E-2</v>
      </c>
      <c r="AE285" s="2">
        <f>(Table2[[#This Row],[Close Price]]/Table2[[#This Row],[Current Week Low]])-1</f>
        <v>1.4301987090241663E-2</v>
      </c>
      <c r="AF285" s="2">
        <f>(Table2[[#This Row],[Current Week High]]/Table2[[#This Row],[Close Price]])-1</f>
        <v>2.0464187671574763E-2</v>
      </c>
      <c r="AG285" s="2">
        <f>(Table2[[#This Row],[Close Price]]/Table2[[#This Row],[Current Month Low]])-1</f>
        <v>5.4196264141015416E-2</v>
      </c>
      <c r="AH285" s="2">
        <f>(Table2[[#This Row],[Current Month High]]/Table2[[#This Row],[Close Price]])-1</f>
        <v>9.782879960069879E-2</v>
      </c>
      <c r="AI285">
        <v>26.2790117294734</v>
      </c>
      <c r="AJ285">
        <v>139.94011976047901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-0.03</v>
      </c>
      <c r="AM285" t="s">
        <v>10217</v>
      </c>
      <c r="AN285">
        <v>-3.99</v>
      </c>
      <c r="AO285" t="s">
        <v>10217</v>
      </c>
      <c r="AP285">
        <v>0.14799640681673201</v>
      </c>
      <c r="AQ285">
        <f>(Table2[[#This Row],[Sharpe Ratio]]-AVERAGE(Table2[Sharpe Ratio]))/_xlfn.STDEV.P(Table2[Sharpe Ratio])</f>
        <v>1.0500413648426985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-0.52540236322734435</v>
      </c>
      <c r="AS285">
        <f>_xlfn.RANK.AVG(Table2[[#This Row],[1Y Return vs Nifty Z-Score]],Table2[1Y Return vs Nifty Z-Score])</f>
        <v>117</v>
      </c>
      <c r="AT285">
        <f>_xlfn.RANK.AVG(Table2[[#This Row],[6M Return vs Nifty Z-Score]],Table2[6M Return vs Nifty Z-Score])</f>
        <v>672</v>
      </c>
      <c r="AU285">
        <f>_xlfn.RANK.AVG(Table2[[#This Row],[Sharpe Ratio Z-Score]],Table2[Sharpe Ratio Z-Score])</f>
        <v>113</v>
      </c>
      <c r="AV285">
        <f>(Table2[[#This Row],[Rank 1Y]]+Table2[[#This Row],[Rank 6M]]+Table2[[#This Row],[Rank Sharpe]])/3</f>
        <v>300.66666666666669</v>
      </c>
    </row>
    <row r="286" spans="1:48" x14ac:dyDescent="0.3">
      <c r="A286" t="s">
        <v>274</v>
      </c>
      <c r="B286" t="s">
        <v>275</v>
      </c>
      <c r="C286" t="s">
        <v>10175</v>
      </c>
      <c r="D286" t="s">
        <v>276</v>
      </c>
      <c r="E286">
        <v>102796.49605449</v>
      </c>
      <c r="F286">
        <v>1413.3</v>
      </c>
      <c r="G286">
        <v>12.814236894503701</v>
      </c>
      <c r="H286">
        <f>(Table2[[#This Row],[1Y Return vs Nifty]]-AVERAGE(Table2[1Y Return vs Nifty]))/_xlfn.STDEV.P(Table2[1Y Return vs Nifty])</f>
        <v>-0.36757551226645629</v>
      </c>
      <c r="I286">
        <v>7.97077449401002</v>
      </c>
      <c r="J286">
        <f>(Table2[[#This Row],[1M Return vs Nifty]]-AVERAGE(Table2[1M Return vs Nifty]))/_xlfn.STDEV.P(Table2[1M Return vs Nifty])</f>
        <v>0.59474282746426732</v>
      </c>
      <c r="K286">
        <v>14.8440539311229</v>
      </c>
      <c r="L286">
        <f>(Table2[[#This Row],[6M Return vs Nifty]]-AVERAGE(Table2[6M Return vs Nifty]))/_xlfn.STDEV.P(Table2[6M Return vs Nifty])</f>
        <v>0.29138713486982287</v>
      </c>
      <c r="M286">
        <v>1.2668978554058701</v>
      </c>
      <c r="N286">
        <f>(Table2[[#This Row],[1W Return vs Nifty]]-AVERAGE(Table2[1W Return vs Nifty]))/_xlfn.STDEV.P(Table2[1W Return vs Nifty])</f>
        <v>-0.13933495611054839</v>
      </c>
      <c r="O286">
        <v>1345.21</v>
      </c>
      <c r="P286">
        <v>1288.2477276882601</v>
      </c>
      <c r="Q286">
        <v>1159.09404330247</v>
      </c>
      <c r="R286">
        <v>72.166372055817803</v>
      </c>
      <c r="S286" s="2">
        <f>(Table2[[#This Row],[Close Price]]-Table2[[#This Row],[20D EMA]])/Table2[[#This Row],[20D EMA]]</f>
        <v>5.0616632347365777E-2</v>
      </c>
      <c r="T286" s="2">
        <f>(Table2[[#This Row],[Close Price]]-Table2[[#This Row],[50D EMA]])/Table2[[#This Row],[50D EMA]]</f>
        <v>9.7071603251452421E-2</v>
      </c>
      <c r="U286" s="2">
        <f>(Table2[[#This Row],[Close Price]]-Table2[[#This Row],[200D EMA]])/Table2[[#This Row],[200D EMA]]</f>
        <v>0.21931435000153299</v>
      </c>
      <c r="V286">
        <v>1.3135365164186099</v>
      </c>
      <c r="W286">
        <v>1406.05</v>
      </c>
      <c r="X286">
        <v>1418.65</v>
      </c>
      <c r="Y286">
        <v>1404.4</v>
      </c>
      <c r="Z286">
        <v>1434.95</v>
      </c>
      <c r="AA286">
        <v>1249.3</v>
      </c>
      <c r="AB286">
        <v>1450</v>
      </c>
      <c r="AC286" s="2">
        <f>(Table2[[#This Row],[Close Price]]/Table2[[#This Row],[Day Low]])-1</f>
        <v>5.1562888944205465E-3</v>
      </c>
      <c r="AD286" s="2">
        <f>(Table2[[#This Row],[Day High]]/Table2[[#This Row],[Close Price]])-1</f>
        <v>3.7854666383640989E-3</v>
      </c>
      <c r="AE286" s="2">
        <f>(Table2[[#This Row],[Close Price]]/Table2[[#This Row],[Current Week Low]])-1</f>
        <v>6.3372258615777E-3</v>
      </c>
      <c r="AF286" s="2">
        <f>(Table2[[#This Row],[Current Week High]]/Table2[[#This Row],[Close Price]])-1</f>
        <v>1.5318757517866155E-2</v>
      </c>
      <c r="AG286" s="2">
        <f>(Table2[[#This Row],[Close Price]]/Table2[[#This Row],[Current Month Low]])-1</f>
        <v>0.13127351316737368</v>
      </c>
      <c r="AH286" s="2">
        <f>(Table2[[#This Row],[Current Month High]]/Table2[[#This Row],[Close Price]])-1</f>
        <v>2.5967593575320302E-2</v>
      </c>
      <c r="AI286">
        <v>2.5967593575320298</v>
      </c>
      <c r="AJ286">
        <v>44.797909943138102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0.05</v>
      </c>
      <c r="AM286" t="s">
        <v>10218</v>
      </c>
      <c r="AN286">
        <v>9.59</v>
      </c>
      <c r="AO286" t="s">
        <v>10218</v>
      </c>
      <c r="AP286">
        <v>8.6722947356954003E-2</v>
      </c>
      <c r="AQ286">
        <f>(Table2[[#This Row],[Sharpe Ratio]]-AVERAGE(Table2[Sharpe Ratio]))/_xlfn.STDEV.P(Table2[Sharpe Ratio])</f>
        <v>0.34075653282378632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0.71997602678087191</v>
      </c>
      <c r="AS286">
        <f>_xlfn.RANK.AVG(Table2[[#This Row],[1Y Return vs Nifty Z-Score]],Table2[1Y Return vs Nifty Z-Score])</f>
        <v>426</v>
      </c>
      <c r="AT286">
        <f>_xlfn.RANK.AVG(Table2[[#This Row],[6M Return vs Nifty Z-Score]],Table2[6M Return vs Nifty Z-Score])</f>
        <v>233</v>
      </c>
      <c r="AU286">
        <f>_xlfn.RANK.AVG(Table2[[#This Row],[Sharpe Ratio Z-Score]],Table2[Sharpe Ratio Z-Score])</f>
        <v>248</v>
      </c>
      <c r="AV286">
        <f>(Table2[[#This Row],[Rank 1Y]]+Table2[[#This Row],[Rank 6M]]+Table2[[#This Row],[Rank Sharpe]])/3</f>
        <v>302.33333333333331</v>
      </c>
    </row>
    <row r="287" spans="1:48" x14ac:dyDescent="0.3">
      <c r="A287" t="s">
        <v>147</v>
      </c>
      <c r="B287" t="s">
        <v>148</v>
      </c>
      <c r="C287" t="s">
        <v>10181</v>
      </c>
      <c r="D287" t="s">
        <v>77</v>
      </c>
      <c r="E287">
        <v>184765.000122575</v>
      </c>
      <c r="F287">
        <v>2776.75</v>
      </c>
      <c r="G287">
        <v>24.4255819529807</v>
      </c>
      <c r="H287">
        <f>(Table2[[#This Row],[1Y Return vs Nifty]]-AVERAGE(Table2[1Y Return vs Nifty]))/_xlfn.STDEV.P(Table2[1Y Return vs Nifty])</f>
        <v>-0.20836655231768175</v>
      </c>
      <c r="I287">
        <v>1.2446809256592799</v>
      </c>
      <c r="J287">
        <f>(Table2[[#This Row],[1M Return vs Nifty]]-AVERAGE(Table2[1M Return vs Nifty]))/_xlfn.STDEV.P(Table2[1M Return vs Nifty])</f>
        <v>-8.2212523855672154E-2</v>
      </c>
      <c r="K287">
        <v>12.8204246583539</v>
      </c>
      <c r="L287">
        <f>(Table2[[#This Row],[6M Return vs Nifty]]-AVERAGE(Table2[6M Return vs Nifty]))/_xlfn.STDEV.P(Table2[6M Return vs Nifty])</f>
        <v>0.2226960511696239</v>
      </c>
      <c r="M287">
        <v>-3.54379968602901</v>
      </c>
      <c r="N287">
        <f>(Table2[[#This Row],[1W Return vs Nifty]]-AVERAGE(Table2[1W Return vs Nifty]))/_xlfn.STDEV.P(Table2[1W Return vs Nifty])</f>
        <v>-1.128780242567023</v>
      </c>
      <c r="O287">
        <v>2763.17</v>
      </c>
      <c r="P287">
        <v>2634.0291361827099</v>
      </c>
      <c r="Q287">
        <v>2300.3269164184399</v>
      </c>
      <c r="R287">
        <v>46.908612085773903</v>
      </c>
      <c r="S287" s="2">
        <f>(Table2[[#This Row],[Close Price]]-Table2[[#This Row],[20D EMA]])/Table2[[#This Row],[20D EMA]]</f>
        <v>4.9146451358403308E-3</v>
      </c>
      <c r="T287" s="2">
        <f>(Table2[[#This Row],[Close Price]]-Table2[[#This Row],[50D EMA]])/Table2[[#This Row],[50D EMA]]</f>
        <v>5.4183479543481509E-2</v>
      </c>
      <c r="U287" s="2">
        <f>(Table2[[#This Row],[Close Price]]-Table2[[#This Row],[200D EMA]])/Table2[[#This Row],[200D EMA]]</f>
        <v>0.20711103286281621</v>
      </c>
      <c r="V287">
        <v>0.98628162441254796</v>
      </c>
      <c r="W287">
        <v>2770.65</v>
      </c>
      <c r="X287">
        <v>2788.65</v>
      </c>
      <c r="Y287">
        <v>2761.55</v>
      </c>
      <c r="Z287">
        <v>2865</v>
      </c>
      <c r="AA287">
        <v>2662.05</v>
      </c>
      <c r="AB287">
        <v>2877.75</v>
      </c>
      <c r="AC287" s="2">
        <f>(Table2[[#This Row],[Close Price]]/Table2[[#This Row],[Day Low]])-1</f>
        <v>2.2016494324437197E-3</v>
      </c>
      <c r="AD287" s="2">
        <f>(Table2[[#This Row],[Day High]]/Table2[[#This Row],[Close Price]])-1</f>
        <v>4.2855856666967895E-3</v>
      </c>
      <c r="AE287" s="2">
        <f>(Table2[[#This Row],[Close Price]]/Table2[[#This Row],[Current Week Low]])-1</f>
        <v>5.5041552751171618E-3</v>
      </c>
      <c r="AF287" s="2">
        <f>(Table2[[#This Row],[Current Week High]]/Table2[[#This Row],[Close Price]])-1</f>
        <v>3.1781759250922859E-2</v>
      </c>
      <c r="AG287" s="2">
        <f>(Table2[[#This Row],[Close Price]]/Table2[[#This Row],[Current Month Low]])-1</f>
        <v>4.3087094532409109E-2</v>
      </c>
      <c r="AH287" s="2">
        <f>(Table2[[#This Row],[Current Month High]]/Table2[[#This Row],[Close Price]])-1</f>
        <v>3.637345817952653E-2</v>
      </c>
      <c r="AI287">
        <v>3.6373458179526499</v>
      </c>
      <c r="AJ287">
        <v>58.572904306186601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0.02</v>
      </c>
      <c r="AM287" t="s">
        <v>10218</v>
      </c>
      <c r="AN287">
        <v>-2.36</v>
      </c>
      <c r="AO287" t="s">
        <v>10217</v>
      </c>
      <c r="AP287">
        <v>6.5045689374465004E-2</v>
      </c>
      <c r="AQ287">
        <f>(Table2[[#This Row],[Sharpe Ratio]]-AVERAGE(Table2[Sharpe Ratio]))/_xlfn.STDEV.P(Table2[Sharpe Ratio])</f>
        <v>8.9826514798066123E-2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-1.106836752772687</v>
      </c>
      <c r="AS287">
        <f>_xlfn.RANK.AVG(Table2[[#This Row],[1Y Return vs Nifty Z-Score]],Table2[1Y Return vs Nifty Z-Score])</f>
        <v>354</v>
      </c>
      <c r="AT287">
        <f>_xlfn.RANK.AVG(Table2[[#This Row],[6M Return vs Nifty Z-Score]],Table2[6M Return vs Nifty Z-Score])</f>
        <v>249</v>
      </c>
      <c r="AU287">
        <f>_xlfn.RANK.AVG(Table2[[#This Row],[Sharpe Ratio Z-Score]],Table2[Sharpe Ratio Z-Score])</f>
        <v>306</v>
      </c>
      <c r="AV287">
        <f>(Table2[[#This Row],[Rank 1Y]]+Table2[[#This Row],[Rank 6M]]+Table2[[#This Row],[Rank Sharpe]])/3</f>
        <v>303</v>
      </c>
    </row>
    <row r="288" spans="1:48" x14ac:dyDescent="0.3">
      <c r="A288" t="s">
        <v>1543</v>
      </c>
      <c r="B288" t="s">
        <v>1544</v>
      </c>
      <c r="C288" t="s">
        <v>10189</v>
      </c>
      <c r="D288" t="s">
        <v>1545</v>
      </c>
      <c r="E288">
        <v>6298.7581296600001</v>
      </c>
      <c r="F288">
        <v>353.55</v>
      </c>
      <c r="G288">
        <v>35.238372265258299</v>
      </c>
      <c r="H288">
        <f>(Table2[[#This Row],[1Y Return vs Nifty]]-AVERAGE(Table2[1Y Return vs Nifty]))/_xlfn.STDEV.P(Table2[1Y Return vs Nifty])</f>
        <v>-6.0106975921310223E-2</v>
      </c>
      <c r="I288">
        <v>4.2281628973896499</v>
      </c>
      <c r="J288">
        <f>(Table2[[#This Row],[1M Return vs Nifty]]-AVERAGE(Table2[1M Return vs Nifty]))/_xlfn.STDEV.P(Table2[1M Return vs Nifty])</f>
        <v>0.21806341875579399</v>
      </c>
      <c r="K288">
        <v>-4.7917673001415197</v>
      </c>
      <c r="L288">
        <f>(Table2[[#This Row],[6M Return vs Nifty]]-AVERAGE(Table2[6M Return vs Nifty]))/_xlfn.STDEV.P(Table2[6M Return vs Nifty])</f>
        <v>-0.37514099746605301</v>
      </c>
      <c r="M288">
        <v>-0.15878687931926699</v>
      </c>
      <c r="N288">
        <f>(Table2[[#This Row],[1W Return vs Nifty]]-AVERAGE(Table2[1W Return vs Nifty]))/_xlfn.STDEV.P(Table2[1W Return vs Nifty])</f>
        <v>-0.432564166343954</v>
      </c>
      <c r="O288">
        <v>352.51</v>
      </c>
      <c r="P288">
        <v>333.19356265766999</v>
      </c>
      <c r="Q288">
        <v>286.71275313881199</v>
      </c>
      <c r="R288">
        <v>48.5090121827551</v>
      </c>
      <c r="S288" s="2">
        <f>(Table2[[#This Row],[Close Price]]-Table2[[#This Row],[20D EMA]])/Table2[[#This Row],[20D EMA]]</f>
        <v>2.9502709143003616E-3</v>
      </c>
      <c r="T288" s="2">
        <f>(Table2[[#This Row],[Close Price]]-Table2[[#This Row],[50D EMA]])/Table2[[#This Row],[50D EMA]]</f>
        <v>6.1094929865870951E-2</v>
      </c>
      <c r="U288" s="2">
        <f>(Table2[[#This Row],[Close Price]]-Table2[[#This Row],[200D EMA]])/Table2[[#This Row],[200D EMA]]</f>
        <v>0.23311570946698965</v>
      </c>
      <c r="V288">
        <v>1.6706971937016</v>
      </c>
      <c r="W288">
        <v>340.3</v>
      </c>
      <c r="X288">
        <v>355.45</v>
      </c>
      <c r="Y288">
        <v>343.85</v>
      </c>
      <c r="Z288">
        <v>362</v>
      </c>
      <c r="AA288">
        <v>321.2</v>
      </c>
      <c r="AB288">
        <v>403.9</v>
      </c>
      <c r="AC288" s="2">
        <f>(Table2[[#This Row],[Close Price]]/Table2[[#This Row],[Day Low]])-1</f>
        <v>3.8936232735821363E-2</v>
      </c>
      <c r="AD288" s="2">
        <f>(Table2[[#This Row],[Day High]]/Table2[[#This Row],[Close Price]])-1</f>
        <v>5.3740630745298112E-3</v>
      </c>
      <c r="AE288" s="2">
        <f>(Table2[[#This Row],[Close Price]]/Table2[[#This Row],[Current Week Low]])-1</f>
        <v>2.8209975279918531E-2</v>
      </c>
      <c r="AF288" s="2">
        <f>(Table2[[#This Row],[Current Week High]]/Table2[[#This Row],[Close Price]])-1</f>
        <v>2.3900438410408675E-2</v>
      </c>
      <c r="AG288" s="2">
        <f>(Table2[[#This Row],[Close Price]]/Table2[[#This Row],[Current Month Low]])-1</f>
        <v>0.10071606475716077</v>
      </c>
      <c r="AH288" s="2">
        <f>(Table2[[#This Row],[Current Month High]]/Table2[[#This Row],[Close Price]])-1</f>
        <v>0.14241267147503889</v>
      </c>
      <c r="AI288">
        <v>14.2412671475038</v>
      </c>
      <c r="AJ288">
        <v>73.734643734643697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7.0000000000000007E-2</v>
      </c>
      <c r="AM288" t="s">
        <v>10218</v>
      </c>
      <c r="AN288">
        <v>-8.2899999999999991</v>
      </c>
      <c r="AO288" t="s">
        <v>10217</v>
      </c>
      <c r="AP288">
        <v>0.12956559003612</v>
      </c>
      <c r="AQ288">
        <f>(Table2[[#This Row],[Sharpe Ratio]]-AVERAGE(Table2[Sharpe Ratio]))/_xlfn.STDEV.P(Table2[Sharpe Ratio])</f>
        <v>0.83669126351882761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0.18694254254330445</v>
      </c>
      <c r="AS288">
        <f>_xlfn.RANK.AVG(Table2[[#This Row],[1Y Return vs Nifty Z-Score]],Table2[1Y Return vs Nifty Z-Score])</f>
        <v>308</v>
      </c>
      <c r="AT288">
        <f>_xlfn.RANK.AVG(Table2[[#This Row],[6M Return vs Nifty Z-Score]],Table2[6M Return vs Nifty Z-Score])</f>
        <v>450</v>
      </c>
      <c r="AU288">
        <f>_xlfn.RANK.AVG(Table2[[#This Row],[Sharpe Ratio Z-Score]],Table2[Sharpe Ratio Z-Score])</f>
        <v>151</v>
      </c>
      <c r="AV288">
        <f>(Table2[[#This Row],[Rank 1Y]]+Table2[[#This Row],[Rank 6M]]+Table2[[#This Row],[Rank Sharpe]])/3</f>
        <v>303</v>
      </c>
    </row>
    <row r="289" spans="1:48" x14ac:dyDescent="0.3">
      <c r="A289" t="s">
        <v>1304</v>
      </c>
      <c r="B289" t="s">
        <v>1305</v>
      </c>
      <c r="C289" t="s">
        <v>10186</v>
      </c>
      <c r="D289" t="s">
        <v>133</v>
      </c>
      <c r="E289">
        <v>8638.3066791450001</v>
      </c>
      <c r="F289">
        <v>135.85</v>
      </c>
      <c r="G289">
        <v>70.004394998383802</v>
      </c>
      <c r="H289">
        <f>(Table2[[#This Row],[1Y Return vs Nifty]]-AVERAGE(Table2[1Y Return vs Nifty]))/_xlfn.STDEV.P(Table2[1Y Return vs Nifty])</f>
        <v>0.41658735130957558</v>
      </c>
      <c r="I289">
        <v>-9.7134134852089993</v>
      </c>
      <c r="J289">
        <f>(Table2[[#This Row],[1M Return vs Nifty]]-AVERAGE(Table2[1M Return vs Nifty]))/_xlfn.STDEV.P(Table2[1M Return vs Nifty])</f>
        <v>-1.1851024221782365</v>
      </c>
      <c r="K289">
        <v>23.776206971278999</v>
      </c>
      <c r="L289">
        <f>(Table2[[#This Row],[6M Return vs Nifty]]-AVERAGE(Table2[6M Return vs Nifty]))/_xlfn.STDEV.P(Table2[6M Return vs Nifty])</f>
        <v>0.59458460308236527</v>
      </c>
      <c r="M289">
        <v>-0.34389121737128697</v>
      </c>
      <c r="N289">
        <f>(Table2[[#This Row],[1W Return vs Nifty]]-AVERAGE(Table2[1W Return vs Nifty]))/_xlfn.STDEV.P(Table2[1W Return vs Nifty])</f>
        <v>-0.47063569613994055</v>
      </c>
      <c r="O289">
        <v>138.19999999999999</v>
      </c>
      <c r="P289">
        <v>137.416215370104</v>
      </c>
      <c r="Q289">
        <v>116.970310539137</v>
      </c>
      <c r="R289">
        <v>44.530418999832001</v>
      </c>
      <c r="S289" s="2">
        <f>(Table2[[#This Row],[Close Price]]-Table2[[#This Row],[20D EMA]])/Table2[[#This Row],[20D EMA]]</f>
        <v>-1.7004341534008642E-2</v>
      </c>
      <c r="T289" s="2">
        <f>(Table2[[#This Row],[Close Price]]-Table2[[#This Row],[50D EMA]])/Table2[[#This Row],[50D EMA]]</f>
        <v>-1.1397602283585717E-2</v>
      </c>
      <c r="U289" s="2">
        <f>(Table2[[#This Row],[Close Price]]-Table2[[#This Row],[200D EMA]])/Table2[[#This Row],[200D EMA]]</f>
        <v>0.16140582489559221</v>
      </c>
      <c r="V289">
        <v>0.39800342012738299</v>
      </c>
      <c r="W289">
        <v>135.5</v>
      </c>
      <c r="X289">
        <v>137.19999999999999</v>
      </c>
      <c r="Y289">
        <v>134.81</v>
      </c>
      <c r="Z289">
        <v>142.5</v>
      </c>
      <c r="AA289">
        <v>123.05</v>
      </c>
      <c r="AB289">
        <v>157.80000000000001</v>
      </c>
      <c r="AC289" s="2">
        <f>(Table2[[#This Row],[Close Price]]/Table2[[#This Row],[Day Low]])-1</f>
        <v>2.5830258302581566E-3</v>
      </c>
      <c r="AD289" s="2">
        <f>(Table2[[#This Row],[Day High]]/Table2[[#This Row],[Close Price]])-1</f>
        <v>9.9374309900626123E-3</v>
      </c>
      <c r="AE289" s="2">
        <f>(Table2[[#This Row],[Close Price]]/Table2[[#This Row],[Current Week Low]])-1</f>
        <v>7.7145612343296754E-3</v>
      </c>
      <c r="AF289" s="2">
        <f>(Table2[[#This Row],[Current Week High]]/Table2[[#This Row],[Close Price]])-1</f>
        <v>4.8951048951048959E-2</v>
      </c>
      <c r="AG289" s="2">
        <f>(Table2[[#This Row],[Close Price]]/Table2[[#This Row],[Current Month Low]])-1</f>
        <v>0.10402275497765134</v>
      </c>
      <c r="AH289" s="2">
        <f>(Table2[[#This Row],[Current Month High]]/Table2[[#This Row],[Close Price]])-1</f>
        <v>0.16157526683842494</v>
      </c>
      <c r="AI289">
        <v>20.986382039013598</v>
      </c>
      <c r="AJ289">
        <v>118.05778491171699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</v>
      </c>
      <c r="AM289" t="s">
        <v>10219</v>
      </c>
      <c r="AN289">
        <v>-1.89</v>
      </c>
      <c r="AO289" t="s">
        <v>10217</v>
      </c>
      <c r="AP289">
        <v>-6.2833916302089997E-3</v>
      </c>
      <c r="AQ289">
        <f>(Table2[[#This Row],[Sharpe Ratio]]-AVERAGE(Table2[Sharpe Ratio]))/_xlfn.STDEV.P(Table2[Sharpe Ratio])</f>
        <v>-0.73585944588568331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-1.3804256098119194</v>
      </c>
      <c r="AS289">
        <f>_xlfn.RANK.AVG(Table2[[#This Row],[1Y Return vs Nifty Z-Score]],Table2[1Y Return vs Nifty Z-Score])</f>
        <v>176</v>
      </c>
      <c r="AT289">
        <f>_xlfn.RANK.AVG(Table2[[#This Row],[6M Return vs Nifty Z-Score]],Table2[6M Return vs Nifty Z-Score])</f>
        <v>167</v>
      </c>
      <c r="AU289">
        <f>_xlfn.RANK.AVG(Table2[[#This Row],[Sharpe Ratio Z-Score]],Table2[Sharpe Ratio Z-Score])</f>
        <v>568</v>
      </c>
      <c r="AV289">
        <f>(Table2[[#This Row],[Rank 1Y]]+Table2[[#This Row],[Rank 6M]]+Table2[[#This Row],[Rank Sharpe]])/3</f>
        <v>303.66666666666669</v>
      </c>
    </row>
    <row r="290" spans="1:48" x14ac:dyDescent="0.3">
      <c r="A290" t="s">
        <v>58</v>
      </c>
      <c r="B290" t="s">
        <v>59</v>
      </c>
      <c r="C290" t="s">
        <v>10178</v>
      </c>
      <c r="D290" t="s">
        <v>60</v>
      </c>
      <c r="E290">
        <v>412529.65806694998</v>
      </c>
      <c r="F290">
        <v>1719.35</v>
      </c>
      <c r="G290">
        <v>22.5086769240067</v>
      </c>
      <c r="H290">
        <f>(Table2[[#This Row],[1Y Return vs Nifty]]-AVERAGE(Table2[1Y Return vs Nifty]))/_xlfn.STDEV.P(Table2[1Y Return vs Nifty])</f>
        <v>-0.23465019598226475</v>
      </c>
      <c r="I290">
        <v>8.3972654355194791</v>
      </c>
      <c r="J290">
        <f>(Table2[[#This Row],[1M Return vs Nifty]]-AVERAGE(Table2[1M Return vs Nifty]))/_xlfn.STDEV.P(Table2[1M Return vs Nifty])</f>
        <v>0.63766749424304081</v>
      </c>
      <c r="K290">
        <v>6.3670541952897697</v>
      </c>
      <c r="L290">
        <f>(Table2[[#This Row],[6M Return vs Nifty]]-AVERAGE(Table2[6M Return vs Nifty]))/_xlfn.STDEV.P(Table2[6M Return vs Nifty])</f>
        <v>3.639617962289086E-3</v>
      </c>
      <c r="M290">
        <v>4.2009364606115502</v>
      </c>
      <c r="N290">
        <f>(Table2[[#This Row],[1W Return vs Nifty]]-AVERAGE(Table2[1W Return vs Nifty]))/_xlfn.STDEV.P(Table2[1W Return vs Nifty])</f>
        <v>0.46412652597136073</v>
      </c>
      <c r="O290">
        <v>1622.64</v>
      </c>
      <c r="P290">
        <v>1570.84282216414</v>
      </c>
      <c r="Q290">
        <v>1432.9329830305201</v>
      </c>
      <c r="R290">
        <v>77.658987561467299</v>
      </c>
      <c r="S290" s="2">
        <f>(Table2[[#This Row],[Close Price]]-Table2[[#This Row],[20D EMA]])/Table2[[#This Row],[20D EMA]]</f>
        <v>5.9600404279445719E-2</v>
      </c>
      <c r="T290" s="2">
        <f>(Table2[[#This Row],[Close Price]]-Table2[[#This Row],[50D EMA]])/Table2[[#This Row],[50D EMA]]</f>
        <v>9.4539807382677879E-2</v>
      </c>
      <c r="U290" s="2">
        <f>(Table2[[#This Row],[Close Price]]-Table2[[#This Row],[200D EMA]])/Table2[[#This Row],[200D EMA]]</f>
        <v>0.19988165557033552</v>
      </c>
      <c r="V290">
        <v>0.95674223466387098</v>
      </c>
      <c r="W290">
        <v>1693.9</v>
      </c>
      <c r="X290">
        <v>1725.75</v>
      </c>
      <c r="Y290">
        <v>1692.75</v>
      </c>
      <c r="Z290">
        <v>1730.95</v>
      </c>
      <c r="AA290">
        <v>1498.3</v>
      </c>
      <c r="AB290">
        <v>1730.95</v>
      </c>
      <c r="AC290" s="2">
        <f>(Table2[[#This Row],[Close Price]]/Table2[[#This Row],[Day Low]])-1</f>
        <v>1.5024499675305503E-2</v>
      </c>
      <c r="AD290" s="2">
        <f>(Table2[[#This Row],[Day High]]/Table2[[#This Row],[Close Price]])-1</f>
        <v>3.7223369296537356E-3</v>
      </c>
      <c r="AE290" s="2">
        <f>(Table2[[#This Row],[Close Price]]/Table2[[#This Row],[Current Week Low]])-1</f>
        <v>1.5714074730468042E-2</v>
      </c>
      <c r="AF290" s="2">
        <f>(Table2[[#This Row],[Current Week High]]/Table2[[#This Row],[Close Price]])-1</f>
        <v>6.7467356849972848E-3</v>
      </c>
      <c r="AG290" s="2">
        <f>(Table2[[#This Row],[Close Price]]/Table2[[#This Row],[Current Month Low]])-1</f>
        <v>0.14753387172128418</v>
      </c>
      <c r="AH290" s="2">
        <f>(Table2[[#This Row],[Current Month High]]/Table2[[#This Row],[Close Price]])-1</f>
        <v>6.7467356849972848E-3</v>
      </c>
      <c r="AI290">
        <v>0.67467356849972804</v>
      </c>
      <c r="AJ290">
        <v>60.9350868161183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-0.02</v>
      </c>
      <c r="AM290" t="s">
        <v>10217</v>
      </c>
      <c r="AN290">
        <v>9.01</v>
      </c>
      <c r="AO290" t="s">
        <v>10218</v>
      </c>
      <c r="AP290">
        <v>9.7742249463167993E-2</v>
      </c>
      <c r="AQ290">
        <f>(Table2[[#This Row],[Sharpe Ratio]]-AVERAGE(Table2[Sharpe Ratio]))/_xlfn.STDEV.P(Table2[Sharpe Ratio])</f>
        <v>0.46831296447103499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1.3390964066654609</v>
      </c>
      <c r="AS290">
        <f>_xlfn.RANK.AVG(Table2[[#This Row],[1Y Return vs Nifty Z-Score]],Table2[1Y Return vs Nifty Z-Score])</f>
        <v>367</v>
      </c>
      <c r="AT290">
        <f>_xlfn.RANK.AVG(Table2[[#This Row],[6M Return vs Nifty Z-Score]],Table2[6M Return vs Nifty Z-Score])</f>
        <v>324</v>
      </c>
      <c r="AU290">
        <f>_xlfn.RANK.AVG(Table2[[#This Row],[Sharpe Ratio Z-Score]],Table2[Sharpe Ratio Z-Score])</f>
        <v>222</v>
      </c>
      <c r="AV290">
        <f>(Table2[[#This Row],[Rank 1Y]]+Table2[[#This Row],[Rank 6M]]+Table2[[#This Row],[Rank Sharpe]])/3</f>
        <v>304.33333333333331</v>
      </c>
    </row>
    <row r="291" spans="1:48" x14ac:dyDescent="0.3">
      <c r="A291" t="s">
        <v>1051</v>
      </c>
      <c r="B291" t="s">
        <v>1052</v>
      </c>
      <c r="C291" t="s">
        <v>10187</v>
      </c>
      <c r="D291" t="s">
        <v>287</v>
      </c>
      <c r="E291">
        <v>12276.971195100001</v>
      </c>
      <c r="F291">
        <v>325.25</v>
      </c>
      <c r="G291">
        <v>79.739413610111896</v>
      </c>
      <c r="H291">
        <f>(Table2[[#This Row],[1Y Return vs Nifty]]-AVERAGE(Table2[1Y Return vs Nifty]))/_xlfn.STDEV.P(Table2[1Y Return vs Nifty])</f>
        <v>0.55006906083156315</v>
      </c>
      <c r="I291">
        <v>24.8822626126207</v>
      </c>
      <c r="J291">
        <f>(Table2[[#This Row],[1M Return vs Nifty]]-AVERAGE(Table2[1M Return vs Nifty]))/_xlfn.STDEV.P(Table2[1M Return vs Nifty])</f>
        <v>2.2968188191731134</v>
      </c>
      <c r="K291">
        <v>-12.7750039728506</v>
      </c>
      <c r="L291">
        <f>(Table2[[#This Row],[6M Return vs Nifty]]-AVERAGE(Table2[6M Return vs Nifty]))/_xlfn.STDEV.P(Table2[6M Return vs Nifty])</f>
        <v>-0.64612797411380352</v>
      </c>
      <c r="M291">
        <v>17.7435343178057</v>
      </c>
      <c r="N291">
        <f>(Table2[[#This Row],[1W Return vs Nifty]]-AVERAGE(Table2[1W Return vs Nifty]))/_xlfn.STDEV.P(Table2[1W Return vs Nifty])</f>
        <v>3.2495146117456342</v>
      </c>
      <c r="O291">
        <v>287.29000000000002</v>
      </c>
      <c r="P291">
        <v>272.96399249141001</v>
      </c>
      <c r="Q291">
        <v>250.772995877802</v>
      </c>
      <c r="R291">
        <v>75.000841573256807</v>
      </c>
      <c r="S291" s="2">
        <f>(Table2[[#This Row],[Close Price]]-Table2[[#This Row],[20D EMA]])/Table2[[#This Row],[20D EMA]]</f>
        <v>0.13213129590309436</v>
      </c>
      <c r="T291" s="2">
        <f>(Table2[[#This Row],[Close Price]]-Table2[[#This Row],[50D EMA]])/Table2[[#This Row],[50D EMA]]</f>
        <v>0.19154910151834548</v>
      </c>
      <c r="U291" s="2">
        <f>(Table2[[#This Row],[Close Price]]-Table2[[#This Row],[200D EMA]])/Table2[[#This Row],[200D EMA]]</f>
        <v>0.29698972914328281</v>
      </c>
      <c r="V291">
        <v>2.5082255644121201</v>
      </c>
      <c r="W291">
        <v>324.3</v>
      </c>
      <c r="X291">
        <v>352.3</v>
      </c>
      <c r="Y291">
        <v>288.55</v>
      </c>
      <c r="Z291">
        <v>343.45</v>
      </c>
      <c r="AA291">
        <v>252</v>
      </c>
      <c r="AB291">
        <v>343.45</v>
      </c>
      <c r="AC291" s="2">
        <f>(Table2[[#This Row],[Close Price]]/Table2[[#This Row],[Day Low]])-1</f>
        <v>2.9293863706443268E-3</v>
      </c>
      <c r="AD291" s="2">
        <f>(Table2[[#This Row],[Day High]]/Table2[[#This Row],[Close Price]])-1</f>
        <v>8.3166794773251285E-2</v>
      </c>
      <c r="AE291" s="2">
        <f>(Table2[[#This Row],[Close Price]]/Table2[[#This Row],[Current Week Low]])-1</f>
        <v>0.12718766245018198</v>
      </c>
      <c r="AF291" s="2">
        <f>(Table2[[#This Row],[Current Week High]]/Table2[[#This Row],[Close Price]])-1</f>
        <v>5.5956956187547924E-2</v>
      </c>
      <c r="AG291" s="2">
        <f>(Table2[[#This Row],[Close Price]]/Table2[[#This Row],[Current Month Low]])-1</f>
        <v>0.29067460317460325</v>
      </c>
      <c r="AH291" s="2">
        <f>(Table2[[#This Row],[Current Month High]]/Table2[[#This Row],[Close Price]])-1</f>
        <v>5.5956956187547924E-2</v>
      </c>
      <c r="AI291">
        <v>5.6110684089162</v>
      </c>
      <c r="AJ291">
        <v>114.54485488126601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0.16</v>
      </c>
      <c r="AM291" t="s">
        <v>10218</v>
      </c>
      <c r="AN291">
        <v>18.47</v>
      </c>
      <c r="AO291" t="s">
        <v>10218</v>
      </c>
      <c r="AP291">
        <v>9.0988728955302994E-2</v>
      </c>
      <c r="AQ291">
        <f>(Table2[[#This Row],[Sharpe Ratio]]-AVERAGE(Table2[Sharpe Ratio]))/_xlfn.STDEV.P(Table2[Sharpe Ratio])</f>
        <v>0.39013605555826608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5.8404105731947729</v>
      </c>
      <c r="AS291">
        <f>_xlfn.RANK.AVG(Table2[[#This Row],[1Y Return vs Nifty Z-Score]],Table2[1Y Return vs Nifty Z-Score])</f>
        <v>147</v>
      </c>
      <c r="AT291">
        <f>_xlfn.RANK.AVG(Table2[[#This Row],[6M Return vs Nifty Z-Score]],Table2[6M Return vs Nifty Z-Score])</f>
        <v>535</v>
      </c>
      <c r="AU291">
        <f>_xlfn.RANK.AVG(Table2[[#This Row],[Sharpe Ratio Z-Score]],Table2[Sharpe Ratio Z-Score])</f>
        <v>237</v>
      </c>
      <c r="AV291">
        <f>(Table2[[#This Row],[Rank 1Y]]+Table2[[#This Row],[Rank 6M]]+Table2[[#This Row],[Rank Sharpe]])/3</f>
        <v>306.33333333333331</v>
      </c>
    </row>
    <row r="292" spans="1:48" x14ac:dyDescent="0.3">
      <c r="A292" t="s">
        <v>1484</v>
      </c>
      <c r="B292" t="s">
        <v>1485</v>
      </c>
      <c r="C292" t="s">
        <v>10183</v>
      </c>
      <c r="D292" t="s">
        <v>628</v>
      </c>
      <c r="E292">
        <v>6800.7070150999998</v>
      </c>
      <c r="F292">
        <v>381.1</v>
      </c>
      <c r="G292">
        <v>84.533072873966503</v>
      </c>
      <c r="H292">
        <f>(Table2[[#This Row],[1Y Return vs Nifty]]-AVERAGE(Table2[1Y Return vs Nifty]))/_xlfn.STDEV.P(Table2[1Y Return vs Nifty])</f>
        <v>0.61579732072768278</v>
      </c>
      <c r="I292">
        <v>-3.0937577098020999</v>
      </c>
      <c r="J292">
        <f>(Table2[[#This Row],[1M Return vs Nifty]]-AVERAGE(Table2[1M Return vs Nifty]))/_xlfn.STDEV.P(Table2[1M Return vs Nifty])</f>
        <v>-0.51885962381103334</v>
      </c>
      <c r="K292">
        <v>-13.219575341645999</v>
      </c>
      <c r="L292">
        <f>(Table2[[#This Row],[6M Return vs Nifty]]-AVERAGE(Table2[6M Return vs Nifty]))/_xlfn.STDEV.P(Table2[6M Return vs Nifty])</f>
        <v>-0.66121872690907746</v>
      </c>
      <c r="M292">
        <v>3.9719355213326502</v>
      </c>
      <c r="N292">
        <f>(Table2[[#This Row],[1W Return vs Nifty]]-AVERAGE(Table2[1W Return vs Nifty]))/_xlfn.STDEV.P(Table2[1W Return vs Nifty])</f>
        <v>0.41702651645880467</v>
      </c>
      <c r="O292">
        <v>377.97</v>
      </c>
      <c r="P292">
        <v>363.113175036813</v>
      </c>
      <c r="Q292">
        <v>317.88624151472601</v>
      </c>
      <c r="R292">
        <v>53.664539755966103</v>
      </c>
      <c r="S292" s="2">
        <f>(Table2[[#This Row],[Close Price]]-Table2[[#This Row],[20D EMA]])/Table2[[#This Row],[20D EMA]]</f>
        <v>8.2810805090350968E-3</v>
      </c>
      <c r="T292" s="2">
        <f>(Table2[[#This Row],[Close Price]]-Table2[[#This Row],[50D EMA]])/Table2[[#This Row],[50D EMA]]</f>
        <v>4.9535038108610312E-2</v>
      </c>
      <c r="U292" s="2">
        <f>(Table2[[#This Row],[Close Price]]-Table2[[#This Row],[200D EMA]])/Table2[[#This Row],[200D EMA]]</f>
        <v>0.1988565412081405</v>
      </c>
      <c r="V292">
        <v>0.64539574942739997</v>
      </c>
      <c r="W292">
        <v>381.9</v>
      </c>
      <c r="X292">
        <v>397.05</v>
      </c>
      <c r="Y292">
        <v>372.6</v>
      </c>
      <c r="Z292">
        <v>398.8</v>
      </c>
      <c r="AA292">
        <v>340.55</v>
      </c>
      <c r="AB292">
        <v>438.3</v>
      </c>
      <c r="AC292" s="2">
        <f>(Table2[[#This Row],[Close Price]]/Table2[[#This Row],[Day Low]])-1</f>
        <v>-2.0947892118354794E-3</v>
      </c>
      <c r="AD292" s="2">
        <f>(Table2[[#This Row],[Day High]]/Table2[[#This Row],[Close Price]])-1</f>
        <v>4.1852532143794141E-2</v>
      </c>
      <c r="AE292" s="2">
        <f>(Table2[[#This Row],[Close Price]]/Table2[[#This Row],[Current Week Low]])-1</f>
        <v>2.2812667740204073E-2</v>
      </c>
      <c r="AF292" s="2">
        <f>(Table2[[#This Row],[Current Week High]]/Table2[[#This Row],[Close Price]])-1</f>
        <v>4.6444502755182304E-2</v>
      </c>
      <c r="AG292" s="2">
        <f>(Table2[[#This Row],[Close Price]]/Table2[[#This Row],[Current Month Low]])-1</f>
        <v>0.11907208926736157</v>
      </c>
      <c r="AH292" s="2">
        <f>(Table2[[#This Row],[Current Month High]]/Table2[[#This Row],[Close Price]])-1</f>
        <v>0.1500918394122277</v>
      </c>
      <c r="AI292">
        <v>15.0091839412227</v>
      </c>
      <c r="AJ292">
        <v>121.441022661243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0.17</v>
      </c>
      <c r="AM292" t="s">
        <v>10218</v>
      </c>
      <c r="AN292">
        <v>-2.61</v>
      </c>
      <c r="AO292" t="s">
        <v>10217</v>
      </c>
      <c r="AP292">
        <v>8.7778491272779993E-2</v>
      </c>
      <c r="AQ292">
        <f>(Table2[[#This Row],[Sharpe Ratio]]-AVERAGE(Table2[Sharpe Ratio]))/_xlfn.STDEV.P(Table2[Sharpe Ratio])</f>
        <v>0.35297522090874234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0.20572070737511899</v>
      </c>
      <c r="AS292">
        <f>_xlfn.RANK.AVG(Table2[[#This Row],[1Y Return vs Nifty Z-Score]],Table2[1Y Return vs Nifty Z-Score])</f>
        <v>135</v>
      </c>
      <c r="AT292">
        <f>_xlfn.RANK.AVG(Table2[[#This Row],[6M Return vs Nifty Z-Score]],Table2[6M Return vs Nifty Z-Score])</f>
        <v>541</v>
      </c>
      <c r="AU292">
        <f>_xlfn.RANK.AVG(Table2[[#This Row],[Sharpe Ratio Z-Score]],Table2[Sharpe Ratio Z-Score])</f>
        <v>246</v>
      </c>
      <c r="AV292">
        <f>(Table2[[#This Row],[Rank 1Y]]+Table2[[#This Row],[Rank 6M]]+Table2[[#This Row],[Rank Sharpe]])/3</f>
        <v>307.33333333333331</v>
      </c>
    </row>
    <row r="293" spans="1:48" x14ac:dyDescent="0.3">
      <c r="A293" t="s">
        <v>1053</v>
      </c>
      <c r="B293" t="s">
        <v>1054</v>
      </c>
      <c r="C293" t="s">
        <v>10178</v>
      </c>
      <c r="D293" t="s">
        <v>60</v>
      </c>
      <c r="E293">
        <v>12244.470738525</v>
      </c>
      <c r="F293">
        <v>773.25</v>
      </c>
      <c r="G293">
        <v>78.605226703513395</v>
      </c>
      <c r="H293">
        <f>(Table2[[#This Row],[1Y Return vs Nifty]]-AVERAGE(Table2[1Y Return vs Nifty]))/_xlfn.STDEV.P(Table2[1Y Return vs Nifty])</f>
        <v>0.53451765684884922</v>
      </c>
      <c r="I293">
        <v>-2.88668496923863</v>
      </c>
      <c r="J293">
        <f>(Table2[[#This Row],[1M Return vs Nifty]]-AVERAGE(Table2[1M Return vs Nifty]))/_xlfn.STDEV.P(Table2[1M Return vs Nifty])</f>
        <v>-0.49801855188534216</v>
      </c>
      <c r="K293">
        <v>20.467433728847102</v>
      </c>
      <c r="L293">
        <f>(Table2[[#This Row],[6M Return vs Nifty]]-AVERAGE(Table2[6M Return vs Nifty]))/_xlfn.STDEV.P(Table2[6M Return vs Nifty])</f>
        <v>0.48226994999876521</v>
      </c>
      <c r="M293">
        <v>-0.51202712708086695</v>
      </c>
      <c r="N293">
        <f>(Table2[[#This Row],[1W Return vs Nifty]]-AVERAGE(Table2[1W Return vs Nifty]))/_xlfn.STDEV.P(Table2[1W Return vs Nifty])</f>
        <v>-0.50521722655488221</v>
      </c>
      <c r="O293">
        <v>734.1</v>
      </c>
      <c r="P293">
        <v>720.14430919504105</v>
      </c>
      <c r="Q293">
        <v>613.77082417485997</v>
      </c>
      <c r="R293">
        <v>73.502886980859401</v>
      </c>
      <c r="S293" s="2">
        <f>(Table2[[#This Row],[Close Price]]-Table2[[#This Row],[20D EMA]])/Table2[[#This Row],[20D EMA]]</f>
        <v>5.3330608908867969E-2</v>
      </c>
      <c r="T293" s="2">
        <f>(Table2[[#This Row],[Close Price]]-Table2[[#This Row],[50D EMA]])/Table2[[#This Row],[50D EMA]]</f>
        <v>7.3743123602988875E-2</v>
      </c>
      <c r="U293" s="2">
        <f>(Table2[[#This Row],[Close Price]]-Table2[[#This Row],[200D EMA]])/Table2[[#This Row],[200D EMA]]</f>
        <v>0.25983505494830311</v>
      </c>
      <c r="V293">
        <v>1.77488819784133</v>
      </c>
      <c r="W293">
        <v>778.6</v>
      </c>
      <c r="X293">
        <v>830</v>
      </c>
      <c r="Y293">
        <v>719.95</v>
      </c>
      <c r="Z293">
        <v>780</v>
      </c>
      <c r="AA293">
        <v>701.8</v>
      </c>
      <c r="AB293">
        <v>800</v>
      </c>
      <c r="AC293" s="2">
        <f>(Table2[[#This Row],[Close Price]]/Table2[[#This Row],[Day Low]])-1</f>
        <v>-6.871307474955124E-3</v>
      </c>
      <c r="AD293" s="2">
        <f>(Table2[[#This Row],[Day High]]/Table2[[#This Row],[Close Price]])-1</f>
        <v>7.339152925961856E-2</v>
      </c>
      <c r="AE293" s="2">
        <f>(Table2[[#This Row],[Close Price]]/Table2[[#This Row],[Current Week Low]])-1</f>
        <v>7.4032918952704918E-2</v>
      </c>
      <c r="AF293" s="2">
        <f>(Table2[[#This Row],[Current Week High]]/Table2[[#This Row],[Close Price]])-1</f>
        <v>8.7293889427739746E-3</v>
      </c>
      <c r="AG293" s="2">
        <f>(Table2[[#This Row],[Close Price]]/Table2[[#This Row],[Current Month Low]])-1</f>
        <v>0.10180963237389573</v>
      </c>
      <c r="AH293" s="2">
        <f>(Table2[[#This Row],[Current Month High]]/Table2[[#This Row],[Close Price]])-1</f>
        <v>3.4594245069511809E-2</v>
      </c>
      <c r="AI293">
        <v>3.45942450695118</v>
      </c>
      <c r="AJ293">
        <v>142.588235294117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-0.02</v>
      </c>
      <c r="AM293" t="s">
        <v>10217</v>
      </c>
      <c r="AN293">
        <v>7.14</v>
      </c>
      <c r="AO293" t="s">
        <v>10218</v>
      </c>
      <c r="AP293">
        <v>-1.509380256459E-2</v>
      </c>
      <c r="AQ293">
        <f>(Table2[[#This Row],[Sharpe Ratio]]-AVERAGE(Table2[Sharpe Ratio]))/_xlfn.STDEV.P(Table2[Sharpe Ratio])</f>
        <v>-0.83784635660862261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-0.82429452820123261</v>
      </c>
      <c r="AS293">
        <f>_xlfn.RANK.AVG(Table2[[#This Row],[1Y Return vs Nifty Z-Score]],Table2[1Y Return vs Nifty Z-Score])</f>
        <v>149</v>
      </c>
      <c r="AT293">
        <f>_xlfn.RANK.AVG(Table2[[#This Row],[6M Return vs Nifty Z-Score]],Table2[6M Return vs Nifty Z-Score])</f>
        <v>189</v>
      </c>
      <c r="AU293">
        <f>_xlfn.RANK.AVG(Table2[[#This Row],[Sharpe Ratio Z-Score]],Table2[Sharpe Ratio Z-Score])</f>
        <v>585</v>
      </c>
      <c r="AV293">
        <f>(Table2[[#This Row],[Rank 1Y]]+Table2[[#This Row],[Rank 6M]]+Table2[[#This Row],[Rank Sharpe]])/3</f>
        <v>307.66666666666669</v>
      </c>
    </row>
    <row r="294" spans="1:48" x14ac:dyDescent="0.3">
      <c r="A294" t="s">
        <v>249</v>
      </c>
      <c r="B294" t="s">
        <v>250</v>
      </c>
      <c r="C294" t="s">
        <v>10177</v>
      </c>
      <c r="D294" t="s">
        <v>111</v>
      </c>
      <c r="E294">
        <v>109731.19006795</v>
      </c>
      <c r="F294">
        <v>5488.45</v>
      </c>
      <c r="G294">
        <v>45.005344496624701</v>
      </c>
      <c r="H294">
        <f>(Table2[[#This Row],[1Y Return vs Nifty]]-AVERAGE(Table2[1Y Return vs Nifty]))/_xlfn.STDEV.P(Table2[1Y Return vs Nifty])</f>
        <v>7.3812865662345795E-2</v>
      </c>
      <c r="I294">
        <v>-6.8625276631374099</v>
      </c>
      <c r="J294">
        <f>(Table2[[#This Row],[1M Return vs Nifty]]-AVERAGE(Table2[1M Return vs Nifty]))/_xlfn.STDEV.P(Table2[1M Return vs Nifty])</f>
        <v>-0.89817177013755567</v>
      </c>
      <c r="K294">
        <v>3.9115340624860102</v>
      </c>
      <c r="L294">
        <f>(Table2[[#This Row],[6M Return vs Nifty]]-AVERAGE(Table2[6M Return vs Nifty]))/_xlfn.STDEV.P(Table2[6M Return vs Nifty])</f>
        <v>-7.9711785004493815E-2</v>
      </c>
      <c r="M294">
        <v>-3.5732716640385398</v>
      </c>
      <c r="N294">
        <f>(Table2[[#This Row],[1W Return vs Nifty]]-AVERAGE(Table2[1W Return vs Nifty]))/_xlfn.STDEV.P(Table2[1W Return vs Nifty])</f>
        <v>-1.1348419227023698</v>
      </c>
      <c r="O294">
        <v>5485.57</v>
      </c>
      <c r="P294">
        <v>5378.0524745955299</v>
      </c>
      <c r="Q294">
        <v>4592.36698490454</v>
      </c>
      <c r="R294">
        <v>51.4725412629803</v>
      </c>
      <c r="S294" s="2">
        <f>(Table2[[#This Row],[Close Price]]-Table2[[#This Row],[20D EMA]])/Table2[[#This Row],[20D EMA]]</f>
        <v>5.2501380895697428E-4</v>
      </c>
      <c r="T294" s="2">
        <f>(Table2[[#This Row],[Close Price]]-Table2[[#This Row],[50D EMA]])/Table2[[#This Row],[50D EMA]]</f>
        <v>2.05274169275882E-2</v>
      </c>
      <c r="U294" s="2">
        <f>(Table2[[#This Row],[Close Price]]-Table2[[#This Row],[200D EMA]])/Table2[[#This Row],[200D EMA]]</f>
        <v>0.19512443540356267</v>
      </c>
      <c r="V294">
        <v>0.74955111826905596</v>
      </c>
      <c r="W294">
        <v>5372</v>
      </c>
      <c r="X294">
        <v>5487.45</v>
      </c>
      <c r="Y294">
        <v>5397.3</v>
      </c>
      <c r="Z294">
        <v>5548</v>
      </c>
      <c r="AA294">
        <v>5329.7</v>
      </c>
      <c r="AB294">
        <v>5728.3</v>
      </c>
      <c r="AC294" s="2">
        <f>(Table2[[#This Row],[Close Price]]/Table2[[#This Row],[Day Low]])-1</f>
        <v>2.1677215189873422E-2</v>
      </c>
      <c r="AD294" s="2">
        <f>(Table2[[#This Row],[Day High]]/Table2[[#This Row],[Close Price]])-1</f>
        <v>-1.822008035055056E-4</v>
      </c>
      <c r="AE294" s="2">
        <f>(Table2[[#This Row],[Close Price]]/Table2[[#This Row],[Current Week Low]])-1</f>
        <v>1.6888073666462722E-2</v>
      </c>
      <c r="AF294" s="2">
        <f>(Table2[[#This Row],[Current Week High]]/Table2[[#This Row],[Close Price]])-1</f>
        <v>1.0850057848755146E-2</v>
      </c>
      <c r="AG294" s="2">
        <f>(Table2[[#This Row],[Close Price]]/Table2[[#This Row],[Current Month Low]])-1</f>
        <v>2.9785916655721723E-2</v>
      </c>
      <c r="AH294" s="2">
        <f>(Table2[[#This Row],[Current Month High]]/Table2[[#This Row],[Close Price]])-1</f>
        <v>4.3700862720804645E-2</v>
      </c>
      <c r="AI294">
        <v>7.39917463036012</v>
      </c>
      <c r="AJ294">
        <v>89.911764705882305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-0.05</v>
      </c>
      <c r="AM294" t="s">
        <v>10217</v>
      </c>
      <c r="AN294">
        <v>-1.05</v>
      </c>
      <c r="AO294" t="s">
        <v>10217</v>
      </c>
      <c r="AP294">
        <v>6.4228678499197001E-2</v>
      </c>
      <c r="AQ294">
        <f>(Table2[[#This Row],[Sharpe Ratio]]-AVERAGE(Table2[Sharpe Ratio]))/_xlfn.STDEV.P(Table2[Sharpe Ratio])</f>
        <v>8.0369020043710201E-2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-1.9585435921383634</v>
      </c>
      <c r="AS294">
        <f>_xlfn.RANK.AVG(Table2[[#This Row],[1Y Return vs Nifty Z-Score]],Table2[1Y Return vs Nifty Z-Score])</f>
        <v>265</v>
      </c>
      <c r="AT294">
        <f>_xlfn.RANK.AVG(Table2[[#This Row],[6M Return vs Nifty Z-Score]],Table2[6M Return vs Nifty Z-Score])</f>
        <v>353</v>
      </c>
      <c r="AU294">
        <f>_xlfn.RANK.AVG(Table2[[#This Row],[Sharpe Ratio Z-Score]],Table2[Sharpe Ratio Z-Score])</f>
        <v>308</v>
      </c>
      <c r="AV294">
        <f>(Table2[[#This Row],[Rank 1Y]]+Table2[[#This Row],[Rank 6M]]+Table2[[#This Row],[Rank Sharpe]])/3</f>
        <v>308.66666666666669</v>
      </c>
    </row>
    <row r="295" spans="1:48" x14ac:dyDescent="0.3">
      <c r="A295" t="s">
        <v>245</v>
      </c>
      <c r="B295" t="s">
        <v>246</v>
      </c>
      <c r="C295" t="s">
        <v>10173</v>
      </c>
      <c r="D295" t="s">
        <v>54</v>
      </c>
      <c r="E295">
        <v>110221.13323105501</v>
      </c>
      <c r="F295">
        <v>2931.95</v>
      </c>
      <c r="G295">
        <v>28.560876542203399</v>
      </c>
      <c r="H295">
        <f>(Table2[[#This Row],[1Y Return vs Nifty]]-AVERAGE(Table2[1Y Return vs Nifty]))/_xlfn.STDEV.P(Table2[1Y Return vs Nifty])</f>
        <v>-0.15166545978135362</v>
      </c>
      <c r="I295">
        <v>-3.2758957298556002</v>
      </c>
      <c r="J295">
        <f>(Table2[[#This Row],[1M Return vs Nifty]]-AVERAGE(Table2[1M Return vs Nifty]))/_xlfn.STDEV.P(Table2[1M Return vs Nifty])</f>
        <v>-0.53719111237881267</v>
      </c>
      <c r="K295">
        <v>4.0101711585430904</v>
      </c>
      <c r="L295">
        <f>(Table2[[#This Row],[6M Return vs Nifty]]-AVERAGE(Table2[6M Return vs Nifty]))/_xlfn.STDEV.P(Table2[6M Return vs Nifty])</f>
        <v>-7.6363598104661937E-2</v>
      </c>
      <c r="M295">
        <v>4.0691749006841</v>
      </c>
      <c r="N295">
        <f>(Table2[[#This Row],[1W Return vs Nifty]]-AVERAGE(Table2[1W Return vs Nifty]))/_xlfn.STDEV.P(Table2[1W Return vs Nifty])</f>
        <v>0.43702632827997101</v>
      </c>
      <c r="O295">
        <v>2828.37</v>
      </c>
      <c r="P295">
        <v>2726.0138069659502</v>
      </c>
      <c r="Q295">
        <v>2372.6634736488299</v>
      </c>
      <c r="R295">
        <v>61.938350844030801</v>
      </c>
      <c r="S295" s="2">
        <f>(Table2[[#This Row],[Close Price]]-Table2[[#This Row],[20D EMA]])/Table2[[#This Row],[20D EMA]]</f>
        <v>3.6621799835240769E-2</v>
      </c>
      <c r="T295" s="2">
        <f>(Table2[[#This Row],[Close Price]]-Table2[[#This Row],[50D EMA]])/Table2[[#This Row],[50D EMA]]</f>
        <v>7.5544809240440491E-2</v>
      </c>
      <c r="U295" s="2">
        <f>(Table2[[#This Row],[Close Price]]-Table2[[#This Row],[200D EMA]])/Table2[[#This Row],[200D EMA]]</f>
        <v>0.23572096614740909</v>
      </c>
      <c r="V295">
        <v>1.1522558179036999</v>
      </c>
      <c r="W295">
        <v>2919.95</v>
      </c>
      <c r="X295">
        <v>2960</v>
      </c>
      <c r="Y295">
        <v>2892</v>
      </c>
      <c r="Z295">
        <v>3035.75</v>
      </c>
      <c r="AA295">
        <v>2635.5</v>
      </c>
      <c r="AB295">
        <v>3044</v>
      </c>
      <c r="AC295" s="2">
        <f>(Table2[[#This Row],[Close Price]]/Table2[[#This Row],[Day Low]])-1</f>
        <v>4.1096594119762742E-3</v>
      </c>
      <c r="AD295" s="2">
        <f>(Table2[[#This Row],[Day High]]/Table2[[#This Row],[Close Price]])-1</f>
        <v>9.5670117157524714E-3</v>
      </c>
      <c r="AE295" s="2">
        <f>(Table2[[#This Row],[Close Price]]/Table2[[#This Row],[Current Week Low]])-1</f>
        <v>1.3813969571230933E-2</v>
      </c>
      <c r="AF295" s="2">
        <f>(Table2[[#This Row],[Current Week High]]/Table2[[#This Row],[Close Price]])-1</f>
        <v>3.5403059397329573E-2</v>
      </c>
      <c r="AG295" s="2">
        <f>(Table2[[#This Row],[Close Price]]/Table2[[#This Row],[Current Month Low]])-1</f>
        <v>0.11248339973439569</v>
      </c>
      <c r="AH295" s="2">
        <f>(Table2[[#This Row],[Current Month High]]/Table2[[#This Row],[Close Price]])-1</f>
        <v>3.8216886372550718E-2</v>
      </c>
      <c r="AI295">
        <v>4.3486416889783204</v>
      </c>
      <c r="AJ295">
        <v>66.578603488438105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0.16</v>
      </c>
      <c r="AM295" t="s">
        <v>10218</v>
      </c>
      <c r="AN295">
        <v>4.92</v>
      </c>
      <c r="AO295" t="s">
        <v>10218</v>
      </c>
      <c r="AP295">
        <v>8.6107251278457003E-2</v>
      </c>
      <c r="AQ295">
        <f>(Table2[[#This Row],[Sharpe Ratio]]-AVERAGE(Table2[Sharpe Ratio]))/_xlfn.STDEV.P(Table2[Sharpe Ratio])</f>
        <v>0.33362940317480488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5.4355611899476464E-3</v>
      </c>
      <c r="AS295">
        <f>_xlfn.RANK.AVG(Table2[[#This Row],[1Y Return vs Nifty Z-Score]],Table2[1Y Return vs Nifty Z-Score])</f>
        <v>329</v>
      </c>
      <c r="AT295">
        <f>_xlfn.RANK.AVG(Table2[[#This Row],[6M Return vs Nifty Z-Score]],Table2[6M Return vs Nifty Z-Score])</f>
        <v>350</v>
      </c>
      <c r="AU295">
        <f>_xlfn.RANK.AVG(Table2[[#This Row],[Sharpe Ratio Z-Score]],Table2[Sharpe Ratio Z-Score])</f>
        <v>250</v>
      </c>
      <c r="AV295">
        <f>(Table2[[#This Row],[Rank 1Y]]+Table2[[#This Row],[Rank 6M]]+Table2[[#This Row],[Rank Sharpe]])/3</f>
        <v>309.66666666666669</v>
      </c>
    </row>
    <row r="296" spans="1:48" x14ac:dyDescent="0.3">
      <c r="A296" t="s">
        <v>352</v>
      </c>
      <c r="B296" t="s">
        <v>353</v>
      </c>
      <c r="C296" t="s">
        <v>10180</v>
      </c>
      <c r="D296" t="s">
        <v>354</v>
      </c>
      <c r="E296">
        <v>70806.367941849996</v>
      </c>
      <c r="F296">
        <v>241.61</v>
      </c>
      <c r="G296">
        <v>79.753331981511096</v>
      </c>
      <c r="H296">
        <f>(Table2[[#This Row],[1Y Return vs Nifty]]-AVERAGE(Table2[1Y Return vs Nifty]))/_xlfn.STDEV.P(Table2[1Y Return vs Nifty])</f>
        <v>0.55025990258361579</v>
      </c>
      <c r="I296">
        <v>-5.8456545063950003</v>
      </c>
      <c r="J296">
        <f>(Table2[[#This Row],[1M Return vs Nifty]]-AVERAGE(Table2[1M Return vs Nifty]))/_xlfn.STDEV.P(Table2[1M Return vs Nifty])</f>
        <v>-0.7958274125881013</v>
      </c>
      <c r="K296">
        <v>-4.9485845145669902</v>
      </c>
      <c r="L296">
        <f>(Table2[[#This Row],[6M Return vs Nifty]]-AVERAGE(Table2[6M Return vs Nifty]))/_xlfn.STDEV.P(Table2[6M Return vs Nifty])</f>
        <v>-0.38046407938954802</v>
      </c>
      <c r="M296">
        <v>1.7900326775261799</v>
      </c>
      <c r="N296">
        <f>(Table2[[#This Row],[1W Return vs Nifty]]-AVERAGE(Table2[1W Return vs Nifty]))/_xlfn.STDEV.P(Table2[1W Return vs Nifty])</f>
        <v>-3.1738650279648249E-2</v>
      </c>
      <c r="O296">
        <v>242.68</v>
      </c>
      <c r="P296">
        <v>247.053026452794</v>
      </c>
      <c r="Q296">
        <v>220.27225209306599</v>
      </c>
      <c r="R296">
        <v>51.481529335177498</v>
      </c>
      <c r="S296" s="2">
        <f>(Table2[[#This Row],[Close Price]]-Table2[[#This Row],[20D EMA]])/Table2[[#This Row],[20D EMA]]</f>
        <v>-4.4090984011867194E-3</v>
      </c>
      <c r="T296" s="2">
        <f>(Table2[[#This Row],[Close Price]]-Table2[[#This Row],[50D EMA]])/Table2[[#This Row],[50D EMA]]</f>
        <v>-2.203181450940056E-2</v>
      </c>
      <c r="U296" s="2">
        <f>(Table2[[#This Row],[Close Price]]-Table2[[#This Row],[200D EMA]])/Table2[[#This Row],[200D EMA]]</f>
        <v>9.6869885808035114E-2</v>
      </c>
      <c r="V296">
        <v>0.67240424926145503</v>
      </c>
      <c r="W296">
        <v>242.3</v>
      </c>
      <c r="X296">
        <v>249.14</v>
      </c>
      <c r="Y296">
        <v>239.25</v>
      </c>
      <c r="Z296">
        <v>245.98</v>
      </c>
      <c r="AA296">
        <v>220.88</v>
      </c>
      <c r="AB296">
        <v>255.4</v>
      </c>
      <c r="AC296" s="2">
        <f>(Table2[[#This Row],[Close Price]]/Table2[[#This Row],[Day Low]])-1</f>
        <v>-2.847709451093694E-3</v>
      </c>
      <c r="AD296" s="2">
        <f>(Table2[[#This Row],[Day High]]/Table2[[#This Row],[Close Price]])-1</f>
        <v>3.1165928562559397E-2</v>
      </c>
      <c r="AE296" s="2">
        <f>(Table2[[#This Row],[Close Price]]/Table2[[#This Row],[Current Week Low]])-1</f>
        <v>9.8641588296761729E-3</v>
      </c>
      <c r="AF296" s="2">
        <f>(Table2[[#This Row],[Current Week High]]/Table2[[#This Row],[Close Price]])-1</f>
        <v>1.808699971027683E-2</v>
      </c>
      <c r="AG296" s="2">
        <f>(Table2[[#This Row],[Close Price]]/Table2[[#This Row],[Current Month Low]])-1</f>
        <v>9.3851865266207923E-2</v>
      </c>
      <c r="AH296" s="2">
        <f>(Table2[[#This Row],[Current Month High]]/Table2[[#This Row],[Close Price]])-1</f>
        <v>5.7075452174992769E-2</v>
      </c>
      <c r="AI296">
        <v>18.517445469972198</v>
      </c>
      <c r="AJ296">
        <v>117.862939585211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</v>
      </c>
      <c r="AM296" t="s">
        <v>10217</v>
      </c>
      <c r="AN296">
        <v>-1.89</v>
      </c>
      <c r="AO296" t="s">
        <v>10217</v>
      </c>
      <c r="AP296">
        <v>5.8601452182131003E-2</v>
      </c>
      <c r="AQ296">
        <f>(Table2[[#This Row],[Sharpe Ratio]]-AVERAGE(Table2[Sharpe Ratio]))/_xlfn.STDEV.P(Table2[Sharpe Ratio])</f>
        <v>1.5229785076038956E-2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146</v>
      </c>
      <c r="AT296">
        <f>_xlfn.RANK.AVG(Table2[[#This Row],[6M Return vs Nifty Z-Score]],Table2[6M Return vs Nifty Z-Score])</f>
        <v>453</v>
      </c>
      <c r="AU296">
        <f>_xlfn.RANK.AVG(Table2[[#This Row],[Sharpe Ratio Z-Score]],Table2[Sharpe Ratio Z-Score])</f>
        <v>335</v>
      </c>
      <c r="AV296">
        <f>(Table2[[#This Row],[Rank 1Y]]+Table2[[#This Row],[Rank 6M]]+Table2[[#This Row],[Rank Sharpe]])/3</f>
        <v>311.33333333333331</v>
      </c>
    </row>
    <row r="297" spans="1:48" x14ac:dyDescent="0.3">
      <c r="A297" t="s">
        <v>551</v>
      </c>
      <c r="B297" t="s">
        <v>552</v>
      </c>
      <c r="C297" t="s">
        <v>10185</v>
      </c>
      <c r="D297" t="s">
        <v>553</v>
      </c>
      <c r="E297">
        <v>36762.614995739998</v>
      </c>
      <c r="F297">
        <v>1351.85</v>
      </c>
      <c r="G297">
        <v>4.4292113577715897</v>
      </c>
      <c r="H297">
        <f>(Table2[[#This Row],[1Y Return vs Nifty]]-AVERAGE(Table2[1Y Return vs Nifty]))/_xlfn.STDEV.P(Table2[1Y Return vs Nifty])</f>
        <v>-0.48254679148724067</v>
      </c>
      <c r="I297">
        <v>7.4016271565808402</v>
      </c>
      <c r="J297">
        <f>(Table2[[#This Row],[1M Return vs Nifty]]-AVERAGE(Table2[1M Return vs Nifty]))/_xlfn.STDEV.P(Table2[1M Return vs Nifty])</f>
        <v>0.53746034516649988</v>
      </c>
      <c r="K297">
        <v>8.4527364666963596</v>
      </c>
      <c r="L297">
        <f>(Table2[[#This Row],[6M Return vs Nifty]]-AVERAGE(Table2[6M Return vs Nifty]))/_xlfn.STDEV.P(Table2[6M Return vs Nifty])</f>
        <v>7.44370596701633E-2</v>
      </c>
      <c r="M297">
        <v>-0.95866055416350804</v>
      </c>
      <c r="N297">
        <f>(Table2[[#This Row],[1W Return vs Nifty]]-AVERAGE(Table2[1W Return vs Nifty]))/_xlfn.STDEV.P(Table2[1W Return vs Nifty])</f>
        <v>-0.59707902734250984</v>
      </c>
      <c r="O297">
        <v>1306.3699999999999</v>
      </c>
      <c r="P297">
        <v>1247.1718928766099</v>
      </c>
      <c r="Q297">
        <v>1159.5162407856601</v>
      </c>
      <c r="R297">
        <v>65.922921374617701</v>
      </c>
      <c r="S297" s="2">
        <f>(Table2[[#This Row],[Close Price]]-Table2[[#This Row],[20D EMA]])/Table2[[#This Row],[20D EMA]]</f>
        <v>3.4814026654010746E-2</v>
      </c>
      <c r="T297" s="2">
        <f>(Table2[[#This Row],[Close Price]]-Table2[[#This Row],[50D EMA]])/Table2[[#This Row],[50D EMA]]</f>
        <v>8.3932381511540671E-2</v>
      </c>
      <c r="U297" s="2">
        <f>(Table2[[#This Row],[Close Price]]-Table2[[#This Row],[200D EMA]])/Table2[[#This Row],[200D EMA]]</f>
        <v>0.16587413996376552</v>
      </c>
      <c r="V297">
        <v>0.52519987570868298</v>
      </c>
      <c r="W297">
        <v>1351.6</v>
      </c>
      <c r="X297">
        <v>1368.15</v>
      </c>
      <c r="Y297">
        <v>1311.85</v>
      </c>
      <c r="Z297">
        <v>1380.95</v>
      </c>
      <c r="AA297">
        <v>1210.6500000000001</v>
      </c>
      <c r="AB297">
        <v>1398</v>
      </c>
      <c r="AC297" s="2">
        <f>(Table2[[#This Row],[Close Price]]/Table2[[#This Row],[Day Low]])-1</f>
        <v>1.849659662622738E-4</v>
      </c>
      <c r="AD297" s="2">
        <f>(Table2[[#This Row],[Day High]]/Table2[[#This Row],[Close Price]])-1</f>
        <v>1.2057550763768354E-2</v>
      </c>
      <c r="AE297" s="2">
        <f>(Table2[[#This Row],[Close Price]]/Table2[[#This Row],[Current Week Low]])-1</f>
        <v>3.0491290925029446E-2</v>
      </c>
      <c r="AF297" s="2">
        <f>(Table2[[#This Row],[Current Week High]]/Table2[[#This Row],[Close Price]])-1</f>
        <v>2.1526056885009526E-2</v>
      </c>
      <c r="AG297" s="2">
        <f>(Table2[[#This Row],[Close Price]]/Table2[[#This Row],[Current Month Low]])-1</f>
        <v>0.1166315615578406</v>
      </c>
      <c r="AH297" s="2">
        <f>(Table2[[#This Row],[Current Month High]]/Table2[[#This Row],[Close Price]])-1</f>
        <v>3.4138402929319245E-2</v>
      </c>
      <c r="AI297">
        <v>6.6094611088508302</v>
      </c>
      <c r="AJ297">
        <v>37.585873492443099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</v>
      </c>
      <c r="AM297" t="s">
        <v>10218</v>
      </c>
      <c r="AN297">
        <v>1.67</v>
      </c>
      <c r="AO297" t="s">
        <v>10218</v>
      </c>
      <c r="AP297">
        <v>0.12702972452781899</v>
      </c>
      <c r="AQ297">
        <f>(Table2[[#This Row],[Sharpe Ratio]]-AVERAGE(Table2[Sharpe Ratio]))/_xlfn.STDEV.P(Table2[Sharpe Ratio])</f>
        <v>0.80733677697708872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0.33960836298400143</v>
      </c>
      <c r="AS297">
        <f>_xlfn.RANK.AVG(Table2[[#This Row],[1Y Return vs Nifty Z-Score]],Table2[1Y Return vs Nifty Z-Score])</f>
        <v>480</v>
      </c>
      <c r="AT297">
        <f>_xlfn.RANK.AVG(Table2[[#This Row],[6M Return vs Nifty Z-Score]],Table2[6M Return vs Nifty Z-Score])</f>
        <v>296</v>
      </c>
      <c r="AU297">
        <f>_xlfn.RANK.AVG(Table2[[#This Row],[Sharpe Ratio Z-Score]],Table2[Sharpe Ratio Z-Score])</f>
        <v>159</v>
      </c>
      <c r="AV297">
        <f>(Table2[[#This Row],[Rank 1Y]]+Table2[[#This Row],[Rank 6M]]+Table2[[#This Row],[Rank Sharpe]])/3</f>
        <v>311.66666666666669</v>
      </c>
    </row>
    <row r="298" spans="1:48" x14ac:dyDescent="0.3">
      <c r="A298" t="s">
        <v>1406</v>
      </c>
      <c r="B298" t="s">
        <v>1407</v>
      </c>
      <c r="C298" t="s">
        <v>10185</v>
      </c>
      <c r="D298" t="s">
        <v>95</v>
      </c>
      <c r="E298">
        <v>7540.801468785</v>
      </c>
      <c r="F298">
        <v>970.45</v>
      </c>
      <c r="G298">
        <v>107.448248428337</v>
      </c>
      <c r="H298">
        <f>(Table2[[#This Row],[1Y Return vs Nifty]]-AVERAGE(Table2[1Y Return vs Nifty]))/_xlfn.STDEV.P(Table2[1Y Return vs Nifty])</f>
        <v>0.92999875464264725</v>
      </c>
      <c r="I298">
        <v>-18.660946551312801</v>
      </c>
      <c r="J298">
        <f>(Table2[[#This Row],[1M Return vs Nifty]]-AVERAGE(Table2[1M Return vs Nifty]))/_xlfn.STDEV.P(Table2[1M Return vs Nifty])</f>
        <v>-2.0856370829971596</v>
      </c>
      <c r="K298">
        <v>8.2682521242594191</v>
      </c>
      <c r="L298">
        <f>(Table2[[#This Row],[6M Return vs Nifty]]-AVERAGE(Table2[6M Return vs Nifty]))/_xlfn.STDEV.P(Table2[6M Return vs Nifty])</f>
        <v>6.8174830921924293E-2</v>
      </c>
      <c r="M298">
        <v>-3.1585214982763201</v>
      </c>
      <c r="N298">
        <f>(Table2[[#This Row],[1W Return vs Nifty]]-AVERAGE(Table2[1W Return vs Nifty]))/_xlfn.STDEV.P(Table2[1W Return vs Nifty])</f>
        <v>-1.0495377452861216</v>
      </c>
      <c r="O298">
        <v>981.18</v>
      </c>
      <c r="P298">
        <v>969.79089030707598</v>
      </c>
      <c r="Q298">
        <v>804.86734859032504</v>
      </c>
      <c r="R298">
        <v>48.151495965521597</v>
      </c>
      <c r="S298" s="2">
        <f>(Table2[[#This Row],[Close Price]]-Table2[[#This Row],[20D EMA]])/Table2[[#This Row],[20D EMA]]</f>
        <v>-1.0935811981491576E-2</v>
      </c>
      <c r="T298" s="2">
        <f>(Table2[[#This Row],[Close Price]]-Table2[[#This Row],[50D EMA]])/Table2[[#This Row],[50D EMA]]</f>
        <v>6.7964104376703376E-4</v>
      </c>
      <c r="U298" s="2">
        <f>(Table2[[#This Row],[Close Price]]-Table2[[#This Row],[200D EMA]])/Table2[[#This Row],[200D EMA]]</f>
        <v>0.20572663520228854</v>
      </c>
      <c r="V298">
        <v>1.18225185701164</v>
      </c>
      <c r="W298">
        <v>978.2</v>
      </c>
      <c r="X298">
        <v>991</v>
      </c>
      <c r="Y298">
        <v>948.8</v>
      </c>
      <c r="Z298">
        <v>1012</v>
      </c>
      <c r="AA298">
        <v>931.25</v>
      </c>
      <c r="AB298">
        <v>1151</v>
      </c>
      <c r="AC298" s="2">
        <f>(Table2[[#This Row],[Close Price]]/Table2[[#This Row],[Day Low]])-1</f>
        <v>-7.9227151911674953E-3</v>
      </c>
      <c r="AD298" s="2">
        <f>(Table2[[#This Row],[Day High]]/Table2[[#This Row],[Close Price]])-1</f>
        <v>2.1175743211911957E-2</v>
      </c>
      <c r="AE298" s="2">
        <f>(Table2[[#This Row],[Close Price]]/Table2[[#This Row],[Current Week Low]])-1</f>
        <v>2.281829679595293E-2</v>
      </c>
      <c r="AF298" s="2">
        <f>(Table2[[#This Row],[Current Week High]]/Table2[[#This Row],[Close Price]])-1</f>
        <v>4.2815188829924189E-2</v>
      </c>
      <c r="AG298" s="2">
        <f>(Table2[[#This Row],[Close Price]]/Table2[[#This Row],[Current Month Low]])-1</f>
        <v>4.2093959731543729E-2</v>
      </c>
      <c r="AH298" s="2">
        <f>(Table2[[#This Row],[Current Month High]]/Table2[[#This Row],[Close Price]])-1</f>
        <v>0.1860477098253388</v>
      </c>
      <c r="AI298">
        <v>21.283940440001999</v>
      </c>
      <c r="AJ298">
        <v>155.38157894736801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0.02</v>
      </c>
      <c r="AM298" t="s">
        <v>10218</v>
      </c>
      <c r="AN298">
        <v>0.4</v>
      </c>
      <c r="AO298" t="s">
        <v>10218</v>
      </c>
      <c r="AQ298">
        <f>(Table2[[#This Row],[Sharpe Ratio]]-AVERAGE(Table2[Sharpe Ratio]))/_xlfn.STDEV.P(Table2[Sharpe Ratio])</f>
        <v>-0.66312462046151466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-2.8001258631802246</v>
      </c>
      <c r="AS298">
        <f>_xlfn.RANK.AVG(Table2[[#This Row],[1Y Return vs Nifty Z-Score]],Table2[1Y Return vs Nifty Z-Score])</f>
        <v>101</v>
      </c>
      <c r="AT298">
        <f>_xlfn.RANK.AVG(Table2[[#This Row],[6M Return vs Nifty Z-Score]],Table2[6M Return vs Nifty Z-Score])</f>
        <v>299</v>
      </c>
      <c r="AU298">
        <f>_xlfn.RANK.AVG(Table2[[#This Row],[Sharpe Ratio Z-Score]],Table2[Sharpe Ratio Z-Score])</f>
        <v>537.5</v>
      </c>
      <c r="AV298">
        <f>(Table2[[#This Row],[Rank 1Y]]+Table2[[#This Row],[Rank 6M]]+Table2[[#This Row],[Rank Sharpe]])/3</f>
        <v>312.5</v>
      </c>
    </row>
    <row r="299" spans="1:48" x14ac:dyDescent="0.3">
      <c r="A299" t="s">
        <v>1564</v>
      </c>
      <c r="B299" t="s">
        <v>1565</v>
      </c>
      <c r="C299" t="s">
        <v>10173</v>
      </c>
      <c r="D299" t="s">
        <v>54</v>
      </c>
      <c r="E299">
        <v>6095.9225362400002</v>
      </c>
      <c r="F299">
        <v>67.88</v>
      </c>
      <c r="G299">
        <v>99.956032763316401</v>
      </c>
      <c r="H299">
        <f>(Table2[[#This Row],[1Y Return vs Nifty]]-AVERAGE(Table2[1Y Return vs Nifty]))/_xlfn.STDEV.P(Table2[1Y Return vs Nifty])</f>
        <v>0.82726923814541697</v>
      </c>
      <c r="I299">
        <v>-11.658539758539201</v>
      </c>
      <c r="J299">
        <f>(Table2[[#This Row],[1M Return vs Nifty]]-AVERAGE(Table2[1M Return vs Nifty]))/_xlfn.STDEV.P(Table2[1M Return vs Nifty])</f>
        <v>-1.3808718723565463</v>
      </c>
      <c r="K299">
        <v>-11.802598744555601</v>
      </c>
      <c r="L299">
        <f>(Table2[[#This Row],[6M Return vs Nifty]]-AVERAGE(Table2[6M Return vs Nifty]))/_xlfn.STDEV.P(Table2[6M Return vs Nifty])</f>
        <v>-0.61312016491369037</v>
      </c>
      <c r="M299">
        <v>-4.9977809625245797</v>
      </c>
      <c r="N299">
        <f>(Table2[[#This Row],[1W Return vs Nifty]]-AVERAGE(Table2[1W Return vs Nifty]))/_xlfn.STDEV.P(Table2[1W Return vs Nifty])</f>
        <v>-1.4278293738485979</v>
      </c>
      <c r="O299">
        <v>71.23</v>
      </c>
      <c r="P299">
        <v>71.114715961469997</v>
      </c>
      <c r="Q299">
        <v>61.888944232556803</v>
      </c>
      <c r="R299">
        <v>32.140059457355697</v>
      </c>
      <c r="S299" s="2">
        <f>(Table2[[#This Row],[Close Price]]-Table2[[#This Row],[20D EMA]])/Table2[[#This Row],[20D EMA]]</f>
        <v>-4.7030745472413427E-2</v>
      </c>
      <c r="T299" s="2">
        <f>(Table2[[#This Row],[Close Price]]-Table2[[#This Row],[50D EMA]])/Table2[[#This Row],[50D EMA]]</f>
        <v>-4.5485887382613936E-2</v>
      </c>
      <c r="U299" s="2">
        <f>(Table2[[#This Row],[Close Price]]-Table2[[#This Row],[200D EMA]])/Table2[[#This Row],[200D EMA]]</f>
        <v>9.680332798909802E-2</v>
      </c>
      <c r="V299">
        <v>1.0385439458557999</v>
      </c>
      <c r="W299">
        <v>67.52</v>
      </c>
      <c r="X299">
        <v>69.260000000000005</v>
      </c>
      <c r="Y299">
        <v>67.680000000000007</v>
      </c>
      <c r="Z299">
        <v>71.2</v>
      </c>
      <c r="AA299">
        <v>67.55</v>
      </c>
      <c r="AB299">
        <v>82</v>
      </c>
      <c r="AC299" s="2">
        <f>(Table2[[#This Row],[Close Price]]/Table2[[#This Row],[Day Low]])-1</f>
        <v>5.3317535545023276E-3</v>
      </c>
      <c r="AD299" s="2">
        <f>(Table2[[#This Row],[Day High]]/Table2[[#This Row],[Close Price]])-1</f>
        <v>2.0329994107248339E-2</v>
      </c>
      <c r="AE299" s="2">
        <f>(Table2[[#This Row],[Close Price]]/Table2[[#This Row],[Current Week Low]])-1</f>
        <v>2.9550827423165948E-3</v>
      </c>
      <c r="AF299" s="2">
        <f>(Table2[[#This Row],[Current Week High]]/Table2[[#This Row],[Close Price]])-1</f>
        <v>4.8909840895698498E-2</v>
      </c>
      <c r="AG299" s="2">
        <f>(Table2[[#This Row],[Close Price]]/Table2[[#This Row],[Current Month Low]])-1</f>
        <v>4.8852701702442047E-3</v>
      </c>
      <c r="AH299" s="2">
        <f>(Table2[[#This Row],[Current Month High]]/Table2[[#This Row],[Close Price]])-1</f>
        <v>0.2080141426045965</v>
      </c>
      <c r="AI299">
        <v>46.7737183264584</v>
      </c>
      <c r="AJ299">
        <v>142.862254025044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-0.01</v>
      </c>
      <c r="AM299" t="s">
        <v>10217</v>
      </c>
      <c r="AN299">
        <v>-13.51</v>
      </c>
      <c r="AO299" t="s">
        <v>10217</v>
      </c>
      <c r="AP299">
        <v>6.6703869598799995E-2</v>
      </c>
      <c r="AQ299">
        <f>(Table2[[#This Row],[Sharpe Ratio]]-AVERAGE(Table2[Sharpe Ratio]))/_xlfn.STDEV.P(Table2[Sharpe Ratio])</f>
        <v>0.10902115620143869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-2.4855310167719789</v>
      </c>
      <c r="AS299">
        <f>_xlfn.RANK.AVG(Table2[[#This Row],[1Y Return vs Nifty Z-Score]],Table2[1Y Return vs Nifty Z-Score])</f>
        <v>111</v>
      </c>
      <c r="AT299">
        <f>_xlfn.RANK.AVG(Table2[[#This Row],[6M Return vs Nifty Z-Score]],Table2[6M Return vs Nifty Z-Score])</f>
        <v>526</v>
      </c>
      <c r="AU299">
        <f>_xlfn.RANK.AVG(Table2[[#This Row],[Sharpe Ratio Z-Score]],Table2[Sharpe Ratio Z-Score])</f>
        <v>301</v>
      </c>
      <c r="AV299">
        <f>(Table2[[#This Row],[Rank 1Y]]+Table2[[#This Row],[Rank 6M]]+Table2[[#This Row],[Rank Sharpe]])/3</f>
        <v>312.66666666666669</v>
      </c>
    </row>
    <row r="300" spans="1:48" x14ac:dyDescent="0.3">
      <c r="A300" t="s">
        <v>862</v>
      </c>
      <c r="B300" t="s">
        <v>863</v>
      </c>
      <c r="C300" t="s">
        <v>10178</v>
      </c>
      <c r="D300" t="s">
        <v>864</v>
      </c>
      <c r="E300">
        <v>17962.010405720001</v>
      </c>
      <c r="F300">
        <v>1871.6</v>
      </c>
      <c r="G300">
        <v>25.094939853879801</v>
      </c>
      <c r="H300">
        <f>(Table2[[#This Row],[1Y Return vs Nifty]]-AVERAGE(Table2[1Y Return vs Nifty]))/_xlfn.STDEV.P(Table2[1Y Return vs Nifty])</f>
        <v>-0.19918865133386424</v>
      </c>
      <c r="I300">
        <v>-2.3604907924392302</v>
      </c>
      <c r="J300">
        <f>(Table2[[#This Row],[1M Return vs Nifty]]-AVERAGE(Table2[1M Return vs Nifty]))/_xlfn.STDEV.P(Table2[1M Return vs Nifty])</f>
        <v>-0.44505913938268671</v>
      </c>
      <c r="K300">
        <v>13.6403539481627</v>
      </c>
      <c r="L300">
        <f>(Table2[[#This Row],[6M Return vs Nifty]]-AVERAGE(Table2[6M Return vs Nifty]))/_xlfn.STDEV.P(Table2[6M Return vs Nifty])</f>
        <v>0.25052814088704228</v>
      </c>
      <c r="M300">
        <v>-5.9170336099588896</v>
      </c>
      <c r="N300">
        <f>(Table2[[#This Row],[1W Return vs Nifty]]-AVERAGE(Table2[1W Return vs Nifty]))/_xlfn.STDEV.P(Table2[1W Return vs Nifty])</f>
        <v>-1.6168976308388772</v>
      </c>
      <c r="O300">
        <v>2011.19</v>
      </c>
      <c r="P300">
        <v>1939.2432579296899</v>
      </c>
      <c r="Q300">
        <v>1653.9439408692999</v>
      </c>
      <c r="R300">
        <v>13.9631753111814</v>
      </c>
      <c r="S300" s="2">
        <f>(Table2[[#This Row],[Close Price]]-Table2[[#This Row],[20D EMA]])/Table2[[#This Row],[20D EMA]]</f>
        <v>-6.9406669683122993E-2</v>
      </c>
      <c r="T300" s="2">
        <f>(Table2[[#This Row],[Close Price]]-Table2[[#This Row],[50D EMA]])/Table2[[#This Row],[50D EMA]]</f>
        <v>-3.4881264974413274E-2</v>
      </c>
      <c r="U300" s="2">
        <f>(Table2[[#This Row],[Close Price]]-Table2[[#This Row],[200D EMA]])/Table2[[#This Row],[200D EMA]]</f>
        <v>0.13159820822965843</v>
      </c>
      <c r="V300">
        <v>0.458647421878496</v>
      </c>
      <c r="W300">
        <v>1832</v>
      </c>
      <c r="X300">
        <v>1881.65</v>
      </c>
      <c r="Y300">
        <v>1862.05</v>
      </c>
      <c r="Z300">
        <v>2070</v>
      </c>
      <c r="AA300">
        <v>1862.05</v>
      </c>
      <c r="AB300">
        <v>2236.6</v>
      </c>
      <c r="AC300" s="2">
        <f>(Table2[[#This Row],[Close Price]]/Table2[[#This Row],[Day Low]])-1</f>
        <v>2.1615720524017501E-2</v>
      </c>
      <c r="AD300" s="2">
        <f>(Table2[[#This Row],[Day High]]/Table2[[#This Row],[Close Price]])-1</f>
        <v>5.3697371233170088E-3</v>
      </c>
      <c r="AE300" s="2">
        <f>(Table2[[#This Row],[Close Price]]/Table2[[#This Row],[Current Week Low]])-1</f>
        <v>5.1287559410326811E-3</v>
      </c>
      <c r="AF300" s="2">
        <f>(Table2[[#This Row],[Current Week High]]/Table2[[#This Row],[Close Price]])-1</f>
        <v>0.10600555674289391</v>
      </c>
      <c r="AG300" s="2">
        <f>(Table2[[#This Row],[Close Price]]/Table2[[#This Row],[Current Month Low]])-1</f>
        <v>5.1287559410326811E-3</v>
      </c>
      <c r="AH300" s="2">
        <f>(Table2[[#This Row],[Current Month High]]/Table2[[#This Row],[Close Price]])-1</f>
        <v>0.1950203034836504</v>
      </c>
      <c r="AI300">
        <v>19.502030348365</v>
      </c>
      <c r="AJ300">
        <v>55.752506969583401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-0.02</v>
      </c>
      <c r="AM300" t="s">
        <v>10217</v>
      </c>
      <c r="AN300">
        <v>-11.24</v>
      </c>
      <c r="AO300" t="s">
        <v>10217</v>
      </c>
      <c r="AP300">
        <v>5.3868841351241002E-2</v>
      </c>
      <c r="AQ300">
        <f>(Table2[[#This Row],[Sharpe Ratio]]-AVERAGE(Table2[Sharpe Ratio]))/_xlfn.STDEV.P(Table2[Sharpe Ratio])</f>
        <v>-3.9553625356371781E-2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-2.0501709060247575</v>
      </c>
      <c r="AS300">
        <f>_xlfn.RANK.AVG(Table2[[#This Row],[1Y Return vs Nifty Z-Score]],Table2[1Y Return vs Nifty Z-Score])</f>
        <v>350</v>
      </c>
      <c r="AT300">
        <f>_xlfn.RANK.AVG(Table2[[#This Row],[6M Return vs Nifty Z-Score]],Table2[6M Return vs Nifty Z-Score])</f>
        <v>243</v>
      </c>
      <c r="AU300">
        <f>_xlfn.RANK.AVG(Table2[[#This Row],[Sharpe Ratio Z-Score]],Table2[Sharpe Ratio Z-Score])</f>
        <v>352</v>
      </c>
      <c r="AV300">
        <f>(Table2[[#This Row],[Rank 1Y]]+Table2[[#This Row],[Rank 6M]]+Table2[[#This Row],[Rank Sharpe]])/3</f>
        <v>315</v>
      </c>
    </row>
    <row r="301" spans="1:48" x14ac:dyDescent="0.3">
      <c r="A301" t="s">
        <v>1842</v>
      </c>
      <c r="B301" t="s">
        <v>1843</v>
      </c>
      <c r="C301" t="s">
        <v>10180</v>
      </c>
      <c r="D301" t="s">
        <v>130</v>
      </c>
      <c r="E301">
        <v>3982.0827933300002</v>
      </c>
      <c r="F301">
        <v>738.05</v>
      </c>
      <c r="G301">
        <v>78.163670016860294</v>
      </c>
      <c r="H301">
        <f>(Table2[[#This Row],[1Y Return vs Nifty]]-AVERAGE(Table2[1Y Return vs Nifty]))/_xlfn.STDEV.P(Table2[1Y Return vs Nifty])</f>
        <v>0.52846325225692437</v>
      </c>
      <c r="I301">
        <v>-9.7042583554040096</v>
      </c>
      <c r="J301">
        <f>(Table2[[#This Row],[1M Return vs Nifty]]-AVERAGE(Table2[1M Return vs Nifty]))/_xlfn.STDEV.P(Table2[1M Return vs Nifty])</f>
        <v>-1.1841809937070835</v>
      </c>
      <c r="K301">
        <v>-2.5782164530952101</v>
      </c>
      <c r="L301">
        <f>(Table2[[#This Row],[6M Return vs Nifty]]-AVERAGE(Table2[6M Return vs Nifty]))/_xlfn.STDEV.P(Table2[6M Return vs Nifty])</f>
        <v>-0.30000312090181075</v>
      </c>
      <c r="M301">
        <v>-4.8513180513512104</v>
      </c>
      <c r="N301">
        <f>(Table2[[#This Row],[1W Return vs Nifty]]-AVERAGE(Table2[1W Return vs Nifty]))/_xlfn.STDEV.P(Table2[1W Return vs Nifty])</f>
        <v>-1.3977054602470873</v>
      </c>
      <c r="O301">
        <v>729.06</v>
      </c>
      <c r="P301">
        <v>727.43373876501403</v>
      </c>
      <c r="Q301">
        <v>621.87814363095197</v>
      </c>
      <c r="R301">
        <v>55.021592645875302</v>
      </c>
      <c r="S301" s="2">
        <f>(Table2[[#This Row],[Close Price]]-Table2[[#This Row],[20D EMA]])/Table2[[#This Row],[20D EMA]]</f>
        <v>1.2330946698488478E-2</v>
      </c>
      <c r="T301" s="2">
        <f>(Table2[[#This Row],[Close Price]]-Table2[[#This Row],[50D EMA]])/Table2[[#This Row],[50D EMA]]</f>
        <v>1.4594128192362195E-2</v>
      </c>
      <c r="U301" s="2">
        <f>(Table2[[#This Row],[Close Price]]-Table2[[#This Row],[200D EMA]])/Table2[[#This Row],[200D EMA]]</f>
        <v>0.18680807093614329</v>
      </c>
      <c r="V301">
        <v>0.503003611358537</v>
      </c>
      <c r="W301">
        <v>727.2</v>
      </c>
      <c r="X301">
        <v>748.9</v>
      </c>
      <c r="Y301">
        <v>694</v>
      </c>
      <c r="Z301">
        <v>753.45</v>
      </c>
      <c r="AA301">
        <v>670.05</v>
      </c>
      <c r="AB301">
        <v>760</v>
      </c>
      <c r="AC301" s="2">
        <f>(Table2[[#This Row],[Close Price]]/Table2[[#This Row],[Day Low]])-1</f>
        <v>1.4920242024202279E-2</v>
      </c>
      <c r="AD301" s="2">
        <f>(Table2[[#This Row],[Day High]]/Table2[[#This Row],[Close Price]])-1</f>
        <v>1.4700901022965951E-2</v>
      </c>
      <c r="AE301" s="2">
        <f>(Table2[[#This Row],[Close Price]]/Table2[[#This Row],[Current Week Low]])-1</f>
        <v>6.3472622478386143E-2</v>
      </c>
      <c r="AF301" s="2">
        <f>(Table2[[#This Row],[Current Week High]]/Table2[[#This Row],[Close Price]])-1</f>
        <v>2.0865795000338805E-2</v>
      </c>
      <c r="AG301" s="2">
        <f>(Table2[[#This Row],[Close Price]]/Table2[[#This Row],[Current Month Low]])-1</f>
        <v>0.101484963808671</v>
      </c>
      <c r="AH301" s="2">
        <f>(Table2[[#This Row],[Current Month High]]/Table2[[#This Row],[Close Price]])-1</f>
        <v>2.9740532484249016E-2</v>
      </c>
      <c r="AI301">
        <v>19.233114287649801</v>
      </c>
      <c r="AJ301">
        <v>124.467761557177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0.03</v>
      </c>
      <c r="AM301" t="s">
        <v>10218</v>
      </c>
      <c r="AN301">
        <v>0.71</v>
      </c>
      <c r="AO301" t="s">
        <v>10218</v>
      </c>
      <c r="AP301">
        <v>4.5140051725226997E-2</v>
      </c>
      <c r="AQ301">
        <f>(Table2[[#This Row],[Sharpe Ratio]]-AVERAGE(Table2[Sharpe Ratio]))/_xlfn.STDEV.P(Table2[Sharpe Ratio])</f>
        <v>-0.14059571010564045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-2.4940220327046978</v>
      </c>
      <c r="AS301">
        <f>_xlfn.RANK.AVG(Table2[[#This Row],[1Y Return vs Nifty Z-Score]],Table2[1Y Return vs Nifty Z-Score])</f>
        <v>150</v>
      </c>
      <c r="AT301">
        <f>_xlfn.RANK.AVG(Table2[[#This Row],[6M Return vs Nifty Z-Score]],Table2[6M Return vs Nifty Z-Score])</f>
        <v>424</v>
      </c>
      <c r="AU301">
        <f>_xlfn.RANK.AVG(Table2[[#This Row],[Sharpe Ratio Z-Score]],Table2[Sharpe Ratio Z-Score])</f>
        <v>376</v>
      </c>
      <c r="AV301">
        <f>(Table2[[#This Row],[Rank 1Y]]+Table2[[#This Row],[Rank 6M]]+Table2[[#This Row],[Rank Sharpe]])/3</f>
        <v>316.66666666666669</v>
      </c>
    </row>
    <row r="302" spans="1:48" x14ac:dyDescent="0.3">
      <c r="A302" t="s">
        <v>922</v>
      </c>
      <c r="B302" t="s">
        <v>923</v>
      </c>
      <c r="C302" t="s">
        <v>10175</v>
      </c>
      <c r="D302" t="s">
        <v>924</v>
      </c>
      <c r="E302">
        <v>16370.9975832</v>
      </c>
      <c r="F302">
        <v>851.5</v>
      </c>
      <c r="G302">
        <v>48.931185401033297</v>
      </c>
      <c r="H302">
        <f>(Table2[[#This Row],[1Y Return vs Nifty]]-AVERAGE(Table2[1Y Return vs Nifty]))/_xlfn.STDEV.P(Table2[1Y Return vs Nifty])</f>
        <v>0.12764203396003057</v>
      </c>
      <c r="I302">
        <v>23.0887423155086</v>
      </c>
      <c r="J302">
        <f>(Table2[[#This Row],[1M Return vs Nifty]]-AVERAGE(Table2[1M Return vs Nifty]))/_xlfn.STDEV.P(Table2[1M Return vs Nifty])</f>
        <v>2.1163079252206414</v>
      </c>
      <c r="K302">
        <v>38.342567922423903</v>
      </c>
      <c r="L302">
        <f>(Table2[[#This Row],[6M Return vs Nifty]]-AVERAGE(Table2[6M Return vs Nifty]))/_xlfn.STDEV.P(Table2[6M Return vs Nifty])</f>
        <v>1.0890324413137618</v>
      </c>
      <c r="M302">
        <v>-0.53698127151514197</v>
      </c>
      <c r="N302">
        <f>(Table2[[#This Row],[1W Return vs Nifty]]-AVERAGE(Table2[1W Return vs Nifty]))/_xlfn.STDEV.P(Table2[1W Return vs Nifty])</f>
        <v>-0.51034969650864337</v>
      </c>
      <c r="O302">
        <v>811.2</v>
      </c>
      <c r="P302">
        <v>724.99329467416396</v>
      </c>
      <c r="Q302">
        <v>590.18402009953002</v>
      </c>
      <c r="R302">
        <v>60.555750696275602</v>
      </c>
      <c r="S302" s="2">
        <f>(Table2[[#This Row],[Close Price]]-Table2[[#This Row],[20D EMA]])/Table2[[#This Row],[20D EMA]]</f>
        <v>4.9679487179487121E-2</v>
      </c>
      <c r="T302" s="2">
        <f>(Table2[[#This Row],[Close Price]]-Table2[[#This Row],[50D EMA]])/Table2[[#This Row],[50D EMA]]</f>
        <v>0.17449362118954817</v>
      </c>
      <c r="U302" s="2">
        <f>(Table2[[#This Row],[Close Price]]-Table2[[#This Row],[200D EMA]])/Table2[[#This Row],[200D EMA]]</f>
        <v>0.44277034111564229</v>
      </c>
      <c r="V302">
        <v>0.77704704099127497</v>
      </c>
      <c r="W302">
        <v>810</v>
      </c>
      <c r="X302">
        <v>854.5</v>
      </c>
      <c r="Y302">
        <v>834.3</v>
      </c>
      <c r="Z302">
        <v>870</v>
      </c>
      <c r="AA302">
        <v>675</v>
      </c>
      <c r="AB302">
        <v>876.7</v>
      </c>
      <c r="AC302" s="2">
        <f>(Table2[[#This Row],[Close Price]]/Table2[[#This Row],[Day Low]])-1</f>
        <v>5.1234567901234485E-2</v>
      </c>
      <c r="AD302" s="2">
        <f>(Table2[[#This Row],[Day High]]/Table2[[#This Row],[Close Price]])-1</f>
        <v>3.5231943628890594E-3</v>
      </c>
      <c r="AE302" s="2">
        <f>(Table2[[#This Row],[Close Price]]/Table2[[#This Row],[Current Week Low]])-1</f>
        <v>2.0616085341004453E-2</v>
      </c>
      <c r="AF302" s="2">
        <f>(Table2[[#This Row],[Current Week High]]/Table2[[#This Row],[Close Price]])-1</f>
        <v>2.1726365237815681E-2</v>
      </c>
      <c r="AG302" s="2">
        <f>(Table2[[#This Row],[Close Price]]/Table2[[#This Row],[Current Month Low]])-1</f>
        <v>0.26148148148148143</v>
      </c>
      <c r="AH302" s="2">
        <f>(Table2[[#This Row],[Current Month High]]/Table2[[#This Row],[Close Price]])-1</f>
        <v>2.9594832648267788E-2</v>
      </c>
      <c r="AI302">
        <v>2.9594832648267699</v>
      </c>
      <c r="AJ302">
        <v>90.769575445278306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0.37</v>
      </c>
      <c r="AM302" t="s">
        <v>10218</v>
      </c>
      <c r="AN302">
        <v>2.74</v>
      </c>
      <c r="AO302" t="s">
        <v>10218</v>
      </c>
      <c r="AP302">
        <v>-2.6187521681228999E-2</v>
      </c>
      <c r="AQ302">
        <f>(Table2[[#This Row],[Sharpe Ratio]]-AVERAGE(Table2[Sharpe Ratio]))/_xlfn.STDEV.P(Table2[Sharpe Ratio])</f>
        <v>-0.96626421924416561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1.8563684847416244</v>
      </c>
      <c r="AS302">
        <f>_xlfn.RANK.AVG(Table2[[#This Row],[1Y Return vs Nifty Z-Score]],Table2[1Y Return vs Nifty Z-Score])</f>
        <v>248</v>
      </c>
      <c r="AT302">
        <f>_xlfn.RANK.AVG(Table2[[#This Row],[6M Return vs Nifty Z-Score]],Table2[6M Return vs Nifty Z-Score])</f>
        <v>92</v>
      </c>
      <c r="AU302">
        <f>_xlfn.RANK.AVG(Table2[[#This Row],[Sharpe Ratio Z-Score]],Table2[Sharpe Ratio Z-Score])</f>
        <v>611</v>
      </c>
      <c r="AV302">
        <f>(Table2[[#This Row],[Rank 1Y]]+Table2[[#This Row],[Rank 6M]]+Table2[[#This Row],[Rank Sharpe]])/3</f>
        <v>317</v>
      </c>
    </row>
    <row r="303" spans="1:48" x14ac:dyDescent="0.3">
      <c r="A303" t="s">
        <v>1210</v>
      </c>
      <c r="B303" t="s">
        <v>1211</v>
      </c>
      <c r="C303" t="s">
        <v>10177</v>
      </c>
      <c r="D303" t="s">
        <v>198</v>
      </c>
      <c r="E303">
        <v>9758.4673679999996</v>
      </c>
      <c r="F303">
        <v>638.70000000000005</v>
      </c>
      <c r="G303">
        <v>56.2011534948495</v>
      </c>
      <c r="H303">
        <f>(Table2[[#This Row],[1Y Return vs Nifty]]-AVERAGE(Table2[1Y Return vs Nifty]))/_xlfn.STDEV.P(Table2[1Y Return vs Nifty])</f>
        <v>0.22732420284297553</v>
      </c>
      <c r="I303">
        <v>-4.6900095125454504</v>
      </c>
      <c r="J303">
        <f>(Table2[[#This Row],[1M Return vs Nifty]]-AVERAGE(Table2[1M Return vs Nifty]))/_xlfn.STDEV.P(Table2[1M Return vs Nifty])</f>
        <v>-0.67951620536765522</v>
      </c>
      <c r="K303">
        <v>0.141605682748563</v>
      </c>
      <c r="L303">
        <f>(Table2[[#This Row],[6M Return vs Nifty]]-AVERAGE(Table2[6M Return vs Nifty]))/_xlfn.STDEV.P(Table2[6M Return vs Nifty])</f>
        <v>-0.20768011861233701</v>
      </c>
      <c r="M303">
        <v>-1.54963519690547</v>
      </c>
      <c r="N303">
        <f>(Table2[[#This Row],[1W Return vs Nifty]]-AVERAGE(Table2[1W Return vs Nifty]))/_xlfn.STDEV.P(Table2[1W Return vs Nifty])</f>
        <v>-0.71862835977090533</v>
      </c>
      <c r="O303">
        <v>644.04</v>
      </c>
      <c r="P303">
        <v>623.80127446266999</v>
      </c>
      <c r="Q303">
        <v>541.78902967602801</v>
      </c>
      <c r="R303">
        <v>47.021238008194203</v>
      </c>
      <c r="S303" s="2">
        <f>(Table2[[#This Row],[Close Price]]-Table2[[#This Row],[20D EMA]])/Table2[[#This Row],[20D EMA]]</f>
        <v>-8.2914104713991653E-3</v>
      </c>
      <c r="T303" s="2">
        <f>(Table2[[#This Row],[Close Price]]-Table2[[#This Row],[50D EMA]])/Table2[[#This Row],[50D EMA]]</f>
        <v>2.3883768993841054E-2</v>
      </c>
      <c r="U303" s="2">
        <f>(Table2[[#This Row],[Close Price]]-Table2[[#This Row],[200D EMA]])/Table2[[#This Row],[200D EMA]]</f>
        <v>0.17887215321048786</v>
      </c>
      <c r="V303">
        <v>0.38101596679682498</v>
      </c>
      <c r="W303">
        <v>635.1</v>
      </c>
      <c r="X303">
        <v>644</v>
      </c>
      <c r="Y303">
        <v>628.20000000000005</v>
      </c>
      <c r="Z303">
        <v>655.9</v>
      </c>
      <c r="AA303">
        <v>597.04999999999995</v>
      </c>
      <c r="AB303">
        <v>704.8</v>
      </c>
      <c r="AC303" s="2">
        <f>(Table2[[#This Row],[Close Price]]/Table2[[#This Row],[Day Low]])-1</f>
        <v>5.6683986773737871E-3</v>
      </c>
      <c r="AD303" s="2">
        <f>(Table2[[#This Row],[Day High]]/Table2[[#This Row],[Close Price]])-1</f>
        <v>8.2981055268513959E-3</v>
      </c>
      <c r="AE303" s="2">
        <f>(Table2[[#This Row],[Close Price]]/Table2[[#This Row],[Current Week Low]])-1</f>
        <v>1.6714422158548237E-2</v>
      </c>
      <c r="AF303" s="2">
        <f>(Table2[[#This Row],[Current Week High]]/Table2[[#This Row],[Close Price]])-1</f>
        <v>2.6929700955064861E-2</v>
      </c>
      <c r="AG303" s="2">
        <f>(Table2[[#This Row],[Close Price]]/Table2[[#This Row],[Current Month Low]])-1</f>
        <v>6.9759651620467489E-2</v>
      </c>
      <c r="AH303" s="2">
        <f>(Table2[[#This Row],[Current Month High]]/Table2[[#This Row],[Close Price]])-1</f>
        <v>0.10349146704242984</v>
      </c>
      <c r="AI303">
        <v>10.818850790668501</v>
      </c>
      <c r="AJ303">
        <v>91.600419979001003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0.06</v>
      </c>
      <c r="AM303" t="s">
        <v>10218</v>
      </c>
      <c r="AN303">
        <v>-2.78</v>
      </c>
      <c r="AO303" t="s">
        <v>10217</v>
      </c>
      <c r="AP303">
        <v>5.6919403660347999E-2</v>
      </c>
      <c r="AQ303">
        <f>(Table2[[#This Row],[Sharpe Ratio]]-AVERAGE(Table2[Sharpe Ratio]))/_xlfn.STDEV.P(Table2[Sharpe Ratio])</f>
        <v>-4.2411492198069891E-3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-1.3827416301277289</v>
      </c>
      <c r="AS303">
        <f>_xlfn.RANK.AVG(Table2[[#This Row],[1Y Return vs Nifty Z-Score]],Table2[1Y Return vs Nifty Z-Score])</f>
        <v>226</v>
      </c>
      <c r="AT303">
        <f>_xlfn.RANK.AVG(Table2[[#This Row],[6M Return vs Nifty Z-Score]],Table2[6M Return vs Nifty Z-Score])</f>
        <v>389</v>
      </c>
      <c r="AU303">
        <f>_xlfn.RANK.AVG(Table2[[#This Row],[Sharpe Ratio Z-Score]],Table2[Sharpe Ratio Z-Score])</f>
        <v>337</v>
      </c>
      <c r="AV303">
        <f>(Table2[[#This Row],[Rank 1Y]]+Table2[[#This Row],[Rank 6M]]+Table2[[#This Row],[Rank Sharpe]])/3</f>
        <v>317.33333333333331</v>
      </c>
    </row>
    <row r="304" spans="1:48" x14ac:dyDescent="0.3">
      <c r="A304" t="s">
        <v>318</v>
      </c>
      <c r="B304" t="s">
        <v>319</v>
      </c>
      <c r="C304" t="s">
        <v>10178</v>
      </c>
      <c r="D304" t="s">
        <v>60</v>
      </c>
      <c r="E304">
        <v>84032.385609734905</v>
      </c>
      <c r="F304">
        <v>1434.15</v>
      </c>
      <c r="G304">
        <v>48.107122253536303</v>
      </c>
      <c r="H304">
        <f>(Table2[[#This Row],[1Y Return vs Nifty]]-AVERAGE(Table2[1Y Return vs Nifty]))/_xlfn.STDEV.P(Table2[1Y Return vs Nifty])</f>
        <v>0.11634289195844763</v>
      </c>
      <c r="I304">
        <v>11.7051325409378</v>
      </c>
      <c r="J304">
        <f>(Table2[[#This Row],[1M Return vs Nifty]]-AVERAGE(Table2[1M Return vs Nifty]))/_xlfn.STDEV.P(Table2[1M Return vs Nifty])</f>
        <v>0.97059154825931726</v>
      </c>
      <c r="K304">
        <v>9.8190917886274498</v>
      </c>
      <c r="L304">
        <f>(Table2[[#This Row],[6M Return vs Nifty]]-AVERAGE(Table2[6M Return vs Nifty]))/_xlfn.STDEV.P(Table2[6M Return vs Nifty])</f>
        <v>0.12081730779464014</v>
      </c>
      <c r="M304">
        <v>0.46724508190264402</v>
      </c>
      <c r="N304">
        <f>(Table2[[#This Row],[1W Return vs Nifty]]-AVERAGE(Table2[1W Return vs Nifty]))/_xlfn.STDEV.P(Table2[1W Return vs Nifty])</f>
        <v>-0.30380438299300006</v>
      </c>
      <c r="O304">
        <v>1345.81</v>
      </c>
      <c r="P304">
        <v>1280.52080775779</v>
      </c>
      <c r="Q304">
        <v>1104.8245848425099</v>
      </c>
      <c r="R304">
        <v>80.914289638601403</v>
      </c>
      <c r="S304" s="2">
        <f>(Table2[[#This Row],[Close Price]]-Table2[[#This Row],[20D EMA]])/Table2[[#This Row],[20D EMA]]</f>
        <v>6.5640766527221631E-2</v>
      </c>
      <c r="T304" s="2">
        <f>(Table2[[#This Row],[Close Price]]-Table2[[#This Row],[50D EMA]])/Table2[[#This Row],[50D EMA]]</f>
        <v>0.11997399129438359</v>
      </c>
      <c r="U304" s="2">
        <f>(Table2[[#This Row],[Close Price]]-Table2[[#This Row],[200D EMA]])/Table2[[#This Row],[200D EMA]]</f>
        <v>0.29807936904701909</v>
      </c>
      <c r="V304">
        <v>0.700114670419001</v>
      </c>
      <c r="W304">
        <v>1424.7</v>
      </c>
      <c r="X304">
        <v>1436</v>
      </c>
      <c r="Y304">
        <v>1387.6</v>
      </c>
      <c r="Z304">
        <v>1440.7</v>
      </c>
      <c r="AA304">
        <v>1203</v>
      </c>
      <c r="AB304">
        <v>1440.7</v>
      </c>
      <c r="AC304" s="2">
        <f>(Table2[[#This Row],[Close Price]]/Table2[[#This Row],[Day Low]])-1</f>
        <v>6.6329753632343724E-3</v>
      </c>
      <c r="AD304" s="2">
        <f>(Table2[[#This Row],[Day High]]/Table2[[#This Row],[Close Price]])-1</f>
        <v>1.2899626956732746E-3</v>
      </c>
      <c r="AE304" s="2">
        <f>(Table2[[#This Row],[Close Price]]/Table2[[#This Row],[Current Week Low]])-1</f>
        <v>3.3547131738253189E-2</v>
      </c>
      <c r="AF304" s="2">
        <f>(Table2[[#This Row],[Current Week High]]/Table2[[#This Row],[Close Price]])-1</f>
        <v>4.5671652198164825E-3</v>
      </c>
      <c r="AG304" s="2">
        <f>(Table2[[#This Row],[Close Price]]/Table2[[#This Row],[Current Month Low]])-1</f>
        <v>0.19214463840399021</v>
      </c>
      <c r="AH304" s="2">
        <f>(Table2[[#This Row],[Current Month High]]/Table2[[#This Row],[Close Price]])-1</f>
        <v>4.5671652198164825E-3</v>
      </c>
      <c r="AI304">
        <v>0.45671652198164803</v>
      </c>
      <c r="AJ304">
        <v>78.011543474213298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0.06</v>
      </c>
      <c r="AM304" t="s">
        <v>10218</v>
      </c>
      <c r="AN304">
        <v>8.09</v>
      </c>
      <c r="AO304" t="s">
        <v>10218</v>
      </c>
      <c r="AP304">
        <v>2.7661727896932001E-2</v>
      </c>
      <c r="AQ304">
        <f>(Table2[[#This Row],[Sharpe Ratio]]-AVERAGE(Table2[Sharpe Ratio]))/_xlfn.STDEV.P(Table2[Sharpe Ratio])</f>
        <v>-0.34292001315339399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0.56102735186601105</v>
      </c>
      <c r="AS304">
        <f>_xlfn.RANK.AVG(Table2[[#This Row],[1Y Return vs Nifty Z-Score]],Table2[1Y Return vs Nifty Z-Score])</f>
        <v>253</v>
      </c>
      <c r="AT304">
        <f>_xlfn.RANK.AVG(Table2[[#This Row],[6M Return vs Nifty Z-Score]],Table2[6M Return vs Nifty Z-Score])</f>
        <v>280</v>
      </c>
      <c r="AU304">
        <f>_xlfn.RANK.AVG(Table2[[#This Row],[Sharpe Ratio Z-Score]],Table2[Sharpe Ratio Z-Score])</f>
        <v>426</v>
      </c>
      <c r="AV304">
        <f>(Table2[[#This Row],[Rank 1Y]]+Table2[[#This Row],[Rank 6M]]+Table2[[#This Row],[Rank Sharpe]])/3</f>
        <v>319.66666666666669</v>
      </c>
    </row>
    <row r="305" spans="1:48" x14ac:dyDescent="0.3">
      <c r="A305" t="s">
        <v>852</v>
      </c>
      <c r="B305" t="s">
        <v>853</v>
      </c>
      <c r="C305" t="s">
        <v>10171</v>
      </c>
      <c r="D305" t="s">
        <v>173</v>
      </c>
      <c r="E305">
        <v>18466.99948599</v>
      </c>
      <c r="F305">
        <v>1869.55</v>
      </c>
      <c r="G305">
        <v>40.867225347298003</v>
      </c>
      <c r="H305">
        <f>(Table2[[#This Row],[1Y Return vs Nifty]]-AVERAGE(Table2[1Y Return vs Nifty]))/_xlfn.STDEV.P(Table2[1Y Return vs Nifty])</f>
        <v>1.7073044169621489E-2</v>
      </c>
      <c r="I305">
        <v>14.375490377332</v>
      </c>
      <c r="J305">
        <f>(Table2[[#This Row],[1M Return vs Nifty]]-AVERAGE(Table2[1M Return vs Nifty]))/_xlfn.STDEV.P(Table2[1M Return vs Nifty])</f>
        <v>1.2393527554765766</v>
      </c>
      <c r="K305">
        <v>11.538750386481899</v>
      </c>
      <c r="L305">
        <f>(Table2[[#This Row],[6M Return vs Nifty]]-AVERAGE(Table2[6M Return vs Nifty]))/_xlfn.STDEV.P(Table2[6M Return vs Nifty])</f>
        <v>0.17919025894262985</v>
      </c>
      <c r="M305">
        <v>8.5594890608767908</v>
      </c>
      <c r="N305">
        <f>(Table2[[#This Row],[1W Return vs Nifty]]-AVERAGE(Table2[1W Return vs Nifty]))/_xlfn.STDEV.P(Table2[1W Return vs Nifty])</f>
        <v>1.3605764251722063</v>
      </c>
      <c r="O305">
        <v>1737.9</v>
      </c>
      <c r="P305">
        <v>1609.2134561016101</v>
      </c>
      <c r="Q305">
        <v>1378.9826633420801</v>
      </c>
      <c r="R305">
        <v>73.997544415861299</v>
      </c>
      <c r="S305" s="2">
        <f>(Table2[[#This Row],[Close Price]]-Table2[[#This Row],[20D EMA]])/Table2[[#This Row],[20D EMA]]</f>
        <v>7.5752344783934555E-2</v>
      </c>
      <c r="T305" s="2">
        <f>(Table2[[#This Row],[Close Price]]-Table2[[#This Row],[50D EMA]])/Table2[[#This Row],[50D EMA]]</f>
        <v>0.1617787515455324</v>
      </c>
      <c r="U305" s="2">
        <f>(Table2[[#This Row],[Close Price]]-Table2[[#This Row],[200D EMA]])/Table2[[#This Row],[200D EMA]]</f>
        <v>0.35574583328624948</v>
      </c>
      <c r="V305">
        <v>0.84196238572681104</v>
      </c>
      <c r="W305">
        <v>1859.4</v>
      </c>
      <c r="X305">
        <v>1883.55</v>
      </c>
      <c r="Y305">
        <v>1809.5</v>
      </c>
      <c r="Z305">
        <v>1912.15</v>
      </c>
      <c r="AA305">
        <v>1596.1</v>
      </c>
      <c r="AB305">
        <v>1912.15</v>
      </c>
      <c r="AC305" s="2">
        <f>(Table2[[#This Row],[Close Price]]/Table2[[#This Row],[Day Low]])-1</f>
        <v>5.4587501344518508E-3</v>
      </c>
      <c r="AD305" s="2">
        <f>(Table2[[#This Row],[Day High]]/Table2[[#This Row],[Close Price]])-1</f>
        <v>7.4884330453852677E-3</v>
      </c>
      <c r="AE305" s="2">
        <f>(Table2[[#This Row],[Close Price]]/Table2[[#This Row],[Current Week Low]])-1</f>
        <v>3.3185962973196981E-2</v>
      </c>
      <c r="AF305" s="2">
        <f>(Table2[[#This Row],[Current Week High]]/Table2[[#This Row],[Close Price]])-1</f>
        <v>2.2786231980957972E-2</v>
      </c>
      <c r="AG305" s="2">
        <f>(Table2[[#This Row],[Close Price]]/Table2[[#This Row],[Current Month Low]])-1</f>
        <v>0.17132385188897947</v>
      </c>
      <c r="AH305" s="2">
        <f>(Table2[[#This Row],[Current Month High]]/Table2[[#This Row],[Close Price]])-1</f>
        <v>2.2786231980957972E-2</v>
      </c>
      <c r="AI305">
        <v>2.2786231980957901</v>
      </c>
      <c r="AJ305">
        <v>92.627891401782406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0.28000000000000003</v>
      </c>
      <c r="AM305" t="s">
        <v>10218</v>
      </c>
      <c r="AN305">
        <v>10.199999999999999</v>
      </c>
      <c r="AO305" t="s">
        <v>10218</v>
      </c>
      <c r="AP305">
        <v>2.9216597449053999E-2</v>
      </c>
      <c r="AQ305">
        <f>(Table2[[#This Row],[Sharpe Ratio]]-AVERAGE(Table2[Sharpe Ratio]))/_xlfn.STDEV.P(Table2[Sharpe Ratio])</f>
        <v>-0.32492126787588738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2.4712712158851469</v>
      </c>
      <c r="AS305">
        <f>_xlfn.RANK.AVG(Table2[[#This Row],[1Y Return vs Nifty Z-Score]],Table2[1Y Return vs Nifty Z-Score])</f>
        <v>277</v>
      </c>
      <c r="AT305">
        <f>_xlfn.RANK.AVG(Table2[[#This Row],[6M Return vs Nifty Z-Score]],Table2[6M Return vs Nifty Z-Score])</f>
        <v>263</v>
      </c>
      <c r="AU305">
        <f>_xlfn.RANK.AVG(Table2[[#This Row],[Sharpe Ratio Z-Score]],Table2[Sharpe Ratio Z-Score])</f>
        <v>421</v>
      </c>
      <c r="AV305">
        <f>(Table2[[#This Row],[Rank 1Y]]+Table2[[#This Row],[Rank 6M]]+Table2[[#This Row],[Rank Sharpe]])/3</f>
        <v>320.33333333333331</v>
      </c>
    </row>
    <row r="306" spans="1:48" x14ac:dyDescent="0.3">
      <c r="A306" t="s">
        <v>1280</v>
      </c>
      <c r="B306" t="s">
        <v>1281</v>
      </c>
      <c r="C306" t="s">
        <v>10186</v>
      </c>
      <c r="D306" t="s">
        <v>133</v>
      </c>
      <c r="E306">
        <v>8797.2418930450003</v>
      </c>
      <c r="F306">
        <v>600.54999999999995</v>
      </c>
      <c r="G306">
        <v>39.346209941320602</v>
      </c>
      <c r="H306">
        <f>(Table2[[#This Row],[1Y Return vs Nifty]]-AVERAGE(Table2[1Y Return vs Nifty]))/_xlfn.STDEV.P(Table2[1Y Return vs Nifty])</f>
        <v>-3.7823588549345576E-3</v>
      </c>
      <c r="I306">
        <v>2.6616242562946399</v>
      </c>
      <c r="J306">
        <f>(Table2[[#This Row],[1M Return vs Nifty]]-AVERAGE(Table2[1M Return vs Nifty]))/_xlfn.STDEV.P(Table2[1M Return vs Nifty])</f>
        <v>6.0397352210310978E-2</v>
      </c>
      <c r="K306">
        <v>13.011965358091301</v>
      </c>
      <c r="L306">
        <f>(Table2[[#This Row],[6M Return vs Nifty]]-AVERAGE(Table2[6M Return vs Nifty]))/_xlfn.STDEV.P(Table2[6M Return vs Nifty])</f>
        <v>0.22919780443772775</v>
      </c>
      <c r="M306">
        <v>2.052869620189</v>
      </c>
      <c r="N306">
        <f>(Table2[[#This Row],[1W Return vs Nifty]]-AVERAGE(Table2[1W Return vs Nifty]))/_xlfn.STDEV.P(Table2[1W Return vs Nifty])</f>
        <v>2.2320614886041104E-2</v>
      </c>
      <c r="O306">
        <v>586.91</v>
      </c>
      <c r="P306">
        <v>551.92083937492396</v>
      </c>
      <c r="Q306">
        <v>477.06695590172001</v>
      </c>
      <c r="R306">
        <v>57.134428369640403</v>
      </c>
      <c r="S306" s="2">
        <f>(Table2[[#This Row],[Close Price]]-Table2[[#This Row],[20D EMA]])/Table2[[#This Row],[20D EMA]]</f>
        <v>2.3240360532279201E-2</v>
      </c>
      <c r="T306" s="2">
        <f>(Table2[[#This Row],[Close Price]]-Table2[[#This Row],[50D EMA]])/Table2[[#This Row],[50D EMA]]</f>
        <v>8.810894091288668E-2</v>
      </c>
      <c r="U306" s="2">
        <f>(Table2[[#This Row],[Close Price]]-Table2[[#This Row],[200D EMA]])/Table2[[#This Row],[200D EMA]]</f>
        <v>0.25883797351858201</v>
      </c>
      <c r="V306">
        <v>1.41652663726143</v>
      </c>
      <c r="W306">
        <v>599.85</v>
      </c>
      <c r="X306">
        <v>607.1</v>
      </c>
      <c r="Y306">
        <v>587.5</v>
      </c>
      <c r="Z306">
        <v>612.4</v>
      </c>
      <c r="AA306">
        <v>517.6</v>
      </c>
      <c r="AB306">
        <v>699</v>
      </c>
      <c r="AC306" s="2">
        <f>(Table2[[#This Row],[Close Price]]/Table2[[#This Row],[Day Low]])-1</f>
        <v>1.166958406268126E-3</v>
      </c>
      <c r="AD306" s="2">
        <f>(Table2[[#This Row],[Day High]]/Table2[[#This Row],[Close Price]])-1</f>
        <v>1.0906668886853765E-2</v>
      </c>
      <c r="AE306" s="2">
        <f>(Table2[[#This Row],[Close Price]]/Table2[[#This Row],[Current Week Low]])-1</f>
        <v>2.2212765957446701E-2</v>
      </c>
      <c r="AF306" s="2">
        <f>(Table2[[#This Row],[Current Week High]]/Table2[[#This Row],[Close Price]])-1</f>
        <v>1.9731912413620822E-2</v>
      </c>
      <c r="AG306" s="2">
        <f>(Table2[[#This Row],[Close Price]]/Table2[[#This Row],[Current Month Low]])-1</f>
        <v>0.16025888717156089</v>
      </c>
      <c r="AH306" s="2">
        <f>(Table2[[#This Row],[Current Month High]]/Table2[[#This Row],[Close Price]])-1</f>
        <v>0.16393306136041974</v>
      </c>
      <c r="AI306">
        <v>16.3933061360419</v>
      </c>
      <c r="AJ306">
        <v>70.975088967971502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0.27</v>
      </c>
      <c r="AM306" t="s">
        <v>10218</v>
      </c>
      <c r="AN306">
        <v>2.85</v>
      </c>
      <c r="AO306" t="s">
        <v>10218</v>
      </c>
      <c r="AP306">
        <v>2.6167617634215001E-2</v>
      </c>
      <c r="AQ306">
        <f>(Table2[[#This Row],[Sharpe Ratio]]-AVERAGE(Table2[Sharpe Ratio]))/_xlfn.STDEV.P(Table2[Sharpe Ratio])</f>
        <v>-0.36021542549100838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-5.2082012811863074E-2</v>
      </c>
      <c r="AS306">
        <f>_xlfn.RANK.AVG(Table2[[#This Row],[1Y Return vs Nifty Z-Score]],Table2[1Y Return vs Nifty Z-Score])</f>
        <v>285</v>
      </c>
      <c r="AT306">
        <f>_xlfn.RANK.AVG(Table2[[#This Row],[6M Return vs Nifty Z-Score]],Table2[6M Return vs Nifty Z-Score])</f>
        <v>245</v>
      </c>
      <c r="AU306">
        <f>_xlfn.RANK.AVG(Table2[[#This Row],[Sharpe Ratio Z-Score]],Table2[Sharpe Ratio Z-Score])</f>
        <v>432</v>
      </c>
      <c r="AV306">
        <f>(Table2[[#This Row],[Rank 1Y]]+Table2[[#This Row],[Rank 6M]]+Table2[[#This Row],[Rank Sharpe]])/3</f>
        <v>320.66666666666669</v>
      </c>
    </row>
    <row r="307" spans="1:48" x14ac:dyDescent="0.3">
      <c r="A307" t="s">
        <v>193</v>
      </c>
      <c r="B307" t="s">
        <v>194</v>
      </c>
      <c r="C307" t="s">
        <v>10177</v>
      </c>
      <c r="D307" t="s">
        <v>195</v>
      </c>
      <c r="E307">
        <v>135983.19827905</v>
      </c>
      <c r="F307">
        <v>4962.7</v>
      </c>
      <c r="G307">
        <v>21.1473961070493</v>
      </c>
      <c r="H307">
        <f>(Table2[[#This Row],[1Y Return vs Nifty]]-AVERAGE(Table2[1Y Return vs Nifty]))/_xlfn.STDEV.P(Table2[1Y Return vs Nifty])</f>
        <v>-0.25331539815949061</v>
      </c>
      <c r="I307">
        <v>2.7896486829203502</v>
      </c>
      <c r="J307">
        <f>(Table2[[#This Row],[1M Return vs Nifty]]-AVERAGE(Table2[1M Return vs Nifty]))/_xlfn.STDEV.P(Table2[1M Return vs Nifty])</f>
        <v>7.3282516507124723E-2</v>
      </c>
      <c r="K307">
        <v>14.4042007461408</v>
      </c>
      <c r="L307">
        <f>(Table2[[#This Row],[6M Return vs Nifty]]-AVERAGE(Table2[6M Return vs Nifty]))/_xlfn.STDEV.P(Table2[6M Return vs Nifty])</f>
        <v>0.27645653846465146</v>
      </c>
      <c r="M307">
        <v>-1.5413602088212699</v>
      </c>
      <c r="N307">
        <f>(Table2[[#This Row],[1W Return vs Nifty]]-AVERAGE(Table2[1W Return vs Nifty]))/_xlfn.STDEV.P(Table2[1W Return vs Nifty])</f>
        <v>-0.71692639287631788</v>
      </c>
      <c r="O307">
        <v>4883.9399999999996</v>
      </c>
      <c r="P307">
        <v>4770.8362183468098</v>
      </c>
      <c r="Q307">
        <v>4254.6854426342297</v>
      </c>
      <c r="R307">
        <v>61.760817669532898</v>
      </c>
      <c r="S307" s="2">
        <f>(Table2[[#This Row],[Close Price]]-Table2[[#This Row],[20D EMA]])/Table2[[#This Row],[20D EMA]]</f>
        <v>1.6126324238217551E-2</v>
      </c>
      <c r="T307" s="2">
        <f>(Table2[[#This Row],[Close Price]]-Table2[[#This Row],[50D EMA]])/Table2[[#This Row],[50D EMA]]</f>
        <v>4.0215964848123557E-2</v>
      </c>
      <c r="U307" s="2">
        <f>(Table2[[#This Row],[Close Price]]-Table2[[#This Row],[200D EMA]])/Table2[[#This Row],[200D EMA]]</f>
        <v>0.16640820265373429</v>
      </c>
      <c r="V307">
        <v>0.94987870569792998</v>
      </c>
      <c r="W307">
        <v>4906.55</v>
      </c>
      <c r="X307">
        <v>5023</v>
      </c>
      <c r="Y307">
        <v>4904.1499999999996</v>
      </c>
      <c r="Z307">
        <v>5047.95</v>
      </c>
      <c r="AA307">
        <v>4592.8999999999996</v>
      </c>
      <c r="AB307">
        <v>5058.8999999999996</v>
      </c>
      <c r="AC307" s="2">
        <f>(Table2[[#This Row],[Close Price]]/Table2[[#This Row],[Day Low]])-1</f>
        <v>1.1443886233707845E-2</v>
      </c>
      <c r="AD307" s="2">
        <f>(Table2[[#This Row],[Day High]]/Table2[[#This Row],[Close Price]])-1</f>
        <v>1.2150643802768757E-2</v>
      </c>
      <c r="AE307" s="2">
        <f>(Table2[[#This Row],[Close Price]]/Table2[[#This Row],[Current Week Low]])-1</f>
        <v>1.1938868101505795E-2</v>
      </c>
      <c r="AF307" s="2">
        <f>(Table2[[#This Row],[Current Week High]]/Table2[[#This Row],[Close Price]])-1</f>
        <v>1.7178148991476405E-2</v>
      </c>
      <c r="AG307" s="2">
        <f>(Table2[[#This Row],[Close Price]]/Table2[[#This Row],[Current Month Low]])-1</f>
        <v>8.0515578392736709E-2</v>
      </c>
      <c r="AH307" s="2">
        <f>(Table2[[#This Row],[Current Month High]]/Table2[[#This Row],[Close Price]])-1</f>
        <v>1.9384609184516455E-2</v>
      </c>
      <c r="AI307">
        <v>1.9384609184516399</v>
      </c>
      <c r="AJ307">
        <v>51.537451525237401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-0.1</v>
      </c>
      <c r="AM307" t="s">
        <v>10217</v>
      </c>
      <c r="AN307">
        <v>2.1</v>
      </c>
      <c r="AO307" t="s">
        <v>10218</v>
      </c>
      <c r="AP307">
        <v>5.2757701302568002E-2</v>
      </c>
      <c r="AQ307">
        <f>(Table2[[#This Row],[Sharpe Ratio]]-AVERAGE(Table2[Sharpe Ratio]))/_xlfn.STDEV.P(Table2[Sharpe Ratio])</f>
        <v>-5.2415879091039071E-2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-0.67291861515507134</v>
      </c>
      <c r="AS307">
        <f>_xlfn.RANK.AVG(Table2[[#This Row],[1Y Return vs Nifty Z-Score]],Table2[1Y Return vs Nifty Z-Score])</f>
        <v>377</v>
      </c>
      <c r="AT307">
        <f>_xlfn.RANK.AVG(Table2[[#This Row],[6M Return vs Nifty Z-Score]],Table2[6M Return vs Nifty Z-Score])</f>
        <v>236</v>
      </c>
      <c r="AU307">
        <f>_xlfn.RANK.AVG(Table2[[#This Row],[Sharpe Ratio Z-Score]],Table2[Sharpe Ratio Z-Score])</f>
        <v>354</v>
      </c>
      <c r="AV307">
        <f>(Table2[[#This Row],[Rank 1Y]]+Table2[[#This Row],[Rank 6M]]+Table2[[#This Row],[Rank Sharpe]])/3</f>
        <v>322.33333333333331</v>
      </c>
    </row>
    <row r="308" spans="1:48" x14ac:dyDescent="0.3">
      <c r="A308" t="s">
        <v>1016</v>
      </c>
      <c r="B308" t="s">
        <v>1017</v>
      </c>
      <c r="C308" t="s">
        <v>10177</v>
      </c>
      <c r="D308" t="s">
        <v>258</v>
      </c>
      <c r="E308">
        <v>13334.07811785</v>
      </c>
      <c r="F308">
        <v>5589.5</v>
      </c>
      <c r="G308">
        <v>-6.2431839001281197</v>
      </c>
      <c r="H308">
        <f>(Table2[[#This Row],[1Y Return vs Nifty]]-AVERAGE(Table2[1Y Return vs Nifty]))/_xlfn.STDEV.P(Table2[1Y Return vs Nifty])</f>
        <v>-0.62888134106915738</v>
      </c>
      <c r="I308">
        <v>-5.1946045555383602</v>
      </c>
      <c r="J308">
        <f>(Table2[[#This Row],[1M Return vs Nifty]]-AVERAGE(Table2[1M Return vs Nifty]))/_xlfn.STDEV.P(Table2[1M Return vs Nifty])</f>
        <v>-0.73030174843694751</v>
      </c>
      <c r="K308">
        <v>12.875806297333501</v>
      </c>
      <c r="L308">
        <f>(Table2[[#This Row],[6M Return vs Nifty]]-AVERAGE(Table2[6M Return vs Nifty]))/_xlfn.STDEV.P(Table2[6M Return vs Nifty])</f>
        <v>0.22457595320988077</v>
      </c>
      <c r="M308">
        <v>2.09118215325846</v>
      </c>
      <c r="N308">
        <f>(Table2[[#This Row],[1W Return vs Nifty]]-AVERAGE(Table2[1W Return vs Nifty]))/_xlfn.STDEV.P(Table2[1W Return vs Nifty])</f>
        <v>3.0200585499716021E-2</v>
      </c>
      <c r="O308">
        <v>5315.75</v>
      </c>
      <c r="P308">
        <v>5059.8117934883303</v>
      </c>
      <c r="Q308">
        <v>4633.7880466503002</v>
      </c>
      <c r="R308">
        <v>68.927404316371494</v>
      </c>
      <c r="S308" s="2">
        <f>(Table2[[#This Row],[Close Price]]-Table2[[#This Row],[20D EMA]])/Table2[[#This Row],[20D EMA]]</f>
        <v>5.1497907162676951E-2</v>
      </c>
      <c r="T308" s="2">
        <f>(Table2[[#This Row],[Close Price]]-Table2[[#This Row],[50D EMA]])/Table2[[#This Row],[50D EMA]]</f>
        <v>0.10468535750546022</v>
      </c>
      <c r="U308" s="2">
        <f>(Table2[[#This Row],[Close Price]]-Table2[[#This Row],[200D EMA]])/Table2[[#This Row],[200D EMA]]</f>
        <v>0.20624852576944483</v>
      </c>
      <c r="V308">
        <v>0.45500511758180401</v>
      </c>
      <c r="W308">
        <v>5510</v>
      </c>
      <c r="X308">
        <v>5637.9</v>
      </c>
      <c r="Y308">
        <v>5292.1</v>
      </c>
      <c r="Z308">
        <v>5686</v>
      </c>
      <c r="AA308">
        <v>4997.95</v>
      </c>
      <c r="AB308">
        <v>5840</v>
      </c>
      <c r="AC308" s="2">
        <f>(Table2[[#This Row],[Close Price]]/Table2[[#This Row],[Day Low]])-1</f>
        <v>1.4428312159709522E-2</v>
      </c>
      <c r="AD308" s="2">
        <f>(Table2[[#This Row],[Day High]]/Table2[[#This Row],[Close Price]])-1</f>
        <v>8.6590929421235252E-3</v>
      </c>
      <c r="AE308" s="2">
        <f>(Table2[[#This Row],[Close Price]]/Table2[[#This Row],[Current Week Low]])-1</f>
        <v>5.6196972846318083E-2</v>
      </c>
      <c r="AF308" s="2">
        <f>(Table2[[#This Row],[Current Week High]]/Table2[[#This Row],[Close Price]])-1</f>
        <v>1.7264513820556493E-2</v>
      </c>
      <c r="AG308" s="2">
        <f>(Table2[[#This Row],[Close Price]]/Table2[[#This Row],[Current Month Low]])-1</f>
        <v>0.11835852699606852</v>
      </c>
      <c r="AH308" s="2">
        <f>(Table2[[#This Row],[Current Month High]]/Table2[[#This Row],[Close Price]])-1</f>
        <v>4.481617318185882E-2</v>
      </c>
      <c r="AI308">
        <v>4.4816173181858803</v>
      </c>
      <c r="AJ308">
        <v>47.7902195899049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0.09</v>
      </c>
      <c r="AM308" t="s">
        <v>10218</v>
      </c>
      <c r="AN308">
        <v>6.44</v>
      </c>
      <c r="AO308" t="s">
        <v>10218</v>
      </c>
      <c r="AP308">
        <v>0.118754401906595</v>
      </c>
      <c r="AQ308">
        <f>(Table2[[#This Row],[Sharpe Ratio]]-AVERAGE(Table2[Sharpe Ratio]))/_xlfn.STDEV.P(Table2[Sharpe Ratio])</f>
        <v>0.71154390242672749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-0.39286264836978058</v>
      </c>
      <c r="AS308">
        <f>_xlfn.RANK.AVG(Table2[[#This Row],[1Y Return vs Nifty Z-Score]],Table2[1Y Return vs Nifty Z-Score])</f>
        <v>550</v>
      </c>
      <c r="AT308">
        <f>_xlfn.RANK.AVG(Table2[[#This Row],[6M Return vs Nifty Z-Score]],Table2[6M Return vs Nifty Z-Score])</f>
        <v>247</v>
      </c>
      <c r="AU308">
        <f>_xlfn.RANK.AVG(Table2[[#This Row],[Sharpe Ratio Z-Score]],Table2[Sharpe Ratio Z-Score])</f>
        <v>175</v>
      </c>
      <c r="AV308">
        <f>(Table2[[#This Row],[Rank 1Y]]+Table2[[#This Row],[Rank 6M]]+Table2[[#This Row],[Rank Sharpe]])/3</f>
        <v>324</v>
      </c>
    </row>
    <row r="309" spans="1:48" x14ac:dyDescent="0.3">
      <c r="A309" t="s">
        <v>1688</v>
      </c>
      <c r="B309" t="s">
        <v>1689</v>
      </c>
      <c r="C309" t="s">
        <v>10175</v>
      </c>
      <c r="D309" t="s">
        <v>276</v>
      </c>
      <c r="E309">
        <v>4852.90320918</v>
      </c>
      <c r="F309">
        <v>251.7</v>
      </c>
      <c r="G309">
        <v>22.0973849645742</v>
      </c>
      <c r="H309">
        <f>(Table2[[#This Row],[1Y Return vs Nifty]]-AVERAGE(Table2[1Y Return vs Nifty]))/_xlfn.STDEV.P(Table2[1Y Return vs Nifty])</f>
        <v>-0.24028962576122359</v>
      </c>
      <c r="I309">
        <v>-3.4125698839577399</v>
      </c>
      <c r="J309">
        <f>(Table2[[#This Row],[1M Return vs Nifty]]-AVERAGE(Table2[1M Return vs Nifty]))/_xlfn.STDEV.P(Table2[1M Return vs Nifty])</f>
        <v>-0.55094683835353409</v>
      </c>
      <c r="K309">
        <v>-11.711638443469401</v>
      </c>
      <c r="L309">
        <f>(Table2[[#This Row],[6M Return vs Nifty]]-AVERAGE(Table2[6M Return vs Nifty]))/_xlfn.STDEV.P(Table2[6M Return vs Nifty])</f>
        <v>-0.61003256298018116</v>
      </c>
      <c r="M309">
        <v>4.7483599922544801</v>
      </c>
      <c r="N309">
        <f>(Table2[[#This Row],[1W Return vs Nifty]]-AVERAGE(Table2[1W Return vs Nifty]))/_xlfn.STDEV.P(Table2[1W Return vs Nifty])</f>
        <v>0.57671843772931719</v>
      </c>
      <c r="O309">
        <v>246.62</v>
      </c>
      <c r="P309">
        <v>244.29104337969699</v>
      </c>
      <c r="Q309">
        <v>226.636752067755</v>
      </c>
      <c r="R309">
        <v>56.222088667030498</v>
      </c>
      <c r="S309" s="2">
        <f>(Table2[[#This Row],[Close Price]]-Table2[[#This Row],[20D EMA]])/Table2[[#This Row],[20D EMA]]</f>
        <v>2.0598491606520088E-2</v>
      </c>
      <c r="T309" s="2">
        <f>(Table2[[#This Row],[Close Price]]-Table2[[#This Row],[50D EMA]])/Table2[[#This Row],[50D EMA]]</f>
        <v>3.0328400574176597E-2</v>
      </c>
      <c r="U309" s="2">
        <f>(Table2[[#This Row],[Close Price]]-Table2[[#This Row],[200D EMA]])/Table2[[#This Row],[200D EMA]]</f>
        <v>0.11058774758981772</v>
      </c>
      <c r="V309">
        <v>1.27335169064919</v>
      </c>
      <c r="W309">
        <v>251.2</v>
      </c>
      <c r="X309">
        <v>257.7</v>
      </c>
      <c r="Y309">
        <v>245.2</v>
      </c>
      <c r="Z309">
        <v>266.5</v>
      </c>
      <c r="AA309">
        <v>225.55</v>
      </c>
      <c r="AB309">
        <v>266.5</v>
      </c>
      <c r="AC309" s="2">
        <f>(Table2[[#This Row],[Close Price]]/Table2[[#This Row],[Day Low]])-1</f>
        <v>1.9904458598725139E-3</v>
      </c>
      <c r="AD309" s="2">
        <f>(Table2[[#This Row],[Day High]]/Table2[[#This Row],[Close Price]])-1</f>
        <v>2.3837902264600697E-2</v>
      </c>
      <c r="AE309" s="2">
        <f>(Table2[[#This Row],[Close Price]]/Table2[[#This Row],[Current Week Low]])-1</f>
        <v>2.6508972267536679E-2</v>
      </c>
      <c r="AF309" s="2">
        <f>(Table2[[#This Row],[Current Week High]]/Table2[[#This Row],[Close Price]])-1</f>
        <v>5.8800158919348533E-2</v>
      </c>
      <c r="AG309" s="2">
        <f>(Table2[[#This Row],[Close Price]]/Table2[[#This Row],[Current Month Low]])-1</f>
        <v>0.11593881622700053</v>
      </c>
      <c r="AH309" s="2">
        <f>(Table2[[#This Row],[Current Month High]]/Table2[[#This Row],[Close Price]])-1</f>
        <v>5.8800158919348533E-2</v>
      </c>
      <c r="AI309">
        <v>15.772745331744099</v>
      </c>
      <c r="AJ309">
        <v>52.130553037171303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</v>
      </c>
      <c r="AM309" t="s">
        <v>10219</v>
      </c>
      <c r="AN309">
        <v>8.1199999999999992</v>
      </c>
      <c r="AO309" t="s">
        <v>10218</v>
      </c>
      <c r="AP309">
        <v>0.166912623147775</v>
      </c>
      <c r="AQ309">
        <f>(Table2[[#This Row],[Sharpe Ratio]]-AVERAGE(Table2[Sharpe Ratio]))/_xlfn.STDEV.P(Table2[Sharpe Ratio])</f>
        <v>1.2690103187925665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0.44445972942694478</v>
      </c>
      <c r="AS309">
        <f>_xlfn.RANK.AVG(Table2[[#This Row],[1Y Return vs Nifty Z-Score]],Table2[1Y Return vs Nifty Z-Score])</f>
        <v>370</v>
      </c>
      <c r="AT309">
        <f>_xlfn.RANK.AVG(Table2[[#This Row],[6M Return vs Nifty Z-Score]],Table2[6M Return vs Nifty Z-Score])</f>
        <v>524</v>
      </c>
      <c r="AU309">
        <f>_xlfn.RANK.AVG(Table2[[#This Row],[Sharpe Ratio Z-Score]],Table2[Sharpe Ratio Z-Score])</f>
        <v>78</v>
      </c>
      <c r="AV309">
        <f>(Table2[[#This Row],[Rank 1Y]]+Table2[[#This Row],[Rank 6M]]+Table2[[#This Row],[Rank Sharpe]])/3</f>
        <v>324</v>
      </c>
    </row>
    <row r="310" spans="1:48" x14ac:dyDescent="0.3">
      <c r="A310" t="s">
        <v>1185</v>
      </c>
      <c r="B310" t="s">
        <v>1186</v>
      </c>
      <c r="C310" t="s">
        <v>10185</v>
      </c>
      <c r="D310" t="s">
        <v>471</v>
      </c>
      <c r="E310">
        <v>10099.690019400001</v>
      </c>
      <c r="F310">
        <v>2071</v>
      </c>
      <c r="G310">
        <v>18.294599395653002</v>
      </c>
      <c r="H310">
        <f>(Table2[[#This Row],[1Y Return vs Nifty]]-AVERAGE(Table2[1Y Return vs Nifty]))/_xlfn.STDEV.P(Table2[1Y Return vs Nifty])</f>
        <v>-0.29243152080327528</v>
      </c>
      <c r="I310">
        <v>-3.6284185390607</v>
      </c>
      <c r="J310">
        <f>(Table2[[#This Row],[1M Return vs Nifty]]-AVERAGE(Table2[1M Return vs Nifty]))/_xlfn.STDEV.P(Table2[1M Return vs Nifty])</f>
        <v>-0.57267117219788022</v>
      </c>
      <c r="K310">
        <v>-12.9219347097252</v>
      </c>
      <c r="L310">
        <f>(Table2[[#This Row],[6M Return vs Nifty]]-AVERAGE(Table2[6M Return vs Nifty]))/_xlfn.STDEV.P(Table2[6M Return vs Nifty])</f>
        <v>-0.65111546450080249</v>
      </c>
      <c r="M310">
        <v>-2.3499648980580901</v>
      </c>
      <c r="N310">
        <f>(Table2[[#This Row],[1W Return vs Nifty]]-AVERAGE(Table2[1W Return vs Nifty]))/_xlfn.STDEV.P(Table2[1W Return vs Nifty])</f>
        <v>-0.88323701446100766</v>
      </c>
      <c r="O310">
        <v>2097.19</v>
      </c>
      <c r="P310">
        <v>2076.5121530316901</v>
      </c>
      <c r="Q310">
        <v>1948.8107167195401</v>
      </c>
      <c r="R310">
        <v>42.623855802129697</v>
      </c>
      <c r="S310" s="2">
        <f>(Table2[[#This Row],[Close Price]]-Table2[[#This Row],[20D EMA]])/Table2[[#This Row],[20D EMA]]</f>
        <v>-1.2488138890610795E-2</v>
      </c>
      <c r="T310" s="2">
        <f>(Table2[[#This Row],[Close Price]]-Table2[[#This Row],[50D EMA]])/Table2[[#This Row],[50D EMA]]</f>
        <v>-2.6545248115415112E-3</v>
      </c>
      <c r="U310" s="2">
        <f>(Table2[[#This Row],[Close Price]]-Table2[[#This Row],[200D EMA]])/Table2[[#This Row],[200D EMA]]</f>
        <v>6.2699410585212098E-2</v>
      </c>
      <c r="V310">
        <v>0.63749484069395101</v>
      </c>
      <c r="W310">
        <v>2079.0500000000002</v>
      </c>
      <c r="X310">
        <v>2101.6</v>
      </c>
      <c r="Y310">
        <v>2044.95</v>
      </c>
      <c r="Z310">
        <v>2122.5</v>
      </c>
      <c r="AA310">
        <v>2000</v>
      </c>
      <c r="AB310">
        <v>2350</v>
      </c>
      <c r="AC310" s="2">
        <f>(Table2[[#This Row],[Close Price]]/Table2[[#This Row],[Day Low]])-1</f>
        <v>-3.8719607513048038E-3</v>
      </c>
      <c r="AD310" s="2">
        <f>(Table2[[#This Row],[Day High]]/Table2[[#This Row],[Close Price]])-1</f>
        <v>1.4775470787059319E-2</v>
      </c>
      <c r="AE310" s="2">
        <f>(Table2[[#This Row],[Close Price]]/Table2[[#This Row],[Current Week Low]])-1</f>
        <v>1.2738697767671558E-2</v>
      </c>
      <c r="AF310" s="2">
        <f>(Table2[[#This Row],[Current Week High]]/Table2[[#This Row],[Close Price]])-1</f>
        <v>2.4867213906325514E-2</v>
      </c>
      <c r="AG310" s="2">
        <f>(Table2[[#This Row],[Close Price]]/Table2[[#This Row],[Current Month Low]])-1</f>
        <v>3.5500000000000087E-2</v>
      </c>
      <c r="AH310" s="2">
        <f>(Table2[[#This Row],[Current Month High]]/Table2[[#This Row],[Close Price]])-1</f>
        <v>0.13471752776436507</v>
      </c>
      <c r="AI310">
        <v>13.471752776436499</v>
      </c>
      <c r="AJ310">
        <v>45.742434904996401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-0.08</v>
      </c>
      <c r="AM310" t="s">
        <v>10217</v>
      </c>
      <c r="AN310">
        <v>-2.74</v>
      </c>
      <c r="AO310" t="s">
        <v>10217</v>
      </c>
      <c r="AP310">
        <v>0.19285005602583999</v>
      </c>
      <c r="AQ310">
        <f>(Table2[[#This Row],[Sharpe Ratio]]-AVERAGE(Table2[Sharpe Ratio]))/_xlfn.STDEV.P(Table2[Sharpe Ratio])</f>
        <v>1.5692549578927395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-0.83020021407022615</v>
      </c>
      <c r="AS310">
        <f>_xlfn.RANK.AVG(Table2[[#This Row],[1Y Return vs Nifty Z-Score]],Table2[1Y Return vs Nifty Z-Score])</f>
        <v>396</v>
      </c>
      <c r="AT310">
        <f>_xlfn.RANK.AVG(Table2[[#This Row],[6M Return vs Nifty Z-Score]],Table2[6M Return vs Nifty Z-Score])</f>
        <v>537</v>
      </c>
      <c r="AU310">
        <f>_xlfn.RANK.AVG(Table2[[#This Row],[Sharpe Ratio Z-Score]],Table2[Sharpe Ratio Z-Score])</f>
        <v>42</v>
      </c>
      <c r="AV310">
        <f>(Table2[[#This Row],[Rank 1Y]]+Table2[[#This Row],[Rank 6M]]+Table2[[#This Row],[Rank Sharpe]])/3</f>
        <v>325</v>
      </c>
    </row>
    <row r="311" spans="1:48" x14ac:dyDescent="0.3">
      <c r="A311" t="s">
        <v>1254</v>
      </c>
      <c r="B311" t="s">
        <v>1255</v>
      </c>
      <c r="C311" t="s">
        <v>10175</v>
      </c>
      <c r="D311" t="s">
        <v>978</v>
      </c>
      <c r="E311">
        <v>9255.0060870399993</v>
      </c>
      <c r="F311">
        <v>422.8</v>
      </c>
      <c r="G311">
        <v>14.2366712860373</v>
      </c>
      <c r="H311">
        <f>(Table2[[#This Row],[1Y Return vs Nifty]]-AVERAGE(Table2[1Y Return vs Nifty]))/_xlfn.STDEV.P(Table2[1Y Return vs Nifty])</f>
        <v>-0.34807180283995026</v>
      </c>
      <c r="I311">
        <v>2.6373769519595198</v>
      </c>
      <c r="J311">
        <f>(Table2[[#This Row],[1M Return vs Nifty]]-AVERAGE(Table2[1M Return vs Nifty]))/_xlfn.STDEV.P(Table2[1M Return vs Nifty])</f>
        <v>5.7956954636601998E-2</v>
      </c>
      <c r="K311">
        <v>8.6891853108983597</v>
      </c>
      <c r="L311">
        <f>(Table2[[#This Row],[6M Return vs Nifty]]-AVERAGE(Table2[6M Return vs Nifty]))/_xlfn.STDEV.P(Table2[6M Return vs Nifty])</f>
        <v>8.2463197444732322E-2</v>
      </c>
      <c r="M311">
        <v>4.8380195211404198</v>
      </c>
      <c r="N311">
        <f>(Table2[[#This Row],[1W Return vs Nifty]]-AVERAGE(Table2[1W Return vs Nifty]))/_xlfn.STDEV.P(Table2[1W Return vs Nifty])</f>
        <v>0.59515925581817186</v>
      </c>
      <c r="O311">
        <v>406.3</v>
      </c>
      <c r="P311">
        <v>388.28451538687398</v>
      </c>
      <c r="Q311">
        <v>354.43869373219201</v>
      </c>
      <c r="R311">
        <v>64.908324233811499</v>
      </c>
      <c r="S311" s="2">
        <f>(Table2[[#This Row],[Close Price]]-Table2[[#This Row],[20D EMA]])/Table2[[#This Row],[20D EMA]]</f>
        <v>4.0610386413979814E-2</v>
      </c>
      <c r="T311" s="2">
        <f>(Table2[[#This Row],[Close Price]]-Table2[[#This Row],[50D EMA]])/Table2[[#This Row],[50D EMA]]</f>
        <v>8.8892251030757527E-2</v>
      </c>
      <c r="U311" s="2">
        <f>(Table2[[#This Row],[Close Price]]-Table2[[#This Row],[200D EMA]])/Table2[[#This Row],[200D EMA]]</f>
        <v>0.19287201842432214</v>
      </c>
      <c r="V311">
        <v>0.70444919623194702</v>
      </c>
      <c r="W311">
        <v>416.1</v>
      </c>
      <c r="X311">
        <v>426.35</v>
      </c>
      <c r="Y311">
        <v>410.5</v>
      </c>
      <c r="Z311">
        <v>429.6</v>
      </c>
      <c r="AA311">
        <v>377.3</v>
      </c>
      <c r="AB311">
        <v>434.85</v>
      </c>
      <c r="AC311" s="2">
        <f>(Table2[[#This Row],[Close Price]]/Table2[[#This Row],[Day Low]])-1</f>
        <v>1.6101898582071561E-2</v>
      </c>
      <c r="AD311" s="2">
        <f>(Table2[[#This Row],[Day High]]/Table2[[#This Row],[Close Price]])-1</f>
        <v>8.3964049195837109E-3</v>
      </c>
      <c r="AE311" s="2">
        <f>(Table2[[#This Row],[Close Price]]/Table2[[#This Row],[Current Week Low]])-1</f>
        <v>2.9963459196102438E-2</v>
      </c>
      <c r="AF311" s="2">
        <f>(Table2[[#This Row],[Current Week High]]/Table2[[#This Row],[Close Price]])-1</f>
        <v>1.6083254493850507E-2</v>
      </c>
      <c r="AG311" s="2">
        <f>(Table2[[#This Row],[Close Price]]/Table2[[#This Row],[Current Month Low]])-1</f>
        <v>0.12059369202226344</v>
      </c>
      <c r="AH311" s="2">
        <f>(Table2[[#This Row],[Current Month High]]/Table2[[#This Row],[Close Price]])-1</f>
        <v>2.8500473036896956E-2</v>
      </c>
      <c r="AI311">
        <v>2.8500473036896898</v>
      </c>
      <c r="AJ311">
        <v>58.056074766355103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0.09</v>
      </c>
      <c r="AM311" t="s">
        <v>10218</v>
      </c>
      <c r="AN311">
        <v>-0.77</v>
      </c>
      <c r="AO311" t="s">
        <v>10217</v>
      </c>
      <c r="AP311">
        <v>7.9380191459150998E-2</v>
      </c>
      <c r="AQ311">
        <f>(Table2[[#This Row],[Sharpe Ratio]]-AVERAGE(Table2[Sharpe Ratio]))/_xlfn.STDEV.P(Table2[Sharpe Ratio])</f>
        <v>0.25575879596598972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0.64326640102554566</v>
      </c>
      <c r="AS311">
        <f>_xlfn.RANK.AVG(Table2[[#This Row],[1Y Return vs Nifty Z-Score]],Table2[1Y Return vs Nifty Z-Score])</f>
        <v>417</v>
      </c>
      <c r="AT311">
        <f>_xlfn.RANK.AVG(Table2[[#This Row],[6M Return vs Nifty Z-Score]],Table2[6M Return vs Nifty Z-Score])</f>
        <v>295</v>
      </c>
      <c r="AU311">
        <f>_xlfn.RANK.AVG(Table2[[#This Row],[Sharpe Ratio Z-Score]],Table2[Sharpe Ratio Z-Score])</f>
        <v>265</v>
      </c>
      <c r="AV311">
        <f>(Table2[[#This Row],[Rank 1Y]]+Table2[[#This Row],[Rank 6M]]+Table2[[#This Row],[Rank Sharpe]])/3</f>
        <v>325.66666666666669</v>
      </c>
    </row>
    <row r="312" spans="1:48" x14ac:dyDescent="0.3">
      <c r="A312" t="s">
        <v>823</v>
      </c>
      <c r="B312" t="s">
        <v>824</v>
      </c>
      <c r="C312" t="s">
        <v>10175</v>
      </c>
      <c r="D312" t="s">
        <v>40</v>
      </c>
      <c r="E312">
        <v>19344.551365920001</v>
      </c>
      <c r="F312">
        <v>526.79999999999995</v>
      </c>
      <c r="G312">
        <v>42.643824082538103</v>
      </c>
      <c r="H312">
        <f>(Table2[[#This Row],[1Y Return vs Nifty]]-AVERAGE(Table2[1Y Return vs Nifty]))/_xlfn.STDEV.P(Table2[1Y Return vs Nifty])</f>
        <v>4.1432878061336414E-2</v>
      </c>
      <c r="I312">
        <v>19.747644793654398</v>
      </c>
      <c r="J312">
        <f>(Table2[[#This Row],[1M Return vs Nifty]]-AVERAGE(Table2[1M Return vs Nifty]))/_xlfn.STDEV.P(Table2[1M Return vs Nifty])</f>
        <v>1.780039358077353</v>
      </c>
      <c r="K312">
        <v>-12.5847647686738</v>
      </c>
      <c r="L312">
        <f>(Table2[[#This Row],[6M Return vs Nifty]]-AVERAGE(Table2[6M Return vs Nifty]))/_xlfn.STDEV.P(Table2[6M Return vs Nifty])</f>
        <v>-0.63967039946166049</v>
      </c>
      <c r="M312">
        <v>2.5128625611864099</v>
      </c>
      <c r="N312">
        <f>(Table2[[#This Row],[1W Return vs Nifty]]-AVERAGE(Table2[1W Return vs Nifty]))/_xlfn.STDEV.P(Table2[1W Return vs Nifty])</f>
        <v>0.11693014777664665</v>
      </c>
      <c r="O312">
        <v>504.49</v>
      </c>
      <c r="P312">
        <v>476.20517179436803</v>
      </c>
      <c r="Q312">
        <v>430.034334698799</v>
      </c>
      <c r="R312">
        <v>60.909619865043297</v>
      </c>
      <c r="S312" s="2">
        <f>(Table2[[#This Row],[Close Price]]-Table2[[#This Row],[20D EMA]])/Table2[[#This Row],[20D EMA]]</f>
        <v>4.4222878550615366E-2</v>
      </c>
      <c r="T312" s="2">
        <f>(Table2[[#This Row],[Close Price]]-Table2[[#This Row],[50D EMA]])/Table2[[#This Row],[50D EMA]]</f>
        <v>0.10624586040295983</v>
      </c>
      <c r="U312" s="2">
        <f>(Table2[[#This Row],[Close Price]]-Table2[[#This Row],[200D EMA]])/Table2[[#This Row],[200D EMA]]</f>
        <v>0.22501846362797226</v>
      </c>
      <c r="V312">
        <v>1.5481114884357801</v>
      </c>
      <c r="W312">
        <v>526</v>
      </c>
      <c r="X312">
        <v>535.4</v>
      </c>
      <c r="Y312">
        <v>524.79999999999995</v>
      </c>
      <c r="Z312">
        <v>561.29999999999995</v>
      </c>
      <c r="AA312">
        <v>430.2</v>
      </c>
      <c r="AB312">
        <v>573.85</v>
      </c>
      <c r="AC312" s="2">
        <f>(Table2[[#This Row],[Close Price]]/Table2[[#This Row],[Day Low]])-1</f>
        <v>1.5209125475283969E-3</v>
      </c>
      <c r="AD312" s="2">
        <f>(Table2[[#This Row],[Day High]]/Table2[[#This Row],[Close Price]])-1</f>
        <v>1.6324981017463935E-2</v>
      </c>
      <c r="AE312" s="2">
        <f>(Table2[[#This Row],[Close Price]]/Table2[[#This Row],[Current Week Low]])-1</f>
        <v>3.8109756097561842E-3</v>
      </c>
      <c r="AF312" s="2">
        <f>(Table2[[#This Row],[Current Week High]]/Table2[[#This Row],[Close Price]])-1</f>
        <v>6.5489749430523991E-2</v>
      </c>
      <c r="AG312" s="2">
        <f>(Table2[[#This Row],[Close Price]]/Table2[[#This Row],[Current Month Low]])-1</f>
        <v>0.22454672245467222</v>
      </c>
      <c r="AH312" s="2">
        <f>(Table2[[#This Row],[Current Month High]]/Table2[[#This Row],[Close Price]])-1</f>
        <v>8.9312832194381242E-2</v>
      </c>
      <c r="AI312">
        <v>8.9312832194381198</v>
      </c>
      <c r="AJ312">
        <v>76.778523489932795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0.03</v>
      </c>
      <c r="AM312" t="s">
        <v>10218</v>
      </c>
      <c r="AN312">
        <v>7.88</v>
      </c>
      <c r="AO312" t="s">
        <v>10218</v>
      </c>
      <c r="AP312">
        <v>0.119503144500511</v>
      </c>
      <c r="AQ312">
        <f>(Table2[[#This Row],[Sharpe Ratio]]-AVERAGE(Table2[Sharpe Ratio]))/_xlfn.STDEV.P(Table2[Sharpe Ratio])</f>
        <v>0.72021114220122928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2.0189431266549049</v>
      </c>
      <c r="AS312">
        <f>_xlfn.RANK.AVG(Table2[[#This Row],[1Y Return vs Nifty Z-Score]],Table2[1Y Return vs Nifty Z-Score])</f>
        <v>274</v>
      </c>
      <c r="AT312">
        <f>_xlfn.RANK.AVG(Table2[[#This Row],[6M Return vs Nifty Z-Score]],Table2[6M Return vs Nifty Z-Score])</f>
        <v>532</v>
      </c>
      <c r="AU312">
        <f>_xlfn.RANK.AVG(Table2[[#This Row],[Sharpe Ratio Z-Score]],Table2[Sharpe Ratio Z-Score])</f>
        <v>173</v>
      </c>
      <c r="AV312">
        <f>(Table2[[#This Row],[Rank 1Y]]+Table2[[#This Row],[Rank 6M]]+Table2[[#This Row],[Rank Sharpe]])/3</f>
        <v>326.33333333333331</v>
      </c>
    </row>
    <row r="313" spans="1:48" x14ac:dyDescent="0.3">
      <c r="A313" t="s">
        <v>1928</v>
      </c>
      <c r="B313" t="s">
        <v>1929</v>
      </c>
      <c r="C313" t="s">
        <v>10177</v>
      </c>
      <c r="D313" t="s">
        <v>198</v>
      </c>
      <c r="E313">
        <v>3570.2618790000001</v>
      </c>
      <c r="F313">
        <v>1356.5</v>
      </c>
      <c r="G313">
        <v>15.042984603396899</v>
      </c>
      <c r="H313">
        <f>(Table2[[#This Row],[1Y Return vs Nifty]]-AVERAGE(Table2[1Y Return vs Nifty]))/_xlfn.STDEV.P(Table2[1Y Return vs Nifty])</f>
        <v>-0.33701603763762789</v>
      </c>
      <c r="I313">
        <v>2.2045084855261599</v>
      </c>
      <c r="J313">
        <f>(Table2[[#This Row],[1M Return vs Nifty]]-AVERAGE(Table2[1M Return vs Nifty]))/_xlfn.STDEV.P(Table2[1M Return vs Nifty])</f>
        <v>1.4390414594910132E-2</v>
      </c>
      <c r="K313">
        <v>-1.1817888587641601</v>
      </c>
      <c r="L313">
        <f>(Table2[[#This Row],[6M Return vs Nifty]]-AVERAGE(Table2[6M Return vs Nifty]))/_xlfn.STDEV.P(Table2[6M Return vs Nifty])</f>
        <v>-0.25260208452907235</v>
      </c>
      <c r="M313">
        <v>4.33772087053626</v>
      </c>
      <c r="N313">
        <f>(Table2[[#This Row],[1W Return vs Nifty]]-AVERAGE(Table2[1W Return vs Nifty]))/_xlfn.STDEV.P(Table2[1W Return vs Nifty])</f>
        <v>0.4922598036291298</v>
      </c>
      <c r="O313">
        <v>1335.01</v>
      </c>
      <c r="P313">
        <v>1293.7546758190399</v>
      </c>
      <c r="Q313">
        <v>1154.15716358024</v>
      </c>
      <c r="R313">
        <v>55.999383376266103</v>
      </c>
      <c r="S313" s="2">
        <f>(Table2[[#This Row],[Close Price]]-Table2[[#This Row],[20D EMA]])/Table2[[#This Row],[20D EMA]]</f>
        <v>1.6097257698444212E-2</v>
      </c>
      <c r="T313" s="2">
        <f>(Table2[[#This Row],[Close Price]]-Table2[[#This Row],[50D EMA]])/Table2[[#This Row],[50D EMA]]</f>
        <v>4.8498626017515867E-2</v>
      </c>
      <c r="U313" s="2">
        <f>(Table2[[#This Row],[Close Price]]-Table2[[#This Row],[200D EMA]])/Table2[[#This Row],[200D EMA]]</f>
        <v>0.17531653643433168</v>
      </c>
      <c r="V313">
        <v>0.71010529252471799</v>
      </c>
      <c r="W313">
        <v>1360.05</v>
      </c>
      <c r="X313">
        <v>1402</v>
      </c>
      <c r="Y313">
        <v>1331.7</v>
      </c>
      <c r="Z313">
        <v>1408</v>
      </c>
      <c r="AA313">
        <v>1251.55</v>
      </c>
      <c r="AB313">
        <v>1408</v>
      </c>
      <c r="AC313" s="2">
        <f>(Table2[[#This Row],[Close Price]]/Table2[[#This Row],[Day Low]])-1</f>
        <v>-2.6101981544796038E-3</v>
      </c>
      <c r="AD313" s="2">
        <f>(Table2[[#This Row],[Day High]]/Table2[[#This Row],[Close Price]])-1</f>
        <v>3.3542204201990389E-2</v>
      </c>
      <c r="AE313" s="2">
        <f>(Table2[[#This Row],[Close Price]]/Table2[[#This Row],[Current Week Low]])-1</f>
        <v>1.8622812945858547E-2</v>
      </c>
      <c r="AF313" s="2">
        <f>(Table2[[#This Row],[Current Week High]]/Table2[[#This Row],[Close Price]])-1</f>
        <v>3.796535200884632E-2</v>
      </c>
      <c r="AG313" s="2">
        <f>(Table2[[#This Row],[Close Price]]/Table2[[#This Row],[Current Month Low]])-1</f>
        <v>8.3856018537014076E-2</v>
      </c>
      <c r="AH313" s="2">
        <f>(Table2[[#This Row],[Current Month High]]/Table2[[#This Row],[Close Price]])-1</f>
        <v>3.796535200884632E-2</v>
      </c>
      <c r="AI313">
        <v>3.7965352008846298</v>
      </c>
      <c r="AJ313">
        <v>65.024330900243299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-0.01</v>
      </c>
      <c r="AM313" t="s">
        <v>10217</v>
      </c>
      <c r="AN313">
        <v>0.65</v>
      </c>
      <c r="AO313" t="s">
        <v>10218</v>
      </c>
      <c r="AP313">
        <v>0.12284928041002199</v>
      </c>
      <c r="AQ313">
        <f>(Table2[[#This Row],[Sharpe Ratio]]-AVERAGE(Table2[Sharpe Ratio]))/_xlfn.STDEV.P(Table2[Sharpe Ratio])</f>
        <v>0.75894509761055151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0.67597719366789122</v>
      </c>
      <c r="AS313">
        <f>_xlfn.RANK.AVG(Table2[[#This Row],[1Y Return vs Nifty Z-Score]],Table2[1Y Return vs Nifty Z-Score])</f>
        <v>408</v>
      </c>
      <c r="AT313">
        <f>_xlfn.RANK.AVG(Table2[[#This Row],[6M Return vs Nifty Z-Score]],Table2[6M Return vs Nifty Z-Score])</f>
        <v>408</v>
      </c>
      <c r="AU313">
        <f>_xlfn.RANK.AVG(Table2[[#This Row],[Sharpe Ratio Z-Score]],Table2[Sharpe Ratio Z-Score])</f>
        <v>166</v>
      </c>
      <c r="AV313">
        <f>(Table2[[#This Row],[Rank 1Y]]+Table2[[#This Row],[Rank 6M]]+Table2[[#This Row],[Rank Sharpe]])/3</f>
        <v>327.33333333333331</v>
      </c>
    </row>
    <row r="314" spans="1:48" x14ac:dyDescent="0.3">
      <c r="A314" t="s">
        <v>629</v>
      </c>
      <c r="B314" t="s">
        <v>630</v>
      </c>
      <c r="C314" t="s">
        <v>10174</v>
      </c>
      <c r="D314" t="s">
        <v>631</v>
      </c>
      <c r="E314">
        <v>29705.819688269999</v>
      </c>
      <c r="F314">
        <v>309.14999999999998</v>
      </c>
      <c r="G314">
        <v>148.48936609664901</v>
      </c>
      <c r="H314">
        <f>(Table2[[#This Row],[1Y Return vs Nifty]]-AVERAGE(Table2[1Y Return vs Nifty]))/_xlfn.STDEV.P(Table2[1Y Return vs Nifty])</f>
        <v>1.4927340472551878</v>
      </c>
      <c r="I314">
        <v>-3.2710972387453001</v>
      </c>
      <c r="J314">
        <f>(Table2[[#This Row],[1M Return vs Nifty]]-AVERAGE(Table2[1M Return vs Nifty]))/_xlfn.STDEV.P(Table2[1M Return vs Nifty])</f>
        <v>-0.53670816277331446</v>
      </c>
      <c r="K314">
        <v>-24.199709241856201</v>
      </c>
      <c r="L314">
        <f>(Table2[[#This Row],[6M Return vs Nifty]]-AVERAGE(Table2[6M Return vs Nifty]))/_xlfn.STDEV.P(Table2[6M Return vs Nifty])</f>
        <v>-1.0339338812746213</v>
      </c>
      <c r="M314">
        <v>3.0698148733727799</v>
      </c>
      <c r="N314">
        <f>(Table2[[#This Row],[1W Return vs Nifty]]-AVERAGE(Table2[1W Return vs Nifty]))/_xlfn.STDEV.P(Table2[1W Return vs Nifty])</f>
        <v>0.23148190151451947</v>
      </c>
      <c r="O314">
        <v>306.74</v>
      </c>
      <c r="P314">
        <v>303.61337927050698</v>
      </c>
      <c r="Q314">
        <v>274.28657600899101</v>
      </c>
      <c r="R314">
        <v>54.041833733843603</v>
      </c>
      <c r="S314" s="2">
        <f>(Table2[[#This Row],[Close Price]]-Table2[[#This Row],[20D EMA]])/Table2[[#This Row],[20D EMA]]</f>
        <v>7.8568168481449041E-3</v>
      </c>
      <c r="T314" s="2">
        <f>(Table2[[#This Row],[Close Price]]-Table2[[#This Row],[50D EMA]])/Table2[[#This Row],[50D EMA]]</f>
        <v>1.8235760040601158E-2</v>
      </c>
      <c r="U314" s="2">
        <f>(Table2[[#This Row],[Close Price]]-Table2[[#This Row],[200D EMA]])/Table2[[#This Row],[200D EMA]]</f>
        <v>0.12710583397222533</v>
      </c>
      <c r="V314">
        <v>0.66596660713539901</v>
      </c>
      <c r="W314">
        <v>308.55</v>
      </c>
      <c r="X314">
        <v>310.89999999999998</v>
      </c>
      <c r="Y314">
        <v>305.55</v>
      </c>
      <c r="Z314">
        <v>321.5</v>
      </c>
      <c r="AA314">
        <v>282.7</v>
      </c>
      <c r="AB314">
        <v>341.5</v>
      </c>
      <c r="AC314" s="2">
        <f>(Table2[[#This Row],[Close Price]]/Table2[[#This Row],[Day Low]])-1</f>
        <v>1.944579484686404E-3</v>
      </c>
      <c r="AD314" s="2">
        <f>(Table2[[#This Row],[Day High]]/Table2[[#This Row],[Close Price]])-1</f>
        <v>5.6606825165776975E-3</v>
      </c>
      <c r="AE314" s="2">
        <f>(Table2[[#This Row],[Close Price]]/Table2[[#This Row],[Current Week Low]])-1</f>
        <v>1.178203240058906E-2</v>
      </c>
      <c r="AF314" s="2">
        <f>(Table2[[#This Row],[Current Week High]]/Table2[[#This Row],[Close Price]])-1</f>
        <v>3.9948245188419884E-2</v>
      </c>
      <c r="AG314" s="2">
        <f>(Table2[[#This Row],[Close Price]]/Table2[[#This Row],[Current Month Low]])-1</f>
        <v>9.3562079943402932E-2</v>
      </c>
      <c r="AH314" s="2">
        <f>(Table2[[#This Row],[Current Month High]]/Table2[[#This Row],[Close Price]])-1</f>
        <v>0.10464175966359379</v>
      </c>
      <c r="AI314">
        <v>24.3085880640465</v>
      </c>
      <c r="AJ314">
        <v>184.014699127239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-0.02</v>
      </c>
      <c r="AM314" t="s">
        <v>10217</v>
      </c>
      <c r="AN314">
        <v>-3.12</v>
      </c>
      <c r="AO314" t="s">
        <v>10217</v>
      </c>
      <c r="AP314">
        <v>7.4041177161404001E-2</v>
      </c>
      <c r="AQ314">
        <f>(Table2[[#This Row],[Sharpe Ratio]]-AVERAGE(Table2[Sharpe Ratio]))/_xlfn.STDEV.P(Table2[Sharpe Ratio])</f>
        <v>0.19395582461899261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0.34752972934076415</v>
      </c>
      <c r="AS314">
        <f>_xlfn.RANK.AVG(Table2[[#This Row],[1Y Return vs Nifty Z-Score]],Table2[1Y Return vs Nifty Z-Score])</f>
        <v>56</v>
      </c>
      <c r="AT314">
        <f>_xlfn.RANK.AVG(Table2[[#This Row],[6M Return vs Nifty Z-Score]],Table2[6M Return vs Nifty Z-Score])</f>
        <v>647</v>
      </c>
      <c r="AU314">
        <f>_xlfn.RANK.AVG(Table2[[#This Row],[Sharpe Ratio Z-Score]],Table2[Sharpe Ratio Z-Score])</f>
        <v>280</v>
      </c>
      <c r="AV314">
        <f>(Table2[[#This Row],[Rank 1Y]]+Table2[[#This Row],[Rank 6M]]+Table2[[#This Row],[Rank Sharpe]])/3</f>
        <v>327.66666666666669</v>
      </c>
    </row>
    <row r="315" spans="1:48" x14ac:dyDescent="0.3">
      <c r="A315" t="s">
        <v>1618</v>
      </c>
      <c r="B315" t="s">
        <v>1619</v>
      </c>
      <c r="C315" t="s">
        <v>10177</v>
      </c>
      <c r="D315" t="s">
        <v>198</v>
      </c>
      <c r="E315">
        <v>5450.5021531049997</v>
      </c>
      <c r="F315">
        <v>214.35</v>
      </c>
      <c r="G315">
        <v>12.832501442316699</v>
      </c>
      <c r="H315">
        <f>(Table2[[#This Row],[1Y Return vs Nifty]]-AVERAGE(Table2[1Y Return vs Nifty]))/_xlfn.STDEV.P(Table2[1Y Return vs Nifty])</f>
        <v>-0.36732507791569013</v>
      </c>
      <c r="I315">
        <v>-2.7873781451300799</v>
      </c>
      <c r="J315">
        <f>(Table2[[#This Row],[1M Return vs Nifty]]-AVERAGE(Table2[1M Return vs Nifty]))/_xlfn.STDEV.P(Table2[1M Return vs Nifty])</f>
        <v>-0.48802370341650714</v>
      </c>
      <c r="K315">
        <v>18.580462006626501</v>
      </c>
      <c r="L315">
        <f>(Table2[[#This Row],[6M Return vs Nifty]]-AVERAGE(Table2[6M Return vs Nifty]))/_xlfn.STDEV.P(Table2[6M Return vs Nifty])</f>
        <v>0.41821763851307342</v>
      </c>
      <c r="M315">
        <v>2.8444179064942099</v>
      </c>
      <c r="N315">
        <f>(Table2[[#This Row],[1W Return vs Nifty]]-AVERAGE(Table2[1W Return vs Nifty]))/_xlfn.STDEV.P(Table2[1W Return vs Nifty])</f>
        <v>0.18512314282334888</v>
      </c>
      <c r="O315">
        <v>208.63</v>
      </c>
      <c r="P315">
        <v>198.339500800895</v>
      </c>
      <c r="Q315">
        <v>170.28343540719399</v>
      </c>
      <c r="R315">
        <v>62.357522098881297</v>
      </c>
      <c r="S315" s="2">
        <f>(Table2[[#This Row],[Close Price]]-Table2[[#This Row],[20D EMA]])/Table2[[#This Row],[20D EMA]]</f>
        <v>2.7416958251449932E-2</v>
      </c>
      <c r="T315" s="2">
        <f>(Table2[[#This Row],[Close Price]]-Table2[[#This Row],[50D EMA]])/Table2[[#This Row],[50D EMA]]</f>
        <v>8.0722695854605842E-2</v>
      </c>
      <c r="U315" s="2">
        <f>(Table2[[#This Row],[Close Price]]-Table2[[#This Row],[200D EMA]])/Table2[[#This Row],[200D EMA]]</f>
        <v>0.25878362441673125</v>
      </c>
      <c r="V315">
        <v>0.37103510472832102</v>
      </c>
      <c r="W315">
        <v>214.2</v>
      </c>
      <c r="X315">
        <v>220</v>
      </c>
      <c r="Y315">
        <v>207.74</v>
      </c>
      <c r="Z315">
        <v>219.48</v>
      </c>
      <c r="AA315">
        <v>197.7</v>
      </c>
      <c r="AB315">
        <v>225.7</v>
      </c>
      <c r="AC315" s="2">
        <f>(Table2[[#This Row],[Close Price]]/Table2[[#This Row],[Day Low]])-1</f>
        <v>7.0028011204481544E-4</v>
      </c>
      <c r="AD315" s="2">
        <f>(Table2[[#This Row],[Day High]]/Table2[[#This Row],[Close Price]])-1</f>
        <v>2.6358759038954904E-2</v>
      </c>
      <c r="AE315" s="2">
        <f>(Table2[[#This Row],[Close Price]]/Table2[[#This Row],[Current Week Low]])-1</f>
        <v>3.1818619428131356E-2</v>
      </c>
      <c r="AF315" s="2">
        <f>(Table2[[#This Row],[Current Week High]]/Table2[[#This Row],[Close Price]])-1</f>
        <v>2.3932820153953704E-2</v>
      </c>
      <c r="AG315" s="2">
        <f>(Table2[[#This Row],[Close Price]]/Table2[[#This Row],[Current Month Low]])-1</f>
        <v>8.4218512898330822E-2</v>
      </c>
      <c r="AH315" s="2">
        <f>(Table2[[#This Row],[Current Month High]]/Table2[[#This Row],[Close Price]])-1</f>
        <v>5.2950781432236971E-2</v>
      </c>
      <c r="AI315">
        <v>5.29507814322369</v>
      </c>
      <c r="AJ315">
        <v>70.051566838556099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</v>
      </c>
      <c r="AM315" t="s">
        <v>10218</v>
      </c>
      <c r="AN315">
        <v>2.0099999999999998</v>
      </c>
      <c r="AO315" t="s">
        <v>10218</v>
      </c>
      <c r="AP315">
        <v>5.1853866595756998E-2</v>
      </c>
      <c r="AQ315">
        <f>(Table2[[#This Row],[Sharpe Ratio]]-AVERAGE(Table2[Sharpe Ratio]))/_xlfn.STDEV.P(Table2[Sharpe Ratio])</f>
        <v>-6.2878422806465009E-2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-0.31488642280224011</v>
      </c>
      <c r="AS315">
        <f>_xlfn.RANK.AVG(Table2[[#This Row],[1Y Return vs Nifty Z-Score]],Table2[1Y Return vs Nifty Z-Score])</f>
        <v>425</v>
      </c>
      <c r="AT315">
        <f>_xlfn.RANK.AVG(Table2[[#This Row],[6M Return vs Nifty Z-Score]],Table2[6M Return vs Nifty Z-Score])</f>
        <v>200</v>
      </c>
      <c r="AU315">
        <f>_xlfn.RANK.AVG(Table2[[#This Row],[Sharpe Ratio Z-Score]],Table2[Sharpe Ratio Z-Score])</f>
        <v>358</v>
      </c>
      <c r="AV315">
        <f>(Table2[[#This Row],[Rank 1Y]]+Table2[[#This Row],[Rank 6M]]+Table2[[#This Row],[Rank Sharpe]])/3</f>
        <v>327.66666666666669</v>
      </c>
    </row>
    <row r="316" spans="1:48" x14ac:dyDescent="0.3">
      <c r="A316" t="s">
        <v>582</v>
      </c>
      <c r="B316" t="s">
        <v>583</v>
      </c>
      <c r="C316" t="s">
        <v>10178</v>
      </c>
      <c r="D316" t="s">
        <v>60</v>
      </c>
      <c r="E316">
        <v>33658.503970739999</v>
      </c>
      <c r="F316">
        <v>2695.1</v>
      </c>
      <c r="G316">
        <v>32.486207953826202</v>
      </c>
      <c r="H316">
        <f>(Table2[[#This Row],[1Y Return vs Nifty]]-AVERAGE(Table2[1Y Return vs Nifty]))/_xlfn.STDEV.P(Table2[1Y Return vs Nifty])</f>
        <v>-9.7843277394096845E-2</v>
      </c>
      <c r="I316">
        <v>7.3137831170110399</v>
      </c>
      <c r="J316">
        <f>(Table2[[#This Row],[1M Return vs Nifty]]-AVERAGE(Table2[1M Return vs Nifty]))/_xlfn.STDEV.P(Table2[1M Return vs Nifty])</f>
        <v>0.5286191817089837</v>
      </c>
      <c r="K316">
        <v>9.1091449067154304</v>
      </c>
      <c r="L316">
        <f>(Table2[[#This Row],[6M Return vs Nifty]]-AVERAGE(Table2[6M Return vs Nifty]))/_xlfn.STDEV.P(Table2[6M Return vs Nifty])</f>
        <v>9.6718515913959219E-2</v>
      </c>
      <c r="M316">
        <v>6.1724671938582798</v>
      </c>
      <c r="N316">
        <f>(Table2[[#This Row],[1W Return vs Nifty]]-AVERAGE(Table2[1W Return vs Nifty]))/_xlfn.STDEV.P(Table2[1W Return vs Nifty])</f>
        <v>0.86962318717555176</v>
      </c>
      <c r="O316">
        <v>2375.4899999999998</v>
      </c>
      <c r="P316">
        <v>2331.8817063927299</v>
      </c>
      <c r="Q316">
        <v>2128.9553527179801</v>
      </c>
      <c r="R316">
        <v>92.458014403157605</v>
      </c>
      <c r="S316" s="2">
        <f>(Table2[[#This Row],[Close Price]]-Table2[[#This Row],[20D EMA]])/Table2[[#This Row],[20D EMA]]</f>
        <v>0.13454487284728631</v>
      </c>
      <c r="T316" s="2">
        <f>(Table2[[#This Row],[Close Price]]-Table2[[#This Row],[50D EMA]])/Table2[[#This Row],[50D EMA]]</f>
        <v>0.15576188646770817</v>
      </c>
      <c r="U316" s="2">
        <f>(Table2[[#This Row],[Close Price]]-Table2[[#This Row],[200D EMA]])/Table2[[#This Row],[200D EMA]]</f>
        <v>0.26592603107399043</v>
      </c>
      <c r="V316">
        <v>1.1606917799407399</v>
      </c>
      <c r="W316">
        <v>2663.85</v>
      </c>
      <c r="X316">
        <v>2768.55</v>
      </c>
      <c r="Y316">
        <v>2401.15</v>
      </c>
      <c r="Z316">
        <v>2717.55</v>
      </c>
      <c r="AA316">
        <v>2160.15</v>
      </c>
      <c r="AB316">
        <v>2717.55</v>
      </c>
      <c r="AC316" s="2">
        <f>(Table2[[#This Row],[Close Price]]/Table2[[#This Row],[Day Low]])-1</f>
        <v>1.1731141017699898E-2</v>
      </c>
      <c r="AD316" s="2">
        <f>(Table2[[#This Row],[Day High]]/Table2[[#This Row],[Close Price]])-1</f>
        <v>2.7253163147935133E-2</v>
      </c>
      <c r="AE316" s="2">
        <f>(Table2[[#This Row],[Close Price]]/Table2[[#This Row],[Current Week Low]])-1</f>
        <v>0.12242050684047223</v>
      </c>
      <c r="AF316" s="2">
        <f>(Table2[[#This Row],[Current Week High]]/Table2[[#This Row],[Close Price]])-1</f>
        <v>8.3299320989944636E-3</v>
      </c>
      <c r="AG316" s="2">
        <f>(Table2[[#This Row],[Close Price]]/Table2[[#This Row],[Current Month Low]])-1</f>
        <v>0.24764483947873983</v>
      </c>
      <c r="AH316" s="2">
        <f>(Table2[[#This Row],[Current Month High]]/Table2[[#This Row],[Close Price]])-1</f>
        <v>8.3299320989944636E-3</v>
      </c>
      <c r="AI316">
        <v>0.83299320989944603</v>
      </c>
      <c r="AJ316">
        <v>65.857410997261397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-0.02</v>
      </c>
      <c r="AM316" t="s">
        <v>10217</v>
      </c>
      <c r="AN316">
        <v>22.4</v>
      </c>
      <c r="AO316" t="s">
        <v>10218</v>
      </c>
      <c r="AP316">
        <v>4.0858317560446E-2</v>
      </c>
      <c r="AQ316">
        <f>(Table2[[#This Row],[Sharpe Ratio]]-AVERAGE(Table2[Sharpe Ratio]))/_xlfn.STDEV.P(Table2[Sharpe Ratio])</f>
        <v>-0.19015989539225539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1.2069577120121424</v>
      </c>
      <c r="AS316">
        <f>_xlfn.RANK.AVG(Table2[[#This Row],[1Y Return vs Nifty Z-Score]],Table2[1Y Return vs Nifty Z-Score])</f>
        <v>314</v>
      </c>
      <c r="AT316">
        <f>_xlfn.RANK.AVG(Table2[[#This Row],[6M Return vs Nifty Z-Score]],Table2[6M Return vs Nifty Z-Score])</f>
        <v>285</v>
      </c>
      <c r="AU316">
        <f>_xlfn.RANK.AVG(Table2[[#This Row],[Sharpe Ratio Z-Score]],Table2[Sharpe Ratio Z-Score])</f>
        <v>385</v>
      </c>
      <c r="AV316">
        <f>(Table2[[#This Row],[Rank 1Y]]+Table2[[#This Row],[Rank 6M]]+Table2[[#This Row],[Rank Sharpe]])/3</f>
        <v>328</v>
      </c>
    </row>
    <row r="317" spans="1:48" x14ac:dyDescent="0.3">
      <c r="A317" t="s">
        <v>1216</v>
      </c>
      <c r="B317" t="s">
        <v>1217</v>
      </c>
      <c r="C317" t="s">
        <v>10172</v>
      </c>
      <c r="D317" t="s">
        <v>290</v>
      </c>
      <c r="E317">
        <v>9677.0965146399994</v>
      </c>
      <c r="F317">
        <v>821.2</v>
      </c>
      <c r="G317">
        <v>51.592312370479902</v>
      </c>
      <c r="H317">
        <f>(Table2[[#This Row],[1Y Return vs Nifty]]-AVERAGE(Table2[1Y Return vs Nifty]))/_xlfn.STDEV.P(Table2[1Y Return vs Nifty])</f>
        <v>0.1641300769010953</v>
      </c>
      <c r="I317">
        <v>6.3689369419853099</v>
      </c>
      <c r="J317">
        <f>(Table2[[#This Row],[1M Return vs Nifty]]-AVERAGE(Table2[1M Return vs Nifty]))/_xlfn.STDEV.P(Table2[1M Return vs Nifty])</f>
        <v>0.43352406180646952</v>
      </c>
      <c r="K317">
        <v>-11.835705129235899</v>
      </c>
      <c r="L317">
        <f>(Table2[[#This Row],[6M Return vs Nifty]]-AVERAGE(Table2[6M Return vs Nifty]))/_xlfn.STDEV.P(Table2[6M Return vs Nifty])</f>
        <v>-0.61424394458602805</v>
      </c>
      <c r="M317">
        <v>-0.27812424143676301</v>
      </c>
      <c r="N317">
        <f>(Table2[[#This Row],[1W Return vs Nifty]]-AVERAGE(Table2[1W Return vs Nifty]))/_xlfn.STDEV.P(Table2[1W Return vs Nifty])</f>
        <v>-0.45710900405788091</v>
      </c>
      <c r="O317">
        <v>801.67</v>
      </c>
      <c r="P317">
        <v>773.27002421653197</v>
      </c>
      <c r="Q317">
        <v>705.17270435356795</v>
      </c>
      <c r="R317">
        <v>60.108297041835797</v>
      </c>
      <c r="S317" s="2">
        <f>(Table2[[#This Row],[Close Price]]-Table2[[#This Row],[20D EMA]])/Table2[[#This Row],[20D EMA]]</f>
        <v>2.4361645065924992E-2</v>
      </c>
      <c r="T317" s="2">
        <f>(Table2[[#This Row],[Close Price]]-Table2[[#This Row],[50D EMA]])/Table2[[#This Row],[50D EMA]]</f>
        <v>6.1983491254597851E-2</v>
      </c>
      <c r="U317" s="2">
        <f>(Table2[[#This Row],[Close Price]]-Table2[[#This Row],[200D EMA]])/Table2[[#This Row],[200D EMA]]</f>
        <v>0.16453741747249612</v>
      </c>
      <c r="V317">
        <v>0.67164940773835302</v>
      </c>
      <c r="W317">
        <v>818.25</v>
      </c>
      <c r="X317">
        <v>836.95</v>
      </c>
      <c r="Y317">
        <v>805.4</v>
      </c>
      <c r="Z317">
        <v>859</v>
      </c>
      <c r="AA317">
        <v>742.85</v>
      </c>
      <c r="AB317">
        <v>859</v>
      </c>
      <c r="AC317" s="2">
        <f>(Table2[[#This Row],[Close Price]]/Table2[[#This Row],[Day Low]])-1</f>
        <v>3.6052551176291026E-3</v>
      </c>
      <c r="AD317" s="2">
        <f>(Table2[[#This Row],[Day High]]/Table2[[#This Row],[Close Price]])-1</f>
        <v>1.9179249878227056E-2</v>
      </c>
      <c r="AE317" s="2">
        <f>(Table2[[#This Row],[Close Price]]/Table2[[#This Row],[Current Week Low]])-1</f>
        <v>1.9617581326049294E-2</v>
      </c>
      <c r="AF317" s="2">
        <f>(Table2[[#This Row],[Current Week High]]/Table2[[#This Row],[Close Price]])-1</f>
        <v>4.6030199707744801E-2</v>
      </c>
      <c r="AG317" s="2">
        <f>(Table2[[#This Row],[Close Price]]/Table2[[#This Row],[Current Month Low]])-1</f>
        <v>0.10547216800161552</v>
      </c>
      <c r="AH317" s="2">
        <f>(Table2[[#This Row],[Current Month High]]/Table2[[#This Row],[Close Price]])-1</f>
        <v>4.6030199707744801E-2</v>
      </c>
      <c r="AI317">
        <v>12.2381880175353</v>
      </c>
      <c r="AJ317">
        <v>84.435710275126297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-0.04</v>
      </c>
      <c r="AM317" t="s">
        <v>10217</v>
      </c>
      <c r="AN317">
        <v>-0.36</v>
      </c>
      <c r="AO317" t="s">
        <v>10217</v>
      </c>
      <c r="AP317">
        <v>9.8314837413113004E-2</v>
      </c>
      <c r="AQ317">
        <f>(Table2[[#This Row],[Sharpe Ratio]]-AVERAGE(Table2[Sharpe Ratio]))/_xlfn.STDEV.P(Table2[Sharpe Ratio])</f>
        <v>0.47494108619736575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1.2422762610214688E-3</v>
      </c>
      <c r="AS317">
        <f>_xlfn.RANK.AVG(Table2[[#This Row],[1Y Return vs Nifty Z-Score]],Table2[1Y Return vs Nifty Z-Score])</f>
        <v>240</v>
      </c>
      <c r="AT317">
        <f>_xlfn.RANK.AVG(Table2[[#This Row],[6M Return vs Nifty Z-Score]],Table2[6M Return vs Nifty Z-Score])</f>
        <v>527</v>
      </c>
      <c r="AU317">
        <f>_xlfn.RANK.AVG(Table2[[#This Row],[Sharpe Ratio Z-Score]],Table2[Sharpe Ratio Z-Score])</f>
        <v>218</v>
      </c>
      <c r="AV317">
        <f>(Table2[[#This Row],[Rank 1Y]]+Table2[[#This Row],[Rank 6M]]+Table2[[#This Row],[Rank Sharpe]])/3</f>
        <v>328.33333333333331</v>
      </c>
    </row>
    <row r="318" spans="1:48" x14ac:dyDescent="0.3">
      <c r="A318" t="s">
        <v>503</v>
      </c>
      <c r="B318" t="s">
        <v>504</v>
      </c>
      <c r="C318" t="s">
        <v>10187</v>
      </c>
      <c r="D318" t="s">
        <v>287</v>
      </c>
      <c r="E318">
        <v>42176.820068429901</v>
      </c>
      <c r="F318">
        <v>3092.3</v>
      </c>
      <c r="G318">
        <v>27.481577764228199</v>
      </c>
      <c r="H318">
        <f>(Table2[[#This Row],[1Y Return vs Nifty]]-AVERAGE(Table2[1Y Return vs Nifty]))/_xlfn.STDEV.P(Table2[1Y Return vs Nifty])</f>
        <v>-0.16646426517814661</v>
      </c>
      <c r="I318">
        <v>18.669931377000999</v>
      </c>
      <c r="J318">
        <f>(Table2[[#This Row],[1M Return vs Nifty]]-AVERAGE(Table2[1M Return vs Nifty]))/_xlfn.STDEV.P(Table2[1M Return vs Nifty])</f>
        <v>1.6715716632439455</v>
      </c>
      <c r="K318">
        <v>19.257578625712998</v>
      </c>
      <c r="L318">
        <f>(Table2[[#This Row],[6M Return vs Nifty]]-AVERAGE(Table2[6M Return vs Nifty]))/_xlfn.STDEV.P(Table2[6M Return vs Nifty])</f>
        <v>0.44120202353969573</v>
      </c>
      <c r="M318">
        <v>6.5006046169855596</v>
      </c>
      <c r="N318">
        <f>(Table2[[#This Row],[1W Return vs Nifty]]-AVERAGE(Table2[1W Return vs Nifty]))/_xlfn.STDEV.P(Table2[1W Return vs Nifty])</f>
        <v>0.93711319747589161</v>
      </c>
      <c r="O318">
        <v>2838.75</v>
      </c>
      <c r="P318">
        <v>2652.6095178017399</v>
      </c>
      <c r="Q318">
        <v>2377.2952858122499</v>
      </c>
      <c r="R318">
        <v>84.7570829408604</v>
      </c>
      <c r="S318" s="2">
        <f>(Table2[[#This Row],[Close Price]]-Table2[[#This Row],[20D EMA]])/Table2[[#This Row],[20D EMA]]</f>
        <v>8.9317481285777253E-2</v>
      </c>
      <c r="T318" s="2">
        <f>(Table2[[#This Row],[Close Price]]-Table2[[#This Row],[50D EMA]])/Table2[[#This Row],[50D EMA]]</f>
        <v>0.16575771113218307</v>
      </c>
      <c r="U318" s="2">
        <f>(Table2[[#This Row],[Close Price]]-Table2[[#This Row],[200D EMA]])/Table2[[#This Row],[200D EMA]]</f>
        <v>0.30076394735433754</v>
      </c>
      <c r="V318">
        <v>0.87574097157284603</v>
      </c>
      <c r="W318">
        <v>3083.05</v>
      </c>
      <c r="X318">
        <v>3163</v>
      </c>
      <c r="Y318">
        <v>2919</v>
      </c>
      <c r="Z318">
        <v>3122.05</v>
      </c>
      <c r="AA318">
        <v>2510</v>
      </c>
      <c r="AB318">
        <v>3122.05</v>
      </c>
      <c r="AC318" s="2">
        <f>(Table2[[#This Row],[Close Price]]/Table2[[#This Row],[Day Low]])-1</f>
        <v>3.0002757010103576E-3</v>
      </c>
      <c r="AD318" s="2">
        <f>(Table2[[#This Row],[Day High]]/Table2[[#This Row],[Close Price]])-1</f>
        <v>2.2863240953335584E-2</v>
      </c>
      <c r="AE318" s="2">
        <f>(Table2[[#This Row],[Close Price]]/Table2[[#This Row],[Current Week Low]])-1</f>
        <v>5.9369647139431381E-2</v>
      </c>
      <c r="AF318" s="2">
        <f>(Table2[[#This Row],[Current Week High]]/Table2[[#This Row],[Close Price]])-1</f>
        <v>9.6206706981858403E-3</v>
      </c>
      <c r="AG318" s="2">
        <f>(Table2[[#This Row],[Close Price]]/Table2[[#This Row],[Current Month Low]])-1</f>
        <v>0.23199203187250994</v>
      </c>
      <c r="AH318" s="2">
        <f>(Table2[[#This Row],[Current Month High]]/Table2[[#This Row],[Close Price]])-1</f>
        <v>9.6206706981858403E-3</v>
      </c>
      <c r="AI318">
        <v>0.96206706981858403</v>
      </c>
      <c r="AJ318">
        <v>60.902255639097703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</v>
      </c>
      <c r="AM318" t="s">
        <v>10218</v>
      </c>
      <c r="AN318">
        <v>11.45</v>
      </c>
      <c r="AO318" t="s">
        <v>10218</v>
      </c>
      <c r="AP318">
        <v>1.9042671275632E-2</v>
      </c>
      <c r="AQ318">
        <f>(Table2[[#This Row],[Sharpe Ratio]]-AVERAGE(Table2[Sharpe Ratio]))/_xlfn.STDEV.P(Table2[Sharpe Ratio])</f>
        <v>-0.44269185860979893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2.4407307604715873</v>
      </c>
      <c r="AS318">
        <f>_xlfn.RANK.AVG(Table2[[#This Row],[1Y Return vs Nifty Z-Score]],Table2[1Y Return vs Nifty Z-Score])</f>
        <v>336</v>
      </c>
      <c r="AT318">
        <f>_xlfn.RANK.AVG(Table2[[#This Row],[6M Return vs Nifty Z-Score]],Table2[6M Return vs Nifty Z-Score])</f>
        <v>198</v>
      </c>
      <c r="AU318">
        <f>_xlfn.RANK.AVG(Table2[[#This Row],[Sharpe Ratio Z-Score]],Table2[Sharpe Ratio Z-Score])</f>
        <v>457</v>
      </c>
      <c r="AV318">
        <f>(Table2[[#This Row],[Rank 1Y]]+Table2[[#This Row],[Rank 6M]]+Table2[[#This Row],[Rank Sharpe]])/3</f>
        <v>330.33333333333331</v>
      </c>
    </row>
    <row r="319" spans="1:48" x14ac:dyDescent="0.3">
      <c r="A319" t="s">
        <v>1510</v>
      </c>
      <c r="B319" t="s">
        <v>1511</v>
      </c>
      <c r="C319" t="s">
        <v>10182</v>
      </c>
      <c r="D319" t="s">
        <v>68</v>
      </c>
      <c r="E319">
        <v>6572.192</v>
      </c>
      <c r="F319">
        <v>933.55</v>
      </c>
      <c r="G319">
        <v>85.643049829196002</v>
      </c>
      <c r="H319">
        <f>(Table2[[#This Row],[1Y Return vs Nifty]]-AVERAGE(Table2[1Y Return vs Nifty]))/_xlfn.STDEV.P(Table2[1Y Return vs Nifty])</f>
        <v>0.63101676995765643</v>
      </c>
      <c r="I319">
        <v>7.07460544566705</v>
      </c>
      <c r="J319">
        <f>(Table2[[#This Row],[1M Return vs Nifty]]-AVERAGE(Table2[1M Return vs Nifty]))/_xlfn.STDEV.P(Table2[1M Return vs Nifty])</f>
        <v>0.50454687244251339</v>
      </c>
      <c r="K319">
        <v>-26.846053480245601</v>
      </c>
      <c r="L319">
        <f>(Table2[[#This Row],[6M Return vs Nifty]]-AVERAGE(Table2[6M Return vs Nifty]))/_xlfn.STDEV.P(Table2[6M Return vs Nifty])</f>
        <v>-1.1237627130793764</v>
      </c>
      <c r="M319">
        <v>7.7536666700860097</v>
      </c>
      <c r="N319">
        <f>(Table2[[#This Row],[1W Return vs Nifty]]-AVERAGE(Table2[1W Return vs Nifty]))/_xlfn.STDEV.P(Table2[1W Return vs Nifty])</f>
        <v>1.1948380557524543</v>
      </c>
      <c r="O319">
        <v>903.73</v>
      </c>
      <c r="P319">
        <v>891.09083549723698</v>
      </c>
      <c r="Q319">
        <v>776.77010901841402</v>
      </c>
      <c r="R319">
        <v>58.862558689672298</v>
      </c>
      <c r="S319" s="2">
        <f>(Table2[[#This Row],[Close Price]]-Table2[[#This Row],[20D EMA]])/Table2[[#This Row],[20D EMA]]</f>
        <v>3.2996580837196879E-2</v>
      </c>
      <c r="T319" s="2">
        <f>(Table2[[#This Row],[Close Price]]-Table2[[#This Row],[50D EMA]])/Table2[[#This Row],[50D EMA]]</f>
        <v>4.7648525617559924E-2</v>
      </c>
      <c r="U319" s="2">
        <f>(Table2[[#This Row],[Close Price]]-Table2[[#This Row],[200D EMA]])/Table2[[#This Row],[200D EMA]]</f>
        <v>0.20183563857742282</v>
      </c>
      <c r="V319">
        <v>1.76126898886358</v>
      </c>
      <c r="W319">
        <v>935.55</v>
      </c>
      <c r="X319">
        <v>944.85</v>
      </c>
      <c r="Y319">
        <v>930.1</v>
      </c>
      <c r="Z319">
        <v>988.7</v>
      </c>
      <c r="AA319">
        <v>800</v>
      </c>
      <c r="AB319">
        <v>1036.9000000000001</v>
      </c>
      <c r="AC319" s="2">
        <f>(Table2[[#This Row],[Close Price]]/Table2[[#This Row],[Day Low]])-1</f>
        <v>-2.137779915557747E-3</v>
      </c>
      <c r="AD319" s="2">
        <f>(Table2[[#This Row],[Day High]]/Table2[[#This Row],[Close Price]])-1</f>
        <v>1.21043329227144E-2</v>
      </c>
      <c r="AE319" s="2">
        <f>(Table2[[#This Row],[Close Price]]/Table2[[#This Row],[Current Week Low]])-1</f>
        <v>3.7092785721963839E-3</v>
      </c>
      <c r="AF319" s="2">
        <f>(Table2[[#This Row],[Current Week High]]/Table2[[#This Row],[Close Price]])-1</f>
        <v>5.907557174227418E-2</v>
      </c>
      <c r="AG319" s="2">
        <f>(Table2[[#This Row],[Close Price]]/Table2[[#This Row],[Current Month Low]])-1</f>
        <v>0.16693749999999996</v>
      </c>
      <c r="AH319" s="2">
        <f>(Table2[[#This Row],[Current Month High]]/Table2[[#This Row],[Close Price]])-1</f>
        <v>0.11070644314712674</v>
      </c>
      <c r="AI319">
        <v>24.7924588934711</v>
      </c>
      <c r="AJ319">
        <v>148.284574468085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-7.0000000000000007E-2</v>
      </c>
      <c r="AM319" t="s">
        <v>10217</v>
      </c>
      <c r="AN319">
        <v>0.8</v>
      </c>
      <c r="AO319" t="s">
        <v>10218</v>
      </c>
      <c r="AP319">
        <v>0.108902266156762</v>
      </c>
      <c r="AQ319">
        <f>(Table2[[#This Row],[Sharpe Ratio]]-AVERAGE(Table2[Sharpe Ratio]))/_xlfn.STDEV.P(Table2[Sharpe Ratio])</f>
        <v>0.59749826975056108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1.8041372548238086</v>
      </c>
      <c r="AS319">
        <f>_xlfn.RANK.AVG(Table2[[#This Row],[1Y Return vs Nifty Z-Score]],Table2[1Y Return vs Nifty Z-Score])</f>
        <v>131</v>
      </c>
      <c r="AT319">
        <f>_xlfn.RANK.AVG(Table2[[#This Row],[6M Return vs Nifty Z-Score]],Table2[6M Return vs Nifty Z-Score])</f>
        <v>666</v>
      </c>
      <c r="AU319">
        <f>_xlfn.RANK.AVG(Table2[[#This Row],[Sharpe Ratio Z-Score]],Table2[Sharpe Ratio Z-Score])</f>
        <v>198</v>
      </c>
      <c r="AV319">
        <f>(Table2[[#This Row],[Rank 1Y]]+Table2[[#This Row],[Rank 6M]]+Table2[[#This Row],[Rank Sharpe]])/3</f>
        <v>331.66666666666669</v>
      </c>
    </row>
    <row r="320" spans="1:48" x14ac:dyDescent="0.3">
      <c r="A320" t="s">
        <v>1669</v>
      </c>
      <c r="B320" t="s">
        <v>1670</v>
      </c>
      <c r="C320" t="s">
        <v>10188</v>
      </c>
      <c r="D320" t="s">
        <v>118</v>
      </c>
      <c r="E320">
        <v>5029.2231108599999</v>
      </c>
      <c r="F320">
        <v>294.10000000000002</v>
      </c>
      <c r="G320">
        <v>67.8147786379038</v>
      </c>
      <c r="H320">
        <f>(Table2[[#This Row],[1Y Return vs Nifty]]-AVERAGE(Table2[1Y Return vs Nifty]))/_xlfn.STDEV.P(Table2[1Y Return vs Nifty])</f>
        <v>0.38656442617185971</v>
      </c>
      <c r="I320">
        <v>1.4119668317482901</v>
      </c>
      <c r="J320">
        <f>(Table2[[#This Row],[1M Return vs Nifty]]-AVERAGE(Table2[1M Return vs Nifty]))/_xlfn.STDEV.P(Table2[1M Return vs Nifty])</f>
        <v>-6.5375843221280039E-2</v>
      </c>
      <c r="K320">
        <v>-11.5807925701104</v>
      </c>
      <c r="L320">
        <f>(Table2[[#This Row],[6M Return vs Nifty]]-AVERAGE(Table2[6M Return vs Nifty]))/_xlfn.STDEV.P(Table2[6M Return vs Nifty])</f>
        <v>-0.60559106524160067</v>
      </c>
      <c r="M320">
        <v>2.6227809003268199</v>
      </c>
      <c r="N320">
        <f>(Table2[[#This Row],[1W Return vs Nifty]]-AVERAGE(Table2[1W Return vs Nifty]))/_xlfn.STDEV.P(Table2[1W Return vs Nifty])</f>
        <v>0.13953771801378187</v>
      </c>
      <c r="O320">
        <v>283.99</v>
      </c>
      <c r="P320">
        <v>278.308541151577</v>
      </c>
      <c r="Q320">
        <v>240.13434626429199</v>
      </c>
      <c r="R320">
        <v>61.703996720894402</v>
      </c>
      <c r="S320" s="2">
        <f>(Table2[[#This Row],[Close Price]]-Table2[[#This Row],[20D EMA]])/Table2[[#This Row],[20D EMA]]</f>
        <v>3.559984506496712E-2</v>
      </c>
      <c r="T320" s="2">
        <f>(Table2[[#This Row],[Close Price]]-Table2[[#This Row],[50D EMA]])/Table2[[#This Row],[50D EMA]]</f>
        <v>5.6740834410189421E-2</v>
      </c>
      <c r="U320" s="2">
        <f>(Table2[[#This Row],[Close Price]]-Table2[[#This Row],[200D EMA]])/Table2[[#This Row],[200D EMA]]</f>
        <v>0.2247310914712442</v>
      </c>
      <c r="V320">
        <v>0.59672637265184703</v>
      </c>
      <c r="W320">
        <v>293.10000000000002</v>
      </c>
      <c r="X320">
        <v>297.5</v>
      </c>
      <c r="Y320">
        <v>281.5</v>
      </c>
      <c r="Z320">
        <v>299.2</v>
      </c>
      <c r="AA320">
        <v>254.75</v>
      </c>
      <c r="AB320">
        <v>311.5</v>
      </c>
      <c r="AC320" s="2">
        <f>(Table2[[#This Row],[Close Price]]/Table2[[#This Row],[Day Low]])-1</f>
        <v>3.411804844762889E-3</v>
      </c>
      <c r="AD320" s="2">
        <f>(Table2[[#This Row],[Day High]]/Table2[[#This Row],[Close Price]])-1</f>
        <v>1.156069364161838E-2</v>
      </c>
      <c r="AE320" s="2">
        <f>(Table2[[#This Row],[Close Price]]/Table2[[#This Row],[Current Week Low]])-1</f>
        <v>4.4760213143872241E-2</v>
      </c>
      <c r="AF320" s="2">
        <f>(Table2[[#This Row],[Current Week High]]/Table2[[#This Row],[Close Price]])-1</f>
        <v>1.7341040462427681E-2</v>
      </c>
      <c r="AG320" s="2">
        <f>(Table2[[#This Row],[Close Price]]/Table2[[#This Row],[Current Month Low]])-1</f>
        <v>0.1544651619234545</v>
      </c>
      <c r="AH320" s="2">
        <f>(Table2[[#This Row],[Current Month High]]/Table2[[#This Row],[Close Price]])-1</f>
        <v>5.9163549812988769E-2</v>
      </c>
      <c r="AI320">
        <v>8.9595375722543107</v>
      </c>
      <c r="AJ320">
        <v>127.27975270479099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</v>
      </c>
      <c r="AM320">
        <v>0</v>
      </c>
      <c r="AN320">
        <v>-2.62</v>
      </c>
      <c r="AO320" t="s">
        <v>10217</v>
      </c>
      <c r="AP320">
        <v>7.2297266340114005E-2</v>
      </c>
      <c r="AQ320">
        <f>(Table2[[#This Row],[Sharpe Ratio]]-AVERAGE(Table2[Sharpe Ratio]))/_xlfn.STDEV.P(Table2[Sharpe Ratio])</f>
        <v>0.17376878923956213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2.8904024962322944E-2</v>
      </c>
      <c r="AS320">
        <f>_xlfn.RANK.AVG(Table2[[#This Row],[1Y Return vs Nifty Z-Score]],Table2[1Y Return vs Nifty Z-Score])</f>
        <v>190</v>
      </c>
      <c r="AT320">
        <f>_xlfn.RANK.AVG(Table2[[#This Row],[6M Return vs Nifty Z-Score]],Table2[6M Return vs Nifty Z-Score])</f>
        <v>523</v>
      </c>
      <c r="AU320">
        <f>_xlfn.RANK.AVG(Table2[[#This Row],[Sharpe Ratio Z-Score]],Table2[Sharpe Ratio Z-Score])</f>
        <v>287</v>
      </c>
      <c r="AV320">
        <f>(Table2[[#This Row],[Rank 1Y]]+Table2[[#This Row],[Rank 6M]]+Table2[[#This Row],[Rank Sharpe]])/3</f>
        <v>333.33333333333331</v>
      </c>
    </row>
    <row r="321" spans="1:48" x14ac:dyDescent="0.3">
      <c r="A321" t="s">
        <v>35</v>
      </c>
      <c r="B321" t="s">
        <v>36</v>
      </c>
      <c r="C321" t="s">
        <v>10173</v>
      </c>
      <c r="D321" t="s">
        <v>37</v>
      </c>
      <c r="E321">
        <v>743882.97961460997</v>
      </c>
      <c r="F321">
        <v>1176.0999999999999</v>
      </c>
      <c r="G321">
        <v>57.469348907806797</v>
      </c>
      <c r="H321">
        <f>(Table2[[#This Row],[1Y Return vs Nifty]]-AVERAGE(Table2[1Y Return vs Nifty]))/_xlfn.STDEV.P(Table2[1Y Return vs Nifty])</f>
        <v>0.24471306448578173</v>
      </c>
      <c r="I321">
        <v>15.6753818622329</v>
      </c>
      <c r="J321">
        <f>(Table2[[#This Row],[1M Return vs Nifty]]-AVERAGE(Table2[1M Return vs Nifty]))/_xlfn.STDEV.P(Table2[1M Return vs Nifty])</f>
        <v>1.3701818151523935</v>
      </c>
      <c r="K321">
        <v>8.9863455147196305</v>
      </c>
      <c r="L321">
        <f>(Table2[[#This Row],[6M Return vs Nifty]]-AVERAGE(Table2[6M Return vs Nifty]))/_xlfn.STDEV.P(Table2[6M Return vs Nifty])</f>
        <v>9.2550151961418234E-2</v>
      </c>
      <c r="M321">
        <v>5.8854350053715496</v>
      </c>
      <c r="N321">
        <f>(Table2[[#This Row],[1W Return vs Nifty]]-AVERAGE(Table2[1W Return vs Nifty]))/_xlfn.STDEV.P(Table2[1W Return vs Nifty])</f>
        <v>0.81058753932753236</v>
      </c>
      <c r="O321">
        <v>1109.82</v>
      </c>
      <c r="P321">
        <v>1055.8209451953501</v>
      </c>
      <c r="Q321">
        <v>925.25910381442702</v>
      </c>
      <c r="R321">
        <v>69.700643659905495</v>
      </c>
      <c r="S321" s="2">
        <f>(Table2[[#This Row],[Close Price]]-Table2[[#This Row],[20D EMA]])/Table2[[#This Row],[20D EMA]]</f>
        <v>5.9721396262456955E-2</v>
      </c>
      <c r="T321" s="2">
        <f>(Table2[[#This Row],[Close Price]]-Table2[[#This Row],[50D EMA]])/Table2[[#This Row],[50D EMA]]</f>
        <v>0.11391993628464679</v>
      </c>
      <c r="U321" s="2">
        <f>(Table2[[#This Row],[Close Price]]-Table2[[#This Row],[200D EMA]])/Table2[[#This Row],[200D EMA]]</f>
        <v>0.27110340784702225</v>
      </c>
      <c r="V321">
        <v>1.61934212337953</v>
      </c>
      <c r="W321">
        <v>1179</v>
      </c>
      <c r="X321">
        <v>1215.8</v>
      </c>
      <c r="Y321">
        <v>1163.8</v>
      </c>
      <c r="Z321">
        <v>1197</v>
      </c>
      <c r="AA321">
        <v>982.2</v>
      </c>
      <c r="AB321">
        <v>1197</v>
      </c>
      <c r="AC321" s="2">
        <f>(Table2[[#This Row],[Close Price]]/Table2[[#This Row],[Day Low]])-1</f>
        <v>-2.4597116200170133E-3</v>
      </c>
      <c r="AD321" s="2">
        <f>(Table2[[#This Row],[Day High]]/Table2[[#This Row],[Close Price]])-1</f>
        <v>3.3755633024402654E-2</v>
      </c>
      <c r="AE321" s="2">
        <f>(Table2[[#This Row],[Close Price]]/Table2[[#This Row],[Current Week Low]])-1</f>
        <v>1.0568826258807285E-2</v>
      </c>
      <c r="AF321" s="2">
        <f>(Table2[[#This Row],[Current Week High]]/Table2[[#This Row],[Close Price]])-1</f>
        <v>1.7770597738287597E-2</v>
      </c>
      <c r="AG321" s="2">
        <f>(Table2[[#This Row],[Close Price]]/Table2[[#This Row],[Current Month Low]])-1</f>
        <v>0.19741396864182437</v>
      </c>
      <c r="AH321" s="2">
        <f>(Table2[[#This Row],[Current Month High]]/Table2[[#This Row],[Close Price]])-1</f>
        <v>1.7770597738287597E-2</v>
      </c>
      <c r="AI321">
        <v>1.7770597738287499</v>
      </c>
      <c r="AJ321">
        <v>96.886247593538101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0.2</v>
      </c>
      <c r="AM321" t="s">
        <v>10218</v>
      </c>
      <c r="AN321">
        <v>11.84</v>
      </c>
      <c r="AO321" t="s">
        <v>10218</v>
      </c>
      <c r="AP321">
        <v>7.6119237856610003E-3</v>
      </c>
      <c r="AQ321">
        <f>(Table2[[#This Row],[Sharpe Ratio]]-AVERAGE(Table2[Sharpe Ratio]))/_xlfn.STDEV.P(Table2[Sharpe Ratio])</f>
        <v>-0.57501106964760273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1.9430215012795231</v>
      </c>
      <c r="AS321">
        <f>_xlfn.RANK.AVG(Table2[[#This Row],[1Y Return vs Nifty Z-Score]],Table2[1Y Return vs Nifty Z-Score])</f>
        <v>223</v>
      </c>
      <c r="AT321">
        <f>_xlfn.RANK.AVG(Table2[[#This Row],[6M Return vs Nifty Z-Score]],Table2[6M Return vs Nifty Z-Score])</f>
        <v>287</v>
      </c>
      <c r="AU321">
        <f>_xlfn.RANK.AVG(Table2[[#This Row],[Sharpe Ratio Z-Score]],Table2[Sharpe Ratio Z-Score])</f>
        <v>494</v>
      </c>
      <c r="AV321">
        <f>(Table2[[#This Row],[Rank 1Y]]+Table2[[#This Row],[Rank 6M]]+Table2[[#This Row],[Rank Sharpe]])/3</f>
        <v>334.66666666666669</v>
      </c>
    </row>
    <row r="322" spans="1:48" x14ac:dyDescent="0.3">
      <c r="A322" t="s">
        <v>1902</v>
      </c>
      <c r="B322" t="s">
        <v>1903</v>
      </c>
      <c r="C322" t="s">
        <v>10183</v>
      </c>
      <c r="D322" t="s">
        <v>478</v>
      </c>
      <c r="E322">
        <v>3670.6762613599999</v>
      </c>
      <c r="F322">
        <v>4248.7</v>
      </c>
      <c r="G322">
        <v>10.5852289655761</v>
      </c>
      <c r="H322">
        <f>(Table2[[#This Row],[1Y Return vs Nifty]]-AVERAGE(Table2[1Y Return vs Nifty]))/_xlfn.STDEV.P(Table2[1Y Return vs Nifty])</f>
        <v>-0.3981385549023353</v>
      </c>
      <c r="I322">
        <v>-0.28639830782374798</v>
      </c>
      <c r="J322">
        <f>(Table2[[#This Row],[1M Return vs Nifty]]-AVERAGE(Table2[1M Return vs Nifty]))/_xlfn.STDEV.P(Table2[1M Return vs Nifty])</f>
        <v>-0.23630973791737203</v>
      </c>
      <c r="K322">
        <v>12.694470937278201</v>
      </c>
      <c r="L322">
        <f>(Table2[[#This Row],[6M Return vs Nifty]]-AVERAGE(Table2[6M Return vs Nifty]))/_xlfn.STDEV.P(Table2[6M Return vs Nifty])</f>
        <v>0.21842061509386301</v>
      </c>
      <c r="M322">
        <v>1.41098787185935</v>
      </c>
      <c r="N322">
        <f>(Table2[[#This Row],[1W Return vs Nifty]]-AVERAGE(Table2[1W Return vs Nifty]))/_xlfn.STDEV.P(Table2[1W Return vs Nifty])</f>
        <v>-0.10969909013116119</v>
      </c>
      <c r="O322">
        <v>4155.6099999999997</v>
      </c>
      <c r="P322">
        <v>3951.5622355011801</v>
      </c>
      <c r="Q322">
        <v>3552.562962038</v>
      </c>
      <c r="R322">
        <v>59.517790238245702</v>
      </c>
      <c r="S322" s="2">
        <f>(Table2[[#This Row],[Close Price]]-Table2[[#This Row],[20D EMA]])/Table2[[#This Row],[20D EMA]]</f>
        <v>2.2401043408789602E-2</v>
      </c>
      <c r="T322" s="2">
        <f>(Table2[[#This Row],[Close Price]]-Table2[[#This Row],[50D EMA]])/Table2[[#This Row],[50D EMA]]</f>
        <v>7.5195010679398669E-2</v>
      </c>
      <c r="U322" s="2">
        <f>(Table2[[#This Row],[Close Price]]-Table2[[#This Row],[200D EMA]])/Table2[[#This Row],[200D EMA]]</f>
        <v>0.19595346948126899</v>
      </c>
      <c r="V322">
        <v>0.69159628812950802</v>
      </c>
      <c r="W322">
        <v>4212.6000000000004</v>
      </c>
      <c r="X322">
        <v>4339.95</v>
      </c>
      <c r="Y322">
        <v>4200</v>
      </c>
      <c r="Z322">
        <v>4384</v>
      </c>
      <c r="AA322">
        <v>3945.6</v>
      </c>
      <c r="AB322">
        <v>4384</v>
      </c>
      <c r="AC322" s="2">
        <f>(Table2[[#This Row],[Close Price]]/Table2[[#This Row],[Day Low]])-1</f>
        <v>8.5695295067178545E-3</v>
      </c>
      <c r="AD322" s="2">
        <f>(Table2[[#This Row],[Day High]]/Table2[[#This Row],[Close Price]])-1</f>
        <v>2.1477157718831741E-2</v>
      </c>
      <c r="AE322" s="2">
        <f>(Table2[[#This Row],[Close Price]]/Table2[[#This Row],[Current Week Low]])-1</f>
        <v>1.1595238095237992E-2</v>
      </c>
      <c r="AF322" s="2">
        <f>(Table2[[#This Row],[Current Week High]]/Table2[[#This Row],[Close Price]])-1</f>
        <v>3.1845034951867746E-2</v>
      </c>
      <c r="AG322" s="2">
        <f>(Table2[[#This Row],[Close Price]]/Table2[[#This Row],[Current Month Low]])-1</f>
        <v>7.68197485806974E-2</v>
      </c>
      <c r="AH322" s="2">
        <f>(Table2[[#This Row],[Current Month High]]/Table2[[#This Row],[Close Price]])-1</f>
        <v>3.1845034951867746E-2</v>
      </c>
      <c r="AI322">
        <v>3.3727963847765201</v>
      </c>
      <c r="AJ322">
        <v>42.813445378151201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0.08</v>
      </c>
      <c r="AM322" t="s">
        <v>10218</v>
      </c>
      <c r="AN322">
        <v>3.63</v>
      </c>
      <c r="AO322" t="s">
        <v>10218</v>
      </c>
      <c r="AP322">
        <v>6.1339356714802999E-2</v>
      </c>
      <c r="AQ322">
        <f>(Table2[[#This Row],[Sharpe Ratio]]-AVERAGE(Table2[Sharpe Ratio]))/_xlfn.STDEV.P(Table2[Sharpe Ratio])</f>
        <v>4.6923020184052401E-2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-0.47880374767295308</v>
      </c>
      <c r="AS322">
        <f>_xlfn.RANK.AVG(Table2[[#This Row],[1Y Return vs Nifty Z-Score]],Table2[1Y Return vs Nifty Z-Score])</f>
        <v>437</v>
      </c>
      <c r="AT322">
        <f>_xlfn.RANK.AVG(Table2[[#This Row],[6M Return vs Nifty Z-Score]],Table2[6M Return vs Nifty Z-Score])</f>
        <v>251</v>
      </c>
      <c r="AU322">
        <f>_xlfn.RANK.AVG(Table2[[#This Row],[Sharpe Ratio Z-Score]],Table2[Sharpe Ratio Z-Score])</f>
        <v>320</v>
      </c>
      <c r="AV322">
        <f>(Table2[[#This Row],[Rank 1Y]]+Table2[[#This Row],[Rank 6M]]+Table2[[#This Row],[Rank Sharpe]])/3</f>
        <v>336</v>
      </c>
    </row>
    <row r="323" spans="1:48" x14ac:dyDescent="0.3">
      <c r="A323" t="s">
        <v>304</v>
      </c>
      <c r="B323" t="s">
        <v>305</v>
      </c>
      <c r="C323" t="s">
        <v>10184</v>
      </c>
      <c r="D323" t="s">
        <v>146</v>
      </c>
      <c r="E323">
        <v>90773.283349849997</v>
      </c>
      <c r="F323">
        <v>7027.25</v>
      </c>
      <c r="G323">
        <v>26.885285086861401</v>
      </c>
      <c r="H323">
        <f>(Table2[[#This Row],[1Y Return vs Nifty]]-AVERAGE(Table2[1Y Return vs Nifty]))/_xlfn.STDEV.P(Table2[1Y Return vs Nifty])</f>
        <v>-0.17464033233578649</v>
      </c>
      <c r="I323">
        <v>1.8025661814552601E-2</v>
      </c>
      <c r="J323">
        <f>(Table2[[#This Row],[1M Return vs Nifty]]-AVERAGE(Table2[1M Return vs Nifty]))/_xlfn.STDEV.P(Table2[1M Return vs Nifty])</f>
        <v>-0.20567064061334239</v>
      </c>
      <c r="K323">
        <v>24.814704202174799</v>
      </c>
      <c r="L323">
        <f>(Table2[[#This Row],[6M Return vs Nifty]]-AVERAGE(Table2[6M Return vs Nifty]))/_xlfn.STDEV.P(Table2[6M Return vs Nifty])</f>
        <v>0.62983587225988491</v>
      </c>
      <c r="M323">
        <v>-1.8591670801078E-2</v>
      </c>
      <c r="N323">
        <f>(Table2[[#This Row],[1W Return vs Nifty]]-AVERAGE(Table2[1W Return vs Nifty]))/_xlfn.STDEV.P(Table2[1W Return vs Nifty])</f>
        <v>-0.40372936909109453</v>
      </c>
      <c r="O323">
        <v>6885.64</v>
      </c>
      <c r="P323">
        <v>6586.1059804070201</v>
      </c>
      <c r="Q323">
        <v>5677.2846006346899</v>
      </c>
      <c r="R323">
        <v>57.160710718884602</v>
      </c>
      <c r="S323" s="2">
        <f>(Table2[[#This Row],[Close Price]]-Table2[[#This Row],[20D EMA]])/Table2[[#This Row],[20D EMA]]</f>
        <v>2.056598950860046E-2</v>
      </c>
      <c r="T323" s="2">
        <f>(Table2[[#This Row],[Close Price]]-Table2[[#This Row],[50D EMA]])/Table2[[#This Row],[50D EMA]]</f>
        <v>6.6981008338665896E-2</v>
      </c>
      <c r="U323" s="2">
        <f>(Table2[[#This Row],[Close Price]]-Table2[[#This Row],[200D EMA]])/Table2[[#This Row],[200D EMA]]</f>
        <v>0.2377836403012791</v>
      </c>
      <c r="V323">
        <v>0.69736093862138804</v>
      </c>
      <c r="W323">
        <v>6980</v>
      </c>
      <c r="X323">
        <v>7090</v>
      </c>
      <c r="Y323">
        <v>6988.95</v>
      </c>
      <c r="Z323">
        <v>7260.5</v>
      </c>
      <c r="AA323">
        <v>6569.1</v>
      </c>
      <c r="AB323">
        <v>7260.5</v>
      </c>
      <c r="AC323" s="2">
        <f>(Table2[[#This Row],[Close Price]]/Table2[[#This Row],[Day Low]])-1</f>
        <v>6.7693409742120014E-3</v>
      </c>
      <c r="AD323" s="2">
        <f>(Table2[[#This Row],[Day High]]/Table2[[#This Row],[Close Price]])-1</f>
        <v>8.9295243516311906E-3</v>
      </c>
      <c r="AE323" s="2">
        <f>(Table2[[#This Row],[Close Price]]/Table2[[#This Row],[Current Week Low]])-1</f>
        <v>5.4800792679874366E-3</v>
      </c>
      <c r="AF323" s="2">
        <f>(Table2[[#This Row],[Current Week High]]/Table2[[#This Row],[Close Price]])-1</f>
        <v>3.3192216016222575E-2</v>
      </c>
      <c r="AG323" s="2">
        <f>(Table2[[#This Row],[Close Price]]/Table2[[#This Row],[Current Month Low]])-1</f>
        <v>6.9743191609200617E-2</v>
      </c>
      <c r="AH323" s="2">
        <f>(Table2[[#This Row],[Current Month High]]/Table2[[#This Row],[Close Price]])-1</f>
        <v>3.3192216016222575E-2</v>
      </c>
      <c r="AI323">
        <v>3.31922160162225</v>
      </c>
      <c r="AJ323">
        <v>76.917460757039805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-0.06</v>
      </c>
      <c r="AM323" t="s">
        <v>10217</v>
      </c>
      <c r="AN323">
        <v>2.42</v>
      </c>
      <c r="AO323" t="s">
        <v>10218</v>
      </c>
      <c r="AP323">
        <v>1.3943018672769999E-3</v>
      </c>
      <c r="AQ323">
        <f>(Table2[[#This Row],[Sharpe Ratio]]-AVERAGE(Table2[Sharpe Ratio]))/_xlfn.STDEV.P(Table2[Sharpe Ratio])</f>
        <v>-0.64698456285036565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-0.80118903263070429</v>
      </c>
      <c r="AS323">
        <f>_xlfn.RANK.AVG(Table2[[#This Row],[1Y Return vs Nifty Z-Score]],Table2[1Y Return vs Nifty Z-Score])</f>
        <v>339</v>
      </c>
      <c r="AT323">
        <f>_xlfn.RANK.AVG(Table2[[#This Row],[6M Return vs Nifty Z-Score]],Table2[6M Return vs Nifty Z-Score])</f>
        <v>160</v>
      </c>
      <c r="AU323">
        <f>_xlfn.RANK.AVG(Table2[[#This Row],[Sharpe Ratio Z-Score]],Table2[Sharpe Ratio Z-Score])</f>
        <v>510</v>
      </c>
      <c r="AV323">
        <f>(Table2[[#This Row],[Rank 1Y]]+Table2[[#This Row],[Rank 6M]]+Table2[[#This Row],[Rank Sharpe]])/3</f>
        <v>336.33333333333331</v>
      </c>
    </row>
    <row r="324" spans="1:48" x14ac:dyDescent="0.3">
      <c r="A324" t="s">
        <v>44</v>
      </c>
      <c r="B324" t="s">
        <v>45</v>
      </c>
      <c r="C324" t="s">
        <v>10176</v>
      </c>
      <c r="D324" t="s">
        <v>46</v>
      </c>
      <c r="E324">
        <v>524560.55434999999</v>
      </c>
      <c r="F324">
        <v>3815</v>
      </c>
      <c r="G324">
        <v>15.9684419353131</v>
      </c>
      <c r="H324">
        <f>(Table2[[#This Row],[1Y Return vs Nifty]]-AVERAGE(Table2[1Y Return vs Nifty]))/_xlfn.STDEV.P(Table2[1Y Return vs Nifty])</f>
        <v>-0.32432662925734912</v>
      </c>
      <c r="I324">
        <v>3.54057700855209</v>
      </c>
      <c r="J324">
        <f>(Table2[[#This Row],[1M Return vs Nifty]]-AVERAGE(Table2[1M Return vs Nifty]))/_xlfn.STDEV.P(Table2[1M Return vs Nifty])</f>
        <v>0.14886055349520905</v>
      </c>
      <c r="K324">
        <v>-5.21192919848444</v>
      </c>
      <c r="L324">
        <f>(Table2[[#This Row],[6M Return vs Nifty]]-AVERAGE(Table2[6M Return vs Nifty]))/_xlfn.STDEV.P(Table2[6M Return vs Nifty])</f>
        <v>-0.38940318299335369</v>
      </c>
      <c r="M324">
        <v>4.6664873305854302</v>
      </c>
      <c r="N324">
        <f>(Table2[[#This Row],[1W Return vs Nifty]]-AVERAGE(Table2[1W Return vs Nifty]))/_xlfn.STDEV.P(Table2[1W Return vs Nifty])</f>
        <v>0.55987919176127299</v>
      </c>
      <c r="O324">
        <v>3659.97</v>
      </c>
      <c r="P324">
        <v>3617.59363592723</v>
      </c>
      <c r="Q324">
        <v>3387.8623035168898</v>
      </c>
      <c r="R324">
        <v>73.133023485379695</v>
      </c>
      <c r="S324" s="2">
        <f>(Table2[[#This Row],[Close Price]]-Table2[[#This Row],[20D EMA]])/Table2[[#This Row],[20D EMA]]</f>
        <v>4.2358270696207949E-2</v>
      </c>
      <c r="T324" s="2">
        <f>(Table2[[#This Row],[Close Price]]-Table2[[#This Row],[50D EMA]])/Table2[[#This Row],[50D EMA]]</f>
        <v>5.4568418661587043E-2</v>
      </c>
      <c r="U324" s="2">
        <f>(Table2[[#This Row],[Close Price]]-Table2[[#This Row],[200D EMA]])/Table2[[#This Row],[200D EMA]]</f>
        <v>0.12607882440785886</v>
      </c>
      <c r="V324">
        <v>0.99759023131190405</v>
      </c>
      <c r="W324">
        <v>3801</v>
      </c>
      <c r="X324">
        <v>3838.95</v>
      </c>
      <c r="Y324">
        <v>3686.6</v>
      </c>
      <c r="Z324">
        <v>3822</v>
      </c>
      <c r="AA324">
        <v>3460</v>
      </c>
      <c r="AB324">
        <v>3822</v>
      </c>
      <c r="AC324" s="2">
        <f>(Table2[[#This Row],[Close Price]]/Table2[[#This Row],[Day Low]])-1</f>
        <v>3.6832412523020164E-3</v>
      </c>
      <c r="AD324" s="2">
        <f>(Table2[[#This Row],[Day High]]/Table2[[#This Row],[Close Price]])-1</f>
        <v>6.2778505897771453E-3</v>
      </c>
      <c r="AE324" s="2">
        <f>(Table2[[#This Row],[Close Price]]/Table2[[#This Row],[Current Week Low]])-1</f>
        <v>3.4828839581185989E-2</v>
      </c>
      <c r="AF324" s="2">
        <f>(Table2[[#This Row],[Current Week High]]/Table2[[#This Row],[Close Price]])-1</f>
        <v>1.8348623853210455E-3</v>
      </c>
      <c r="AG324" s="2">
        <f>(Table2[[#This Row],[Close Price]]/Table2[[#This Row],[Current Month Low]])-1</f>
        <v>0.10260115606936426</v>
      </c>
      <c r="AH324" s="2">
        <f>(Table2[[#This Row],[Current Month High]]/Table2[[#This Row],[Close Price]])-1</f>
        <v>1.8348623853210455E-3</v>
      </c>
      <c r="AI324">
        <v>2.7496723460026198</v>
      </c>
      <c r="AJ324">
        <v>47.508023044503702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0.01</v>
      </c>
      <c r="AM324" t="s">
        <v>10218</v>
      </c>
      <c r="AN324">
        <v>4.54</v>
      </c>
      <c r="AO324" t="s">
        <v>10218</v>
      </c>
      <c r="AP324">
        <v>0.13125810409147201</v>
      </c>
      <c r="AQ324">
        <f>(Table2[[#This Row],[Sharpe Ratio]]-AVERAGE(Table2[Sharpe Ratio]))/_xlfn.STDEV.P(Table2[Sharpe Ratio])</f>
        <v>0.85628334397297645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0.85129327697875579</v>
      </c>
      <c r="AS324">
        <f>_xlfn.RANK.AVG(Table2[[#This Row],[1Y Return vs Nifty Z-Score]],Table2[1Y Return vs Nifty Z-Score])</f>
        <v>406</v>
      </c>
      <c r="AT324">
        <f>_xlfn.RANK.AVG(Table2[[#This Row],[6M Return vs Nifty Z-Score]],Table2[6M Return vs Nifty Z-Score])</f>
        <v>456</v>
      </c>
      <c r="AU324">
        <f>_xlfn.RANK.AVG(Table2[[#This Row],[Sharpe Ratio Z-Score]],Table2[Sharpe Ratio Z-Score])</f>
        <v>148</v>
      </c>
      <c r="AV324">
        <f>(Table2[[#This Row],[Rank 1Y]]+Table2[[#This Row],[Rank 6M]]+Table2[[#This Row],[Rank Sharpe]])/3</f>
        <v>336.66666666666669</v>
      </c>
    </row>
    <row r="325" spans="1:48" x14ac:dyDescent="0.3">
      <c r="A325" t="s">
        <v>602</v>
      </c>
      <c r="B325" t="s">
        <v>603</v>
      </c>
      <c r="C325" t="s">
        <v>10183</v>
      </c>
      <c r="D325" t="s">
        <v>258</v>
      </c>
      <c r="E325">
        <v>32102.979577529899</v>
      </c>
      <c r="F325">
        <v>4267.95</v>
      </c>
      <c r="G325">
        <v>-4.9586293540184396</v>
      </c>
      <c r="H325">
        <f>(Table2[[#This Row],[1Y Return vs Nifty]]-AVERAGE(Table2[1Y Return vs Nifty]))/_xlfn.STDEV.P(Table2[1Y Return vs Nifty])</f>
        <v>-0.61126817116906174</v>
      </c>
      <c r="I325">
        <v>-6.0817382106765896</v>
      </c>
      <c r="J325">
        <f>(Table2[[#This Row],[1M Return vs Nifty]]-AVERAGE(Table2[1M Return vs Nifty]))/_xlfn.STDEV.P(Table2[1M Return vs Nifty])</f>
        <v>-0.8195883260141158</v>
      </c>
      <c r="K325">
        <v>11.137463750756799</v>
      </c>
      <c r="L325">
        <f>(Table2[[#This Row],[6M Return vs Nifty]]-AVERAGE(Table2[6M Return vs Nifty]))/_xlfn.STDEV.P(Table2[6M Return vs Nifty])</f>
        <v>0.16556878476586712</v>
      </c>
      <c r="M325">
        <v>6.441014384682</v>
      </c>
      <c r="N325">
        <f>(Table2[[#This Row],[1W Return vs Nifty]]-AVERAGE(Table2[1W Return vs Nifty]))/_xlfn.STDEV.P(Table2[1W Return vs Nifty])</f>
        <v>0.92485691364932265</v>
      </c>
      <c r="O325">
        <v>4112.2700000000004</v>
      </c>
      <c r="P325">
        <v>4035.96576014944</v>
      </c>
      <c r="Q325">
        <v>3523.8636181829902</v>
      </c>
      <c r="R325">
        <v>71.139017489486093</v>
      </c>
      <c r="S325" s="2">
        <f>(Table2[[#This Row],[Close Price]]-Table2[[#This Row],[20D EMA]])/Table2[[#This Row],[20D EMA]]</f>
        <v>3.7857436403737926E-2</v>
      </c>
      <c r="T325" s="2">
        <f>(Table2[[#This Row],[Close Price]]-Table2[[#This Row],[50D EMA]])/Table2[[#This Row],[50D EMA]]</f>
        <v>5.7479238833277435E-2</v>
      </c>
      <c r="U325" s="2">
        <f>(Table2[[#This Row],[Close Price]]-Table2[[#This Row],[200D EMA]])/Table2[[#This Row],[200D EMA]]</f>
        <v>0.21115640740962696</v>
      </c>
      <c r="V325">
        <v>0.74352015021047502</v>
      </c>
      <c r="W325">
        <v>4284.8999999999996</v>
      </c>
      <c r="X325">
        <v>4382.5</v>
      </c>
      <c r="Y325">
        <v>4059.25</v>
      </c>
      <c r="Z325">
        <v>4295</v>
      </c>
      <c r="AA325">
        <v>3753.45</v>
      </c>
      <c r="AB325">
        <v>4534.95</v>
      </c>
      <c r="AC325" s="2">
        <f>(Table2[[#This Row],[Close Price]]/Table2[[#This Row],[Day Low]])-1</f>
        <v>-3.9557515928025921E-3</v>
      </c>
      <c r="AD325" s="2">
        <f>(Table2[[#This Row],[Day High]]/Table2[[#This Row],[Close Price]])-1</f>
        <v>2.6839583406553569E-2</v>
      </c>
      <c r="AE325" s="2">
        <f>(Table2[[#This Row],[Close Price]]/Table2[[#This Row],[Current Week Low]])-1</f>
        <v>5.1413438443062009E-2</v>
      </c>
      <c r="AF325" s="2">
        <f>(Table2[[#This Row],[Current Week High]]/Table2[[#This Row],[Close Price]])-1</f>
        <v>6.3379374172611858E-3</v>
      </c>
      <c r="AG325" s="2">
        <f>(Table2[[#This Row],[Close Price]]/Table2[[#This Row],[Current Month Low]])-1</f>
        <v>0.13707389201934217</v>
      </c>
      <c r="AH325" s="2">
        <f>(Table2[[#This Row],[Current Month High]]/Table2[[#This Row],[Close Price]])-1</f>
        <v>6.2559308333040464E-2</v>
      </c>
      <c r="AI325">
        <v>12.8855773849271</v>
      </c>
      <c r="AJ325">
        <v>69.061200237670803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0.03</v>
      </c>
      <c r="AM325" t="s">
        <v>10218</v>
      </c>
      <c r="AN325">
        <v>5.25</v>
      </c>
      <c r="AO325" t="s">
        <v>10218</v>
      </c>
      <c r="AP325">
        <v>0.107524974806167</v>
      </c>
      <c r="AQ325">
        <f>(Table2[[#This Row],[Sharpe Ratio]]-AVERAGE(Table2[Sharpe Ratio]))/_xlfn.STDEV.P(Table2[Sharpe Ratio])</f>
        <v>0.58155512123469932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0.24112432246671156</v>
      </c>
      <c r="AS325">
        <f>_xlfn.RANK.AVG(Table2[[#This Row],[1Y Return vs Nifty Z-Score]],Table2[1Y Return vs Nifty Z-Score])</f>
        <v>543</v>
      </c>
      <c r="AT325">
        <f>_xlfn.RANK.AVG(Table2[[#This Row],[6M Return vs Nifty Z-Score]],Table2[6M Return vs Nifty Z-Score])</f>
        <v>265</v>
      </c>
      <c r="AU325">
        <f>_xlfn.RANK.AVG(Table2[[#This Row],[Sharpe Ratio Z-Score]],Table2[Sharpe Ratio Z-Score])</f>
        <v>202</v>
      </c>
      <c r="AV325">
        <f>(Table2[[#This Row],[Rank 1Y]]+Table2[[#This Row],[Rank 6M]]+Table2[[#This Row],[Rank Sharpe]])/3</f>
        <v>336.66666666666669</v>
      </c>
    </row>
    <row r="326" spans="1:48" x14ac:dyDescent="0.3">
      <c r="A326" t="s">
        <v>893</v>
      </c>
      <c r="B326" t="s">
        <v>894</v>
      </c>
      <c r="C326" t="s">
        <v>10173</v>
      </c>
      <c r="D326" t="s">
        <v>895</v>
      </c>
      <c r="E326">
        <v>17082.948061675001</v>
      </c>
      <c r="F326">
        <v>192.11</v>
      </c>
      <c r="G326">
        <v>30.322060756250199</v>
      </c>
      <c r="H326">
        <f>(Table2[[#This Row],[1Y Return vs Nifty]]-AVERAGE(Table2[1Y Return vs Nifty]))/_xlfn.STDEV.P(Table2[1Y Return vs Nifty])</f>
        <v>-0.12751698209987394</v>
      </c>
      <c r="I326">
        <v>0.91015387513814905</v>
      </c>
      <c r="J326">
        <f>(Table2[[#This Row],[1M Return vs Nifty]]-AVERAGE(Table2[1M Return vs Nifty]))/_xlfn.STDEV.P(Table2[1M Return vs Nifty])</f>
        <v>-0.11588138003649451</v>
      </c>
      <c r="K326">
        <v>15.309584549952801</v>
      </c>
      <c r="L326">
        <f>(Table2[[#This Row],[6M Return vs Nifty]]-AVERAGE(Table2[6M Return vs Nifty]))/_xlfn.STDEV.P(Table2[6M Return vs Nifty])</f>
        <v>0.30718933892634648</v>
      </c>
      <c r="M326">
        <v>9.5492141497520002</v>
      </c>
      <c r="N326">
        <f>(Table2[[#This Row],[1W Return vs Nifty]]-AVERAGE(Table2[1W Return vs Nifty]))/_xlfn.STDEV.P(Table2[1W Return vs Nifty])</f>
        <v>1.5641391758212946</v>
      </c>
      <c r="O326">
        <v>179.29</v>
      </c>
      <c r="P326">
        <v>172.911221876566</v>
      </c>
      <c r="Q326">
        <v>156.29458555591501</v>
      </c>
      <c r="R326">
        <v>76.490761438453504</v>
      </c>
      <c r="S326" s="2">
        <f>(Table2[[#This Row],[Close Price]]-Table2[[#This Row],[20D EMA]])/Table2[[#This Row],[20D EMA]]</f>
        <v>7.1504266830275096E-2</v>
      </c>
      <c r="T326" s="2">
        <f>(Table2[[#This Row],[Close Price]]-Table2[[#This Row],[50D EMA]])/Table2[[#This Row],[50D EMA]]</f>
        <v>0.11103257449154576</v>
      </c>
      <c r="U326" s="2">
        <f>(Table2[[#This Row],[Close Price]]-Table2[[#This Row],[200D EMA]])/Table2[[#This Row],[200D EMA]]</f>
        <v>0.22915326411785328</v>
      </c>
      <c r="V326">
        <v>0.95359727624337698</v>
      </c>
      <c r="W326">
        <v>190.05</v>
      </c>
      <c r="X326">
        <v>193.5</v>
      </c>
      <c r="Y326">
        <v>178.05</v>
      </c>
      <c r="Z326">
        <v>194.3</v>
      </c>
      <c r="AA326">
        <v>159.35</v>
      </c>
      <c r="AB326">
        <v>194.3</v>
      </c>
      <c r="AC326" s="2">
        <f>(Table2[[#This Row],[Close Price]]/Table2[[#This Row],[Day Low]])-1</f>
        <v>1.0839252828203083E-2</v>
      </c>
      <c r="AD326" s="2">
        <f>(Table2[[#This Row],[Day High]]/Table2[[#This Row],[Close Price]])-1</f>
        <v>7.2354380302950272E-3</v>
      </c>
      <c r="AE326" s="2">
        <f>(Table2[[#This Row],[Close Price]]/Table2[[#This Row],[Current Week Low]])-1</f>
        <v>7.8966582420668452E-2</v>
      </c>
      <c r="AF326" s="2">
        <f>(Table2[[#This Row],[Current Week High]]/Table2[[#This Row],[Close Price]])-1</f>
        <v>1.1399718911040635E-2</v>
      </c>
      <c r="AG326" s="2">
        <f>(Table2[[#This Row],[Close Price]]/Table2[[#This Row],[Current Month Low]])-1</f>
        <v>0.20558518983369956</v>
      </c>
      <c r="AH326" s="2">
        <f>(Table2[[#This Row],[Current Month High]]/Table2[[#This Row],[Close Price]])-1</f>
        <v>1.1399718911040635E-2</v>
      </c>
      <c r="AI326">
        <v>1.1399718911040599</v>
      </c>
      <c r="AJ326">
        <v>58.310671611042402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0.17</v>
      </c>
      <c r="AM326" t="s">
        <v>10218</v>
      </c>
      <c r="AN326">
        <v>8.4600000000000009</v>
      </c>
      <c r="AO326" t="s">
        <v>10218</v>
      </c>
      <c r="AP326">
        <v>1.6480051948496E-2</v>
      </c>
      <c r="AQ326">
        <f>(Table2[[#This Row],[Sharpe Ratio]]-AVERAGE(Table2[Sharpe Ratio]))/_xlfn.STDEV.P(Table2[Sharpe Ratio])</f>
        <v>-0.47235604005150827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1.1555741125597643</v>
      </c>
      <c r="AS326">
        <f>_xlfn.RANK.AVG(Table2[[#This Row],[1Y Return vs Nifty Z-Score]],Table2[1Y Return vs Nifty Z-Score])</f>
        <v>321</v>
      </c>
      <c r="AT326">
        <f>_xlfn.RANK.AVG(Table2[[#This Row],[6M Return vs Nifty Z-Score]],Table2[6M Return vs Nifty Z-Score])</f>
        <v>225</v>
      </c>
      <c r="AU326">
        <f>_xlfn.RANK.AVG(Table2[[#This Row],[Sharpe Ratio Z-Score]],Table2[Sharpe Ratio Z-Score])</f>
        <v>469</v>
      </c>
      <c r="AV326">
        <f>(Table2[[#This Row],[Rank 1Y]]+Table2[[#This Row],[Rank 6M]]+Table2[[#This Row],[Rank Sharpe]])/3</f>
        <v>338.33333333333331</v>
      </c>
    </row>
    <row r="327" spans="1:48" x14ac:dyDescent="0.3">
      <c r="A327" t="s">
        <v>1039</v>
      </c>
      <c r="B327" t="s">
        <v>1040</v>
      </c>
      <c r="C327" t="s">
        <v>10172</v>
      </c>
      <c r="D327" t="s">
        <v>290</v>
      </c>
      <c r="E327">
        <v>12867.51050842</v>
      </c>
      <c r="F327">
        <v>2379.6999999999998</v>
      </c>
      <c r="G327">
        <v>32.341321161818499</v>
      </c>
      <c r="H327">
        <f>(Table2[[#This Row],[1Y Return vs Nifty]]-AVERAGE(Table2[1Y Return vs Nifty]))/_xlfn.STDEV.P(Table2[1Y Return vs Nifty])</f>
        <v>-9.9829892669905954E-2</v>
      </c>
      <c r="I327">
        <v>-0.36863834124804901</v>
      </c>
      <c r="J327">
        <f>(Table2[[#This Row],[1M Return vs Nifty]]-AVERAGE(Table2[1M Return vs Nifty]))/_xlfn.STDEV.P(Table2[1M Return vs Nifty])</f>
        <v>-0.244586879790818</v>
      </c>
      <c r="K327">
        <v>6.3320857236355197</v>
      </c>
      <c r="L327">
        <f>(Table2[[#This Row],[6M Return vs Nifty]]-AVERAGE(Table2[6M Return vs Nifty]))/_xlfn.STDEV.P(Table2[6M Return vs Nifty])</f>
        <v>2.4526306788014568E-3</v>
      </c>
      <c r="M327">
        <v>-5.2326295126584599</v>
      </c>
      <c r="N327">
        <f>(Table2[[#This Row],[1W Return vs Nifty]]-AVERAGE(Table2[1W Return vs Nifty]))/_xlfn.STDEV.P(Table2[1W Return vs Nifty])</f>
        <v>-1.4761320968860967</v>
      </c>
      <c r="O327">
        <v>2369.2800000000002</v>
      </c>
      <c r="P327">
        <v>2250.3758898136898</v>
      </c>
      <c r="Q327">
        <v>1985.6255046081201</v>
      </c>
      <c r="R327">
        <v>48.900754654773003</v>
      </c>
      <c r="S327" s="2">
        <f>(Table2[[#This Row],[Close Price]]-Table2[[#This Row],[20D EMA]])/Table2[[#This Row],[20D EMA]]</f>
        <v>4.3979605618582936E-3</v>
      </c>
      <c r="T327" s="2">
        <f>(Table2[[#This Row],[Close Price]]-Table2[[#This Row],[50D EMA]])/Table2[[#This Row],[50D EMA]]</f>
        <v>5.7467781614482565E-2</v>
      </c>
      <c r="U327" s="2">
        <f>(Table2[[#This Row],[Close Price]]-Table2[[#This Row],[200D EMA]])/Table2[[#This Row],[200D EMA]]</f>
        <v>0.19846365514410214</v>
      </c>
      <c r="V327">
        <v>0.94727212756359103</v>
      </c>
      <c r="W327">
        <v>2313</v>
      </c>
      <c r="X327">
        <v>2406.1999999999998</v>
      </c>
      <c r="Y327">
        <v>2350</v>
      </c>
      <c r="Z327">
        <v>2502</v>
      </c>
      <c r="AA327">
        <v>2235.15</v>
      </c>
      <c r="AB327">
        <v>2690</v>
      </c>
      <c r="AC327" s="2">
        <f>(Table2[[#This Row],[Close Price]]/Table2[[#This Row],[Day Low]])-1</f>
        <v>2.8837008214440019E-2</v>
      </c>
      <c r="AD327" s="2">
        <f>(Table2[[#This Row],[Day High]]/Table2[[#This Row],[Close Price]])-1</f>
        <v>1.1135857461024523E-2</v>
      </c>
      <c r="AE327" s="2">
        <f>(Table2[[#This Row],[Close Price]]/Table2[[#This Row],[Current Week Low]])-1</f>
        <v>1.2638297872340276E-2</v>
      </c>
      <c r="AF327" s="2">
        <f>(Table2[[#This Row],[Current Week High]]/Table2[[#This Row],[Close Price]])-1</f>
        <v>5.139303273521878E-2</v>
      </c>
      <c r="AG327" s="2">
        <f>(Table2[[#This Row],[Close Price]]/Table2[[#This Row],[Current Month Low]])-1</f>
        <v>6.4671274858510541E-2</v>
      </c>
      <c r="AH327" s="2">
        <f>(Table2[[#This Row],[Current Month High]]/Table2[[#This Row],[Close Price]])-1</f>
        <v>0.130394587553053</v>
      </c>
      <c r="AI327">
        <v>15.4704374500987</v>
      </c>
      <c r="AJ327">
        <v>61.319187879198701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0.01</v>
      </c>
      <c r="AM327" t="s">
        <v>10218</v>
      </c>
      <c r="AN327">
        <v>-1.85</v>
      </c>
      <c r="AO327" t="s">
        <v>10217</v>
      </c>
      <c r="AP327">
        <v>4.5806837120215001E-2</v>
      </c>
      <c r="AQ327">
        <f>(Table2[[#This Row],[Sharpe Ratio]]-AVERAGE(Table2[Sharpe Ratio]))/_xlfn.STDEV.P(Table2[Sharpe Ratio])</f>
        <v>-0.13287718448220662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-1.9509734231502258</v>
      </c>
      <c r="AS327">
        <f>_xlfn.RANK.AVG(Table2[[#This Row],[1Y Return vs Nifty Z-Score]],Table2[1Y Return vs Nifty Z-Score])</f>
        <v>315</v>
      </c>
      <c r="AT327">
        <f>_xlfn.RANK.AVG(Table2[[#This Row],[6M Return vs Nifty Z-Score]],Table2[6M Return vs Nifty Z-Score])</f>
        <v>326</v>
      </c>
      <c r="AU327">
        <f>_xlfn.RANK.AVG(Table2[[#This Row],[Sharpe Ratio Z-Score]],Table2[Sharpe Ratio Z-Score])</f>
        <v>375</v>
      </c>
      <c r="AV327">
        <f>(Table2[[#This Row],[Rank 1Y]]+Table2[[#This Row],[Rank 6M]]+Table2[[#This Row],[Rank Sharpe]])/3</f>
        <v>338.66666666666669</v>
      </c>
    </row>
    <row r="328" spans="1:48" x14ac:dyDescent="0.3">
      <c r="A328" t="s">
        <v>875</v>
      </c>
      <c r="B328" t="s">
        <v>876</v>
      </c>
      <c r="C328" t="s">
        <v>10178</v>
      </c>
      <c r="D328" t="s">
        <v>60</v>
      </c>
      <c r="E328">
        <v>17591.125</v>
      </c>
      <c r="F328">
        <v>7036.45</v>
      </c>
      <c r="G328">
        <v>55.697902051124601</v>
      </c>
      <c r="H328">
        <f>(Table2[[#This Row],[1Y Return vs Nifty]]-AVERAGE(Table2[1Y Return vs Nifty]))/_xlfn.STDEV.P(Table2[1Y Return vs Nifty])</f>
        <v>0.22042387057788052</v>
      </c>
      <c r="I328">
        <v>9.1806603637463304</v>
      </c>
      <c r="J328">
        <f>(Table2[[#This Row],[1M Return vs Nifty]]-AVERAGE(Table2[1M Return vs Nifty]))/_xlfn.STDEV.P(Table2[1M Return vs Nifty])</f>
        <v>0.71651316944379551</v>
      </c>
      <c r="K328">
        <v>-8.5008380243935093</v>
      </c>
      <c r="L328">
        <f>(Table2[[#This Row],[6M Return vs Nifty]]-AVERAGE(Table2[6M Return vs Nifty]))/_xlfn.STDEV.P(Table2[6M Return vs Nifty])</f>
        <v>-0.50104354839176035</v>
      </c>
      <c r="M328">
        <v>-3.73523418505828</v>
      </c>
      <c r="N328">
        <f>(Table2[[#This Row],[1W Return vs Nifty]]-AVERAGE(Table2[1W Return vs Nifty]))/_xlfn.STDEV.P(Table2[1W Return vs Nifty])</f>
        <v>-1.1681537348928721</v>
      </c>
      <c r="O328">
        <v>6780.15</v>
      </c>
      <c r="P328">
        <v>6456.2169226920596</v>
      </c>
      <c r="Q328">
        <v>5600.3361827396402</v>
      </c>
      <c r="R328">
        <v>59.293738729929103</v>
      </c>
      <c r="S328" s="2">
        <f>(Table2[[#This Row],[Close Price]]-Table2[[#This Row],[20D EMA]])/Table2[[#This Row],[20D EMA]]</f>
        <v>3.7801523565112898E-2</v>
      </c>
      <c r="T328" s="2">
        <f>(Table2[[#This Row],[Close Price]]-Table2[[#This Row],[50D EMA]])/Table2[[#This Row],[50D EMA]]</f>
        <v>8.9871992260445843E-2</v>
      </c>
      <c r="U328" s="2">
        <f>(Table2[[#This Row],[Close Price]]-Table2[[#This Row],[200D EMA]])/Table2[[#This Row],[200D EMA]]</f>
        <v>0.25643350156129807</v>
      </c>
      <c r="V328">
        <v>1.71603523887136</v>
      </c>
      <c r="W328">
        <v>7045</v>
      </c>
      <c r="X328">
        <v>7123.7</v>
      </c>
      <c r="Y328">
        <v>6931</v>
      </c>
      <c r="Z328">
        <v>7234.35</v>
      </c>
      <c r="AA328">
        <v>6150</v>
      </c>
      <c r="AB328">
        <v>7572.2</v>
      </c>
      <c r="AC328" s="2">
        <f>(Table2[[#This Row],[Close Price]]/Table2[[#This Row],[Day Low]])-1</f>
        <v>-1.2136266855926614E-3</v>
      </c>
      <c r="AD328" s="2">
        <f>(Table2[[#This Row],[Day High]]/Table2[[#This Row],[Close Price]])-1</f>
        <v>1.2399718608104848E-2</v>
      </c>
      <c r="AE328" s="2">
        <f>(Table2[[#This Row],[Close Price]]/Table2[[#This Row],[Current Week Low]])-1</f>
        <v>1.5214254797287552E-2</v>
      </c>
      <c r="AF328" s="2">
        <f>(Table2[[#This Row],[Current Week High]]/Table2[[#This Row],[Close Price]])-1</f>
        <v>2.8124977794200312E-2</v>
      </c>
      <c r="AG328" s="2">
        <f>(Table2[[#This Row],[Close Price]]/Table2[[#This Row],[Current Month Low]])-1</f>
        <v>0.14413821138211369</v>
      </c>
      <c r="AH328" s="2">
        <f>(Table2[[#This Row],[Current Month High]]/Table2[[#This Row],[Close Price]])-1</f>
        <v>7.6139246352919354E-2</v>
      </c>
      <c r="AI328">
        <v>7.6139246352919301</v>
      </c>
      <c r="AJ328">
        <v>87.638666666666595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0.15</v>
      </c>
      <c r="AM328" t="s">
        <v>10218</v>
      </c>
      <c r="AN328">
        <v>4.24</v>
      </c>
      <c r="AO328" t="s">
        <v>10218</v>
      </c>
      <c r="AP328">
        <v>6.7990214939702004E-2</v>
      </c>
      <c r="AQ328">
        <f>(Table2[[#This Row],[Sharpe Ratio]]-AVERAGE(Table2[Sharpe Ratio]))/_xlfn.STDEV.P(Table2[Sharpe Ratio])</f>
        <v>0.12391153854779394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-0.60834870471516256</v>
      </c>
      <c r="AS328">
        <f>_xlfn.RANK.AVG(Table2[[#This Row],[1Y Return vs Nifty Z-Score]],Table2[1Y Return vs Nifty Z-Score])</f>
        <v>228</v>
      </c>
      <c r="AT328">
        <f>_xlfn.RANK.AVG(Table2[[#This Row],[6M Return vs Nifty Z-Score]],Table2[6M Return vs Nifty Z-Score])</f>
        <v>496</v>
      </c>
      <c r="AU328">
        <f>_xlfn.RANK.AVG(Table2[[#This Row],[Sharpe Ratio Z-Score]],Table2[Sharpe Ratio Z-Score])</f>
        <v>295</v>
      </c>
      <c r="AV328">
        <f>(Table2[[#This Row],[Rank 1Y]]+Table2[[#This Row],[Rank 6M]]+Table2[[#This Row],[Rank Sharpe]])/3</f>
        <v>339.66666666666669</v>
      </c>
    </row>
    <row r="329" spans="1:48" x14ac:dyDescent="0.3">
      <c r="A329" t="s">
        <v>99</v>
      </c>
      <c r="B329" t="s">
        <v>100</v>
      </c>
      <c r="C329" t="s">
        <v>10179</v>
      </c>
      <c r="D329" t="s">
        <v>101</v>
      </c>
      <c r="E329">
        <v>292602.47933616</v>
      </c>
      <c r="F329">
        <v>1847.2</v>
      </c>
      <c r="G329">
        <v>42.645736717705198</v>
      </c>
      <c r="H329">
        <f>(Table2[[#This Row],[1Y Return vs Nifty]]-AVERAGE(Table2[1Y Return vs Nifty]))/_xlfn.STDEV.P(Table2[1Y Return vs Nifty])</f>
        <v>4.1459103158789035E-2</v>
      </c>
      <c r="I329">
        <v>-0.49724164665583398</v>
      </c>
      <c r="J329">
        <f>(Table2[[#This Row],[1M Return vs Nifty]]-AVERAGE(Table2[1M Return vs Nifty]))/_xlfn.STDEV.P(Table2[1M Return vs Nifty])</f>
        <v>-0.25753030600226445</v>
      </c>
      <c r="K329">
        <v>-4.1990228642832603</v>
      </c>
      <c r="L329">
        <f>(Table2[[#This Row],[6M Return vs Nifty]]-AVERAGE(Table2[6M Return vs Nifty]))/_xlfn.STDEV.P(Table2[6M Return vs Nifty])</f>
        <v>-0.35502058400679648</v>
      </c>
      <c r="M329">
        <v>3.05968338922293</v>
      </c>
      <c r="N329">
        <f>(Table2[[#This Row],[1W Return vs Nifty]]-AVERAGE(Table2[1W Return vs Nifty]))/_xlfn.STDEV.P(Table2[1W Return vs Nifty])</f>
        <v>0.22939809783521201</v>
      </c>
      <c r="O329">
        <v>1783.45</v>
      </c>
      <c r="P329">
        <v>1792.1839449373499</v>
      </c>
      <c r="Q329">
        <v>1654.99350778144</v>
      </c>
      <c r="R329">
        <v>72.5768436779979</v>
      </c>
      <c r="S329" s="2">
        <f>(Table2[[#This Row],[Close Price]]-Table2[[#This Row],[20D EMA]])/Table2[[#This Row],[20D EMA]]</f>
        <v>3.5745325072191539E-2</v>
      </c>
      <c r="T329" s="2">
        <f>(Table2[[#This Row],[Close Price]]-Table2[[#This Row],[50D EMA]])/Table2[[#This Row],[50D EMA]]</f>
        <v>3.0697772523887529E-2</v>
      </c>
      <c r="U329" s="2">
        <f>(Table2[[#This Row],[Close Price]]-Table2[[#This Row],[200D EMA]])/Table2[[#This Row],[200D EMA]]</f>
        <v>0.11613730888661769</v>
      </c>
      <c r="V329">
        <v>1.78089960627753</v>
      </c>
      <c r="W329">
        <v>1843.35</v>
      </c>
      <c r="X329">
        <v>1872</v>
      </c>
      <c r="Y329">
        <v>1800.1</v>
      </c>
      <c r="Z329">
        <v>1876.45</v>
      </c>
      <c r="AA329">
        <v>1680</v>
      </c>
      <c r="AB329">
        <v>1903.65</v>
      </c>
      <c r="AC329" s="2">
        <f>(Table2[[#This Row],[Close Price]]/Table2[[#This Row],[Day Low]])-1</f>
        <v>2.088588710771333E-3</v>
      </c>
      <c r="AD329" s="2">
        <f>(Table2[[#This Row],[Day High]]/Table2[[#This Row],[Close Price]])-1</f>
        <v>1.3425725422260726E-2</v>
      </c>
      <c r="AE329" s="2">
        <f>(Table2[[#This Row],[Close Price]]/Table2[[#This Row],[Current Week Low]])-1</f>
        <v>2.6165213043719771E-2</v>
      </c>
      <c r="AF329" s="2">
        <f>(Table2[[#This Row],[Current Week High]]/Table2[[#This Row],[Close Price]])-1</f>
        <v>1.5834776959722907E-2</v>
      </c>
      <c r="AG329" s="2">
        <f>(Table2[[#This Row],[Close Price]]/Table2[[#This Row],[Current Month Low]])-1</f>
        <v>9.952380952380957E-2</v>
      </c>
      <c r="AH329" s="2">
        <f>(Table2[[#This Row],[Current Month High]]/Table2[[#This Row],[Close Price]])-1</f>
        <v>3.0559766132524979E-2</v>
      </c>
      <c r="AI329">
        <v>17.697055002165399</v>
      </c>
      <c r="AJ329">
        <v>126.497455704739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-0.05</v>
      </c>
      <c r="AM329" t="s">
        <v>10217</v>
      </c>
      <c r="AN329">
        <v>6.45</v>
      </c>
      <c r="AO329" t="s">
        <v>10218</v>
      </c>
      <c r="AP329">
        <v>6.5074821983618997E-2</v>
      </c>
      <c r="AQ329">
        <f>(Table2[[#This Row],[Sharpe Ratio]]-AVERAGE(Table2[Sharpe Ratio]))/_xlfn.STDEV.P(Table2[Sharpe Ratio])</f>
        <v>9.0163745925086553E-2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273</v>
      </c>
      <c r="AT329">
        <f>_xlfn.RANK.AVG(Table2[[#This Row],[6M Return vs Nifty Z-Score]],Table2[6M Return vs Nifty Z-Score])</f>
        <v>442</v>
      </c>
      <c r="AU329">
        <f>_xlfn.RANK.AVG(Table2[[#This Row],[Sharpe Ratio Z-Score]],Table2[Sharpe Ratio Z-Score])</f>
        <v>305</v>
      </c>
      <c r="AV329">
        <f>(Table2[[#This Row],[Rank 1Y]]+Table2[[#This Row],[Rank 6M]]+Table2[[#This Row],[Rank Sharpe]])/3</f>
        <v>340</v>
      </c>
    </row>
    <row r="330" spans="1:48" x14ac:dyDescent="0.3">
      <c r="A330" t="s">
        <v>1246</v>
      </c>
      <c r="B330" t="s">
        <v>1247</v>
      </c>
      <c r="C330" t="s">
        <v>10171</v>
      </c>
      <c r="D330" t="s">
        <v>1191</v>
      </c>
      <c r="E330">
        <v>9346.1752238399895</v>
      </c>
      <c r="F330">
        <v>576.79999999999995</v>
      </c>
      <c r="G330">
        <v>145.72206535777201</v>
      </c>
      <c r="H330">
        <f>(Table2[[#This Row],[1Y Return vs Nifty]]-AVERAGE(Table2[1Y Return vs Nifty]))/_xlfn.STDEV.P(Table2[1Y Return vs Nifty])</f>
        <v>1.4547902026546491</v>
      </c>
      <c r="I330">
        <v>0.72635122638809402</v>
      </c>
      <c r="J330">
        <f>(Table2[[#This Row],[1M Return vs Nifty]]-AVERAGE(Table2[1M Return vs Nifty]))/_xlfn.STDEV.P(Table2[1M Return vs Nifty])</f>
        <v>-0.13438040705622101</v>
      </c>
      <c r="K330">
        <v>-2.7065209966963302</v>
      </c>
      <c r="L330">
        <f>(Table2[[#This Row],[6M Return vs Nifty]]-AVERAGE(Table2[6M Return vs Nifty]))/_xlfn.STDEV.P(Table2[6M Return vs Nifty])</f>
        <v>-0.30435835447261239</v>
      </c>
      <c r="M330">
        <v>1.8810304686839401</v>
      </c>
      <c r="N330">
        <f>(Table2[[#This Row],[1W Return vs Nifty]]-AVERAGE(Table2[1W Return vs Nifty]))/_xlfn.STDEV.P(Table2[1W Return vs Nifty])</f>
        <v>-1.3022583687745825E-2</v>
      </c>
      <c r="O330">
        <v>559.16</v>
      </c>
      <c r="P330">
        <v>544.51067919485001</v>
      </c>
      <c r="Q330">
        <v>446.53942526762802</v>
      </c>
      <c r="R330">
        <v>64.305045923108906</v>
      </c>
      <c r="S330" s="2">
        <f>(Table2[[#This Row],[Close Price]]-Table2[[#This Row],[20D EMA]])/Table2[[#This Row],[20D EMA]]</f>
        <v>3.1547320981472185E-2</v>
      </c>
      <c r="T330" s="2">
        <f>(Table2[[#This Row],[Close Price]]-Table2[[#This Row],[50D EMA]])/Table2[[#This Row],[50D EMA]]</f>
        <v>5.9299701619984928E-2</v>
      </c>
      <c r="U330" s="2">
        <f>(Table2[[#This Row],[Close Price]]-Table2[[#This Row],[200D EMA]])/Table2[[#This Row],[200D EMA]]</f>
        <v>0.29171125182127383</v>
      </c>
      <c r="V330">
        <v>0.69224815694489605</v>
      </c>
      <c r="W330">
        <v>577.04999999999995</v>
      </c>
      <c r="X330">
        <v>584.79999999999995</v>
      </c>
      <c r="Y330">
        <v>562.6</v>
      </c>
      <c r="Z330">
        <v>592.4</v>
      </c>
      <c r="AA330">
        <v>511.05</v>
      </c>
      <c r="AB330">
        <v>593.4</v>
      </c>
      <c r="AC330" s="2">
        <f>(Table2[[#This Row],[Close Price]]/Table2[[#This Row],[Day Low]])-1</f>
        <v>-4.3323802096872921E-4</v>
      </c>
      <c r="AD330" s="2">
        <f>(Table2[[#This Row],[Day High]]/Table2[[#This Row],[Close Price]])-1</f>
        <v>1.3869625520110951E-2</v>
      </c>
      <c r="AE330" s="2">
        <f>(Table2[[#This Row],[Close Price]]/Table2[[#This Row],[Current Week Low]])-1</f>
        <v>2.5239957340916996E-2</v>
      </c>
      <c r="AF330" s="2">
        <f>(Table2[[#This Row],[Current Week High]]/Table2[[#This Row],[Close Price]])-1</f>
        <v>2.7045769764216354E-2</v>
      </c>
      <c r="AG330" s="2">
        <f>(Table2[[#This Row],[Close Price]]/Table2[[#This Row],[Current Month Low]])-1</f>
        <v>0.12865668721260137</v>
      </c>
      <c r="AH330" s="2">
        <f>(Table2[[#This Row],[Current Month High]]/Table2[[#This Row],[Close Price]])-1</f>
        <v>2.8779472954230334E-2</v>
      </c>
      <c r="AI330">
        <v>10.055478502080399</v>
      </c>
      <c r="AJ330">
        <v>192.54437869822399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0.13</v>
      </c>
      <c r="AM330" t="s">
        <v>10218</v>
      </c>
      <c r="AN330">
        <v>3.9</v>
      </c>
      <c r="AO330" t="s">
        <v>10218</v>
      </c>
      <c r="AQ330">
        <f>(Table2[[#This Row],[Sharpe Ratio]]-AVERAGE(Table2[Sharpe Ratio]))/_xlfn.STDEV.P(Table2[Sharpe Ratio])</f>
        <v>-0.66312462046151466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0.3399042369765552</v>
      </c>
      <c r="AS330">
        <f>_xlfn.RANK.AVG(Table2[[#This Row],[1Y Return vs Nifty Z-Score]],Table2[1Y Return vs Nifty Z-Score])</f>
        <v>60</v>
      </c>
      <c r="AT330">
        <f>_xlfn.RANK.AVG(Table2[[#This Row],[6M Return vs Nifty Z-Score]],Table2[6M Return vs Nifty Z-Score])</f>
        <v>426</v>
      </c>
      <c r="AU330">
        <f>_xlfn.RANK.AVG(Table2[[#This Row],[Sharpe Ratio Z-Score]],Table2[Sharpe Ratio Z-Score])</f>
        <v>537.5</v>
      </c>
      <c r="AV330">
        <f>(Table2[[#This Row],[Rank 1Y]]+Table2[[#This Row],[Rank 6M]]+Table2[[#This Row],[Rank Sharpe]])/3</f>
        <v>341.16666666666669</v>
      </c>
    </row>
    <row r="331" spans="1:48" x14ac:dyDescent="0.3">
      <c r="A331" t="s">
        <v>620</v>
      </c>
      <c r="B331" t="s">
        <v>621</v>
      </c>
      <c r="C331" t="s">
        <v>10178</v>
      </c>
      <c r="D331" t="s">
        <v>60</v>
      </c>
      <c r="E331">
        <v>29872.305142679899</v>
      </c>
      <c r="F331">
        <v>1924.6</v>
      </c>
      <c r="G331">
        <v>27.589649971744699</v>
      </c>
      <c r="H331">
        <f>(Table2[[#This Row],[1Y Return vs Nifty]]-AVERAGE(Table2[1Y Return vs Nifty]))/_xlfn.STDEV.P(Table2[1Y Return vs Nifty])</f>
        <v>-0.16498243308449878</v>
      </c>
      <c r="I331">
        <v>4.0150100023506798</v>
      </c>
      <c r="J331">
        <f>(Table2[[#This Row],[1M Return vs Nifty]]-AVERAGE(Table2[1M Return vs Nifty]))/_xlfn.STDEV.P(Table2[1M Return vs Nifty])</f>
        <v>0.1966104027548064</v>
      </c>
      <c r="K331">
        <v>-0.55543764951349495</v>
      </c>
      <c r="L331">
        <f>(Table2[[#This Row],[6M Return vs Nifty]]-AVERAGE(Table2[6M Return vs Nifty]))/_xlfn.STDEV.P(Table2[6M Return vs Nifty])</f>
        <v>-0.23134090595287685</v>
      </c>
      <c r="M331">
        <v>3.7780734725910601</v>
      </c>
      <c r="N331">
        <f>(Table2[[#This Row],[1W Return vs Nifty]]-AVERAGE(Table2[1W Return vs Nifty]))/_xlfn.STDEV.P(Table2[1W Return vs Nifty])</f>
        <v>0.37715373528766727</v>
      </c>
      <c r="O331">
        <v>1835.68</v>
      </c>
      <c r="P331">
        <v>1800.9487223922399</v>
      </c>
      <c r="Q331">
        <v>1648.40892230437</v>
      </c>
      <c r="R331">
        <v>76.055122392748999</v>
      </c>
      <c r="S331" s="2">
        <f>(Table2[[#This Row],[Close Price]]-Table2[[#This Row],[20D EMA]])/Table2[[#This Row],[20D EMA]]</f>
        <v>4.8439815218338622E-2</v>
      </c>
      <c r="T331" s="2">
        <f>(Table2[[#This Row],[Close Price]]-Table2[[#This Row],[50D EMA]])/Table2[[#This Row],[50D EMA]]</f>
        <v>6.8658966282788586E-2</v>
      </c>
      <c r="U331" s="2">
        <f>(Table2[[#This Row],[Close Price]]-Table2[[#This Row],[200D EMA]])/Table2[[#This Row],[200D EMA]]</f>
        <v>0.16755009873977902</v>
      </c>
      <c r="V331">
        <v>0.71846185954795405</v>
      </c>
      <c r="W331">
        <v>1903.65</v>
      </c>
      <c r="X331">
        <v>1924.6</v>
      </c>
      <c r="Y331">
        <v>1880.05</v>
      </c>
      <c r="Z331">
        <v>1963.2</v>
      </c>
      <c r="AA331">
        <v>1690.1</v>
      </c>
      <c r="AB331">
        <v>1963.2</v>
      </c>
      <c r="AC331" s="2">
        <f>(Table2[[#This Row],[Close Price]]/Table2[[#This Row],[Day Low]])-1</f>
        <v>1.10051742704802E-2</v>
      </c>
      <c r="AD331" s="2">
        <f>(Table2[[#This Row],[Day High]]/Table2[[#This Row],[Close Price]])-1</f>
        <v>0</v>
      </c>
      <c r="AE331" s="2">
        <f>(Table2[[#This Row],[Close Price]]/Table2[[#This Row],[Current Week Low]])-1</f>
        <v>2.3696178293130421E-2</v>
      </c>
      <c r="AF331" s="2">
        <f>(Table2[[#This Row],[Current Week High]]/Table2[[#This Row],[Close Price]])-1</f>
        <v>2.0056115556479348E-2</v>
      </c>
      <c r="AG331" s="2">
        <f>(Table2[[#This Row],[Close Price]]/Table2[[#This Row],[Current Month Low]])-1</f>
        <v>0.13874918643867229</v>
      </c>
      <c r="AH331" s="2">
        <f>(Table2[[#This Row],[Current Month High]]/Table2[[#This Row],[Close Price]])-1</f>
        <v>2.0056115556479348E-2</v>
      </c>
      <c r="AI331">
        <v>2.0056115556479299</v>
      </c>
      <c r="AJ331">
        <v>60.788654733808102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-7.0000000000000007E-2</v>
      </c>
      <c r="AM331" t="s">
        <v>10217</v>
      </c>
      <c r="AN331">
        <v>10</v>
      </c>
      <c r="AO331" t="s">
        <v>10218</v>
      </c>
      <c r="AP331">
        <v>7.1166626956018997E-2</v>
      </c>
      <c r="AQ331">
        <f>(Table2[[#This Row],[Sharpe Ratio]]-AVERAGE(Table2[Sharpe Ratio]))/_xlfn.STDEV.P(Table2[Sharpe Ratio])</f>
        <v>0.16068081652360638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0.33812161552870446</v>
      </c>
      <c r="AS331">
        <f>_xlfn.RANK.AVG(Table2[[#This Row],[1Y Return vs Nifty Z-Score]],Table2[1Y Return vs Nifty Z-Score])</f>
        <v>334</v>
      </c>
      <c r="AT331">
        <f>_xlfn.RANK.AVG(Table2[[#This Row],[6M Return vs Nifty Z-Score]],Table2[6M Return vs Nifty Z-Score])</f>
        <v>401</v>
      </c>
      <c r="AU331">
        <f>_xlfn.RANK.AVG(Table2[[#This Row],[Sharpe Ratio Z-Score]],Table2[Sharpe Ratio Z-Score])</f>
        <v>290</v>
      </c>
      <c r="AV331">
        <f>(Table2[[#This Row],[Rank 1Y]]+Table2[[#This Row],[Rank 6M]]+Table2[[#This Row],[Rank Sharpe]])/3</f>
        <v>341.66666666666669</v>
      </c>
    </row>
    <row r="332" spans="1:48" x14ac:dyDescent="0.3">
      <c r="A332" t="s">
        <v>465</v>
      </c>
      <c r="B332" t="s">
        <v>466</v>
      </c>
      <c r="C332" t="s">
        <v>10173</v>
      </c>
      <c r="D332" t="s">
        <v>54</v>
      </c>
      <c r="E332">
        <v>47658.773785625002</v>
      </c>
      <c r="F332">
        <v>4325.1499999999996</v>
      </c>
      <c r="G332">
        <v>37.7317424988101</v>
      </c>
      <c r="H332">
        <f>(Table2[[#This Row],[1Y Return vs Nifty]]-AVERAGE(Table2[1Y Return vs Nifty]))/_xlfn.STDEV.P(Table2[1Y Return vs Nifty])</f>
        <v>-2.5919129495955311E-2</v>
      </c>
      <c r="I332">
        <v>-10.490720181372099</v>
      </c>
      <c r="J332">
        <f>(Table2[[#This Row],[1M Return vs Nifty]]-AVERAGE(Table2[1M Return vs Nifty]))/_xlfn.STDEV.P(Table2[1M Return vs Nifty])</f>
        <v>-1.2633353403256209</v>
      </c>
      <c r="K332">
        <v>6.3862219385430201</v>
      </c>
      <c r="L332">
        <f>(Table2[[#This Row],[6M Return vs Nifty]]-AVERAGE(Table2[6M Return vs Nifty]))/_xlfn.STDEV.P(Table2[6M Return vs Nifty])</f>
        <v>4.290257421734802E-3</v>
      </c>
      <c r="M332">
        <v>-7.02119901407257</v>
      </c>
      <c r="N332">
        <f>(Table2[[#This Row],[1W Return vs Nifty]]-AVERAGE(Table2[1W Return vs Nifty]))/_xlfn.STDEV.P(Table2[1W Return vs Nifty])</f>
        <v>-1.8439980139244299</v>
      </c>
      <c r="O332">
        <v>4432.88</v>
      </c>
      <c r="P332">
        <v>4474.3211761575303</v>
      </c>
      <c r="Q332">
        <v>4011.4184807748202</v>
      </c>
      <c r="R332">
        <v>41.514333458748901</v>
      </c>
      <c r="S332" s="2">
        <f>(Table2[[#This Row],[Close Price]]-Table2[[#This Row],[20D EMA]])/Table2[[#This Row],[20D EMA]]</f>
        <v>-2.4302485066142208E-2</v>
      </c>
      <c r="T332" s="2">
        <f>(Table2[[#This Row],[Close Price]]-Table2[[#This Row],[50D EMA]])/Table2[[#This Row],[50D EMA]]</f>
        <v>-3.3339398376769261E-2</v>
      </c>
      <c r="U332" s="2">
        <f>(Table2[[#This Row],[Close Price]]-Table2[[#This Row],[200D EMA]])/Table2[[#This Row],[200D EMA]]</f>
        <v>7.8209621042724289E-2</v>
      </c>
      <c r="V332">
        <v>0.27371556978085299</v>
      </c>
      <c r="W332">
        <v>4335</v>
      </c>
      <c r="X332">
        <v>4372.55</v>
      </c>
      <c r="Y332">
        <v>4252.2</v>
      </c>
      <c r="Z332">
        <v>4418</v>
      </c>
      <c r="AA332">
        <v>4135.2</v>
      </c>
      <c r="AB332">
        <v>4843.5</v>
      </c>
      <c r="AC332" s="2">
        <f>(Table2[[#This Row],[Close Price]]/Table2[[#This Row],[Day Low]])-1</f>
        <v>-2.272202998846673E-3</v>
      </c>
      <c r="AD332" s="2">
        <f>(Table2[[#This Row],[Day High]]/Table2[[#This Row],[Close Price]])-1</f>
        <v>1.0959157485867621E-2</v>
      </c>
      <c r="AE332" s="2">
        <f>(Table2[[#This Row],[Close Price]]/Table2[[#This Row],[Current Week Low]])-1</f>
        <v>1.7155825219886234E-2</v>
      </c>
      <c r="AF332" s="2">
        <f>(Table2[[#This Row],[Current Week High]]/Table2[[#This Row],[Close Price]])-1</f>
        <v>2.1467463556177346E-2</v>
      </c>
      <c r="AG332" s="2">
        <f>(Table2[[#This Row],[Close Price]]/Table2[[#This Row],[Current Month Low]])-1</f>
        <v>4.593490036757597E-2</v>
      </c>
      <c r="AH332" s="2">
        <f>(Table2[[#This Row],[Current Month High]]/Table2[[#This Row],[Close Price]])-1</f>
        <v>0.11984555448943968</v>
      </c>
      <c r="AI332">
        <v>15.556685895286799</v>
      </c>
      <c r="AJ332">
        <v>73.484818097950296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-0.16</v>
      </c>
      <c r="AM332" t="s">
        <v>10217</v>
      </c>
      <c r="AN332">
        <v>-2.82</v>
      </c>
      <c r="AO332" t="s">
        <v>10217</v>
      </c>
      <c r="AP332">
        <v>3.221388268435E-2</v>
      </c>
      <c r="AQ332">
        <f>(Table2[[#This Row],[Sharpe Ratio]]-AVERAGE(Table2[Sharpe Ratio]))/_xlfn.STDEV.P(Table2[Sharpe Ratio])</f>
        <v>-0.29022551259500229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291</v>
      </c>
      <c r="AT332">
        <f>_xlfn.RANK.AVG(Table2[[#This Row],[6M Return vs Nifty Z-Score]],Table2[6M Return vs Nifty Z-Score])</f>
        <v>323</v>
      </c>
      <c r="AU332">
        <f>_xlfn.RANK.AVG(Table2[[#This Row],[Sharpe Ratio Z-Score]],Table2[Sharpe Ratio Z-Score])</f>
        <v>413</v>
      </c>
      <c r="AV332">
        <f>(Table2[[#This Row],[Rank 1Y]]+Table2[[#This Row],[Rank 6M]]+Table2[[#This Row],[Rank Sharpe]])/3</f>
        <v>342.33333333333331</v>
      </c>
    </row>
    <row r="333" spans="1:48" x14ac:dyDescent="0.3">
      <c r="A333" t="s">
        <v>1404</v>
      </c>
      <c r="B333" t="s">
        <v>1405</v>
      </c>
      <c r="C333" t="s">
        <v>10176</v>
      </c>
      <c r="D333" t="s">
        <v>46</v>
      </c>
      <c r="E333">
        <v>7574.666572655</v>
      </c>
      <c r="F333">
        <v>518.04999999999995</v>
      </c>
      <c r="G333">
        <v>68.189084512268195</v>
      </c>
      <c r="H333">
        <f>(Table2[[#This Row],[1Y Return vs Nifty]]-AVERAGE(Table2[1Y Return vs Nifty]))/_xlfn.STDEV.P(Table2[1Y Return vs Nifty])</f>
        <v>0.39169672123846488</v>
      </c>
      <c r="I333">
        <v>-4.4966253369731</v>
      </c>
      <c r="J333">
        <f>(Table2[[#This Row],[1M Return vs Nifty]]-AVERAGE(Table2[1M Return vs Nifty]))/_xlfn.STDEV.P(Table2[1M Return vs Nifty])</f>
        <v>-0.66005283466310571</v>
      </c>
      <c r="K333">
        <v>14.5207201592487</v>
      </c>
      <c r="L333">
        <f>(Table2[[#This Row],[6M Return vs Nifty]]-AVERAGE(Table2[6M Return vs Nifty]))/_xlfn.STDEV.P(Table2[6M Return vs Nifty])</f>
        <v>0.28041173167429545</v>
      </c>
      <c r="M333">
        <v>-0.56728040661253898</v>
      </c>
      <c r="N333">
        <f>(Table2[[#This Row],[1W Return vs Nifty]]-AVERAGE(Table2[1W Return vs Nifty]))/_xlfn.STDEV.P(Table2[1W Return vs Nifty])</f>
        <v>-0.51658150304971429</v>
      </c>
      <c r="O333">
        <v>519.32000000000005</v>
      </c>
      <c r="P333">
        <v>501.27983267896502</v>
      </c>
      <c r="Q333">
        <v>429.49102271256999</v>
      </c>
      <c r="R333">
        <v>47.7496468782766</v>
      </c>
      <c r="S333" s="2">
        <f>(Table2[[#This Row],[Close Price]]-Table2[[#This Row],[20D EMA]])/Table2[[#This Row],[20D EMA]]</f>
        <v>-2.4455056612495097E-3</v>
      </c>
      <c r="T333" s="2">
        <f>(Table2[[#This Row],[Close Price]]-Table2[[#This Row],[50D EMA]])/Table2[[#This Row],[50D EMA]]</f>
        <v>3.3454701800810449E-2</v>
      </c>
      <c r="U333" s="2">
        <f>(Table2[[#This Row],[Close Price]]-Table2[[#This Row],[200D EMA]])/Table2[[#This Row],[200D EMA]]</f>
        <v>0.20619517662583753</v>
      </c>
      <c r="V333">
        <v>0.45362237643865899</v>
      </c>
      <c r="W333">
        <v>515.9</v>
      </c>
      <c r="X333">
        <v>523.6</v>
      </c>
      <c r="Y333">
        <v>512</v>
      </c>
      <c r="Z333">
        <v>528.95000000000005</v>
      </c>
      <c r="AA333">
        <v>475</v>
      </c>
      <c r="AB333">
        <v>559</v>
      </c>
      <c r="AC333" s="2">
        <f>(Table2[[#This Row],[Close Price]]/Table2[[#This Row],[Day Low]])-1</f>
        <v>4.167474316727926E-3</v>
      </c>
      <c r="AD333" s="2">
        <f>(Table2[[#This Row],[Day High]]/Table2[[#This Row],[Close Price]])-1</f>
        <v>1.0713251616639496E-2</v>
      </c>
      <c r="AE333" s="2">
        <f>(Table2[[#This Row],[Close Price]]/Table2[[#This Row],[Current Week Low]])-1</f>
        <v>1.1816406249999911E-2</v>
      </c>
      <c r="AF333" s="2">
        <f>(Table2[[#This Row],[Current Week High]]/Table2[[#This Row],[Close Price]])-1</f>
        <v>2.1040440111958381E-2</v>
      </c>
      <c r="AG333" s="2">
        <f>(Table2[[#This Row],[Close Price]]/Table2[[#This Row],[Current Month Low]])-1</f>
        <v>9.0631578947368396E-2</v>
      </c>
      <c r="AH333" s="2">
        <f>(Table2[[#This Row],[Current Month High]]/Table2[[#This Row],[Close Price]])-1</f>
        <v>7.9046424090338796E-2</v>
      </c>
      <c r="AI333">
        <v>8.8698002123347202</v>
      </c>
      <c r="AJ333">
        <v>103.117035875318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0.02</v>
      </c>
      <c r="AM333" t="s">
        <v>10218</v>
      </c>
      <c r="AN333">
        <v>-3.13</v>
      </c>
      <c r="AO333" t="s">
        <v>10217</v>
      </c>
      <c r="AP333">
        <v>-2.5169103398749001E-2</v>
      </c>
      <c r="AQ333">
        <f>(Table2[[#This Row],[Sharpe Ratio]]-AVERAGE(Table2[Sharpe Ratio]))/_xlfn.STDEV.P(Table2[Sharpe Ratio])</f>
        <v>-0.95447528735126363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-1.4590011721513232</v>
      </c>
      <c r="AS333">
        <f>_xlfn.RANK.AVG(Table2[[#This Row],[1Y Return vs Nifty Z-Score]],Table2[1Y Return vs Nifty Z-Score])</f>
        <v>187</v>
      </c>
      <c r="AT333">
        <f>_xlfn.RANK.AVG(Table2[[#This Row],[6M Return vs Nifty Z-Score]],Table2[6M Return vs Nifty Z-Score])</f>
        <v>235</v>
      </c>
      <c r="AU333">
        <f>_xlfn.RANK.AVG(Table2[[#This Row],[Sharpe Ratio Z-Score]],Table2[Sharpe Ratio Z-Score])</f>
        <v>609</v>
      </c>
      <c r="AV333">
        <f>(Table2[[#This Row],[Rank 1Y]]+Table2[[#This Row],[Rank 6M]]+Table2[[#This Row],[Rank Sharpe]])/3</f>
        <v>343.66666666666669</v>
      </c>
    </row>
    <row r="334" spans="1:48" x14ac:dyDescent="0.3">
      <c r="A334" t="s">
        <v>1440</v>
      </c>
      <c r="B334" t="s">
        <v>1441</v>
      </c>
      <c r="C334" t="s">
        <v>10175</v>
      </c>
      <c r="D334" t="s">
        <v>124</v>
      </c>
      <c r="E334">
        <v>7211.2846488149899</v>
      </c>
      <c r="F334">
        <v>1195.3499999999999</v>
      </c>
      <c r="G334">
        <v>30.2820169121341</v>
      </c>
      <c r="H334">
        <f>(Table2[[#This Row],[1Y Return vs Nifty]]-AVERAGE(Table2[1Y Return vs Nifty]))/_xlfn.STDEV.P(Table2[1Y Return vs Nifty])</f>
        <v>-0.12806604327598814</v>
      </c>
      <c r="I334">
        <v>12.7715201807043</v>
      </c>
      <c r="J334">
        <f>(Table2[[#This Row],[1M Return vs Nifty]]-AVERAGE(Table2[1M Return vs Nifty]))/_xlfn.STDEV.P(Table2[1M Return vs Nifty])</f>
        <v>1.0779193473726416</v>
      </c>
      <c r="K334">
        <v>1.33122907731266</v>
      </c>
      <c r="L334">
        <f>(Table2[[#This Row],[6M Return vs Nifty]]-AVERAGE(Table2[6M Return vs Nifty]))/_xlfn.STDEV.P(Table2[6M Return vs Nifty])</f>
        <v>-0.16729894738332934</v>
      </c>
      <c r="M334">
        <v>-7.2822651401888301</v>
      </c>
      <c r="N334">
        <f>(Table2[[#This Row],[1W Return vs Nifty]]-AVERAGE(Table2[1W Return vs Nifty]))/_xlfn.STDEV.P(Table2[1W Return vs Nifty])</f>
        <v>-1.897693064530779</v>
      </c>
      <c r="O334">
        <v>1162.08</v>
      </c>
      <c r="P334">
        <v>1083.20686620014</v>
      </c>
      <c r="Q334">
        <v>922.68889939120902</v>
      </c>
      <c r="R334">
        <v>53.676757300297901</v>
      </c>
      <c r="S334" s="2">
        <f>(Table2[[#This Row],[Close Price]]-Table2[[#This Row],[20D EMA]])/Table2[[#This Row],[20D EMA]]</f>
        <v>2.8629698471705892E-2</v>
      </c>
      <c r="T334" s="2">
        <f>(Table2[[#This Row],[Close Price]]-Table2[[#This Row],[50D EMA]])/Table2[[#This Row],[50D EMA]]</f>
        <v>0.1035288247324862</v>
      </c>
      <c r="U334" s="2">
        <f>(Table2[[#This Row],[Close Price]]-Table2[[#This Row],[200D EMA]])/Table2[[#This Row],[200D EMA]]</f>
        <v>0.29550707805056819</v>
      </c>
      <c r="V334">
        <v>1.6600645485793899</v>
      </c>
      <c r="W334">
        <v>1206.2</v>
      </c>
      <c r="X334">
        <v>1240.05</v>
      </c>
      <c r="Y334">
        <v>1182.05</v>
      </c>
      <c r="Z334">
        <v>1243.4000000000001</v>
      </c>
      <c r="AA334">
        <v>1010</v>
      </c>
      <c r="AB334">
        <v>1346.1</v>
      </c>
      <c r="AC334" s="2">
        <f>(Table2[[#This Row],[Close Price]]/Table2[[#This Row],[Day Low]])-1</f>
        <v>-8.995191510529077E-3</v>
      </c>
      <c r="AD334" s="2">
        <f>(Table2[[#This Row],[Day High]]/Table2[[#This Row],[Close Price]])-1</f>
        <v>3.7394905257874367E-2</v>
      </c>
      <c r="AE334" s="2">
        <f>(Table2[[#This Row],[Close Price]]/Table2[[#This Row],[Current Week Low]])-1</f>
        <v>1.1251639101560906E-2</v>
      </c>
      <c r="AF334" s="2">
        <f>(Table2[[#This Row],[Current Week High]]/Table2[[#This Row],[Close Price]])-1</f>
        <v>4.0197431714560805E-2</v>
      </c>
      <c r="AG334" s="2">
        <f>(Table2[[#This Row],[Close Price]]/Table2[[#This Row],[Current Month Low]])-1</f>
        <v>0.18351485148514834</v>
      </c>
      <c r="AH334" s="2">
        <f>(Table2[[#This Row],[Current Month High]]/Table2[[#This Row],[Close Price]])-1</f>
        <v>0.12611369055088462</v>
      </c>
      <c r="AI334">
        <v>12.611369055088399</v>
      </c>
      <c r="AJ334">
        <v>83.547024952015306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0.12</v>
      </c>
      <c r="AM334" t="s">
        <v>10218</v>
      </c>
      <c r="AN334">
        <v>6.47</v>
      </c>
      <c r="AO334" t="s">
        <v>10218</v>
      </c>
      <c r="AP334">
        <v>5.8825881489570998E-2</v>
      </c>
      <c r="AQ334">
        <f>(Table2[[#This Row],[Sharpe Ratio]]-AVERAGE(Table2[Sharpe Ratio]))/_xlfn.STDEV.P(Table2[Sharpe Ratio])</f>
        <v>1.7827717444003129E-2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-1.0973109903734517</v>
      </c>
      <c r="AS334">
        <f>_xlfn.RANK.AVG(Table2[[#This Row],[1Y Return vs Nifty Z-Score]],Table2[1Y Return vs Nifty Z-Score])</f>
        <v>322</v>
      </c>
      <c r="AT334">
        <f>_xlfn.RANK.AVG(Table2[[#This Row],[6M Return vs Nifty Z-Score]],Table2[6M Return vs Nifty Z-Score])</f>
        <v>378</v>
      </c>
      <c r="AU334">
        <f>_xlfn.RANK.AVG(Table2[[#This Row],[Sharpe Ratio Z-Score]],Table2[Sharpe Ratio Z-Score])</f>
        <v>334</v>
      </c>
      <c r="AV334">
        <f>(Table2[[#This Row],[Rank 1Y]]+Table2[[#This Row],[Rank 6M]]+Table2[[#This Row],[Rank Sharpe]])/3</f>
        <v>344.66666666666669</v>
      </c>
    </row>
    <row r="335" spans="1:48" x14ac:dyDescent="0.3">
      <c r="A335" t="s">
        <v>229</v>
      </c>
      <c r="B335" t="s">
        <v>230</v>
      </c>
      <c r="C335" t="s">
        <v>10185</v>
      </c>
      <c r="D335" t="s">
        <v>231</v>
      </c>
      <c r="E335">
        <v>115970.62416394999</v>
      </c>
      <c r="F335">
        <v>1849.85</v>
      </c>
      <c r="G335">
        <v>12.3535840794839</v>
      </c>
      <c r="H335">
        <f>(Table2[[#This Row],[1Y Return vs Nifty]]-AVERAGE(Table2[1Y Return vs Nifty]))/_xlfn.STDEV.P(Table2[1Y Return vs Nifty])</f>
        <v>-0.37389175342606551</v>
      </c>
      <c r="I335">
        <v>-4.5450440286416596</v>
      </c>
      <c r="J335">
        <f>(Table2[[#This Row],[1M Return vs Nifty]]-AVERAGE(Table2[1M Return vs Nifty]))/_xlfn.STDEV.P(Table2[1M Return vs Nifty])</f>
        <v>-0.66492598905738487</v>
      </c>
      <c r="K335">
        <v>28.065531786495601</v>
      </c>
      <c r="L335">
        <f>(Table2[[#This Row],[6M Return vs Nifty]]-AVERAGE(Table2[6M Return vs Nifty]))/_xlfn.STDEV.P(Table2[6M Return vs Nifty])</f>
        <v>0.74018358895600833</v>
      </c>
      <c r="M335">
        <v>1.08482860179994</v>
      </c>
      <c r="N335">
        <f>(Table2[[#This Row],[1W Return vs Nifty]]-AVERAGE(Table2[1W Return vs Nifty]))/_xlfn.STDEV.P(Table2[1W Return vs Nifty])</f>
        <v>-0.17678224171464474</v>
      </c>
      <c r="O335">
        <v>1839.52</v>
      </c>
      <c r="P335">
        <v>1813.65367284235</v>
      </c>
      <c r="Q335">
        <v>1597.30675121795</v>
      </c>
      <c r="R335">
        <v>55.198381632160803</v>
      </c>
      <c r="S335" s="2">
        <f>(Table2[[#This Row],[Close Price]]-Table2[[#This Row],[20D EMA]])/Table2[[#This Row],[20D EMA]]</f>
        <v>5.6155953727058837E-3</v>
      </c>
      <c r="T335" s="2">
        <f>(Table2[[#This Row],[Close Price]]-Table2[[#This Row],[50D EMA]])/Table2[[#This Row],[50D EMA]]</f>
        <v>1.9957684148662821E-2</v>
      </c>
      <c r="U335" s="2">
        <f>(Table2[[#This Row],[Close Price]]-Table2[[#This Row],[200D EMA]])/Table2[[#This Row],[200D EMA]]</f>
        <v>0.15810566667265702</v>
      </c>
      <c r="V335">
        <v>0.95715553202086001</v>
      </c>
      <c r="W335">
        <v>1851.1</v>
      </c>
      <c r="X335">
        <v>1865</v>
      </c>
      <c r="Y335">
        <v>1812</v>
      </c>
      <c r="Z335">
        <v>1862.65</v>
      </c>
      <c r="AA335">
        <v>1687.55</v>
      </c>
      <c r="AB335">
        <v>1949.7</v>
      </c>
      <c r="AC335" s="2">
        <f>(Table2[[#This Row],[Close Price]]/Table2[[#This Row],[Day Low]])-1</f>
        <v>-6.7527416130952478E-4</v>
      </c>
      <c r="AD335" s="2">
        <f>(Table2[[#This Row],[Day High]]/Table2[[#This Row],[Close Price]])-1</f>
        <v>8.189853231343136E-3</v>
      </c>
      <c r="AE335" s="2">
        <f>(Table2[[#This Row],[Close Price]]/Table2[[#This Row],[Current Week Low]])-1</f>
        <v>2.0888520971302338E-2</v>
      </c>
      <c r="AF335" s="2">
        <f>(Table2[[#This Row],[Current Week High]]/Table2[[#This Row],[Close Price]])-1</f>
        <v>6.9194799578344846E-3</v>
      </c>
      <c r="AG335" s="2">
        <f>(Table2[[#This Row],[Close Price]]/Table2[[#This Row],[Current Month Low]])-1</f>
        <v>9.6174928150277061E-2</v>
      </c>
      <c r="AH335" s="2">
        <f>(Table2[[#This Row],[Current Month High]]/Table2[[#This Row],[Close Price]])-1</f>
        <v>5.397734951482569E-2</v>
      </c>
      <c r="AI335">
        <v>7.3276211584723097</v>
      </c>
      <c r="AJ335">
        <v>50.046639899420001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-0.05</v>
      </c>
      <c r="AM335" t="s">
        <v>10217</v>
      </c>
      <c r="AN335">
        <v>-3.07</v>
      </c>
      <c r="AO335" t="s">
        <v>10217</v>
      </c>
      <c r="AP335">
        <v>1.6271864368012999E-2</v>
      </c>
      <c r="AQ335">
        <f>(Table2[[#This Row],[Sharpe Ratio]]-AVERAGE(Table2[Sharpe Ratio]))/_xlfn.STDEV.P(Table2[Sharpe Ratio])</f>
        <v>-0.47476596262407394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-0.95018235786616068</v>
      </c>
      <c r="AS335">
        <f>_xlfn.RANK.AVG(Table2[[#This Row],[1Y Return vs Nifty Z-Score]],Table2[1Y Return vs Nifty Z-Score])</f>
        <v>430</v>
      </c>
      <c r="AT335">
        <f>_xlfn.RANK.AVG(Table2[[#This Row],[6M Return vs Nifty Z-Score]],Table2[6M Return vs Nifty Z-Score])</f>
        <v>138</v>
      </c>
      <c r="AU335">
        <f>_xlfn.RANK.AVG(Table2[[#This Row],[Sharpe Ratio Z-Score]],Table2[Sharpe Ratio Z-Score])</f>
        <v>470</v>
      </c>
      <c r="AV335">
        <f>(Table2[[#This Row],[Rank 1Y]]+Table2[[#This Row],[Rank 6M]]+Table2[[#This Row],[Rank Sharpe]])/3</f>
        <v>346</v>
      </c>
    </row>
    <row r="336" spans="1:48" x14ac:dyDescent="0.3">
      <c r="A336" t="s">
        <v>1760</v>
      </c>
      <c r="B336" t="s">
        <v>1761</v>
      </c>
      <c r="C336" t="s">
        <v>10180</v>
      </c>
      <c r="D336" t="s">
        <v>106</v>
      </c>
      <c r="E336">
        <v>4393.53</v>
      </c>
      <c r="F336">
        <v>7322.55</v>
      </c>
      <c r="G336">
        <v>58.915632759943698</v>
      </c>
      <c r="H336">
        <f>(Table2[[#This Row],[1Y Return vs Nifty]]-AVERAGE(Table2[1Y Return vs Nifty]))/_xlfn.STDEV.P(Table2[1Y Return vs Nifty])</f>
        <v>0.26454378579582655</v>
      </c>
      <c r="I336">
        <v>3.2068197058577299</v>
      </c>
      <c r="J336">
        <f>(Table2[[#This Row],[1M Return vs Nifty]]-AVERAGE(Table2[1M Return vs Nifty]))/_xlfn.STDEV.P(Table2[1M Return vs Nifty])</f>
        <v>0.11526916946151104</v>
      </c>
      <c r="K336">
        <v>-16.244631537559702</v>
      </c>
      <c r="L336">
        <f>(Table2[[#This Row],[6M Return vs Nifty]]-AVERAGE(Table2[6M Return vs Nifty]))/_xlfn.STDEV.P(Table2[6M Return vs Nifty])</f>
        <v>-0.76390274672807401</v>
      </c>
      <c r="M336">
        <v>2.9653210667077099</v>
      </c>
      <c r="N336">
        <f>(Table2[[#This Row],[1W Return vs Nifty]]-AVERAGE(Table2[1W Return vs Nifty]))/_xlfn.STDEV.P(Table2[1W Return vs Nifty])</f>
        <v>0.20999002771074476</v>
      </c>
      <c r="O336">
        <v>7465.21</v>
      </c>
      <c r="P336">
        <v>7128.6250834970897</v>
      </c>
      <c r="Q336">
        <v>6396.9014837037403</v>
      </c>
      <c r="R336">
        <v>43.708126792996801</v>
      </c>
      <c r="S336" s="2">
        <f>(Table2[[#This Row],[Close Price]]-Table2[[#This Row],[20D EMA]])/Table2[[#This Row],[20D EMA]]</f>
        <v>-1.9109978151987669E-2</v>
      </c>
      <c r="T336" s="2">
        <f>(Table2[[#This Row],[Close Price]]-Table2[[#This Row],[50D EMA]])/Table2[[#This Row],[50D EMA]]</f>
        <v>2.7203691347417128E-2</v>
      </c>
      <c r="U336" s="2">
        <f>(Table2[[#This Row],[Close Price]]-Table2[[#This Row],[200D EMA]])/Table2[[#This Row],[200D EMA]]</f>
        <v>0.14470263746508708</v>
      </c>
      <c r="V336">
        <v>1.5746063753124799</v>
      </c>
      <c r="W336">
        <v>7360</v>
      </c>
      <c r="X336">
        <v>7545.6</v>
      </c>
      <c r="Y336">
        <v>7295</v>
      </c>
      <c r="Z336">
        <v>7990.6</v>
      </c>
      <c r="AA336">
        <v>6834.05</v>
      </c>
      <c r="AB336">
        <v>8661.5</v>
      </c>
      <c r="AC336" s="2">
        <f>(Table2[[#This Row],[Close Price]]/Table2[[#This Row],[Day Low]])-1</f>
        <v>-5.0883152173912816E-3</v>
      </c>
      <c r="AD336" s="2">
        <f>(Table2[[#This Row],[Day High]]/Table2[[#This Row],[Close Price]])-1</f>
        <v>3.0460700165925836E-2</v>
      </c>
      <c r="AE336" s="2">
        <f>(Table2[[#This Row],[Close Price]]/Table2[[#This Row],[Current Week Low]])-1</f>
        <v>3.7765592871830123E-3</v>
      </c>
      <c r="AF336" s="2">
        <f>(Table2[[#This Row],[Current Week High]]/Table2[[#This Row],[Close Price]])-1</f>
        <v>9.1231879604782407E-2</v>
      </c>
      <c r="AG336" s="2">
        <f>(Table2[[#This Row],[Close Price]]/Table2[[#This Row],[Current Month Low]])-1</f>
        <v>7.1480308162802375E-2</v>
      </c>
      <c r="AH336" s="2">
        <f>(Table2[[#This Row],[Current Month High]]/Table2[[#This Row],[Close Price]])-1</f>
        <v>0.18285296788687</v>
      </c>
      <c r="AI336">
        <v>18.285296788686999</v>
      </c>
      <c r="AJ336">
        <v>89.673884888359296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</v>
      </c>
      <c r="AM336" t="s">
        <v>10218</v>
      </c>
      <c r="AN336">
        <v>-1.43</v>
      </c>
      <c r="AO336" t="s">
        <v>10217</v>
      </c>
      <c r="AP336">
        <v>8.7322685924277998E-2</v>
      </c>
      <c r="AQ336">
        <f>(Table2[[#This Row],[Sharpe Ratio]]-AVERAGE(Table2[Sharpe Ratio]))/_xlfn.STDEV.P(Table2[Sharpe Ratio])</f>
        <v>0.34769894268166129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0.17359917892166959</v>
      </c>
      <c r="AS336">
        <f>_xlfn.RANK.AVG(Table2[[#This Row],[1Y Return vs Nifty Z-Score]],Table2[1Y Return vs Nifty Z-Score])</f>
        <v>215</v>
      </c>
      <c r="AT336">
        <f>_xlfn.RANK.AVG(Table2[[#This Row],[6M Return vs Nifty Z-Score]],Table2[6M Return vs Nifty Z-Score])</f>
        <v>579</v>
      </c>
      <c r="AU336">
        <f>_xlfn.RANK.AVG(Table2[[#This Row],[Sharpe Ratio Z-Score]],Table2[Sharpe Ratio Z-Score])</f>
        <v>247</v>
      </c>
      <c r="AV336">
        <f>(Table2[[#This Row],[Rank 1Y]]+Table2[[#This Row],[Rank 6M]]+Table2[[#This Row],[Rank Sharpe]])/3</f>
        <v>347</v>
      </c>
    </row>
    <row r="337" spans="1:48" x14ac:dyDescent="0.3">
      <c r="A337" t="s">
        <v>1318</v>
      </c>
      <c r="B337" t="s">
        <v>1319</v>
      </c>
      <c r="C337" t="s">
        <v>10190</v>
      </c>
      <c r="D337" t="s">
        <v>686</v>
      </c>
      <c r="E337">
        <v>8570.0645829599998</v>
      </c>
      <c r="F337">
        <v>505.9</v>
      </c>
      <c r="G337">
        <v>26.8299745422377</v>
      </c>
      <c r="H337">
        <f>(Table2[[#This Row],[1Y Return vs Nifty]]-AVERAGE(Table2[1Y Return vs Nifty]))/_xlfn.STDEV.P(Table2[1Y Return vs Nifty])</f>
        <v>-0.17539872287877623</v>
      </c>
      <c r="I337">
        <v>-8.5348932560867592</v>
      </c>
      <c r="J337">
        <f>(Table2[[#This Row],[1M Return vs Nifty]]-AVERAGE(Table2[1M Return vs Nifty]))/_xlfn.STDEV.P(Table2[1M Return vs Nifty])</f>
        <v>-1.0664889108382916</v>
      </c>
      <c r="K337">
        <v>0.880625199739419</v>
      </c>
      <c r="L337">
        <f>(Table2[[#This Row],[6M Return vs Nifty]]-AVERAGE(Table2[6M Return vs Nifty]))/_xlfn.STDEV.P(Table2[6M Return vs Nifty])</f>
        <v>-0.18259447067236756</v>
      </c>
      <c r="M337">
        <v>-8.3734363113600008</v>
      </c>
      <c r="N337">
        <f>(Table2[[#This Row],[1W Return vs Nifty]]-AVERAGE(Table2[1W Return vs Nifty]))/_xlfn.STDEV.P(Table2[1W Return vs Nifty])</f>
        <v>-2.1221208450622648</v>
      </c>
      <c r="O337">
        <v>537.49</v>
      </c>
      <c r="P337">
        <v>501.38304008901503</v>
      </c>
      <c r="Q337">
        <v>422.56441957452</v>
      </c>
      <c r="R337">
        <v>32.502368965182797</v>
      </c>
      <c r="S337" s="2">
        <f>(Table2[[#This Row],[Close Price]]-Table2[[#This Row],[20D EMA]])/Table2[[#This Row],[20D EMA]]</f>
        <v>-5.8773186477888019E-2</v>
      </c>
      <c r="T337" s="2">
        <f>(Table2[[#This Row],[Close Price]]-Table2[[#This Row],[50D EMA]])/Table2[[#This Row],[50D EMA]]</f>
        <v>9.0090002050787661E-3</v>
      </c>
      <c r="U337" s="2">
        <f>(Table2[[#This Row],[Close Price]]-Table2[[#This Row],[200D EMA]])/Table2[[#This Row],[200D EMA]]</f>
        <v>0.19721390766735766</v>
      </c>
      <c r="V337">
        <v>0.44078843566035603</v>
      </c>
      <c r="W337">
        <v>493.7</v>
      </c>
      <c r="X337">
        <v>509.45</v>
      </c>
      <c r="Y337">
        <v>502.8</v>
      </c>
      <c r="Z337">
        <v>531</v>
      </c>
      <c r="AA337">
        <v>498.95</v>
      </c>
      <c r="AB337">
        <v>638.75</v>
      </c>
      <c r="AC337" s="2">
        <f>(Table2[[#This Row],[Close Price]]/Table2[[#This Row],[Day Low]])-1</f>
        <v>2.4711363176017853E-2</v>
      </c>
      <c r="AD337" s="2">
        <f>(Table2[[#This Row],[Day High]]/Table2[[#This Row],[Close Price]])-1</f>
        <v>7.0171970745207535E-3</v>
      </c>
      <c r="AE337" s="2">
        <f>(Table2[[#This Row],[Close Price]]/Table2[[#This Row],[Current Week Low]])-1</f>
        <v>6.1654733492442215E-3</v>
      </c>
      <c r="AF337" s="2">
        <f>(Table2[[#This Row],[Current Week High]]/Table2[[#This Row],[Close Price]])-1</f>
        <v>4.9614548329709462E-2</v>
      </c>
      <c r="AG337" s="2">
        <f>(Table2[[#This Row],[Close Price]]/Table2[[#This Row],[Current Month Low]])-1</f>
        <v>1.3929251427998723E-2</v>
      </c>
      <c r="AH337" s="2">
        <f>(Table2[[#This Row],[Current Month High]]/Table2[[#This Row],[Close Price]])-1</f>
        <v>0.26260130460565345</v>
      </c>
      <c r="AI337">
        <v>26.2601304605653</v>
      </c>
      <c r="AJ337">
        <v>58.539642745220902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0.26</v>
      </c>
      <c r="AM337" t="s">
        <v>10218</v>
      </c>
      <c r="AN337">
        <v>-9.64</v>
      </c>
      <c r="AO337" t="s">
        <v>10217</v>
      </c>
      <c r="AP337">
        <v>6.1088325067999001E-2</v>
      </c>
      <c r="AQ337">
        <f>(Table2[[#This Row],[Sharpe Ratio]]-AVERAGE(Table2[Sharpe Ratio]))/_xlfn.STDEV.P(Table2[Sharpe Ratio])</f>
        <v>4.401714640110263E-2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-3.5025858030505974</v>
      </c>
      <c r="AS337">
        <f>_xlfn.RANK.AVG(Table2[[#This Row],[1Y Return vs Nifty Z-Score]],Table2[1Y Return vs Nifty Z-Score])</f>
        <v>340</v>
      </c>
      <c r="AT337">
        <f>_xlfn.RANK.AVG(Table2[[#This Row],[6M Return vs Nifty Z-Score]],Table2[6M Return vs Nifty Z-Score])</f>
        <v>381</v>
      </c>
      <c r="AU337">
        <f>_xlfn.RANK.AVG(Table2[[#This Row],[Sharpe Ratio Z-Score]],Table2[Sharpe Ratio Z-Score])</f>
        <v>322</v>
      </c>
      <c r="AV337">
        <f>(Table2[[#This Row],[Rank 1Y]]+Table2[[#This Row],[Rank 6M]]+Table2[[#This Row],[Rank Sharpe]])/3</f>
        <v>347.66666666666669</v>
      </c>
    </row>
    <row r="338" spans="1:48" x14ac:dyDescent="0.3">
      <c r="A338" t="s">
        <v>221</v>
      </c>
      <c r="B338" t="s">
        <v>222</v>
      </c>
      <c r="C338" t="s">
        <v>10173</v>
      </c>
      <c r="D338" t="s">
        <v>54</v>
      </c>
      <c r="E338">
        <v>119028.56725872</v>
      </c>
      <c r="F338">
        <v>1416.6</v>
      </c>
      <c r="G338">
        <v>-1.1803450596085301</v>
      </c>
      <c r="H338">
        <f>(Table2[[#This Row],[1Y Return vs Nifty]]-AVERAGE(Table2[1Y Return vs Nifty]))/_xlfn.STDEV.P(Table2[1Y Return vs Nifty])</f>
        <v>-0.55946222535707046</v>
      </c>
      <c r="I338">
        <v>-4.1327412399336403</v>
      </c>
      <c r="J338">
        <f>(Table2[[#This Row],[1M Return vs Nifty]]-AVERAGE(Table2[1M Return vs Nifty]))/_xlfn.STDEV.P(Table2[1M Return vs Nifty])</f>
        <v>-0.62342930508418437</v>
      </c>
      <c r="K338">
        <v>4.7838724197580103</v>
      </c>
      <c r="L338">
        <f>(Table2[[#This Row],[6M Return vs Nifty]]-AVERAGE(Table2[6M Return vs Nifty]))/_xlfn.STDEV.P(Table2[6M Return vs Nifty])</f>
        <v>-5.0100695700437674E-2</v>
      </c>
      <c r="M338">
        <v>-0.84762935492900104</v>
      </c>
      <c r="N338">
        <f>(Table2[[#This Row],[1W Return vs Nifty]]-AVERAGE(Table2[1W Return vs Nifty]))/_xlfn.STDEV.P(Table2[1W Return vs Nifty])</f>
        <v>-0.574242568432764</v>
      </c>
      <c r="O338">
        <v>1407.84</v>
      </c>
      <c r="P338">
        <v>1370.24024658904</v>
      </c>
      <c r="Q338">
        <v>1232.5664223732699</v>
      </c>
      <c r="R338">
        <v>52.555350461990898</v>
      </c>
      <c r="S338" s="2">
        <f>(Table2[[#This Row],[Close Price]]-Table2[[#This Row],[20D EMA]])/Table2[[#This Row],[20D EMA]]</f>
        <v>6.2222979884077679E-3</v>
      </c>
      <c r="T338" s="2">
        <f>(Table2[[#This Row],[Close Price]]-Table2[[#This Row],[50D EMA]])/Table2[[#This Row],[50D EMA]]</f>
        <v>3.3833302974689262E-2</v>
      </c>
      <c r="U338" s="2">
        <f>(Table2[[#This Row],[Close Price]]-Table2[[#This Row],[200D EMA]])/Table2[[#This Row],[200D EMA]]</f>
        <v>0.14930925772939591</v>
      </c>
      <c r="V338">
        <v>1.0808406445736201</v>
      </c>
      <c r="W338">
        <v>1412.4</v>
      </c>
      <c r="X338">
        <v>1442.5</v>
      </c>
      <c r="Y338">
        <v>1364.1</v>
      </c>
      <c r="Z338">
        <v>1477</v>
      </c>
      <c r="AA338">
        <v>1341.55</v>
      </c>
      <c r="AB338">
        <v>1477</v>
      </c>
      <c r="AC338" s="2">
        <f>(Table2[[#This Row],[Close Price]]/Table2[[#This Row],[Day Low]])-1</f>
        <v>2.9736618521662983E-3</v>
      </c>
      <c r="AD338" s="2">
        <f>(Table2[[#This Row],[Day High]]/Table2[[#This Row],[Close Price]])-1</f>
        <v>1.828321332768601E-2</v>
      </c>
      <c r="AE338" s="2">
        <f>(Table2[[#This Row],[Close Price]]/Table2[[#This Row],[Current Week Low]])-1</f>
        <v>3.8486914449087362E-2</v>
      </c>
      <c r="AF338" s="2">
        <f>(Table2[[#This Row],[Current Week High]]/Table2[[#This Row],[Close Price]])-1</f>
        <v>4.2637300578850734E-2</v>
      </c>
      <c r="AG338" s="2">
        <f>(Table2[[#This Row],[Close Price]]/Table2[[#This Row],[Current Month Low]])-1</f>
        <v>5.5942752785956618E-2</v>
      </c>
      <c r="AH338" s="2">
        <f>(Table2[[#This Row],[Current Month High]]/Table2[[#This Row],[Close Price]])-1</f>
        <v>4.2637300578850734E-2</v>
      </c>
      <c r="AI338">
        <v>4.2637300578850699</v>
      </c>
      <c r="AJ338">
        <v>42.050639257959297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</v>
      </c>
      <c r="AM338" t="s">
        <v>10219</v>
      </c>
      <c r="AN338">
        <v>2.6</v>
      </c>
      <c r="AO338" t="s">
        <v>10218</v>
      </c>
      <c r="AP338">
        <v>0.114531671788747</v>
      </c>
      <c r="AQ338">
        <f>(Table2[[#This Row],[Sharpe Ratio]]-AVERAGE(Table2[Sharpe Ratio]))/_xlfn.STDEV.P(Table2[Sharpe Ratio])</f>
        <v>0.66266273187253144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-1.1445720627019251</v>
      </c>
      <c r="AS338">
        <f>_xlfn.RANK.AVG(Table2[[#This Row],[1Y Return vs Nifty Z-Score]],Table2[1Y Return vs Nifty Z-Score])</f>
        <v>522</v>
      </c>
      <c r="AT338">
        <f>_xlfn.RANK.AVG(Table2[[#This Row],[6M Return vs Nifty Z-Score]],Table2[6M Return vs Nifty Z-Score])</f>
        <v>341</v>
      </c>
      <c r="AU338">
        <f>_xlfn.RANK.AVG(Table2[[#This Row],[Sharpe Ratio Z-Score]],Table2[Sharpe Ratio Z-Score])</f>
        <v>185</v>
      </c>
      <c r="AV338">
        <f>(Table2[[#This Row],[Rank 1Y]]+Table2[[#This Row],[Rank 6M]]+Table2[[#This Row],[Rank Sharpe]])/3</f>
        <v>349.33333333333331</v>
      </c>
    </row>
    <row r="339" spans="1:48" x14ac:dyDescent="0.3">
      <c r="A339" t="s">
        <v>61</v>
      </c>
      <c r="B339" t="s">
        <v>62</v>
      </c>
      <c r="C339" t="s">
        <v>10177</v>
      </c>
      <c r="D339" t="s">
        <v>51</v>
      </c>
      <c r="E339">
        <v>412364.12800691999</v>
      </c>
      <c r="F339">
        <v>13115.8</v>
      </c>
      <c r="G339">
        <v>7.2412842291752604</v>
      </c>
      <c r="H339">
        <f>(Table2[[#This Row],[1Y Return vs Nifty]]-AVERAGE(Table2[1Y Return vs Nifty]))/_xlfn.STDEV.P(Table2[1Y Return vs Nifty])</f>
        <v>-0.44398905378315889</v>
      </c>
      <c r="I339">
        <v>3.35812761696033</v>
      </c>
      <c r="J339">
        <f>(Table2[[#This Row],[1M Return vs Nifty]]-AVERAGE(Table2[1M Return vs Nifty]))/_xlfn.STDEV.P(Table2[1M Return vs Nifty])</f>
        <v>0.13049772658416534</v>
      </c>
      <c r="K339">
        <v>13.9053899896454</v>
      </c>
      <c r="L339">
        <f>(Table2[[#This Row],[6M Return vs Nifty]]-AVERAGE(Table2[6M Return vs Nifty]))/_xlfn.STDEV.P(Table2[6M Return vs Nifty])</f>
        <v>0.25952465677759678</v>
      </c>
      <c r="M339">
        <v>-0.30539953942898401</v>
      </c>
      <c r="N339">
        <f>(Table2[[#This Row],[1W Return vs Nifty]]-AVERAGE(Table2[1W Return vs Nifty]))/_xlfn.STDEV.P(Table2[1W Return vs Nifty])</f>
        <v>-0.46271887971575676</v>
      </c>
      <c r="O339">
        <v>12622.1</v>
      </c>
      <c r="P339">
        <v>12509.926824947999</v>
      </c>
      <c r="Q339">
        <v>11620.000123993599</v>
      </c>
      <c r="R339">
        <v>78.192881830616798</v>
      </c>
      <c r="S339" s="2">
        <f>(Table2[[#This Row],[Close Price]]-Table2[[#This Row],[20D EMA]])/Table2[[#This Row],[20D EMA]]</f>
        <v>3.9113935082117787E-2</v>
      </c>
      <c r="T339" s="2">
        <f>(Table2[[#This Row],[Close Price]]-Table2[[#This Row],[50D EMA]])/Table2[[#This Row],[50D EMA]]</f>
        <v>4.8431392407806396E-2</v>
      </c>
      <c r="U339" s="2">
        <f>(Table2[[#This Row],[Close Price]]-Table2[[#This Row],[200D EMA]])/Table2[[#This Row],[200D EMA]]</f>
        <v>0.12872632186275046</v>
      </c>
      <c r="V339">
        <v>0.72122578532358295</v>
      </c>
      <c r="W339">
        <v>13375</v>
      </c>
      <c r="X339">
        <v>13680</v>
      </c>
      <c r="Y339">
        <v>12603</v>
      </c>
      <c r="Z339">
        <v>13375</v>
      </c>
      <c r="AA339">
        <v>11960</v>
      </c>
      <c r="AB339">
        <v>13375</v>
      </c>
      <c r="AC339" s="2">
        <f>(Table2[[#This Row],[Close Price]]/Table2[[#This Row],[Day Low]])-1</f>
        <v>-1.9379439252336539E-2</v>
      </c>
      <c r="AD339" s="2">
        <f>(Table2[[#This Row],[Day High]]/Table2[[#This Row],[Close Price]])-1</f>
        <v>4.3016819408652207E-2</v>
      </c>
      <c r="AE339" s="2">
        <f>(Table2[[#This Row],[Close Price]]/Table2[[#This Row],[Current Week Low]])-1</f>
        <v>4.0688724906768226E-2</v>
      </c>
      <c r="AF339" s="2">
        <f>(Table2[[#This Row],[Current Week High]]/Table2[[#This Row],[Close Price]])-1</f>
        <v>1.9762423946690255E-2</v>
      </c>
      <c r="AG339" s="2">
        <f>(Table2[[#This Row],[Close Price]]/Table2[[#This Row],[Current Month Low]])-1</f>
        <v>9.663879598662195E-2</v>
      </c>
      <c r="AH339" s="2">
        <f>(Table2[[#This Row],[Current Month High]]/Table2[[#This Row],[Close Price]])-1</f>
        <v>1.9762423946690255E-2</v>
      </c>
      <c r="AI339">
        <v>1.97624239466902</v>
      </c>
      <c r="AJ339">
        <v>41.728845977210199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-0.13</v>
      </c>
      <c r="AM339" t="s">
        <v>10217</v>
      </c>
      <c r="AN339">
        <v>4.4000000000000004</v>
      </c>
      <c r="AO339" t="s">
        <v>10218</v>
      </c>
      <c r="AP339">
        <v>5.4866281345679002E-2</v>
      </c>
      <c r="AQ339">
        <f>(Table2[[#This Row],[Sharpe Ratio]]-AVERAGE(Table2[Sharpe Ratio]))/_xlfn.STDEV.P(Table2[Sharpe Ratio])</f>
        <v>-2.8007532396363402E-2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-0.544693082533517</v>
      </c>
      <c r="AS339">
        <f>_xlfn.RANK.AVG(Table2[[#This Row],[1Y Return vs Nifty Z-Score]],Table2[1Y Return vs Nifty Z-Score])</f>
        <v>465</v>
      </c>
      <c r="AT339">
        <f>_xlfn.RANK.AVG(Table2[[#This Row],[6M Return vs Nifty Z-Score]],Table2[6M Return vs Nifty Z-Score])</f>
        <v>240</v>
      </c>
      <c r="AU339">
        <f>_xlfn.RANK.AVG(Table2[[#This Row],[Sharpe Ratio Z-Score]],Table2[Sharpe Ratio Z-Score])</f>
        <v>348</v>
      </c>
      <c r="AV339">
        <f>(Table2[[#This Row],[Rank 1Y]]+Table2[[#This Row],[Rank 6M]]+Table2[[#This Row],[Rank Sharpe]])/3</f>
        <v>351</v>
      </c>
    </row>
    <row r="340" spans="1:48" x14ac:dyDescent="0.3">
      <c r="A340" t="s">
        <v>936</v>
      </c>
      <c r="B340" t="s">
        <v>937</v>
      </c>
      <c r="C340" t="s">
        <v>628</v>
      </c>
      <c r="D340" t="s">
        <v>628</v>
      </c>
      <c r="E340">
        <v>15778.822962</v>
      </c>
      <c r="F340">
        <v>545.65</v>
      </c>
      <c r="G340">
        <v>23.9931328038186</v>
      </c>
      <c r="H340">
        <f>(Table2[[#This Row],[1Y Return vs Nifty]]-AVERAGE(Table2[1Y Return vs Nifty]))/_xlfn.STDEV.P(Table2[1Y Return vs Nifty])</f>
        <v>-0.21429607890758925</v>
      </c>
      <c r="I340">
        <v>12.1870952510117</v>
      </c>
      <c r="J340">
        <f>(Table2[[#This Row],[1M Return vs Nifty]]-AVERAGE(Table2[1M Return vs Nifty]))/_xlfn.STDEV.P(Table2[1M Return vs Nifty])</f>
        <v>1.0190992343932745</v>
      </c>
      <c r="K340">
        <v>12.70167758028</v>
      </c>
      <c r="L340">
        <f>(Table2[[#This Row],[6M Return vs Nifty]]-AVERAGE(Table2[6M Return vs Nifty]))/_xlfn.STDEV.P(Table2[6M Return vs Nifty])</f>
        <v>0.21866524098670587</v>
      </c>
      <c r="M340">
        <v>4.3642132746670903</v>
      </c>
      <c r="N340">
        <f>(Table2[[#This Row],[1W Return vs Nifty]]-AVERAGE(Table2[1W Return vs Nifty]))/_xlfn.STDEV.P(Table2[1W Return vs Nifty])</f>
        <v>0.49770865676703285</v>
      </c>
      <c r="O340">
        <v>532.64</v>
      </c>
      <c r="P340">
        <v>503.17698199723498</v>
      </c>
      <c r="Q340">
        <v>443.33710331657898</v>
      </c>
      <c r="R340">
        <v>53.118104228918099</v>
      </c>
      <c r="S340" s="2">
        <f>(Table2[[#This Row],[Close Price]]-Table2[[#This Row],[20D EMA]])/Table2[[#This Row],[20D EMA]]</f>
        <v>2.4425503154100314E-2</v>
      </c>
      <c r="T340" s="2">
        <f>(Table2[[#This Row],[Close Price]]-Table2[[#This Row],[50D EMA]])/Table2[[#This Row],[50D EMA]]</f>
        <v>8.4409699812139652E-2</v>
      </c>
      <c r="U340" s="2">
        <f>(Table2[[#This Row],[Close Price]]-Table2[[#This Row],[200D EMA]])/Table2[[#This Row],[200D EMA]]</f>
        <v>0.23077900748217145</v>
      </c>
      <c r="V340">
        <v>0.98035640521253897</v>
      </c>
      <c r="W340">
        <v>542.85</v>
      </c>
      <c r="X340">
        <v>554.75</v>
      </c>
      <c r="Y340">
        <v>544.25</v>
      </c>
      <c r="Z340">
        <v>592</v>
      </c>
      <c r="AA340">
        <v>477.8</v>
      </c>
      <c r="AB340">
        <v>592</v>
      </c>
      <c r="AC340" s="2">
        <f>(Table2[[#This Row],[Close Price]]/Table2[[#This Row],[Day Low]])-1</f>
        <v>5.1579626047710825E-3</v>
      </c>
      <c r="AD340" s="2">
        <f>(Table2[[#This Row],[Day High]]/Table2[[#This Row],[Close Price]])-1</f>
        <v>1.6677357280307836E-2</v>
      </c>
      <c r="AE340" s="2">
        <f>(Table2[[#This Row],[Close Price]]/Table2[[#This Row],[Current Week Low]])-1</f>
        <v>2.5723472668810476E-3</v>
      </c>
      <c r="AF340" s="2">
        <f>(Table2[[#This Row],[Current Week High]]/Table2[[#This Row],[Close Price]])-1</f>
        <v>8.4944561532117602E-2</v>
      </c>
      <c r="AG340" s="2">
        <f>(Table2[[#This Row],[Close Price]]/Table2[[#This Row],[Current Month Low]])-1</f>
        <v>0.14200502302218498</v>
      </c>
      <c r="AH340" s="2">
        <f>(Table2[[#This Row],[Current Month High]]/Table2[[#This Row],[Close Price]])-1</f>
        <v>8.4944561532117602E-2</v>
      </c>
      <c r="AI340">
        <v>8.4944561532117593</v>
      </c>
      <c r="AJ340">
        <v>63.172846889952098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7.0000000000000007E-2</v>
      </c>
      <c r="AM340" t="s">
        <v>10218</v>
      </c>
      <c r="AN340">
        <v>4.49</v>
      </c>
      <c r="AO340" t="s">
        <v>10218</v>
      </c>
      <c r="AP340">
        <v>2.1384915316375E-2</v>
      </c>
      <c r="AQ340">
        <f>(Table2[[#This Row],[Sharpe Ratio]]-AVERAGE(Table2[Sharpe Ratio]))/_xlfn.STDEV.P(Table2[Sharpe Ratio])</f>
        <v>-0.41557868129562681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1.1055983719437972</v>
      </c>
      <c r="AS340">
        <f>_xlfn.RANK.AVG(Table2[[#This Row],[1Y Return vs Nifty Z-Score]],Table2[1Y Return vs Nifty Z-Score])</f>
        <v>357</v>
      </c>
      <c r="AT340">
        <f>_xlfn.RANK.AVG(Table2[[#This Row],[6M Return vs Nifty Z-Score]],Table2[6M Return vs Nifty Z-Score])</f>
        <v>250</v>
      </c>
      <c r="AU340">
        <f>_xlfn.RANK.AVG(Table2[[#This Row],[Sharpe Ratio Z-Score]],Table2[Sharpe Ratio Z-Score])</f>
        <v>447</v>
      </c>
      <c r="AV340">
        <f>(Table2[[#This Row],[Rank 1Y]]+Table2[[#This Row],[Rank 6M]]+Table2[[#This Row],[Rank Sharpe]])/3</f>
        <v>351.33333333333331</v>
      </c>
    </row>
    <row r="341" spans="1:48" x14ac:dyDescent="0.3">
      <c r="A341" t="s">
        <v>1683</v>
      </c>
      <c r="B341" t="s">
        <v>1684</v>
      </c>
      <c r="C341" t="s">
        <v>10183</v>
      </c>
      <c r="D341" t="s">
        <v>1685</v>
      </c>
      <c r="E341">
        <v>4903.1949055240002</v>
      </c>
      <c r="F341">
        <v>72.510000000000005</v>
      </c>
      <c r="G341">
        <v>37.553772876310703</v>
      </c>
      <c r="H341">
        <f>(Table2[[#This Row],[1Y Return vs Nifty]]-AVERAGE(Table2[1Y Return vs Nifty]))/_xlfn.STDEV.P(Table2[1Y Return vs Nifty])</f>
        <v>-2.8359360008260961E-2</v>
      </c>
      <c r="I341">
        <v>-6.2353879561147201</v>
      </c>
      <c r="J341">
        <f>(Table2[[#This Row],[1M Return vs Nifty]]-AVERAGE(Table2[1M Return vs Nifty]))/_xlfn.STDEV.P(Table2[1M Return vs Nifty])</f>
        <v>-0.83505257972190261</v>
      </c>
      <c r="K341">
        <v>-7.5035329039455796</v>
      </c>
      <c r="L341">
        <f>(Table2[[#This Row],[6M Return vs Nifty]]-AVERAGE(Table2[6M Return vs Nifty]))/_xlfn.STDEV.P(Table2[6M Return vs Nifty])</f>
        <v>-0.46719052480429918</v>
      </c>
      <c r="M341">
        <v>0.38106819314449603</v>
      </c>
      <c r="N341">
        <f>(Table2[[#This Row],[1W Return vs Nifty]]-AVERAGE(Table2[1W Return vs Nifty]))/_xlfn.STDEV.P(Table2[1W Return vs Nifty])</f>
        <v>-0.32152890540348628</v>
      </c>
      <c r="O341">
        <v>73.33</v>
      </c>
      <c r="P341">
        <v>71.313652929912294</v>
      </c>
      <c r="Q341">
        <v>63.185621545249802</v>
      </c>
      <c r="R341">
        <v>45.0744065590305</v>
      </c>
      <c r="S341" s="2">
        <f>(Table2[[#This Row],[Close Price]]-Table2[[#This Row],[20D EMA]])/Table2[[#This Row],[20D EMA]]</f>
        <v>-1.1182326469384879E-2</v>
      </c>
      <c r="T341" s="2">
        <f>(Table2[[#This Row],[Close Price]]-Table2[[#This Row],[50D EMA]])/Table2[[#This Row],[50D EMA]]</f>
        <v>1.6775848956489325E-2</v>
      </c>
      <c r="U341" s="2">
        <f>(Table2[[#This Row],[Close Price]]-Table2[[#This Row],[200D EMA]])/Table2[[#This Row],[200D EMA]]</f>
        <v>0.14757120728918738</v>
      </c>
      <c r="V341">
        <v>0.85434687080743099</v>
      </c>
      <c r="W341">
        <v>71.45</v>
      </c>
      <c r="X341">
        <v>73.260000000000005</v>
      </c>
      <c r="Y341">
        <v>72</v>
      </c>
      <c r="Z341">
        <v>76.400000000000006</v>
      </c>
      <c r="AA341">
        <v>66.84</v>
      </c>
      <c r="AB341">
        <v>79.59</v>
      </c>
      <c r="AC341" s="2">
        <f>(Table2[[#This Row],[Close Price]]/Table2[[#This Row],[Day Low]])-1</f>
        <v>1.4835549335199483E-2</v>
      </c>
      <c r="AD341" s="2">
        <f>(Table2[[#This Row],[Day High]]/Table2[[#This Row],[Close Price]])-1</f>
        <v>1.0343400910219236E-2</v>
      </c>
      <c r="AE341" s="2">
        <f>(Table2[[#This Row],[Close Price]]/Table2[[#This Row],[Current Week Low]])-1</f>
        <v>7.0833333333333304E-3</v>
      </c>
      <c r="AF341" s="2">
        <f>(Table2[[#This Row],[Current Week High]]/Table2[[#This Row],[Close Price]])-1</f>
        <v>5.3647772721004072E-2</v>
      </c>
      <c r="AG341" s="2">
        <f>(Table2[[#This Row],[Close Price]]/Table2[[#This Row],[Current Month Low]])-1</f>
        <v>8.48294434470378E-2</v>
      </c>
      <c r="AH341" s="2">
        <f>(Table2[[#This Row],[Current Month High]]/Table2[[#This Row],[Close Price]])-1</f>
        <v>9.7641704592470013E-2</v>
      </c>
      <c r="AI341">
        <v>16.108123017514799</v>
      </c>
      <c r="AJ341">
        <v>68.236658932714604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-0.06</v>
      </c>
      <c r="AM341" t="s">
        <v>10217</v>
      </c>
      <c r="AN341">
        <v>-3.27</v>
      </c>
      <c r="AO341" t="s">
        <v>10217</v>
      </c>
      <c r="AP341">
        <v>7.5400558446256996E-2</v>
      </c>
      <c r="AQ341">
        <f>(Table2[[#This Row],[Sharpe Ratio]]-AVERAGE(Table2[Sharpe Ratio]))/_xlfn.STDEV.P(Table2[Sharpe Ratio])</f>
        <v>0.20969165110532859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-1.4424397188326203</v>
      </c>
      <c r="AS341">
        <f>_xlfn.RANK.AVG(Table2[[#This Row],[1Y Return vs Nifty Z-Score]],Table2[1Y Return vs Nifty Z-Score])</f>
        <v>292</v>
      </c>
      <c r="AT341">
        <f>_xlfn.RANK.AVG(Table2[[#This Row],[6M Return vs Nifty Z-Score]],Table2[6M Return vs Nifty Z-Score])</f>
        <v>485</v>
      </c>
      <c r="AU341">
        <f>_xlfn.RANK.AVG(Table2[[#This Row],[Sharpe Ratio Z-Score]],Table2[Sharpe Ratio Z-Score])</f>
        <v>277</v>
      </c>
      <c r="AV341">
        <f>(Table2[[#This Row],[Rank 1Y]]+Table2[[#This Row],[Rank 6M]]+Table2[[#This Row],[Rank Sharpe]])/3</f>
        <v>351.33333333333331</v>
      </c>
    </row>
    <row r="342" spans="1:48" x14ac:dyDescent="0.3">
      <c r="A342" t="s">
        <v>1414</v>
      </c>
      <c r="B342" t="s">
        <v>1415</v>
      </c>
      <c r="C342" t="s">
        <v>10187</v>
      </c>
      <c r="D342" t="s">
        <v>379</v>
      </c>
      <c r="E342">
        <v>7482.9270848639999</v>
      </c>
      <c r="F342">
        <v>91.84</v>
      </c>
      <c r="G342">
        <v>14.9816737889574</v>
      </c>
      <c r="H342">
        <f>(Table2[[#This Row],[1Y Return vs Nifty]]-AVERAGE(Table2[1Y Return vs Nifty]))/_xlfn.STDEV.P(Table2[1Y Return vs Nifty])</f>
        <v>-0.33785670088132319</v>
      </c>
      <c r="I342">
        <v>9.4588908138233805</v>
      </c>
      <c r="J342">
        <f>(Table2[[#This Row],[1M Return vs Nifty]]-AVERAGE(Table2[1M Return vs Nifty]))/_xlfn.STDEV.P(Table2[1M Return vs Nifty])</f>
        <v>0.74451599012504244</v>
      </c>
      <c r="K342">
        <v>0.313632599837738</v>
      </c>
      <c r="L342">
        <f>(Table2[[#This Row],[6M Return vs Nifty]]-AVERAGE(Table2[6M Return vs Nifty]))/_xlfn.STDEV.P(Table2[6M Return vs Nifty])</f>
        <v>-0.20184075093789605</v>
      </c>
      <c r="M342">
        <v>10.7564915842582</v>
      </c>
      <c r="N342">
        <f>(Table2[[#This Row],[1W Return vs Nifty]]-AVERAGE(Table2[1W Return vs Nifty]))/_xlfn.STDEV.P(Table2[1W Return vs Nifty])</f>
        <v>1.8124472344196185</v>
      </c>
      <c r="O342">
        <v>86.68</v>
      </c>
      <c r="P342">
        <v>82.023277114141905</v>
      </c>
      <c r="Q342">
        <v>73.862976709855005</v>
      </c>
      <c r="R342">
        <v>62.267931265631901</v>
      </c>
      <c r="S342" s="2">
        <f>(Table2[[#This Row],[Close Price]]-Table2[[#This Row],[20D EMA]])/Table2[[#This Row],[20D EMA]]</f>
        <v>5.9529303184125477E-2</v>
      </c>
      <c r="T342" s="2">
        <f>(Table2[[#This Row],[Close Price]]-Table2[[#This Row],[50D EMA]])/Table2[[#This Row],[50D EMA]]</f>
        <v>0.11968215890956599</v>
      </c>
      <c r="U342" s="2">
        <f>(Table2[[#This Row],[Close Price]]-Table2[[#This Row],[200D EMA]])/Table2[[#This Row],[200D EMA]]</f>
        <v>0.24338341197324714</v>
      </c>
      <c r="V342">
        <v>1.34274094477919</v>
      </c>
      <c r="W342">
        <v>92.01</v>
      </c>
      <c r="X342">
        <v>94.29</v>
      </c>
      <c r="Y342">
        <v>85.21</v>
      </c>
      <c r="Z342">
        <v>98.35</v>
      </c>
      <c r="AA342">
        <v>82</v>
      </c>
      <c r="AB342">
        <v>98.35</v>
      </c>
      <c r="AC342" s="2">
        <f>(Table2[[#This Row],[Close Price]]/Table2[[#This Row],[Day Low]])-1</f>
        <v>-1.8476252581240971E-3</v>
      </c>
      <c r="AD342" s="2">
        <f>(Table2[[#This Row],[Day High]]/Table2[[#This Row],[Close Price]])-1</f>
        <v>2.6676829268292623E-2</v>
      </c>
      <c r="AE342" s="2">
        <f>(Table2[[#This Row],[Close Price]]/Table2[[#This Row],[Current Week Low]])-1</f>
        <v>7.7807769041192465E-2</v>
      </c>
      <c r="AF342" s="2">
        <f>(Table2[[#This Row],[Current Week High]]/Table2[[#This Row],[Close Price]])-1</f>
        <v>7.0884146341463339E-2</v>
      </c>
      <c r="AG342" s="2">
        <f>(Table2[[#This Row],[Close Price]]/Table2[[#This Row],[Current Month Low]])-1</f>
        <v>0.12000000000000011</v>
      </c>
      <c r="AH342" s="2">
        <f>(Table2[[#This Row],[Current Month High]]/Table2[[#This Row],[Close Price]])-1</f>
        <v>7.0884146341463339E-2</v>
      </c>
      <c r="AI342">
        <v>7.0884146341463303</v>
      </c>
      <c r="AJ342">
        <v>56.589940323955602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0.26</v>
      </c>
      <c r="AM342" t="s">
        <v>10218</v>
      </c>
      <c r="AN342">
        <v>6.17</v>
      </c>
      <c r="AO342" t="s">
        <v>10218</v>
      </c>
      <c r="AP342">
        <v>8.2590988675223007E-2</v>
      </c>
      <c r="AQ342">
        <f>(Table2[[#This Row],[Sharpe Ratio]]-AVERAGE(Table2[Sharpe Ratio]))/_xlfn.STDEV.P(Table2[Sharpe Ratio])</f>
        <v>0.29292610762305993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2.3101918803485018</v>
      </c>
      <c r="AS342">
        <f>_xlfn.RANK.AVG(Table2[[#This Row],[1Y Return vs Nifty Z-Score]],Table2[1Y Return vs Nifty Z-Score])</f>
        <v>409</v>
      </c>
      <c r="AT342">
        <f>_xlfn.RANK.AVG(Table2[[#This Row],[6M Return vs Nifty Z-Score]],Table2[6M Return vs Nifty Z-Score])</f>
        <v>386</v>
      </c>
      <c r="AU342">
        <f>_xlfn.RANK.AVG(Table2[[#This Row],[Sharpe Ratio Z-Score]],Table2[Sharpe Ratio Z-Score])</f>
        <v>260</v>
      </c>
      <c r="AV342">
        <f>(Table2[[#This Row],[Rank 1Y]]+Table2[[#This Row],[Rank 6M]]+Table2[[#This Row],[Rank Sharpe]])/3</f>
        <v>351.66666666666669</v>
      </c>
    </row>
    <row r="343" spans="1:48" x14ac:dyDescent="0.3">
      <c r="A343" t="s">
        <v>994</v>
      </c>
      <c r="B343" t="s">
        <v>995</v>
      </c>
      <c r="C343" t="s">
        <v>10177</v>
      </c>
      <c r="D343" t="s">
        <v>231</v>
      </c>
      <c r="E343">
        <v>14028.41876067</v>
      </c>
      <c r="F343">
        <v>1709.1</v>
      </c>
      <c r="G343">
        <v>22.287375052003298</v>
      </c>
      <c r="H343">
        <f>(Table2[[#This Row],[1Y Return vs Nifty]]-AVERAGE(Table2[1Y Return vs Nifty]))/_xlfn.STDEV.P(Table2[1Y Return vs Nifty])</f>
        <v>-0.23768457664177808</v>
      </c>
      <c r="I343">
        <v>-7.3228492032801302</v>
      </c>
      <c r="J343">
        <f>(Table2[[#This Row],[1M Return vs Nifty]]-AVERAGE(Table2[1M Return vs Nifty]))/_xlfn.STDEV.P(Table2[1M Return vs Nifty])</f>
        <v>-0.94450135606448182</v>
      </c>
      <c r="K343">
        <v>-16.7376917370805</v>
      </c>
      <c r="L343">
        <f>(Table2[[#This Row],[6M Return vs Nifty]]-AVERAGE(Table2[6M Return vs Nifty]))/_xlfn.STDEV.P(Table2[6M Return vs Nifty])</f>
        <v>-0.78063942863432856</v>
      </c>
      <c r="M343">
        <v>-2.98640865870735</v>
      </c>
      <c r="N343">
        <f>(Table2[[#This Row],[1W Return vs Nifty]]-AVERAGE(Table2[1W Return vs Nifty]))/_xlfn.STDEV.P(Table2[1W Return vs Nifty])</f>
        <v>-1.0141382556313716</v>
      </c>
      <c r="O343">
        <v>1754.15</v>
      </c>
      <c r="P343">
        <v>1765.84130068339</v>
      </c>
      <c r="Q343">
        <v>1605.6298123707099</v>
      </c>
      <c r="R343">
        <v>32.5966917930485</v>
      </c>
      <c r="S343" s="2">
        <f>(Table2[[#This Row],[Close Price]]-Table2[[#This Row],[20D EMA]])/Table2[[#This Row],[20D EMA]]</f>
        <v>-2.5681954222843074E-2</v>
      </c>
      <c r="T343" s="2">
        <f>(Table2[[#This Row],[Close Price]]-Table2[[#This Row],[50D EMA]])/Table2[[#This Row],[50D EMA]]</f>
        <v>-3.2132729402937259E-2</v>
      </c>
      <c r="U343" s="2">
        <f>(Table2[[#This Row],[Close Price]]-Table2[[#This Row],[200D EMA]])/Table2[[#This Row],[200D EMA]]</f>
        <v>6.4442119118675548E-2</v>
      </c>
      <c r="V343">
        <v>0.571130832081992</v>
      </c>
      <c r="W343">
        <v>1702.2</v>
      </c>
      <c r="X343">
        <v>1717.95</v>
      </c>
      <c r="Y343">
        <v>1700</v>
      </c>
      <c r="Z343">
        <v>1757</v>
      </c>
      <c r="AA343">
        <v>1615.9</v>
      </c>
      <c r="AB343">
        <v>1960</v>
      </c>
      <c r="AC343" s="2">
        <f>(Table2[[#This Row],[Close Price]]/Table2[[#This Row],[Day Low]])-1</f>
        <v>4.0535777229466774E-3</v>
      </c>
      <c r="AD343" s="2">
        <f>(Table2[[#This Row],[Day High]]/Table2[[#This Row],[Close Price]])-1</f>
        <v>5.1781639459365092E-3</v>
      </c>
      <c r="AE343" s="2">
        <f>(Table2[[#This Row],[Close Price]]/Table2[[#This Row],[Current Week Low]])-1</f>
        <v>5.3529411764705603E-3</v>
      </c>
      <c r="AF343" s="2">
        <f>(Table2[[#This Row],[Current Week High]]/Table2[[#This Row],[Close Price]])-1</f>
        <v>2.8026446667836824E-2</v>
      </c>
      <c r="AG343" s="2">
        <f>(Table2[[#This Row],[Close Price]]/Table2[[#This Row],[Current Month Low]])-1</f>
        <v>5.7676836437898338E-2</v>
      </c>
      <c r="AH343" s="2">
        <f>(Table2[[#This Row],[Current Month High]]/Table2[[#This Row],[Close Price]])-1</f>
        <v>0.1468024106254755</v>
      </c>
      <c r="AI343">
        <v>30.007021239248701</v>
      </c>
      <c r="AJ343">
        <v>68.716683119447097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-0.11</v>
      </c>
      <c r="AM343" t="s">
        <v>10217</v>
      </c>
      <c r="AN343">
        <v>-5.17</v>
      </c>
      <c r="AO343" t="s">
        <v>10217</v>
      </c>
      <c r="AP343">
        <v>0.15197542065208899</v>
      </c>
      <c r="AQ343">
        <f>(Table2[[#This Row],[Sharpe Ratio]]-AVERAGE(Table2[Sharpe Ratio]))/_xlfn.STDEV.P(Table2[Sharpe Ratio])</f>
        <v>1.0961013422732977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368</v>
      </c>
      <c r="AT343">
        <f>_xlfn.RANK.AVG(Table2[[#This Row],[6M Return vs Nifty Z-Score]],Table2[6M Return vs Nifty Z-Score])</f>
        <v>584</v>
      </c>
      <c r="AU343">
        <f>_xlfn.RANK.AVG(Table2[[#This Row],[Sharpe Ratio Z-Score]],Table2[Sharpe Ratio Z-Score])</f>
        <v>106</v>
      </c>
      <c r="AV343">
        <f>(Table2[[#This Row],[Rank 1Y]]+Table2[[#This Row],[Rank 6M]]+Table2[[#This Row],[Rank Sharpe]])/3</f>
        <v>352.66666666666669</v>
      </c>
    </row>
    <row r="344" spans="1:48" x14ac:dyDescent="0.3">
      <c r="A344" t="s">
        <v>1922</v>
      </c>
      <c r="B344" t="s">
        <v>1923</v>
      </c>
      <c r="C344" t="s">
        <v>10171</v>
      </c>
      <c r="D344" t="s">
        <v>57</v>
      </c>
      <c r="E344">
        <v>3591.1987560839998</v>
      </c>
      <c r="F344">
        <v>271.56</v>
      </c>
      <c r="G344">
        <v>-7.4399838705203001</v>
      </c>
      <c r="H344">
        <f>(Table2[[#This Row],[1Y Return vs Nifty]]-AVERAGE(Table2[1Y Return vs Nifty]))/_xlfn.STDEV.P(Table2[1Y Return vs Nifty])</f>
        <v>-0.645291264087831</v>
      </c>
      <c r="I344">
        <v>32.447300972441603</v>
      </c>
      <c r="J344">
        <f>(Table2[[#This Row],[1M Return vs Nifty]]-AVERAGE(Table2[1M Return vs Nifty]))/_xlfn.STDEV.P(Table2[1M Return vs Nifty])</f>
        <v>3.0582107249769321</v>
      </c>
      <c r="K344">
        <v>30.217860555789802</v>
      </c>
      <c r="L344">
        <f>(Table2[[#This Row],[6M Return vs Nifty]]-AVERAGE(Table2[6M Return vs Nifty]))/_xlfn.STDEV.P(Table2[6M Return vs Nifty])</f>
        <v>0.81324331270651118</v>
      </c>
      <c r="M344">
        <v>8.9046845060866495</v>
      </c>
      <c r="N344">
        <f>(Table2[[#This Row],[1W Return vs Nifty]]-AVERAGE(Table2[1W Return vs Nifty]))/_xlfn.STDEV.P(Table2[1W Return vs Nifty])</f>
        <v>1.4315748621405102</v>
      </c>
      <c r="O344">
        <v>241.92</v>
      </c>
      <c r="P344">
        <v>220.36249237886</v>
      </c>
      <c r="Q344">
        <v>194.50086574416301</v>
      </c>
      <c r="R344">
        <v>82.976012866294695</v>
      </c>
      <c r="S344" s="2">
        <f>(Table2[[#This Row],[Close Price]]-Table2[[#This Row],[20D EMA]])/Table2[[#This Row],[20D EMA]]</f>
        <v>0.12251984126984133</v>
      </c>
      <c r="T344" s="2">
        <f>(Table2[[#This Row],[Close Price]]-Table2[[#This Row],[50D EMA]])/Table2[[#This Row],[50D EMA]]</f>
        <v>0.23233313014593371</v>
      </c>
      <c r="U344" s="2">
        <f>(Table2[[#This Row],[Close Price]]-Table2[[#This Row],[200D EMA]])/Table2[[#This Row],[200D EMA]]</f>
        <v>0.39618915813566014</v>
      </c>
      <c r="V344">
        <v>1.8042477645494699</v>
      </c>
      <c r="W344">
        <v>272.8</v>
      </c>
      <c r="X344">
        <v>284.39999999999998</v>
      </c>
      <c r="Y344">
        <v>262.85000000000002</v>
      </c>
      <c r="Z344">
        <v>276.39999999999998</v>
      </c>
      <c r="AA344">
        <v>195.32</v>
      </c>
      <c r="AB344">
        <v>276.39999999999998</v>
      </c>
      <c r="AC344" s="2">
        <f>(Table2[[#This Row],[Close Price]]/Table2[[#This Row],[Day Low]])-1</f>
        <v>-4.5454545454546302E-3</v>
      </c>
      <c r="AD344" s="2">
        <f>(Table2[[#This Row],[Day High]]/Table2[[#This Row],[Close Price]])-1</f>
        <v>4.7282368537339803E-2</v>
      </c>
      <c r="AE344" s="2">
        <f>(Table2[[#This Row],[Close Price]]/Table2[[#This Row],[Current Week Low]])-1</f>
        <v>3.3136770020924411E-2</v>
      </c>
      <c r="AF344" s="2">
        <f>(Table2[[#This Row],[Current Week High]]/Table2[[#This Row],[Close Price]])-1</f>
        <v>1.782294888790692E-2</v>
      </c>
      <c r="AG344" s="2">
        <f>(Table2[[#This Row],[Close Price]]/Table2[[#This Row],[Current Month Low]])-1</f>
        <v>0.39033381118165078</v>
      </c>
      <c r="AH344" s="2">
        <f>(Table2[[#This Row],[Current Month High]]/Table2[[#This Row],[Close Price]])-1</f>
        <v>1.782294888790692E-2</v>
      </c>
      <c r="AI344">
        <v>1.78229488879069</v>
      </c>
      <c r="AJ344">
        <v>75.539754363283706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0.28999999999999998</v>
      </c>
      <c r="AM344" t="s">
        <v>10218</v>
      </c>
      <c r="AN344">
        <v>16.97</v>
      </c>
      <c r="AO344" t="s">
        <v>10218</v>
      </c>
      <c r="AP344">
        <v>4.2938206667167002E-2</v>
      </c>
      <c r="AQ344">
        <f>(Table2[[#This Row],[Sharpe Ratio]]-AVERAGE(Table2[Sharpe Ratio]))/_xlfn.STDEV.P(Table2[Sharpe Ratio])</f>
        <v>-0.16608366714131154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4.4916539685948109</v>
      </c>
      <c r="AS344">
        <f>_xlfn.RANK.AVG(Table2[[#This Row],[1Y Return vs Nifty Z-Score]],Table2[1Y Return vs Nifty Z-Score])</f>
        <v>557</v>
      </c>
      <c r="AT344">
        <f>_xlfn.RANK.AVG(Table2[[#This Row],[6M Return vs Nifty Z-Score]],Table2[6M Return vs Nifty Z-Score])</f>
        <v>128</v>
      </c>
      <c r="AU344">
        <f>_xlfn.RANK.AVG(Table2[[#This Row],[Sharpe Ratio Z-Score]],Table2[Sharpe Ratio Z-Score])</f>
        <v>381</v>
      </c>
      <c r="AV344">
        <f>(Table2[[#This Row],[Rank 1Y]]+Table2[[#This Row],[Rank 6M]]+Table2[[#This Row],[Rank Sharpe]])/3</f>
        <v>355.33333333333331</v>
      </c>
    </row>
    <row r="345" spans="1:48" x14ac:dyDescent="0.3">
      <c r="A345" t="s">
        <v>542</v>
      </c>
      <c r="B345" t="s">
        <v>543</v>
      </c>
      <c r="C345" t="s">
        <v>10178</v>
      </c>
      <c r="D345" t="s">
        <v>293</v>
      </c>
      <c r="E345">
        <v>37891.349448120003</v>
      </c>
      <c r="F345">
        <v>501.9</v>
      </c>
      <c r="G345">
        <v>18.810083170525601</v>
      </c>
      <c r="H345">
        <f>(Table2[[#This Row],[1Y Return vs Nifty]]-AVERAGE(Table2[1Y Return vs Nifty]))/_xlfn.STDEV.P(Table2[1Y Return vs Nifty])</f>
        <v>-0.28536346492735254</v>
      </c>
      <c r="I345">
        <v>1.5205904951003799</v>
      </c>
      <c r="J345">
        <f>(Table2[[#This Row],[1M Return vs Nifty]]-AVERAGE(Table2[1M Return vs Nifty]))/_xlfn.STDEV.P(Table2[1M Return vs Nifty])</f>
        <v>-5.4443290850587488E-2</v>
      </c>
      <c r="K345">
        <v>1.3612134211848299</v>
      </c>
      <c r="L345">
        <f>(Table2[[#This Row],[6M Return vs Nifty]]-AVERAGE(Table2[6M Return vs Nifty]))/_xlfn.STDEV.P(Table2[6M Return vs Nifty])</f>
        <v>-0.1662811438249728</v>
      </c>
      <c r="M345">
        <v>0.92947323130721005</v>
      </c>
      <c r="N345">
        <f>(Table2[[#This Row],[1W Return vs Nifty]]-AVERAGE(Table2[1W Return vs Nifty]))/_xlfn.STDEV.P(Table2[1W Return vs Nifty])</f>
        <v>-0.20873512125773952</v>
      </c>
      <c r="O345">
        <v>488.04</v>
      </c>
      <c r="P345">
        <v>475.00056177180602</v>
      </c>
      <c r="Q345">
        <v>425.35070729811201</v>
      </c>
      <c r="R345">
        <v>61.101209681200899</v>
      </c>
      <c r="S345" s="2">
        <f>(Table2[[#This Row],[Close Price]]-Table2[[#This Row],[20D EMA]])/Table2[[#This Row],[20D EMA]]</f>
        <v>2.8399311531841564E-2</v>
      </c>
      <c r="T345" s="2">
        <f>(Table2[[#This Row],[Close Price]]-Table2[[#This Row],[50D EMA]])/Table2[[#This Row],[50D EMA]]</f>
        <v>5.6630329294466514E-2</v>
      </c>
      <c r="U345" s="2">
        <f>(Table2[[#This Row],[Close Price]]-Table2[[#This Row],[200D EMA]])/Table2[[#This Row],[200D EMA]]</f>
        <v>0.17996747481187916</v>
      </c>
      <c r="V345">
        <v>1.0447782002442501</v>
      </c>
      <c r="W345">
        <v>497</v>
      </c>
      <c r="X345">
        <v>503</v>
      </c>
      <c r="Y345">
        <v>494.05</v>
      </c>
      <c r="Z345">
        <v>517.15</v>
      </c>
      <c r="AA345">
        <v>453</v>
      </c>
      <c r="AB345">
        <v>532.25</v>
      </c>
      <c r="AC345" s="2">
        <f>(Table2[[#This Row],[Close Price]]/Table2[[#This Row],[Day Low]])-1</f>
        <v>9.8591549295774517E-3</v>
      </c>
      <c r="AD345" s="2">
        <f>(Table2[[#This Row],[Day High]]/Table2[[#This Row],[Close Price]])-1</f>
        <v>2.1916716477385911E-3</v>
      </c>
      <c r="AE345" s="2">
        <f>(Table2[[#This Row],[Close Price]]/Table2[[#This Row],[Current Week Low]])-1</f>
        <v>1.5889080052626126E-2</v>
      </c>
      <c r="AF345" s="2">
        <f>(Table2[[#This Row],[Current Week High]]/Table2[[#This Row],[Close Price]])-1</f>
        <v>3.0384538752739498E-2</v>
      </c>
      <c r="AG345" s="2">
        <f>(Table2[[#This Row],[Close Price]]/Table2[[#This Row],[Current Month Low]])-1</f>
        <v>0.10794701986754962</v>
      </c>
      <c r="AH345" s="2">
        <f>(Table2[[#This Row],[Current Month High]]/Table2[[#This Row],[Close Price]])-1</f>
        <v>6.0470213189878441E-2</v>
      </c>
      <c r="AI345">
        <v>6.0470213189878397</v>
      </c>
      <c r="AJ345">
        <v>62.690437601296502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-0.02</v>
      </c>
      <c r="AM345" t="s">
        <v>10217</v>
      </c>
      <c r="AN345">
        <v>4.4800000000000004</v>
      </c>
      <c r="AO345" t="s">
        <v>10218</v>
      </c>
      <c r="AP345">
        <v>6.6687783835844006E-2</v>
      </c>
      <c r="AQ345">
        <f>(Table2[[#This Row],[Sharpe Ratio]]-AVERAGE(Table2[Sharpe Ratio]))/_xlfn.STDEV.P(Table2[Sharpe Ratio])</f>
        <v>0.10883495180271979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-0.60598806905793257</v>
      </c>
      <c r="AS345">
        <f>_xlfn.RANK.AVG(Table2[[#This Row],[1Y Return vs Nifty Z-Score]],Table2[1Y Return vs Nifty Z-Score])</f>
        <v>392</v>
      </c>
      <c r="AT345">
        <f>_xlfn.RANK.AVG(Table2[[#This Row],[6M Return vs Nifty Z-Score]],Table2[6M Return vs Nifty Z-Score])</f>
        <v>377</v>
      </c>
      <c r="AU345">
        <f>_xlfn.RANK.AVG(Table2[[#This Row],[Sharpe Ratio Z-Score]],Table2[Sharpe Ratio Z-Score])</f>
        <v>302</v>
      </c>
      <c r="AV345">
        <f>(Table2[[#This Row],[Rank 1Y]]+Table2[[#This Row],[Rank 6M]]+Table2[[#This Row],[Rank Sharpe]])/3</f>
        <v>357</v>
      </c>
    </row>
    <row r="346" spans="1:48" x14ac:dyDescent="0.3">
      <c r="A346" t="s">
        <v>1361</v>
      </c>
      <c r="B346" t="s">
        <v>1362</v>
      </c>
      <c r="C346" t="s">
        <v>10178</v>
      </c>
      <c r="D346" t="s">
        <v>293</v>
      </c>
      <c r="E346">
        <v>8111.8673842500002</v>
      </c>
      <c r="F346">
        <v>790.65</v>
      </c>
      <c r="G346">
        <v>49.623945535902003</v>
      </c>
      <c r="H346">
        <f>(Table2[[#This Row],[1Y Return vs Nifty]]-AVERAGE(Table2[1Y Return vs Nifty]))/_xlfn.STDEV.P(Table2[1Y Return vs Nifty])</f>
        <v>0.13714081467931497</v>
      </c>
      <c r="I346">
        <v>2.3227199296608299</v>
      </c>
      <c r="J346">
        <f>(Table2[[#This Row],[1M Return vs Nifty]]-AVERAGE(Table2[1M Return vs Nifty]))/_xlfn.STDEV.P(Table2[1M Return vs Nifty])</f>
        <v>2.6287940087384814E-2</v>
      </c>
      <c r="K346">
        <v>4.8766532067084603</v>
      </c>
      <c r="L346">
        <f>(Table2[[#This Row],[6M Return vs Nifty]]-AVERAGE(Table2[6M Return vs Nifty]))/_xlfn.STDEV.P(Table2[6M Return vs Nifty])</f>
        <v>-4.6951298284643721E-2</v>
      </c>
      <c r="M346">
        <v>0.40834572979885297</v>
      </c>
      <c r="N346">
        <f>(Table2[[#This Row],[1W Return vs Nifty]]-AVERAGE(Table2[1W Return vs Nifty]))/_xlfn.STDEV.P(Table2[1W Return vs Nifty])</f>
        <v>-0.31591856930641643</v>
      </c>
      <c r="O346">
        <v>782.87</v>
      </c>
      <c r="P346">
        <v>771.70839199188094</v>
      </c>
      <c r="Q346">
        <v>677.58188563307397</v>
      </c>
      <c r="R346">
        <v>56.475713234714803</v>
      </c>
      <c r="S346" s="2">
        <f>(Table2[[#This Row],[Close Price]]-Table2[[#This Row],[20D EMA]])/Table2[[#This Row],[20D EMA]]</f>
        <v>9.9377929924508186E-3</v>
      </c>
      <c r="T346" s="2">
        <f>(Table2[[#This Row],[Close Price]]-Table2[[#This Row],[50D EMA]])/Table2[[#This Row],[50D EMA]]</f>
        <v>2.454503307814011E-2</v>
      </c>
      <c r="U346" s="2">
        <f>(Table2[[#This Row],[Close Price]]-Table2[[#This Row],[200D EMA]])/Table2[[#This Row],[200D EMA]]</f>
        <v>0.16687003706022177</v>
      </c>
      <c r="V346">
        <v>0.30877789598193001</v>
      </c>
      <c r="W346">
        <v>785</v>
      </c>
      <c r="X346">
        <v>796.95</v>
      </c>
      <c r="Y346">
        <v>775</v>
      </c>
      <c r="Z346">
        <v>804</v>
      </c>
      <c r="AA346">
        <v>745</v>
      </c>
      <c r="AB346">
        <v>863.7</v>
      </c>
      <c r="AC346" s="2">
        <f>(Table2[[#This Row],[Close Price]]/Table2[[#This Row],[Day Low]])-1</f>
        <v>7.1974522292992393E-3</v>
      </c>
      <c r="AD346" s="2">
        <f>(Table2[[#This Row],[Day High]]/Table2[[#This Row],[Close Price]])-1</f>
        <v>7.9681274900398336E-3</v>
      </c>
      <c r="AE346" s="2">
        <f>(Table2[[#This Row],[Close Price]]/Table2[[#This Row],[Current Week Low]])-1</f>
        <v>2.0193548387096749E-2</v>
      </c>
      <c r="AF346" s="2">
        <f>(Table2[[#This Row],[Current Week High]]/Table2[[#This Row],[Close Price]])-1</f>
        <v>1.6884841586036758E-2</v>
      </c>
      <c r="AG346" s="2">
        <f>(Table2[[#This Row],[Close Price]]/Table2[[#This Row],[Current Month Low]])-1</f>
        <v>6.1275167785234785E-2</v>
      </c>
      <c r="AH346" s="2">
        <f>(Table2[[#This Row],[Current Month High]]/Table2[[#This Row],[Close Price]])-1</f>
        <v>9.2392335420223848E-2</v>
      </c>
      <c r="AI346">
        <v>11.300828432302501</v>
      </c>
      <c r="AJ346">
        <v>80.8233276157804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-0.1</v>
      </c>
      <c r="AM346" t="s">
        <v>10217</v>
      </c>
      <c r="AN346">
        <v>0.84</v>
      </c>
      <c r="AO346" t="s">
        <v>10218</v>
      </c>
      <c r="AP346">
        <v>8.6636423451880006E-3</v>
      </c>
      <c r="AQ346">
        <f>(Table2[[#This Row],[Sharpe Ratio]]-AVERAGE(Table2[Sharpe Ratio]))/_xlfn.STDEV.P(Table2[Sharpe Ratio])</f>
        <v>-0.56283666284240252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-0.76227777566676291</v>
      </c>
      <c r="AS346">
        <f>_xlfn.RANK.AVG(Table2[[#This Row],[1Y Return vs Nifty Z-Score]],Table2[1Y Return vs Nifty Z-Score])</f>
        <v>244</v>
      </c>
      <c r="AT346">
        <f>_xlfn.RANK.AVG(Table2[[#This Row],[6M Return vs Nifty Z-Score]],Table2[6M Return vs Nifty Z-Score])</f>
        <v>339</v>
      </c>
      <c r="AU346">
        <f>_xlfn.RANK.AVG(Table2[[#This Row],[Sharpe Ratio Z-Score]],Table2[Sharpe Ratio Z-Score])</f>
        <v>491</v>
      </c>
      <c r="AV346">
        <f>(Table2[[#This Row],[Rank 1Y]]+Table2[[#This Row],[Rank 6M]]+Table2[[#This Row],[Rank Sharpe]])/3</f>
        <v>358</v>
      </c>
    </row>
    <row r="347" spans="1:48" x14ac:dyDescent="0.3">
      <c r="A347" t="s">
        <v>953</v>
      </c>
      <c r="B347" t="s">
        <v>954</v>
      </c>
      <c r="C347" t="s">
        <v>10175</v>
      </c>
      <c r="D347" t="s">
        <v>124</v>
      </c>
      <c r="E347">
        <v>15257.71548832</v>
      </c>
      <c r="F347">
        <v>2397.8000000000002</v>
      </c>
      <c r="G347">
        <v>35.938813093416798</v>
      </c>
      <c r="H347">
        <f>(Table2[[#This Row],[1Y Return vs Nifty]]-AVERAGE(Table2[1Y Return vs Nifty]))/_xlfn.STDEV.P(Table2[1Y Return vs Nifty])</f>
        <v>-5.0502881374541155E-2</v>
      </c>
      <c r="I347">
        <v>30.180119418015199</v>
      </c>
      <c r="J347">
        <f>(Table2[[#This Row],[1M Return vs Nifty]]-AVERAGE(Table2[1M Return vs Nifty]))/_xlfn.STDEV.P(Table2[1M Return vs Nifty])</f>
        <v>2.8300276540626887</v>
      </c>
      <c r="K347">
        <v>33.6289429819346</v>
      </c>
      <c r="L347">
        <f>(Table2[[#This Row],[6M Return vs Nifty]]-AVERAGE(Table2[6M Return vs Nifty]))/_xlfn.STDEV.P(Table2[6M Return vs Nifty])</f>
        <v>0.92903079986910519</v>
      </c>
      <c r="M347">
        <v>2.98223629933995</v>
      </c>
      <c r="N347">
        <f>(Table2[[#This Row],[1W Return vs Nifty]]-AVERAGE(Table2[1W Return vs Nifty]))/_xlfn.STDEV.P(Table2[1W Return vs Nifty])</f>
        <v>0.21346908600803544</v>
      </c>
      <c r="O347">
        <v>2222.16</v>
      </c>
      <c r="P347">
        <v>2030.3409836170699</v>
      </c>
      <c r="Q347">
        <v>1750.06234505521</v>
      </c>
      <c r="R347">
        <v>88.358690828153499</v>
      </c>
      <c r="S347" s="2">
        <f>(Table2[[#This Row],[Close Price]]-Table2[[#This Row],[20D EMA]])/Table2[[#This Row],[20D EMA]]</f>
        <v>7.9040213125967679E-2</v>
      </c>
      <c r="T347" s="2">
        <f>(Table2[[#This Row],[Close Price]]-Table2[[#This Row],[50D EMA]])/Table2[[#This Row],[50D EMA]]</f>
        <v>0.18098389351738292</v>
      </c>
      <c r="U347" s="2">
        <f>(Table2[[#This Row],[Close Price]]-Table2[[#This Row],[200D EMA]])/Table2[[#This Row],[200D EMA]]</f>
        <v>0.37012261693131604</v>
      </c>
      <c r="V347">
        <v>1.22737529674868</v>
      </c>
      <c r="W347">
        <v>2394.6</v>
      </c>
      <c r="X347">
        <v>2424.5</v>
      </c>
      <c r="Y347">
        <v>2365</v>
      </c>
      <c r="Z347">
        <v>2484</v>
      </c>
      <c r="AA347">
        <v>1791</v>
      </c>
      <c r="AB347">
        <v>2484</v>
      </c>
      <c r="AC347" s="2">
        <f>(Table2[[#This Row],[Close Price]]/Table2[[#This Row],[Day Low]])-1</f>
        <v>1.3363400985550999E-3</v>
      </c>
      <c r="AD347" s="2">
        <f>(Table2[[#This Row],[Day High]]/Table2[[#This Row],[Close Price]])-1</f>
        <v>1.1135207273333725E-2</v>
      </c>
      <c r="AE347" s="2">
        <f>(Table2[[#This Row],[Close Price]]/Table2[[#This Row],[Current Week Low]])-1</f>
        <v>1.3868921775898491E-2</v>
      </c>
      <c r="AF347" s="2">
        <f>(Table2[[#This Row],[Current Week High]]/Table2[[#This Row],[Close Price]])-1</f>
        <v>3.5949620485444811E-2</v>
      </c>
      <c r="AG347" s="2">
        <f>(Table2[[#This Row],[Close Price]]/Table2[[#This Row],[Current Month Low]])-1</f>
        <v>0.33880513679508661</v>
      </c>
      <c r="AH347" s="2">
        <f>(Table2[[#This Row],[Current Month High]]/Table2[[#This Row],[Close Price]])-1</f>
        <v>3.5949620485444811E-2</v>
      </c>
      <c r="AI347">
        <v>3.5949620485444802</v>
      </c>
      <c r="AJ347">
        <v>68.260762780253302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0.27</v>
      </c>
      <c r="AM347" t="s">
        <v>10218</v>
      </c>
      <c r="AN347">
        <v>10.11</v>
      </c>
      <c r="AO347" t="s">
        <v>10218</v>
      </c>
      <c r="AP347">
        <v>-5.1897172731664998E-2</v>
      </c>
      <c r="AQ347">
        <f>(Table2[[#This Row],[Sharpe Ratio]]-AVERAGE(Table2[Sharpe Ratio]))/_xlfn.STDEV.P(Table2[Sharpe Ratio])</f>
        <v>-1.2638721181182895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2.6581525404469986</v>
      </c>
      <c r="AS347">
        <f>_xlfn.RANK.AVG(Table2[[#This Row],[1Y Return vs Nifty Z-Score]],Table2[1Y Return vs Nifty Z-Score])</f>
        <v>304</v>
      </c>
      <c r="AT347">
        <f>_xlfn.RANK.AVG(Table2[[#This Row],[6M Return vs Nifty Z-Score]],Table2[6M Return vs Nifty Z-Score])</f>
        <v>113</v>
      </c>
      <c r="AU347">
        <f>_xlfn.RANK.AVG(Table2[[#This Row],[Sharpe Ratio Z-Score]],Table2[Sharpe Ratio Z-Score])</f>
        <v>660</v>
      </c>
      <c r="AV347">
        <f>(Table2[[#This Row],[Rank 1Y]]+Table2[[#This Row],[Rank 6M]]+Table2[[#This Row],[Rank Sharpe]])/3</f>
        <v>359</v>
      </c>
    </row>
    <row r="348" spans="1:48" x14ac:dyDescent="0.3">
      <c r="A348" t="s">
        <v>272</v>
      </c>
      <c r="B348" t="s">
        <v>273</v>
      </c>
      <c r="C348" t="s">
        <v>10173</v>
      </c>
      <c r="D348" t="s">
        <v>32</v>
      </c>
      <c r="E348">
        <v>102901.0628</v>
      </c>
      <c r="F348">
        <v>134.80000000000001</v>
      </c>
      <c r="G348">
        <v>25.150040253953101</v>
      </c>
      <c r="H348">
        <f>(Table2[[#This Row],[1Y Return vs Nifty]]-AVERAGE(Table2[1Y Return vs Nifty]))/_xlfn.STDEV.P(Table2[1Y Return vs Nifty])</f>
        <v>-0.19843314218791674</v>
      </c>
      <c r="I348">
        <v>-5.2375993825517302</v>
      </c>
      <c r="J348">
        <f>(Table2[[#This Row],[1M Return vs Nifty]]-AVERAGE(Table2[1M Return vs Nifty]))/_xlfn.STDEV.P(Table2[1M Return vs Nifty])</f>
        <v>-0.73462901179271323</v>
      </c>
      <c r="K348">
        <v>-18.457253806668099</v>
      </c>
      <c r="L348">
        <f>(Table2[[#This Row],[6M Return vs Nifty]]-AVERAGE(Table2[6M Return vs Nifty]))/_xlfn.STDEV.P(Table2[6M Return vs Nifty])</f>
        <v>-0.83900910317857125</v>
      </c>
      <c r="M348">
        <v>-1.8750302748013601</v>
      </c>
      <c r="N348">
        <f>(Table2[[#This Row],[1W Return vs Nifty]]-AVERAGE(Table2[1W Return vs Nifty]))/_xlfn.STDEV.P(Table2[1W Return vs Nifty])</f>
        <v>-0.78555433532583385</v>
      </c>
      <c r="O348">
        <v>136.6</v>
      </c>
      <c r="P348">
        <v>140.15738113393701</v>
      </c>
      <c r="Q348">
        <v>131.17578840995299</v>
      </c>
      <c r="R348">
        <v>45.4619366451631</v>
      </c>
      <c r="S348" s="2">
        <f>(Table2[[#This Row],[Close Price]]-Table2[[#This Row],[20D EMA]])/Table2[[#This Row],[20D EMA]]</f>
        <v>-1.3177159590043799E-2</v>
      </c>
      <c r="T348" s="2">
        <f>(Table2[[#This Row],[Close Price]]-Table2[[#This Row],[50D EMA]])/Table2[[#This Row],[50D EMA]]</f>
        <v>-3.8224038510090194E-2</v>
      </c>
      <c r="U348" s="2">
        <f>(Table2[[#This Row],[Close Price]]-Table2[[#This Row],[200D EMA]])/Table2[[#This Row],[200D EMA]]</f>
        <v>2.7628662529708397E-2</v>
      </c>
      <c r="V348">
        <v>0.64111455984724197</v>
      </c>
      <c r="W348">
        <v>134.6</v>
      </c>
      <c r="X348">
        <v>136.09</v>
      </c>
      <c r="Y348">
        <v>134.11000000000001</v>
      </c>
      <c r="Z348">
        <v>137.46</v>
      </c>
      <c r="AA348">
        <v>129.1</v>
      </c>
      <c r="AB348">
        <v>142.74</v>
      </c>
      <c r="AC348" s="2">
        <f>(Table2[[#This Row],[Close Price]]/Table2[[#This Row],[Day Low]])-1</f>
        <v>1.4858841010403356E-3</v>
      </c>
      <c r="AD348" s="2">
        <f>(Table2[[#This Row],[Day High]]/Table2[[#This Row],[Close Price]])-1</f>
        <v>9.5697329376853713E-3</v>
      </c>
      <c r="AE348" s="2">
        <f>(Table2[[#This Row],[Close Price]]/Table2[[#This Row],[Current Week Low]])-1</f>
        <v>5.1450301990902947E-3</v>
      </c>
      <c r="AF348" s="2">
        <f>(Table2[[#This Row],[Current Week High]]/Table2[[#This Row],[Close Price]])-1</f>
        <v>1.9732937685459806E-2</v>
      </c>
      <c r="AG348" s="2">
        <f>(Table2[[#This Row],[Close Price]]/Table2[[#This Row],[Current Month Low]])-1</f>
        <v>4.4151820294345612E-2</v>
      </c>
      <c r="AH348" s="2">
        <f>(Table2[[#This Row],[Current Month High]]/Table2[[#This Row],[Close Price]])-1</f>
        <v>5.890207715133533E-2</v>
      </c>
      <c r="AI348">
        <v>27.967359050445001</v>
      </c>
      <c r="AJ348">
        <v>58.868591632292301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-0.08</v>
      </c>
      <c r="AM348" t="s">
        <v>10217</v>
      </c>
      <c r="AN348">
        <v>-0.96</v>
      </c>
      <c r="AO348" t="s">
        <v>10217</v>
      </c>
      <c r="AP348">
        <v>0.140073396345923</v>
      </c>
      <c r="AQ348">
        <f>(Table2[[#This Row],[Sharpe Ratio]]-AVERAGE(Table2[Sharpe Ratio]))/_xlfn.STDEV.P(Table2[Sharpe Ratio])</f>
        <v>0.95832675952388524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348</v>
      </c>
      <c r="AT348">
        <f>_xlfn.RANK.AVG(Table2[[#This Row],[6M Return vs Nifty Z-Score]],Table2[6M Return vs Nifty Z-Score])</f>
        <v>602</v>
      </c>
      <c r="AU348">
        <f>_xlfn.RANK.AVG(Table2[[#This Row],[Sharpe Ratio Z-Score]],Table2[Sharpe Ratio Z-Score])</f>
        <v>129</v>
      </c>
      <c r="AV348">
        <f>(Table2[[#This Row],[Rank 1Y]]+Table2[[#This Row],[Rank 6M]]+Table2[[#This Row],[Rank Sharpe]])/3</f>
        <v>359.66666666666669</v>
      </c>
    </row>
    <row r="349" spans="1:48" x14ac:dyDescent="0.3">
      <c r="A349" t="s">
        <v>769</v>
      </c>
      <c r="B349" t="s">
        <v>770</v>
      </c>
      <c r="C349" t="s">
        <v>10172</v>
      </c>
      <c r="D349" t="s">
        <v>771</v>
      </c>
      <c r="E349">
        <v>21168.423994550001</v>
      </c>
      <c r="F349">
        <v>1510.1</v>
      </c>
      <c r="G349">
        <v>14.3273172025868</v>
      </c>
      <c r="H349">
        <f>(Table2[[#This Row],[1Y Return vs Nifty]]-AVERAGE(Table2[1Y Return vs Nifty]))/_xlfn.STDEV.P(Table2[1Y Return vs Nifty])</f>
        <v>-0.34682891133816746</v>
      </c>
      <c r="I349">
        <v>5.4892171497524496</v>
      </c>
      <c r="J349">
        <f>(Table2[[#This Row],[1M Return vs Nifty]]-AVERAGE(Table2[1M Return vs Nifty]))/_xlfn.STDEV.P(Table2[1M Return vs Nifty])</f>
        <v>0.34498366090923271</v>
      </c>
      <c r="K349">
        <v>6.8378836967638001</v>
      </c>
      <c r="L349">
        <f>(Table2[[#This Row],[6M Return vs Nifty]]-AVERAGE(Table2[6M Return vs Nifty]))/_xlfn.STDEV.P(Table2[6M Return vs Nifty])</f>
        <v>1.9621689940335352E-2</v>
      </c>
      <c r="M349">
        <v>4.9757733937819104</v>
      </c>
      <c r="N349">
        <f>(Table2[[#This Row],[1W Return vs Nifty]]-AVERAGE(Table2[1W Return vs Nifty]))/_xlfn.STDEV.P(Table2[1W Return vs Nifty])</f>
        <v>0.62349192874185644</v>
      </c>
      <c r="O349">
        <v>1410.17</v>
      </c>
      <c r="P349">
        <v>1324.2331432348501</v>
      </c>
      <c r="Q349">
        <v>1192.1203599258799</v>
      </c>
      <c r="R349">
        <v>76.943629276865906</v>
      </c>
      <c r="S349" s="2">
        <f>(Table2[[#This Row],[Close Price]]-Table2[[#This Row],[20D EMA]])/Table2[[#This Row],[20D EMA]]</f>
        <v>7.0863796563534767E-2</v>
      </c>
      <c r="T349" s="2">
        <f>(Table2[[#This Row],[Close Price]]-Table2[[#This Row],[50D EMA]])/Table2[[#This Row],[50D EMA]]</f>
        <v>0.14035810666323634</v>
      </c>
      <c r="U349" s="2">
        <f>(Table2[[#This Row],[Close Price]]-Table2[[#This Row],[200D EMA]])/Table2[[#This Row],[200D EMA]]</f>
        <v>0.26673451000693449</v>
      </c>
      <c r="V349">
        <v>0.85985492844887901</v>
      </c>
      <c r="W349">
        <v>1511.5</v>
      </c>
      <c r="X349">
        <v>1546.95</v>
      </c>
      <c r="Y349">
        <v>1470.25</v>
      </c>
      <c r="Z349">
        <v>1528</v>
      </c>
      <c r="AA349">
        <v>1312.35</v>
      </c>
      <c r="AB349">
        <v>1528</v>
      </c>
      <c r="AC349" s="2">
        <f>(Table2[[#This Row],[Close Price]]/Table2[[#This Row],[Day Low]])-1</f>
        <v>-9.2623221964938107E-4</v>
      </c>
      <c r="AD349" s="2">
        <f>(Table2[[#This Row],[Day High]]/Table2[[#This Row],[Close Price]])-1</f>
        <v>2.4402357459770929E-2</v>
      </c>
      <c r="AE349" s="2">
        <f>(Table2[[#This Row],[Close Price]]/Table2[[#This Row],[Current Week Low]])-1</f>
        <v>2.7104233973813896E-2</v>
      </c>
      <c r="AF349" s="2">
        <f>(Table2[[#This Row],[Current Week High]]/Table2[[#This Row],[Close Price]])-1</f>
        <v>1.1853519634461351E-2</v>
      </c>
      <c r="AG349" s="2">
        <f>(Table2[[#This Row],[Close Price]]/Table2[[#This Row],[Current Month Low]])-1</f>
        <v>0.15068388768240171</v>
      </c>
      <c r="AH349" s="2">
        <f>(Table2[[#This Row],[Current Month High]]/Table2[[#This Row],[Close Price]])-1</f>
        <v>1.1853519634461351E-2</v>
      </c>
      <c r="AI349">
        <v>1.18535196344613</v>
      </c>
      <c r="AJ349">
        <v>52.820927996761597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0.13</v>
      </c>
      <c r="AM349" t="s">
        <v>10218</v>
      </c>
      <c r="AN349">
        <v>6.03</v>
      </c>
      <c r="AO349" t="s">
        <v>10218</v>
      </c>
      <c r="AP349">
        <v>5.22150837067E-2</v>
      </c>
      <c r="AQ349">
        <f>(Table2[[#This Row],[Sharpe Ratio]]-AVERAGE(Table2[Sharpe Ratio]))/_xlfn.STDEV.P(Table2[Sharpe Ratio])</f>
        <v>-5.8697072183921062E-2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0.582571296069336</v>
      </c>
      <c r="AS349">
        <f>_xlfn.RANK.AVG(Table2[[#This Row],[1Y Return vs Nifty Z-Score]],Table2[1Y Return vs Nifty Z-Score])</f>
        <v>414</v>
      </c>
      <c r="AT349">
        <f>_xlfn.RANK.AVG(Table2[[#This Row],[6M Return vs Nifty Z-Score]],Table2[6M Return vs Nifty Z-Score])</f>
        <v>315</v>
      </c>
      <c r="AU349">
        <f>_xlfn.RANK.AVG(Table2[[#This Row],[Sharpe Ratio Z-Score]],Table2[Sharpe Ratio Z-Score])</f>
        <v>356</v>
      </c>
      <c r="AV349">
        <f>(Table2[[#This Row],[Rank 1Y]]+Table2[[#This Row],[Rank 6M]]+Table2[[#This Row],[Rank Sharpe]])/3</f>
        <v>361.66666666666669</v>
      </c>
    </row>
    <row r="350" spans="1:48" x14ac:dyDescent="0.3">
      <c r="A350" t="s">
        <v>1742</v>
      </c>
      <c r="B350" t="s">
        <v>1743</v>
      </c>
      <c r="C350" t="s">
        <v>10177</v>
      </c>
      <c r="D350" t="s">
        <v>258</v>
      </c>
      <c r="E350">
        <v>4486.2901705599998</v>
      </c>
      <c r="F350">
        <v>1429.1</v>
      </c>
      <c r="G350">
        <v>7.6507459241713001</v>
      </c>
      <c r="H350">
        <f>(Table2[[#This Row],[1Y Return vs Nifty]]-AVERAGE(Table2[1Y Return vs Nifty]))/_xlfn.STDEV.P(Table2[1Y Return vs Nifty])</f>
        <v>-0.43837471967536412</v>
      </c>
      <c r="I350">
        <v>-2.3471162434964801</v>
      </c>
      <c r="J350">
        <f>(Table2[[#This Row],[1M Return vs Nifty]]-AVERAGE(Table2[1M Return vs Nifty]))/_xlfn.STDEV.P(Table2[1M Return vs Nifty])</f>
        <v>-0.44371304266454298</v>
      </c>
      <c r="K350">
        <v>-3.4675497785566698</v>
      </c>
      <c r="L350">
        <f>(Table2[[#This Row],[6M Return vs Nifty]]-AVERAGE(Table2[6M Return vs Nifty]))/_xlfn.STDEV.P(Table2[6M Return vs Nifty])</f>
        <v>-0.3301910959023201</v>
      </c>
      <c r="M350">
        <v>1.0603259272802701</v>
      </c>
      <c r="N350">
        <f>(Table2[[#This Row],[1W Return vs Nifty]]-AVERAGE(Table2[1W Return vs Nifty]))/_xlfn.STDEV.P(Table2[1W Return vs Nifty])</f>
        <v>-0.18182185511795035</v>
      </c>
      <c r="O350">
        <v>1419.59</v>
      </c>
      <c r="P350">
        <v>1367.2416735689101</v>
      </c>
      <c r="Q350">
        <v>1235.2754081764699</v>
      </c>
      <c r="R350">
        <v>49.830186962770497</v>
      </c>
      <c r="S350" s="2">
        <f>(Table2[[#This Row],[Close Price]]-Table2[[#This Row],[20D EMA]])/Table2[[#This Row],[20D EMA]]</f>
        <v>6.6991173507843756E-3</v>
      </c>
      <c r="T350" s="2">
        <f>(Table2[[#This Row],[Close Price]]-Table2[[#This Row],[50D EMA]])/Table2[[#This Row],[50D EMA]]</f>
        <v>4.5243154613347242E-2</v>
      </c>
      <c r="U350" s="2">
        <f>(Table2[[#This Row],[Close Price]]-Table2[[#This Row],[200D EMA]])/Table2[[#This Row],[200D EMA]]</f>
        <v>0.1569079984435669</v>
      </c>
      <c r="V350">
        <v>0.84321908122187905</v>
      </c>
      <c r="W350">
        <v>1404.4</v>
      </c>
      <c r="X350">
        <v>1436.9</v>
      </c>
      <c r="Y350">
        <v>1422.05</v>
      </c>
      <c r="Z350">
        <v>1490.55</v>
      </c>
      <c r="AA350">
        <v>1355</v>
      </c>
      <c r="AB350">
        <v>1526.6</v>
      </c>
      <c r="AC350" s="2">
        <f>(Table2[[#This Row],[Close Price]]/Table2[[#This Row],[Day Low]])-1</f>
        <v>1.7587581885502468E-2</v>
      </c>
      <c r="AD350" s="2">
        <f>(Table2[[#This Row],[Day High]]/Table2[[#This Row],[Close Price]])-1</f>
        <v>5.457980547197705E-3</v>
      </c>
      <c r="AE350" s="2">
        <f>(Table2[[#This Row],[Close Price]]/Table2[[#This Row],[Current Week Low]])-1</f>
        <v>4.9576315882000621E-3</v>
      </c>
      <c r="AF350" s="2">
        <f>(Table2[[#This Row],[Current Week High]]/Table2[[#This Row],[Close Price]])-1</f>
        <v>4.2999090336575563E-2</v>
      </c>
      <c r="AG350" s="2">
        <f>(Table2[[#This Row],[Close Price]]/Table2[[#This Row],[Current Month Low]])-1</f>
        <v>5.4686346863468627E-2</v>
      </c>
      <c r="AH350" s="2">
        <f>(Table2[[#This Row],[Current Month High]]/Table2[[#This Row],[Close Price]])-1</f>
        <v>6.8224756839969203E-2</v>
      </c>
      <c r="AI350">
        <v>6.8224756839969203</v>
      </c>
      <c r="AJ350">
        <v>48.262267870111003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-0.05</v>
      </c>
      <c r="AM350" t="s">
        <v>10217</v>
      </c>
      <c r="AN350">
        <v>-1.76</v>
      </c>
      <c r="AO350" t="s">
        <v>10217</v>
      </c>
      <c r="AP350">
        <v>0.110109803997729</v>
      </c>
      <c r="AQ350">
        <f>(Table2[[#This Row],[Sharpe Ratio]]-AVERAGE(Table2[Sharpe Ratio]))/_xlfn.STDEV.P(Table2[Sharpe Ratio])</f>
        <v>0.61147639800116171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-0.78262431535901589</v>
      </c>
      <c r="AS350">
        <f>_xlfn.RANK.AVG(Table2[[#This Row],[1Y Return vs Nifty Z-Score]],Table2[1Y Return vs Nifty Z-Score])</f>
        <v>460</v>
      </c>
      <c r="AT350">
        <f>_xlfn.RANK.AVG(Table2[[#This Row],[6M Return vs Nifty Z-Score]],Table2[6M Return vs Nifty Z-Score])</f>
        <v>433</v>
      </c>
      <c r="AU350">
        <f>_xlfn.RANK.AVG(Table2[[#This Row],[Sharpe Ratio Z-Score]],Table2[Sharpe Ratio Z-Score])</f>
        <v>194</v>
      </c>
      <c r="AV350">
        <f>(Table2[[#This Row],[Rank 1Y]]+Table2[[#This Row],[Rank 6M]]+Table2[[#This Row],[Rank Sharpe]])/3</f>
        <v>362.33333333333331</v>
      </c>
    </row>
    <row r="351" spans="1:48" x14ac:dyDescent="0.3">
      <c r="A351" t="s">
        <v>782</v>
      </c>
      <c r="B351" t="s">
        <v>783</v>
      </c>
      <c r="C351" t="s">
        <v>10183</v>
      </c>
      <c r="D351" t="s">
        <v>130</v>
      </c>
      <c r="E351">
        <v>20579.024536505</v>
      </c>
      <c r="F351">
        <v>740.15</v>
      </c>
      <c r="G351">
        <v>61.0928348901679</v>
      </c>
      <c r="H351">
        <f>(Table2[[#This Row],[1Y Return vs Nifty]]-AVERAGE(Table2[1Y Return vs Nifty]))/_xlfn.STDEV.P(Table2[1Y Return vs Nifty])</f>
        <v>0.29439649321305983</v>
      </c>
      <c r="I351">
        <v>4.7888381486889999</v>
      </c>
      <c r="J351">
        <f>(Table2[[#This Row],[1M Return vs Nifty]]-AVERAGE(Table2[1M Return vs Nifty]))/_xlfn.STDEV.P(Table2[1M Return vs Nifty])</f>
        <v>0.27449321829139789</v>
      </c>
      <c r="K351">
        <v>-9.8306347438405393</v>
      </c>
      <c r="L351">
        <f>(Table2[[#This Row],[6M Return vs Nifty]]-AVERAGE(Table2[6M Return vs Nifty]))/_xlfn.STDEV.P(Table2[6M Return vs Nifty])</f>
        <v>-0.54618283303691428</v>
      </c>
      <c r="M351">
        <v>3.49888092886729</v>
      </c>
      <c r="N351">
        <f>(Table2[[#This Row],[1W Return vs Nifty]]-AVERAGE(Table2[1W Return vs Nifty]))/_xlfn.STDEV.P(Table2[1W Return vs Nifty])</f>
        <v>0.31973051463786478</v>
      </c>
      <c r="O351">
        <v>693.91</v>
      </c>
      <c r="P351">
        <v>671.434198463896</v>
      </c>
      <c r="Q351">
        <v>595.97502926529398</v>
      </c>
      <c r="R351">
        <v>75.979444682445205</v>
      </c>
      <c r="S351" s="2">
        <f>(Table2[[#This Row],[Close Price]]-Table2[[#This Row],[20D EMA]])/Table2[[#This Row],[20D EMA]]</f>
        <v>6.6636883745730735E-2</v>
      </c>
      <c r="T351" s="2">
        <f>(Table2[[#This Row],[Close Price]]-Table2[[#This Row],[50D EMA]])/Table2[[#This Row],[50D EMA]]</f>
        <v>0.10234182544367217</v>
      </c>
      <c r="U351" s="2">
        <f>(Table2[[#This Row],[Close Price]]-Table2[[#This Row],[200D EMA]])/Table2[[#This Row],[200D EMA]]</f>
        <v>0.24191444885273464</v>
      </c>
      <c r="V351">
        <v>0.98338261153302098</v>
      </c>
      <c r="W351">
        <v>730.7</v>
      </c>
      <c r="X351">
        <v>755.5</v>
      </c>
      <c r="Y351">
        <v>686.95</v>
      </c>
      <c r="Z351">
        <v>744.1</v>
      </c>
      <c r="AA351">
        <v>646.70000000000005</v>
      </c>
      <c r="AB351">
        <v>745.3</v>
      </c>
      <c r="AC351" s="2">
        <f>(Table2[[#This Row],[Close Price]]/Table2[[#This Row],[Day Low]])-1</f>
        <v>1.2932804160393996E-2</v>
      </c>
      <c r="AD351" s="2">
        <f>(Table2[[#This Row],[Day High]]/Table2[[#This Row],[Close Price]])-1</f>
        <v>2.0739039383908642E-2</v>
      </c>
      <c r="AE351" s="2">
        <f>(Table2[[#This Row],[Close Price]]/Table2[[#This Row],[Current Week Low]])-1</f>
        <v>7.7443773200378319E-2</v>
      </c>
      <c r="AF351" s="2">
        <f>(Table2[[#This Row],[Current Week High]]/Table2[[#This Row],[Close Price]])-1</f>
        <v>5.3367560629602462E-3</v>
      </c>
      <c r="AG351" s="2">
        <f>(Table2[[#This Row],[Close Price]]/Table2[[#This Row],[Current Month Low]])-1</f>
        <v>0.14450286067728446</v>
      </c>
      <c r="AH351" s="2">
        <f>(Table2[[#This Row],[Current Month High]]/Table2[[#This Row],[Close Price]])-1</f>
        <v>6.9580490441125686E-3</v>
      </c>
      <c r="AI351">
        <v>0.69580490441125598</v>
      </c>
      <c r="AJ351">
        <v>91.748704663212393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0.21</v>
      </c>
      <c r="AM351" t="s">
        <v>10218</v>
      </c>
      <c r="AN351">
        <v>8.8800000000000008</v>
      </c>
      <c r="AO351" t="s">
        <v>10218</v>
      </c>
      <c r="AP351">
        <v>4.4444310532106998E-2</v>
      </c>
      <c r="AQ351">
        <f>(Table2[[#This Row],[Sharpe Ratio]]-AVERAGE(Table2[Sharpe Ratio]))/_xlfn.STDEV.P(Table2[Sharpe Ratio])</f>
        <v>-0.14864942013999377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0.19378797296541445</v>
      </c>
      <c r="AS351">
        <f>_xlfn.RANK.AVG(Table2[[#This Row],[1Y Return vs Nifty Z-Score]],Table2[1Y Return vs Nifty Z-Score])</f>
        <v>209</v>
      </c>
      <c r="AT351">
        <f>_xlfn.RANK.AVG(Table2[[#This Row],[6M Return vs Nifty Z-Score]],Table2[6M Return vs Nifty Z-Score])</f>
        <v>504</v>
      </c>
      <c r="AU351">
        <f>_xlfn.RANK.AVG(Table2[[#This Row],[Sharpe Ratio Z-Score]],Table2[Sharpe Ratio Z-Score])</f>
        <v>377</v>
      </c>
      <c r="AV351">
        <f>(Table2[[#This Row],[Rank 1Y]]+Table2[[#This Row],[Rank 6M]]+Table2[[#This Row],[Rank Sharpe]])/3</f>
        <v>363.33333333333331</v>
      </c>
    </row>
    <row r="352" spans="1:48" x14ac:dyDescent="0.3">
      <c r="A352" t="s">
        <v>163</v>
      </c>
      <c r="B352" t="s">
        <v>164</v>
      </c>
      <c r="C352" t="s">
        <v>10181</v>
      </c>
      <c r="D352" t="s">
        <v>77</v>
      </c>
      <c r="E352">
        <v>167480.08088661</v>
      </c>
      <c r="F352">
        <v>679.95</v>
      </c>
      <c r="G352">
        <v>20.546817500537401</v>
      </c>
      <c r="H352">
        <f>(Table2[[#This Row],[1Y Return vs Nifty]]-AVERAGE(Table2[1Y Return vs Nifty]))/_xlfn.STDEV.P(Table2[1Y Return vs Nifty])</f>
        <v>-0.26155023183540804</v>
      </c>
      <c r="I352">
        <v>-2.3684780685560298</v>
      </c>
      <c r="J352">
        <f>(Table2[[#This Row],[1M Return vs Nifty]]-AVERAGE(Table2[1M Return vs Nifty]))/_xlfn.STDEV.P(Table2[1M Return vs Nifty])</f>
        <v>-0.44586302788866594</v>
      </c>
      <c r="K352">
        <v>6.5083894391261499</v>
      </c>
      <c r="L352">
        <f>(Table2[[#This Row],[6M Return vs Nifty]]-AVERAGE(Table2[6M Return vs Nifty]))/_xlfn.STDEV.P(Table2[6M Return vs Nifty])</f>
        <v>8.4371721362650302E-3</v>
      </c>
      <c r="M352">
        <v>-4.5337400514914004</v>
      </c>
      <c r="N352">
        <f>(Table2[[#This Row],[1W Return vs Nifty]]-AVERAGE(Table2[1W Return vs Nifty]))/_xlfn.STDEV.P(Table2[1W Return vs Nifty])</f>
        <v>-1.3323872704550432</v>
      </c>
      <c r="O352">
        <v>678.3</v>
      </c>
      <c r="P352">
        <v>661.88161257266904</v>
      </c>
      <c r="Q352">
        <v>585.96136755242799</v>
      </c>
      <c r="R352">
        <v>49.648037776400002</v>
      </c>
      <c r="S352" s="2">
        <f>(Table2[[#This Row],[Close Price]]-Table2[[#This Row],[20D EMA]])/Table2[[#This Row],[20D EMA]]</f>
        <v>2.4325519681558175E-3</v>
      </c>
      <c r="T352" s="2">
        <f>(Table2[[#This Row],[Close Price]]-Table2[[#This Row],[50D EMA]])/Table2[[#This Row],[50D EMA]]</f>
        <v>2.7298518472360866E-2</v>
      </c>
      <c r="U352" s="2">
        <f>(Table2[[#This Row],[Close Price]]-Table2[[#This Row],[200D EMA]])/Table2[[#This Row],[200D EMA]]</f>
        <v>0.16040073228746188</v>
      </c>
      <c r="V352">
        <v>0.68090666190601901</v>
      </c>
      <c r="W352">
        <v>669.35</v>
      </c>
      <c r="X352">
        <v>681</v>
      </c>
      <c r="Y352">
        <v>671</v>
      </c>
      <c r="Z352">
        <v>693.5</v>
      </c>
      <c r="AA352">
        <v>656.2</v>
      </c>
      <c r="AB352">
        <v>706.95</v>
      </c>
      <c r="AC352" s="2">
        <f>(Table2[[#This Row],[Close Price]]/Table2[[#This Row],[Day Low]])-1</f>
        <v>1.5836259057294466E-2</v>
      </c>
      <c r="AD352" s="2">
        <f>(Table2[[#This Row],[Day High]]/Table2[[#This Row],[Close Price]])-1</f>
        <v>1.5442311934701358E-3</v>
      </c>
      <c r="AE352" s="2">
        <f>(Table2[[#This Row],[Close Price]]/Table2[[#This Row],[Current Week Low]])-1</f>
        <v>1.3338301043219092E-2</v>
      </c>
      <c r="AF352" s="2">
        <f>(Table2[[#This Row],[Current Week High]]/Table2[[#This Row],[Close Price]])-1</f>
        <v>1.9927935877638081E-2</v>
      </c>
      <c r="AG352" s="2">
        <f>(Table2[[#This Row],[Close Price]]/Table2[[#This Row],[Current Month Low]])-1</f>
        <v>3.6193233770192013E-2</v>
      </c>
      <c r="AH352" s="2">
        <f>(Table2[[#This Row],[Current Month High]]/Table2[[#This Row],[Close Price]])-1</f>
        <v>3.97088021178027E-2</v>
      </c>
      <c r="AI352">
        <v>3.97088021178027</v>
      </c>
      <c r="AJ352">
        <v>68.283628263828703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0.01</v>
      </c>
      <c r="AM352" t="s">
        <v>10218</v>
      </c>
      <c r="AN352">
        <v>0.51</v>
      </c>
      <c r="AO352" t="s">
        <v>10218</v>
      </c>
      <c r="AP352">
        <v>4.0058770960545997E-2</v>
      </c>
      <c r="AQ352">
        <f>(Table2[[#This Row],[Sharpe Ratio]]-AVERAGE(Table2[Sharpe Ratio]))/_xlfn.STDEV.P(Table2[Sharpe Ratio])</f>
        <v>-0.19941522846470308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-2.2307785865075553</v>
      </c>
      <c r="AS352">
        <f>_xlfn.RANK.AVG(Table2[[#This Row],[1Y Return vs Nifty Z-Score]],Table2[1Y Return vs Nifty Z-Score])</f>
        <v>381</v>
      </c>
      <c r="AT352">
        <f>_xlfn.RANK.AVG(Table2[[#This Row],[6M Return vs Nifty Z-Score]],Table2[6M Return vs Nifty Z-Score])</f>
        <v>322</v>
      </c>
      <c r="AU352">
        <f>_xlfn.RANK.AVG(Table2[[#This Row],[Sharpe Ratio Z-Score]],Table2[Sharpe Ratio Z-Score])</f>
        <v>388</v>
      </c>
      <c r="AV352">
        <f>(Table2[[#This Row],[Rank 1Y]]+Table2[[#This Row],[Rank 6M]]+Table2[[#This Row],[Rank Sharpe]])/3</f>
        <v>363.66666666666669</v>
      </c>
    </row>
    <row r="353" spans="1:48" x14ac:dyDescent="0.3">
      <c r="A353" t="s">
        <v>330</v>
      </c>
      <c r="B353" t="s">
        <v>331</v>
      </c>
      <c r="C353" t="s">
        <v>10177</v>
      </c>
      <c r="D353" t="s">
        <v>332</v>
      </c>
      <c r="E353">
        <v>80046.127361980005</v>
      </c>
      <c r="F353">
        <v>4138.55</v>
      </c>
      <c r="G353">
        <v>8.0927825684606098</v>
      </c>
      <c r="H353">
        <f>(Table2[[#This Row],[1Y Return vs Nifty]]-AVERAGE(Table2[1Y Return vs Nifty]))/_xlfn.STDEV.P(Table2[1Y Return vs Nifty])</f>
        <v>-0.43231373414422031</v>
      </c>
      <c r="I353">
        <v>-5.3147405025024099</v>
      </c>
      <c r="J353">
        <f>(Table2[[#This Row],[1M Return vs Nifty]]-AVERAGE(Table2[1M Return vs Nifty]))/_xlfn.STDEV.P(Table2[1M Return vs Nifty])</f>
        <v>-0.74239296770958441</v>
      </c>
      <c r="K353">
        <v>-8.6764904658748492</v>
      </c>
      <c r="L353">
        <f>(Table2[[#This Row],[6M Return vs Nifty]]-AVERAGE(Table2[6M Return vs Nifty]))/_xlfn.STDEV.P(Table2[6M Return vs Nifty])</f>
        <v>-0.50700598267866359</v>
      </c>
      <c r="M353">
        <v>1.6026711952728601</v>
      </c>
      <c r="N353">
        <f>(Table2[[#This Row],[1W Return vs Nifty]]-AVERAGE(Table2[1W Return vs Nifty]))/_xlfn.STDEV.P(Table2[1W Return vs Nifty])</f>
        <v>-7.027442058786669E-2</v>
      </c>
      <c r="O353">
        <v>4134.4799999999996</v>
      </c>
      <c r="P353">
        <v>4067.13832382588</v>
      </c>
      <c r="Q353">
        <v>3699.9928208179699</v>
      </c>
      <c r="R353">
        <v>50.866356221516597</v>
      </c>
      <c r="S353" s="2">
        <f>(Table2[[#This Row],[Close Price]]-Table2[[#This Row],[20D EMA]])/Table2[[#This Row],[20D EMA]]</f>
        <v>9.8440432654181868E-4</v>
      </c>
      <c r="T353" s="2">
        <f>(Table2[[#This Row],[Close Price]]-Table2[[#This Row],[50D EMA]])/Table2[[#This Row],[50D EMA]]</f>
        <v>1.7558211815855967E-2</v>
      </c>
      <c r="U353" s="2">
        <f>(Table2[[#This Row],[Close Price]]-Table2[[#This Row],[200D EMA]])/Table2[[#This Row],[200D EMA]]</f>
        <v>0.11852919733100373</v>
      </c>
      <c r="V353">
        <v>0.83620916695783398</v>
      </c>
      <c r="W353">
        <v>4127.95</v>
      </c>
      <c r="X353">
        <v>4171.1499999999996</v>
      </c>
      <c r="Y353">
        <v>4069.15</v>
      </c>
      <c r="Z353">
        <v>4238.25</v>
      </c>
      <c r="AA353">
        <v>3911.15</v>
      </c>
      <c r="AB353">
        <v>4681.7</v>
      </c>
      <c r="AC353" s="2">
        <f>(Table2[[#This Row],[Close Price]]/Table2[[#This Row],[Day Low]])-1</f>
        <v>2.5678605603265403E-3</v>
      </c>
      <c r="AD353" s="2">
        <f>(Table2[[#This Row],[Day High]]/Table2[[#This Row],[Close Price]])-1</f>
        <v>7.8771550422247483E-3</v>
      </c>
      <c r="AE353" s="2">
        <f>(Table2[[#This Row],[Close Price]]/Table2[[#This Row],[Current Week Low]])-1</f>
        <v>1.7055158939827786E-2</v>
      </c>
      <c r="AF353" s="2">
        <f>(Table2[[#This Row],[Current Week High]]/Table2[[#This Row],[Close Price]])-1</f>
        <v>2.4090563119933295E-2</v>
      </c>
      <c r="AG353" s="2">
        <f>(Table2[[#This Row],[Close Price]]/Table2[[#This Row],[Current Month Low]])-1</f>
        <v>5.814146734336445E-2</v>
      </c>
      <c r="AH353" s="2">
        <f>(Table2[[#This Row],[Current Month High]]/Table2[[#This Row],[Close Price]])-1</f>
        <v>0.13124161844124149</v>
      </c>
      <c r="AI353">
        <v>13.124161844124099</v>
      </c>
      <c r="AJ353">
        <v>50.056200145032598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-0.11</v>
      </c>
      <c r="AM353" t="s">
        <v>10217</v>
      </c>
      <c r="AN353">
        <v>-0.36</v>
      </c>
      <c r="AO353" t="s">
        <v>10217</v>
      </c>
      <c r="AP353">
        <v>0.13637304159781999</v>
      </c>
      <c r="AQ353">
        <f>(Table2[[#This Row],[Sharpe Ratio]]-AVERAGE(Table2[Sharpe Ratio]))/_xlfn.STDEV.P(Table2[Sharpe Ratio])</f>
        <v>0.91549246358142233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-0.83649464153891273</v>
      </c>
      <c r="AS353">
        <f>_xlfn.RANK.AVG(Table2[[#This Row],[1Y Return vs Nifty Z-Score]],Table2[1Y Return vs Nifty Z-Score])</f>
        <v>455</v>
      </c>
      <c r="AT353">
        <f>_xlfn.RANK.AVG(Table2[[#This Row],[6M Return vs Nifty Z-Score]],Table2[6M Return vs Nifty Z-Score])</f>
        <v>500</v>
      </c>
      <c r="AU353">
        <f>_xlfn.RANK.AVG(Table2[[#This Row],[Sharpe Ratio Z-Score]],Table2[Sharpe Ratio Z-Score])</f>
        <v>136</v>
      </c>
      <c r="AV353">
        <f>(Table2[[#This Row],[Rank 1Y]]+Table2[[#This Row],[Rank 6M]]+Table2[[#This Row],[Rank Sharpe]])/3</f>
        <v>363.66666666666669</v>
      </c>
    </row>
    <row r="354" spans="1:48" x14ac:dyDescent="0.3">
      <c r="A354" t="s">
        <v>965</v>
      </c>
      <c r="B354" t="s">
        <v>966</v>
      </c>
      <c r="C354" t="s">
        <v>10184</v>
      </c>
      <c r="D354" t="s">
        <v>843</v>
      </c>
      <c r="E354">
        <v>14788.949839299999</v>
      </c>
      <c r="F354">
        <v>359.45</v>
      </c>
      <c r="G354">
        <v>21.672075030367299</v>
      </c>
      <c r="H354">
        <f>(Table2[[#This Row],[1Y Return vs Nifty]]-AVERAGE(Table2[1Y Return vs Nifty]))/_xlfn.STDEV.P(Table2[1Y Return vs Nifty])</f>
        <v>-0.24612126300393283</v>
      </c>
      <c r="I354">
        <v>-2.5850496147082298</v>
      </c>
      <c r="J354">
        <f>(Table2[[#This Row],[1M Return vs Nifty]]-AVERAGE(Table2[1M Return vs Nifty]))/_xlfn.STDEV.P(Table2[1M Return vs Nifty])</f>
        <v>-0.46766011792637019</v>
      </c>
      <c r="K354">
        <v>-29.2629086749794</v>
      </c>
      <c r="L354">
        <f>(Table2[[#This Row],[6M Return vs Nifty]]-AVERAGE(Table2[6M Return vs Nifty]))/_xlfn.STDEV.P(Table2[6M Return vs Nifty])</f>
        <v>-1.2058016540586962</v>
      </c>
      <c r="M354">
        <v>3.7472897559536</v>
      </c>
      <c r="N354">
        <f>(Table2[[#This Row],[1W Return vs Nifty]]-AVERAGE(Table2[1W Return vs Nifty]))/_xlfn.STDEV.P(Table2[1W Return vs Nifty])</f>
        <v>0.37082226192768097</v>
      </c>
      <c r="O354">
        <v>354.46</v>
      </c>
      <c r="P354">
        <v>349.89087007106798</v>
      </c>
      <c r="Q354">
        <v>322.40776110240898</v>
      </c>
      <c r="R354">
        <v>56.673517073945</v>
      </c>
      <c r="S354" s="2">
        <f>(Table2[[#This Row],[Close Price]]-Table2[[#This Row],[20D EMA]])/Table2[[#This Row],[20D EMA]]</f>
        <v>1.4077752073576734E-2</v>
      </c>
      <c r="T354" s="2">
        <f>(Table2[[#This Row],[Close Price]]-Table2[[#This Row],[50D EMA]])/Table2[[#This Row],[50D EMA]]</f>
        <v>2.7320318266636705E-2</v>
      </c>
      <c r="U354" s="2">
        <f>(Table2[[#This Row],[Close Price]]-Table2[[#This Row],[200D EMA]])/Table2[[#This Row],[200D EMA]]</f>
        <v>0.11489251614456322</v>
      </c>
      <c r="V354">
        <v>0.63917785676477401</v>
      </c>
      <c r="W354">
        <v>360</v>
      </c>
      <c r="X354">
        <v>368.9</v>
      </c>
      <c r="Y354">
        <v>352</v>
      </c>
      <c r="Z354">
        <v>365.55</v>
      </c>
      <c r="AA354">
        <v>325.05</v>
      </c>
      <c r="AB354">
        <v>400</v>
      </c>
      <c r="AC354" s="2">
        <f>(Table2[[#This Row],[Close Price]]/Table2[[#This Row],[Day Low]])-1</f>
        <v>-1.5277777777777946E-3</v>
      </c>
      <c r="AD354" s="2">
        <f>(Table2[[#This Row],[Day High]]/Table2[[#This Row],[Close Price]])-1</f>
        <v>2.6290165530671761E-2</v>
      </c>
      <c r="AE354" s="2">
        <f>(Table2[[#This Row],[Close Price]]/Table2[[#This Row],[Current Week Low]])-1</f>
        <v>2.1164772727272796E-2</v>
      </c>
      <c r="AF354" s="2">
        <f>(Table2[[#This Row],[Current Week High]]/Table2[[#This Row],[Close Price]])-1</f>
        <v>1.6970371400751194E-2</v>
      </c>
      <c r="AG354" s="2">
        <f>(Table2[[#This Row],[Close Price]]/Table2[[#This Row],[Current Month Low]])-1</f>
        <v>0.1058298723273341</v>
      </c>
      <c r="AH354" s="2">
        <f>(Table2[[#This Row],[Current Month High]]/Table2[[#This Row],[Close Price]])-1</f>
        <v>0.11281123939351789</v>
      </c>
      <c r="AI354">
        <v>19.6132980943107</v>
      </c>
      <c r="AJ354">
        <v>66.759452563210303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0.01</v>
      </c>
      <c r="AM354" t="s">
        <v>10218</v>
      </c>
      <c r="AN354">
        <v>-3.48</v>
      </c>
      <c r="AO354" t="s">
        <v>10217</v>
      </c>
      <c r="AP354">
        <v>0.19751505856704399</v>
      </c>
      <c r="AQ354">
        <f>(Table2[[#This Row],[Sharpe Ratio]]-AVERAGE(Table2[Sharpe Ratio]))/_xlfn.STDEV.P(Table2[Sharpe Ratio])</f>
        <v>1.6232557532285685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7.4494980167250202E-2</v>
      </c>
      <c r="AS354">
        <f>_xlfn.RANK.AVG(Table2[[#This Row],[1Y Return vs Nifty Z-Score]],Table2[1Y Return vs Nifty Z-Score])</f>
        <v>374</v>
      </c>
      <c r="AT354">
        <f>_xlfn.RANK.AVG(Table2[[#This Row],[6M Return vs Nifty Z-Score]],Table2[6M Return vs Nifty Z-Score])</f>
        <v>681</v>
      </c>
      <c r="AU354">
        <f>_xlfn.RANK.AVG(Table2[[#This Row],[Sharpe Ratio Z-Score]],Table2[Sharpe Ratio Z-Score])</f>
        <v>36</v>
      </c>
      <c r="AV354">
        <f>(Table2[[#This Row],[Rank 1Y]]+Table2[[#This Row],[Rank 6M]]+Table2[[#This Row],[Rank Sharpe]])/3</f>
        <v>363.66666666666669</v>
      </c>
    </row>
    <row r="355" spans="1:48" x14ac:dyDescent="0.3">
      <c r="A355" t="s">
        <v>1498</v>
      </c>
      <c r="B355" t="s">
        <v>1499</v>
      </c>
      <c r="C355" t="s">
        <v>10179</v>
      </c>
      <c r="D355" t="s">
        <v>895</v>
      </c>
      <c r="E355">
        <v>6681.4998216120002</v>
      </c>
      <c r="F355">
        <v>225.72</v>
      </c>
      <c r="G355">
        <v>65.302269322456198</v>
      </c>
      <c r="H355">
        <f>(Table2[[#This Row],[1Y Return vs Nifty]]-AVERAGE(Table2[1Y Return vs Nifty]))/_xlfn.STDEV.P(Table2[1Y Return vs Nifty])</f>
        <v>0.35211415422149811</v>
      </c>
      <c r="I355">
        <v>6.83458273762266</v>
      </c>
      <c r="J355">
        <f>(Table2[[#This Row],[1M Return vs Nifty]]-AVERAGE(Table2[1M Return vs Nifty]))/_xlfn.STDEV.P(Table2[1M Return vs Nifty])</f>
        <v>0.48038951349444364</v>
      </c>
      <c r="K355">
        <v>-20.619566992658299</v>
      </c>
      <c r="L355">
        <f>(Table2[[#This Row],[6M Return vs Nifty]]-AVERAGE(Table2[6M Return vs Nifty]))/_xlfn.STDEV.P(Table2[6M Return vs Nifty])</f>
        <v>-0.91240774296087479</v>
      </c>
      <c r="M355">
        <v>3.8412556649926501</v>
      </c>
      <c r="N355">
        <f>(Table2[[#This Row],[1W Return vs Nifty]]-AVERAGE(Table2[1W Return vs Nifty]))/_xlfn.STDEV.P(Table2[1W Return vs Nifty])</f>
        <v>0.39014879929268742</v>
      </c>
      <c r="O355">
        <v>219.77</v>
      </c>
      <c r="P355">
        <v>215.93769993000799</v>
      </c>
      <c r="Q355">
        <v>192.930739390892</v>
      </c>
      <c r="R355">
        <v>63.261600655676197</v>
      </c>
      <c r="S355" s="2">
        <f>(Table2[[#This Row],[Close Price]]-Table2[[#This Row],[20D EMA]])/Table2[[#This Row],[20D EMA]]</f>
        <v>2.7073758929790182E-2</v>
      </c>
      <c r="T355" s="2">
        <f>(Table2[[#This Row],[Close Price]]-Table2[[#This Row],[50D EMA]])/Table2[[#This Row],[50D EMA]]</f>
        <v>4.5301492389530622E-2</v>
      </c>
      <c r="U355" s="2">
        <f>(Table2[[#This Row],[Close Price]]-Table2[[#This Row],[200D EMA]])/Table2[[#This Row],[200D EMA]]</f>
        <v>0.16995353209461619</v>
      </c>
      <c r="V355">
        <v>0.88625370680947302</v>
      </c>
      <c r="W355">
        <v>224.51</v>
      </c>
      <c r="X355">
        <v>228.4</v>
      </c>
      <c r="Y355">
        <v>222.5</v>
      </c>
      <c r="Z355">
        <v>231.73</v>
      </c>
      <c r="AA355">
        <v>200.69</v>
      </c>
      <c r="AB355">
        <v>235</v>
      </c>
      <c r="AC355" s="2">
        <f>(Table2[[#This Row],[Close Price]]/Table2[[#This Row],[Day Low]])-1</f>
        <v>5.3895149436551382E-3</v>
      </c>
      <c r="AD355" s="2">
        <f>(Table2[[#This Row],[Day High]]/Table2[[#This Row],[Close Price]])-1</f>
        <v>1.1873117136275146E-2</v>
      </c>
      <c r="AE355" s="2">
        <f>(Table2[[#This Row],[Close Price]]/Table2[[#This Row],[Current Week Low]])-1</f>
        <v>1.4471910112359598E-2</v>
      </c>
      <c r="AF355" s="2">
        <f>(Table2[[#This Row],[Current Week High]]/Table2[[#This Row],[Close Price]])-1</f>
        <v>2.6625908204855442E-2</v>
      </c>
      <c r="AG355" s="2">
        <f>(Table2[[#This Row],[Close Price]]/Table2[[#This Row],[Current Month Low]])-1</f>
        <v>0.12471971697643136</v>
      </c>
      <c r="AH355" s="2">
        <f>(Table2[[#This Row],[Current Month High]]/Table2[[#This Row],[Close Price]])-1</f>
        <v>4.1112883218146434E-2</v>
      </c>
      <c r="AI355">
        <v>12.794612794612799</v>
      </c>
      <c r="AJ355">
        <v>98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-0.06</v>
      </c>
      <c r="AM355" t="s">
        <v>10217</v>
      </c>
      <c r="AN355">
        <v>-1.1000000000000001</v>
      </c>
      <c r="AO355" t="s">
        <v>10217</v>
      </c>
      <c r="AP355">
        <v>7.5550492848482004E-2</v>
      </c>
      <c r="AQ355">
        <f>(Table2[[#This Row],[Sharpe Ratio]]-AVERAGE(Table2[Sharpe Ratio]))/_xlfn.STDEV.P(Table2[Sharpe Ratio])</f>
        <v>0.21142725079618382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0.52167197484393812</v>
      </c>
      <c r="AS355">
        <f>_xlfn.RANK.AVG(Table2[[#This Row],[1Y Return vs Nifty Z-Score]],Table2[1Y Return vs Nifty Z-Score])</f>
        <v>197</v>
      </c>
      <c r="AT355">
        <f>_xlfn.RANK.AVG(Table2[[#This Row],[6M Return vs Nifty Z-Score]],Table2[6M Return vs Nifty Z-Score])</f>
        <v>623</v>
      </c>
      <c r="AU355">
        <f>_xlfn.RANK.AVG(Table2[[#This Row],[Sharpe Ratio Z-Score]],Table2[Sharpe Ratio Z-Score])</f>
        <v>276</v>
      </c>
      <c r="AV355">
        <f>(Table2[[#This Row],[Rank 1Y]]+Table2[[#This Row],[Rank 6M]]+Table2[[#This Row],[Rank Sharpe]])/3</f>
        <v>365.33333333333331</v>
      </c>
    </row>
    <row r="356" spans="1:48" x14ac:dyDescent="0.3">
      <c r="A356" t="s">
        <v>1486</v>
      </c>
      <c r="B356" t="s">
        <v>1487</v>
      </c>
      <c r="C356" t="s">
        <v>10184</v>
      </c>
      <c r="D356" t="s">
        <v>92</v>
      </c>
      <c r="E356">
        <v>6773.4804606300004</v>
      </c>
      <c r="F356">
        <v>3424.95</v>
      </c>
      <c r="G356">
        <v>23.929534543560401</v>
      </c>
      <c r="H356">
        <f>(Table2[[#This Row],[1Y Return vs Nifty]]-AVERAGE(Table2[1Y Return vs Nifty]))/_xlfn.STDEV.P(Table2[1Y Return vs Nifty])</f>
        <v>-0.21516810646505705</v>
      </c>
      <c r="I356">
        <v>12.0248042194959</v>
      </c>
      <c r="J356">
        <f>(Table2[[#This Row],[1M Return vs Nifty]]-AVERAGE(Table2[1M Return vs Nifty]))/_xlfn.STDEV.P(Table2[1M Return vs Nifty])</f>
        <v>1.0027652686017769</v>
      </c>
      <c r="K356">
        <v>42.366124014959603</v>
      </c>
      <c r="L356">
        <f>(Table2[[#This Row],[6M Return vs Nifty]]-AVERAGE(Table2[6M Return vs Nifty]))/_xlfn.STDEV.P(Table2[6M Return vs Nifty])</f>
        <v>1.2256100407999719</v>
      </c>
      <c r="M356">
        <v>-6.3708268229631404</v>
      </c>
      <c r="N356">
        <f>(Table2[[#This Row],[1W Return vs Nifty]]-AVERAGE(Table2[1W Return vs Nifty]))/_xlfn.STDEV.P(Table2[1W Return vs Nifty])</f>
        <v>-1.7102320281410759</v>
      </c>
      <c r="O356">
        <v>3274.7</v>
      </c>
      <c r="P356">
        <v>2943.3884312620098</v>
      </c>
      <c r="Q356">
        <v>2409.2717970777499</v>
      </c>
      <c r="R356">
        <v>64.346396788444295</v>
      </c>
      <c r="S356" s="2">
        <f>(Table2[[#This Row],[Close Price]]-Table2[[#This Row],[20D EMA]])/Table2[[#This Row],[20D EMA]]</f>
        <v>4.5882065532720555E-2</v>
      </c>
      <c r="T356" s="2">
        <f>(Table2[[#This Row],[Close Price]]-Table2[[#This Row],[50D EMA]])/Table2[[#This Row],[50D EMA]]</f>
        <v>0.16360788933709142</v>
      </c>
      <c r="U356" s="2">
        <f>(Table2[[#This Row],[Close Price]]-Table2[[#This Row],[200D EMA]])/Table2[[#This Row],[200D EMA]]</f>
        <v>0.42157061903691595</v>
      </c>
      <c r="V356">
        <v>0.71438459302472301</v>
      </c>
      <c r="W356">
        <v>3362.75</v>
      </c>
      <c r="X356">
        <v>3479.85</v>
      </c>
      <c r="Y356">
        <v>3351.15</v>
      </c>
      <c r="Z356">
        <v>3504.25</v>
      </c>
      <c r="AA356">
        <v>2784.1</v>
      </c>
      <c r="AB356">
        <v>3605.9</v>
      </c>
      <c r="AC356" s="2">
        <f>(Table2[[#This Row],[Close Price]]/Table2[[#This Row],[Day Low]])-1</f>
        <v>1.8496766039699519E-2</v>
      </c>
      <c r="AD356" s="2">
        <f>(Table2[[#This Row],[Day High]]/Table2[[#This Row],[Close Price]])-1</f>
        <v>1.6029431086585166E-2</v>
      </c>
      <c r="AE356" s="2">
        <f>(Table2[[#This Row],[Close Price]]/Table2[[#This Row],[Current Week Low]])-1</f>
        <v>2.2022290855377991E-2</v>
      </c>
      <c r="AF356" s="2">
        <f>(Table2[[#This Row],[Current Week High]]/Table2[[#This Row],[Close Price]])-1</f>
        <v>2.3153622680623043E-2</v>
      </c>
      <c r="AG356" s="2">
        <f>(Table2[[#This Row],[Close Price]]/Table2[[#This Row],[Current Month Low]])-1</f>
        <v>0.23018210552781859</v>
      </c>
      <c r="AH356" s="2">
        <f>(Table2[[#This Row],[Current Month High]]/Table2[[#This Row],[Close Price]])-1</f>
        <v>5.2832888071358886E-2</v>
      </c>
      <c r="AI356">
        <v>5.2832888071358797</v>
      </c>
      <c r="AJ356">
        <v>114.73040752351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0.39</v>
      </c>
      <c r="AM356" t="s">
        <v>10218</v>
      </c>
      <c r="AN356">
        <v>4.59</v>
      </c>
      <c r="AO356" t="s">
        <v>10218</v>
      </c>
      <c r="AP356">
        <v>-5.1144694755240999E-2</v>
      </c>
      <c r="AQ356">
        <f>(Table2[[#This Row],[Sharpe Ratio]]-AVERAGE(Table2[Sharpe Ratio]))/_xlfn.STDEV.P(Table2[Sharpe Ratio])</f>
        <v>-1.2551616385760633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-0.95218646378044736</v>
      </c>
      <c r="AS356">
        <f>_xlfn.RANK.AVG(Table2[[#This Row],[1Y Return vs Nifty Z-Score]],Table2[1Y Return vs Nifty Z-Score])</f>
        <v>358</v>
      </c>
      <c r="AT356">
        <f>_xlfn.RANK.AVG(Table2[[#This Row],[6M Return vs Nifty Z-Score]],Table2[6M Return vs Nifty Z-Score])</f>
        <v>82</v>
      </c>
      <c r="AU356">
        <f>_xlfn.RANK.AVG(Table2[[#This Row],[Sharpe Ratio Z-Score]],Table2[Sharpe Ratio Z-Score])</f>
        <v>658</v>
      </c>
      <c r="AV356">
        <f>(Table2[[#This Row],[Rank 1Y]]+Table2[[#This Row],[Rank 6M]]+Table2[[#This Row],[Rank Sharpe]])/3</f>
        <v>366</v>
      </c>
    </row>
    <row r="357" spans="1:48" x14ac:dyDescent="0.3">
      <c r="A357" t="s">
        <v>322</v>
      </c>
      <c r="B357" t="s">
        <v>323</v>
      </c>
      <c r="C357" t="s">
        <v>10173</v>
      </c>
      <c r="D357" t="s">
        <v>24</v>
      </c>
      <c r="E357">
        <v>83080.603807079999</v>
      </c>
      <c r="F357">
        <v>26.51</v>
      </c>
      <c r="G357">
        <v>25.370782025853199</v>
      </c>
      <c r="H357">
        <f>(Table2[[#This Row],[1Y Return vs Nifty]]-AVERAGE(Table2[1Y Return vs Nifty]))/_xlfn.STDEV.P(Table2[1Y Return vs Nifty])</f>
        <v>-0.19540644134107499</v>
      </c>
      <c r="I357">
        <v>4.6836763579339298</v>
      </c>
      <c r="J357">
        <f>(Table2[[#This Row],[1M Return vs Nifty]]-AVERAGE(Table2[1M Return vs Nifty]))/_xlfn.STDEV.P(Table2[1M Return vs Nifty])</f>
        <v>0.26390909003290736</v>
      </c>
      <c r="K357">
        <v>-4.8462420083127302</v>
      </c>
      <c r="L357">
        <f>(Table2[[#This Row],[6M Return vs Nifty]]-AVERAGE(Table2[6M Return vs Nifty]))/_xlfn.STDEV.P(Table2[6M Return vs Nifty])</f>
        <v>-0.37699011419355133</v>
      </c>
      <c r="M357">
        <v>1.05074690800394</v>
      </c>
      <c r="N357">
        <f>(Table2[[#This Row],[1W Return vs Nifty]]-AVERAGE(Table2[1W Return vs Nifty]))/_xlfn.STDEV.P(Table2[1W Return vs Nifty])</f>
        <v>-0.18379203000219665</v>
      </c>
      <c r="O357">
        <v>25.19</v>
      </c>
      <c r="P357">
        <v>24.627157109651598</v>
      </c>
      <c r="Q357">
        <v>22.858463146998499</v>
      </c>
      <c r="R357">
        <v>67.208802373409398</v>
      </c>
      <c r="S357" s="2">
        <f>(Table2[[#This Row],[Close Price]]-Table2[[#This Row],[20D EMA]])/Table2[[#This Row],[20D EMA]]</f>
        <v>5.2401746724890841E-2</v>
      </c>
      <c r="T357" s="2">
        <f>(Table2[[#This Row],[Close Price]]-Table2[[#This Row],[50D EMA]])/Table2[[#This Row],[50D EMA]]</f>
        <v>7.6453927749967551E-2</v>
      </c>
      <c r="U357" s="2">
        <f>(Table2[[#This Row],[Close Price]]-Table2[[#This Row],[200D EMA]])/Table2[[#This Row],[200D EMA]]</f>
        <v>0.15974550998985157</v>
      </c>
      <c r="V357">
        <v>0.96078989149577998</v>
      </c>
      <c r="W357">
        <v>26.44</v>
      </c>
      <c r="X357">
        <v>26.87</v>
      </c>
      <c r="Y357">
        <v>24.8</v>
      </c>
      <c r="Z357">
        <v>27.2</v>
      </c>
      <c r="AA357">
        <v>23.61</v>
      </c>
      <c r="AB357">
        <v>27.44</v>
      </c>
      <c r="AC357" s="2">
        <f>(Table2[[#This Row],[Close Price]]/Table2[[#This Row],[Day Low]])-1</f>
        <v>2.6475037821482861E-3</v>
      </c>
      <c r="AD357" s="2">
        <f>(Table2[[#This Row],[Day High]]/Table2[[#This Row],[Close Price]])-1</f>
        <v>1.3579781214635878E-2</v>
      </c>
      <c r="AE357" s="2">
        <f>(Table2[[#This Row],[Close Price]]/Table2[[#This Row],[Current Week Low]])-1</f>
        <v>6.8951612903225934E-2</v>
      </c>
      <c r="AF357" s="2">
        <f>(Table2[[#This Row],[Current Week High]]/Table2[[#This Row],[Close Price]])-1</f>
        <v>2.6027913994718821E-2</v>
      </c>
      <c r="AG357" s="2">
        <f>(Table2[[#This Row],[Close Price]]/Table2[[#This Row],[Current Month Low]])-1</f>
        <v>0.12282930961457028</v>
      </c>
      <c r="AH357" s="2">
        <f>(Table2[[#This Row],[Current Month High]]/Table2[[#This Row],[Close Price]])-1</f>
        <v>3.5081101471142961E-2</v>
      </c>
      <c r="AI357">
        <v>23.915503583553299</v>
      </c>
      <c r="AJ357">
        <v>68.853503184713304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</v>
      </c>
      <c r="AM357" t="s">
        <v>10218</v>
      </c>
      <c r="AN357">
        <v>3.55</v>
      </c>
      <c r="AO357" t="s">
        <v>10218</v>
      </c>
      <c r="AP357">
        <v>6.5521105527016996E-2</v>
      </c>
      <c r="AQ357">
        <f>(Table2[[#This Row],[Sharpe Ratio]]-AVERAGE(Table2[Sharpe Ratio]))/_xlfn.STDEV.P(Table2[Sharpe Ratio])</f>
        <v>9.5329802336829458E-2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-0.39694969316708617</v>
      </c>
      <c r="AS357">
        <f>_xlfn.RANK.AVG(Table2[[#This Row],[1Y Return vs Nifty Z-Score]],Table2[1Y Return vs Nifty Z-Score])</f>
        <v>346</v>
      </c>
      <c r="AT357">
        <f>_xlfn.RANK.AVG(Table2[[#This Row],[6M Return vs Nifty Z-Score]],Table2[6M Return vs Nifty Z-Score])</f>
        <v>452</v>
      </c>
      <c r="AU357">
        <f>_xlfn.RANK.AVG(Table2[[#This Row],[Sharpe Ratio Z-Score]],Table2[Sharpe Ratio Z-Score])</f>
        <v>304</v>
      </c>
      <c r="AV357">
        <f>(Table2[[#This Row],[Rank 1Y]]+Table2[[#This Row],[Rank 6M]]+Table2[[#This Row],[Rank Sharpe]])/3</f>
        <v>367.33333333333331</v>
      </c>
    </row>
    <row r="358" spans="1:48" x14ac:dyDescent="0.3">
      <c r="A358" t="s">
        <v>554</v>
      </c>
      <c r="B358" t="s">
        <v>555</v>
      </c>
      <c r="C358" t="s">
        <v>10177</v>
      </c>
      <c r="D358" t="s">
        <v>198</v>
      </c>
      <c r="E358">
        <v>36585.000136319999</v>
      </c>
      <c r="F358">
        <v>2600.9</v>
      </c>
      <c r="G358">
        <v>27.334214867916199</v>
      </c>
      <c r="H358">
        <f>(Table2[[#This Row],[1Y Return vs Nifty]]-AVERAGE(Table2[1Y Return vs Nifty]))/_xlfn.STDEV.P(Table2[1Y Return vs Nifty])</f>
        <v>-0.16848483155858882</v>
      </c>
      <c r="I358">
        <v>-7.0526581074282699</v>
      </c>
      <c r="J358">
        <f>(Table2[[#This Row],[1M Return vs Nifty]]-AVERAGE(Table2[1M Return vs Nifty]))/_xlfn.STDEV.P(Table2[1M Return vs Nifty])</f>
        <v>-0.91730766534977404</v>
      </c>
      <c r="K358">
        <v>8.6972801387006804</v>
      </c>
      <c r="L358">
        <f>(Table2[[#This Row],[6M Return vs Nifty]]-AVERAGE(Table2[6M Return vs Nifty]))/_xlfn.STDEV.P(Table2[6M Return vs Nifty])</f>
        <v>8.273797232647094E-2</v>
      </c>
      <c r="M358">
        <v>-8.0796824583566101E-2</v>
      </c>
      <c r="N358">
        <f>(Table2[[#This Row],[1W Return vs Nifty]]-AVERAGE(Table2[1W Return vs Nifty]))/_xlfn.STDEV.P(Table2[1W Return vs Nifty])</f>
        <v>-0.4165234796485055</v>
      </c>
      <c r="O358">
        <v>2591.71</v>
      </c>
      <c r="P358">
        <v>2488.2639142221501</v>
      </c>
      <c r="Q358">
        <v>2082.9251629847499</v>
      </c>
      <c r="R358">
        <v>53.065794795555703</v>
      </c>
      <c r="S358" s="2">
        <f>(Table2[[#This Row],[Close Price]]-Table2[[#This Row],[20D EMA]])/Table2[[#This Row],[20D EMA]]</f>
        <v>3.5459214186772648E-3</v>
      </c>
      <c r="T358" s="2">
        <f>(Table2[[#This Row],[Close Price]]-Table2[[#This Row],[50D EMA]])/Table2[[#This Row],[50D EMA]]</f>
        <v>4.5266936973227319E-2</v>
      </c>
      <c r="U358" s="2">
        <f>(Table2[[#This Row],[Close Price]]-Table2[[#This Row],[200D EMA]])/Table2[[#This Row],[200D EMA]]</f>
        <v>0.24867664293469505</v>
      </c>
      <c r="V358">
        <v>0.68437614821777504</v>
      </c>
      <c r="W358">
        <v>2562.5</v>
      </c>
      <c r="X358">
        <v>2628.1</v>
      </c>
      <c r="Y358">
        <v>2550</v>
      </c>
      <c r="Z358">
        <v>2651</v>
      </c>
      <c r="AA358">
        <v>2500</v>
      </c>
      <c r="AB358">
        <v>2818.3</v>
      </c>
      <c r="AC358" s="2">
        <f>(Table2[[#This Row],[Close Price]]/Table2[[#This Row],[Day Low]])-1</f>
        <v>1.4985365853658505E-2</v>
      </c>
      <c r="AD358" s="2">
        <f>(Table2[[#This Row],[Day High]]/Table2[[#This Row],[Close Price]])-1</f>
        <v>1.0457918412857037E-2</v>
      </c>
      <c r="AE358" s="2">
        <f>(Table2[[#This Row],[Close Price]]/Table2[[#This Row],[Current Week Low]])-1</f>
        <v>1.9960784313725499E-2</v>
      </c>
      <c r="AF358" s="2">
        <f>(Table2[[#This Row],[Current Week High]]/Table2[[#This Row],[Close Price]])-1</f>
        <v>1.9262562958975771E-2</v>
      </c>
      <c r="AG358" s="2">
        <f>(Table2[[#This Row],[Close Price]]/Table2[[#This Row],[Current Month Low]])-1</f>
        <v>4.0359999999999951E-2</v>
      </c>
      <c r="AH358" s="2">
        <f>(Table2[[#This Row],[Current Month High]]/Table2[[#This Row],[Close Price]])-1</f>
        <v>8.3586450843938565E-2</v>
      </c>
      <c r="AI358">
        <v>17.7015648429389</v>
      </c>
      <c r="AJ358">
        <v>68.884127138729198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0.06</v>
      </c>
      <c r="AM358" t="s">
        <v>10218</v>
      </c>
      <c r="AN358">
        <v>-0.21</v>
      </c>
      <c r="AO358" t="s">
        <v>10217</v>
      </c>
      <c r="AP358">
        <v>1.5990800927806002E-2</v>
      </c>
      <c r="AQ358">
        <f>(Table2[[#This Row],[Sharpe Ratio]]-AVERAGE(Table2[Sharpe Ratio]))/_xlfn.STDEV.P(Table2[Sharpe Ratio])</f>
        <v>-0.4780194762453302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-1.8975974804757276</v>
      </c>
      <c r="AS358">
        <f>_xlfn.RANK.AVG(Table2[[#This Row],[1Y Return vs Nifty Z-Score]],Table2[1Y Return vs Nifty Z-Score])</f>
        <v>337</v>
      </c>
      <c r="AT358">
        <f>_xlfn.RANK.AVG(Table2[[#This Row],[6M Return vs Nifty Z-Score]],Table2[6M Return vs Nifty Z-Score])</f>
        <v>294</v>
      </c>
      <c r="AU358">
        <f>_xlfn.RANK.AVG(Table2[[#This Row],[Sharpe Ratio Z-Score]],Table2[Sharpe Ratio Z-Score])</f>
        <v>471</v>
      </c>
      <c r="AV358">
        <f>(Table2[[#This Row],[Rank 1Y]]+Table2[[#This Row],[Rank 6M]]+Table2[[#This Row],[Rank Sharpe]])/3</f>
        <v>367.33333333333331</v>
      </c>
    </row>
    <row r="359" spans="1:48" x14ac:dyDescent="0.3">
      <c r="A359" t="s">
        <v>1067</v>
      </c>
      <c r="B359" t="s">
        <v>1068</v>
      </c>
      <c r="C359" t="s">
        <v>10178</v>
      </c>
      <c r="D359" t="s">
        <v>60</v>
      </c>
      <c r="E359">
        <v>11964.62100888</v>
      </c>
      <c r="F359">
        <v>1574.05</v>
      </c>
      <c r="G359">
        <v>46.957019792505299</v>
      </c>
      <c r="H359">
        <f>(Table2[[#This Row],[1Y Return vs Nifty]]-AVERAGE(Table2[1Y Return vs Nifty]))/_xlfn.STDEV.P(Table2[1Y Return vs Nifty])</f>
        <v>0.10057326184814504</v>
      </c>
      <c r="I359">
        <v>3.0030863609549101</v>
      </c>
      <c r="J359">
        <f>(Table2[[#This Row],[1M Return vs Nifty]]-AVERAGE(Table2[1M Return vs Nifty]))/_xlfn.STDEV.P(Table2[1M Return vs Nifty])</f>
        <v>9.4764194817203079E-2</v>
      </c>
      <c r="K359">
        <v>-6.1674005680531199</v>
      </c>
      <c r="L359">
        <f>(Table2[[#This Row],[6M Return vs Nifty]]-AVERAGE(Table2[6M Return vs Nifty]))/_xlfn.STDEV.P(Table2[6M Return vs Nifty])</f>
        <v>-0.42183618082718066</v>
      </c>
      <c r="M359">
        <v>3.0894396633638199</v>
      </c>
      <c r="N359">
        <f>(Table2[[#This Row],[1W Return vs Nifty]]-AVERAGE(Table2[1W Return vs Nifty]))/_xlfn.STDEV.P(Table2[1W Return vs Nifty])</f>
        <v>0.23551825087697412</v>
      </c>
      <c r="O359">
        <v>1505.55</v>
      </c>
      <c r="P359">
        <v>1448.7166085655799</v>
      </c>
      <c r="Q359">
        <v>1311.0813705734199</v>
      </c>
      <c r="R359">
        <v>71.094045216768606</v>
      </c>
      <c r="S359" s="2">
        <f>(Table2[[#This Row],[Close Price]]-Table2[[#This Row],[20D EMA]])/Table2[[#This Row],[20D EMA]]</f>
        <v>4.5498322872040121E-2</v>
      </c>
      <c r="T359" s="2">
        <f>(Table2[[#This Row],[Close Price]]-Table2[[#This Row],[50D EMA]])/Table2[[#This Row],[50D EMA]]</f>
        <v>8.6513394471618973E-2</v>
      </c>
      <c r="U359" s="2">
        <f>(Table2[[#This Row],[Close Price]]-Table2[[#This Row],[200D EMA]])/Table2[[#This Row],[200D EMA]]</f>
        <v>0.20057384333938558</v>
      </c>
      <c r="V359">
        <v>0.91466478383877203</v>
      </c>
      <c r="W359">
        <v>1567.45</v>
      </c>
      <c r="X359">
        <v>1610</v>
      </c>
      <c r="Y359">
        <v>1528.05</v>
      </c>
      <c r="Z359">
        <v>1600.95</v>
      </c>
      <c r="AA359">
        <v>1408</v>
      </c>
      <c r="AB359">
        <v>1600.95</v>
      </c>
      <c r="AC359" s="2">
        <f>(Table2[[#This Row],[Close Price]]/Table2[[#This Row],[Day Low]])-1</f>
        <v>4.2106606271332669E-3</v>
      </c>
      <c r="AD359" s="2">
        <f>(Table2[[#This Row],[Day High]]/Table2[[#This Row],[Close Price]])-1</f>
        <v>2.2839172834408172E-2</v>
      </c>
      <c r="AE359" s="2">
        <f>(Table2[[#This Row],[Close Price]]/Table2[[#This Row],[Current Week Low]])-1</f>
        <v>3.0103726972285028E-2</v>
      </c>
      <c r="AF359" s="2">
        <f>(Table2[[#This Row],[Current Week High]]/Table2[[#This Row],[Close Price]])-1</f>
        <v>1.7089673136177375E-2</v>
      </c>
      <c r="AG359" s="2">
        <f>(Table2[[#This Row],[Close Price]]/Table2[[#This Row],[Current Month Low]])-1</f>
        <v>0.11793323863636362</v>
      </c>
      <c r="AH359" s="2">
        <f>(Table2[[#This Row],[Current Month High]]/Table2[[#This Row],[Close Price]])-1</f>
        <v>1.7089673136177375E-2</v>
      </c>
      <c r="AI359">
        <v>2.8588672532638699</v>
      </c>
      <c r="AJ359">
        <v>80.966888939986205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0.05</v>
      </c>
      <c r="AM359" t="s">
        <v>10218</v>
      </c>
      <c r="AN359">
        <v>3.61</v>
      </c>
      <c r="AO359" t="s">
        <v>10218</v>
      </c>
      <c r="AP359">
        <v>4.4299748616809E-2</v>
      </c>
      <c r="AQ359">
        <f>(Table2[[#This Row],[Sharpe Ratio]]-AVERAGE(Table2[Sharpe Ratio]))/_xlfn.STDEV.P(Table2[Sharpe Ratio])</f>
        <v>-0.15032282938948752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-0.14130330267434596</v>
      </c>
      <c r="AS359">
        <f>_xlfn.RANK.AVG(Table2[[#This Row],[1Y Return vs Nifty Z-Score]],Table2[1Y Return vs Nifty Z-Score])</f>
        <v>257</v>
      </c>
      <c r="AT359">
        <f>_xlfn.RANK.AVG(Table2[[#This Row],[6M Return vs Nifty Z-Score]],Table2[6M Return vs Nifty Z-Score])</f>
        <v>470</v>
      </c>
      <c r="AU359">
        <f>_xlfn.RANK.AVG(Table2[[#This Row],[Sharpe Ratio Z-Score]],Table2[Sharpe Ratio Z-Score])</f>
        <v>378</v>
      </c>
      <c r="AV359">
        <f>(Table2[[#This Row],[Rank 1Y]]+Table2[[#This Row],[Rank 6M]]+Table2[[#This Row],[Rank Sharpe]])/3</f>
        <v>368.33333333333331</v>
      </c>
    </row>
    <row r="360" spans="1:48" x14ac:dyDescent="0.3">
      <c r="A360" t="s">
        <v>1150</v>
      </c>
      <c r="B360" t="s">
        <v>1151</v>
      </c>
      <c r="C360" t="s">
        <v>10182</v>
      </c>
      <c r="D360" t="s">
        <v>1152</v>
      </c>
      <c r="E360">
        <v>10631.19474734</v>
      </c>
      <c r="F360">
        <v>715.3</v>
      </c>
      <c r="G360">
        <v>40.503731768291502</v>
      </c>
      <c r="H360">
        <f>(Table2[[#This Row],[1Y Return vs Nifty]]-AVERAGE(Table2[1Y Return vs Nifty]))/_xlfn.STDEV.P(Table2[1Y Return vs Nifty])</f>
        <v>1.2089001892845546E-2</v>
      </c>
      <c r="I360">
        <v>15.813644184705799</v>
      </c>
      <c r="J360">
        <f>(Table2[[#This Row],[1M Return vs Nifty]]-AVERAGE(Table2[1M Return vs Nifty]))/_xlfn.STDEV.P(Table2[1M Return vs Nifty])</f>
        <v>1.3840973841424489</v>
      </c>
      <c r="K360">
        <v>27.007996960452701</v>
      </c>
      <c r="L360">
        <f>(Table2[[#This Row],[6M Return vs Nifty]]-AVERAGE(Table2[6M Return vs Nifty]))/_xlfn.STDEV.P(Table2[6M Return vs Nifty])</f>
        <v>0.70428609813142262</v>
      </c>
      <c r="M360">
        <v>8.1657813821158491</v>
      </c>
      <c r="N360">
        <f>(Table2[[#This Row],[1W Return vs Nifty]]-AVERAGE(Table2[1W Return vs Nifty]))/_xlfn.STDEV.P(Table2[1W Return vs Nifty])</f>
        <v>1.2796001834449946</v>
      </c>
      <c r="O360">
        <v>661.49</v>
      </c>
      <c r="P360">
        <v>631.64512163887105</v>
      </c>
      <c r="Q360">
        <v>558.56070076016704</v>
      </c>
      <c r="R360">
        <v>77.821908518129803</v>
      </c>
      <c r="S360" s="2">
        <f>(Table2[[#This Row],[Close Price]]-Table2[[#This Row],[20D EMA]])/Table2[[#This Row],[20D EMA]]</f>
        <v>8.1346656789974062E-2</v>
      </c>
      <c r="T360" s="2">
        <f>(Table2[[#This Row],[Close Price]]-Table2[[#This Row],[50D EMA]])/Table2[[#This Row],[50D EMA]]</f>
        <v>0.13243968091462077</v>
      </c>
      <c r="U360" s="2">
        <f>(Table2[[#This Row],[Close Price]]-Table2[[#This Row],[200D EMA]])/Table2[[#This Row],[200D EMA]]</f>
        <v>0.28061283048828944</v>
      </c>
      <c r="V360">
        <v>2.4429085985320498</v>
      </c>
      <c r="W360">
        <v>705.65</v>
      </c>
      <c r="X360">
        <v>729.4</v>
      </c>
      <c r="Y360">
        <v>709.65</v>
      </c>
      <c r="Z360">
        <v>752.6</v>
      </c>
      <c r="AA360">
        <v>592.04999999999995</v>
      </c>
      <c r="AB360">
        <v>752.6</v>
      </c>
      <c r="AC360" s="2">
        <f>(Table2[[#This Row],[Close Price]]/Table2[[#This Row],[Day Low]])-1</f>
        <v>1.3675334797704108E-2</v>
      </c>
      <c r="AD360" s="2">
        <f>(Table2[[#This Row],[Day High]]/Table2[[#This Row],[Close Price]])-1</f>
        <v>1.9712008947294857E-2</v>
      </c>
      <c r="AE360" s="2">
        <f>(Table2[[#This Row],[Close Price]]/Table2[[#This Row],[Current Week Low]])-1</f>
        <v>7.9616712463890238E-3</v>
      </c>
      <c r="AF360" s="2">
        <f>(Table2[[#This Row],[Current Week High]]/Table2[[#This Row],[Close Price]])-1</f>
        <v>5.2145952747099322E-2</v>
      </c>
      <c r="AG360" s="2">
        <f>(Table2[[#This Row],[Close Price]]/Table2[[#This Row],[Current Month Low]])-1</f>
        <v>0.20817498522084277</v>
      </c>
      <c r="AH360" s="2">
        <f>(Table2[[#This Row],[Current Month High]]/Table2[[#This Row],[Close Price]])-1</f>
        <v>5.2145952747099322E-2</v>
      </c>
      <c r="AI360">
        <v>5.2145952747099296</v>
      </c>
      <c r="AJ360">
        <v>79.859190344480695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-0.11</v>
      </c>
      <c r="AM360" t="s">
        <v>10217</v>
      </c>
      <c r="AN360">
        <v>14.37</v>
      </c>
      <c r="AO360" t="s">
        <v>10218</v>
      </c>
      <c r="AP360">
        <v>-6.8582540032434997E-2</v>
      </c>
      <c r="AQ360">
        <f>(Table2[[#This Row],[Sharpe Ratio]]-AVERAGE(Table2[Sharpe Ratio]))/_xlfn.STDEV.P(Table2[Sharpe Ratio])</f>
        <v>-1.4570173729715623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1.9230552946401493</v>
      </c>
      <c r="AS360">
        <f>_xlfn.RANK.AVG(Table2[[#This Row],[1Y Return vs Nifty Z-Score]],Table2[1Y Return vs Nifty Z-Score])</f>
        <v>280</v>
      </c>
      <c r="AT360">
        <f>_xlfn.RANK.AVG(Table2[[#This Row],[6M Return vs Nifty Z-Score]],Table2[6M Return vs Nifty Z-Score])</f>
        <v>143</v>
      </c>
      <c r="AU360">
        <f>_xlfn.RANK.AVG(Table2[[#This Row],[Sharpe Ratio Z-Score]],Table2[Sharpe Ratio Z-Score])</f>
        <v>682</v>
      </c>
      <c r="AV360">
        <f>(Table2[[#This Row],[Rank 1Y]]+Table2[[#This Row],[Rank 6M]]+Table2[[#This Row],[Rank Sharpe]])/3</f>
        <v>368.33333333333331</v>
      </c>
    </row>
    <row r="361" spans="1:48" x14ac:dyDescent="0.3">
      <c r="A361" t="s">
        <v>753</v>
      </c>
      <c r="B361" t="s">
        <v>754</v>
      </c>
      <c r="C361" t="s">
        <v>10183</v>
      </c>
      <c r="D361" t="s">
        <v>258</v>
      </c>
      <c r="E361">
        <v>21905.076212479999</v>
      </c>
      <c r="F361">
        <v>692.8</v>
      </c>
      <c r="G361">
        <v>3.05170388023671</v>
      </c>
      <c r="H361">
        <f>(Table2[[#This Row],[1Y Return vs Nifty]]-AVERAGE(Table2[1Y Return vs Nifty]))/_xlfn.STDEV.P(Table2[1Y Return vs Nifty])</f>
        <v>-0.50143448552402048</v>
      </c>
      <c r="I361">
        <v>-4.5009415441180698</v>
      </c>
      <c r="J361">
        <f>(Table2[[#This Row],[1M Return vs Nifty]]-AVERAGE(Table2[1M Return vs Nifty]))/_xlfn.STDEV.P(Table2[1M Return vs Nifty])</f>
        <v>-0.66048724424936855</v>
      </c>
      <c r="K361">
        <v>-2.1775153860977401</v>
      </c>
      <c r="L361">
        <f>(Table2[[#This Row],[6M Return vs Nifty]]-AVERAGE(Table2[6M Return vs Nifty]))/_xlfn.STDEV.P(Table2[6M Return vs Nifty])</f>
        <v>-0.28640152356267984</v>
      </c>
      <c r="M361">
        <v>4.2166033476451599</v>
      </c>
      <c r="N361">
        <f>(Table2[[#This Row],[1W Return vs Nifty]]-AVERAGE(Table2[1W Return vs Nifty]))/_xlfn.STDEV.P(Table2[1W Return vs Nifty])</f>
        <v>0.46734882947211825</v>
      </c>
      <c r="O361">
        <v>699.45</v>
      </c>
      <c r="P361">
        <v>684.27829698916196</v>
      </c>
      <c r="Q361">
        <v>617.45170785773303</v>
      </c>
      <c r="R361">
        <v>44.979678127832699</v>
      </c>
      <c r="S361" s="2">
        <f>(Table2[[#This Row],[Close Price]]-Table2[[#This Row],[20D EMA]])/Table2[[#This Row],[20D EMA]]</f>
        <v>-9.5074701551220112E-3</v>
      </c>
      <c r="T361" s="2">
        <f>(Table2[[#This Row],[Close Price]]-Table2[[#This Row],[50D EMA]])/Table2[[#This Row],[50D EMA]]</f>
        <v>1.2453563189616941E-2</v>
      </c>
      <c r="U361" s="2">
        <f>(Table2[[#This Row],[Close Price]]-Table2[[#This Row],[200D EMA]])/Table2[[#This Row],[200D EMA]]</f>
        <v>0.12203106928587186</v>
      </c>
      <c r="V361">
        <v>0.94079261229104205</v>
      </c>
      <c r="W361">
        <v>698.85</v>
      </c>
      <c r="X361">
        <v>738</v>
      </c>
      <c r="Y361">
        <v>690</v>
      </c>
      <c r="Z361">
        <v>723.8</v>
      </c>
      <c r="AA361">
        <v>651</v>
      </c>
      <c r="AB361">
        <v>762.2</v>
      </c>
      <c r="AC361" s="2">
        <f>(Table2[[#This Row],[Close Price]]/Table2[[#This Row],[Day Low]])-1</f>
        <v>-8.6570794877299795E-3</v>
      </c>
      <c r="AD361" s="2">
        <f>(Table2[[#This Row],[Day High]]/Table2[[#This Row],[Close Price]])-1</f>
        <v>6.5242494226328107E-2</v>
      </c>
      <c r="AE361" s="2">
        <f>(Table2[[#This Row],[Close Price]]/Table2[[#This Row],[Current Week Low]])-1</f>
        <v>4.0579710144927894E-3</v>
      </c>
      <c r="AF361" s="2">
        <f>(Table2[[#This Row],[Current Week High]]/Table2[[#This Row],[Close Price]])-1</f>
        <v>4.4745958429561306E-2</v>
      </c>
      <c r="AG361" s="2">
        <f>(Table2[[#This Row],[Close Price]]/Table2[[#This Row],[Current Month Low]])-1</f>
        <v>6.4208909370199629E-2</v>
      </c>
      <c r="AH361" s="2">
        <f>(Table2[[#This Row],[Current Month High]]/Table2[[#This Row],[Close Price]])-1</f>
        <v>0.10017321016166303</v>
      </c>
      <c r="AI361">
        <v>15.32188221709</v>
      </c>
      <c r="AJ361">
        <v>49.632829373650097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-0.03</v>
      </c>
      <c r="AM361" t="s">
        <v>10217</v>
      </c>
      <c r="AN361">
        <v>-1.65</v>
      </c>
      <c r="AO361" t="s">
        <v>10217</v>
      </c>
      <c r="AP361">
        <v>0.107948798111922</v>
      </c>
      <c r="AQ361">
        <f>(Table2[[#This Row],[Sharpe Ratio]]-AVERAGE(Table2[Sharpe Ratio]))/_xlfn.STDEV.P(Table2[Sharpe Ratio])</f>
        <v>0.5864611840697096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-0.39451323979424097</v>
      </c>
      <c r="AS361">
        <f>_xlfn.RANK.AVG(Table2[[#This Row],[1Y Return vs Nifty Z-Score]],Table2[1Y Return vs Nifty Z-Score])</f>
        <v>489</v>
      </c>
      <c r="AT361">
        <f>_xlfn.RANK.AVG(Table2[[#This Row],[6M Return vs Nifty Z-Score]],Table2[6M Return vs Nifty Z-Score])</f>
        <v>417</v>
      </c>
      <c r="AU361">
        <f>_xlfn.RANK.AVG(Table2[[#This Row],[Sharpe Ratio Z-Score]],Table2[Sharpe Ratio Z-Score])</f>
        <v>200</v>
      </c>
      <c r="AV361">
        <f>(Table2[[#This Row],[Rank 1Y]]+Table2[[#This Row],[Rank 6M]]+Table2[[#This Row],[Rank Sharpe]])/3</f>
        <v>368.66666666666669</v>
      </c>
    </row>
    <row r="362" spans="1:48" x14ac:dyDescent="0.3">
      <c r="A362" t="s">
        <v>724</v>
      </c>
      <c r="B362" t="s">
        <v>725</v>
      </c>
      <c r="C362" t="s">
        <v>10178</v>
      </c>
      <c r="D362" t="s">
        <v>60</v>
      </c>
      <c r="E362">
        <v>23229.516383360002</v>
      </c>
      <c r="F362">
        <v>176.05</v>
      </c>
      <c r="G362">
        <v>46.3670533554968</v>
      </c>
      <c r="H362">
        <f>(Table2[[#This Row],[1Y Return vs Nifty]]-AVERAGE(Table2[1Y Return vs Nifty]))/_xlfn.STDEV.P(Table2[1Y Return vs Nifty])</f>
        <v>9.2483936936365405E-2</v>
      </c>
      <c r="I362">
        <v>6.7266846232231297</v>
      </c>
      <c r="J362">
        <f>(Table2[[#This Row],[1M Return vs Nifty]]-AVERAGE(Table2[1M Return vs Nifty]))/_xlfn.STDEV.P(Table2[1M Return vs Nifty])</f>
        <v>0.46952998482481745</v>
      </c>
      <c r="K362">
        <v>7.1988186502661202</v>
      </c>
      <c r="L362">
        <f>(Table2[[#This Row],[6M Return vs Nifty]]-AVERAGE(Table2[6M Return vs Nifty]))/_xlfn.STDEV.P(Table2[6M Return vs Nifty])</f>
        <v>3.1873446442864189E-2</v>
      </c>
      <c r="M362">
        <v>8.4476807507017302</v>
      </c>
      <c r="N362">
        <f>(Table2[[#This Row],[1W Return vs Nifty]]-AVERAGE(Table2[1W Return vs Nifty]))/_xlfn.STDEV.P(Table2[1W Return vs Nifty])</f>
        <v>1.337580133150825</v>
      </c>
      <c r="O362">
        <v>161.16</v>
      </c>
      <c r="P362">
        <v>155.45750696229501</v>
      </c>
      <c r="Q362">
        <v>137.96882790728199</v>
      </c>
      <c r="R362">
        <v>85.124934149150704</v>
      </c>
      <c r="S362" s="2">
        <f>(Table2[[#This Row],[Close Price]]-Table2[[#This Row],[20D EMA]])/Table2[[#This Row],[20D EMA]]</f>
        <v>9.2392653263837277E-2</v>
      </c>
      <c r="T362" s="2">
        <f>(Table2[[#This Row],[Close Price]]-Table2[[#This Row],[50D EMA]])/Table2[[#This Row],[50D EMA]]</f>
        <v>0.1324638059627416</v>
      </c>
      <c r="U362" s="2">
        <f>(Table2[[#This Row],[Close Price]]-Table2[[#This Row],[200D EMA]])/Table2[[#This Row],[200D EMA]]</f>
        <v>0.27601286950346049</v>
      </c>
      <c r="V362">
        <v>1.1431356584179799</v>
      </c>
      <c r="W362">
        <v>174.9</v>
      </c>
      <c r="X362">
        <v>176.6</v>
      </c>
      <c r="Y362">
        <v>164.15</v>
      </c>
      <c r="Z362">
        <v>177.2</v>
      </c>
      <c r="AA362">
        <v>145.25</v>
      </c>
      <c r="AB362">
        <v>177.2</v>
      </c>
      <c r="AC362" s="2">
        <f>(Table2[[#This Row],[Close Price]]/Table2[[#This Row],[Day Low]])-1</f>
        <v>6.5751858204687874E-3</v>
      </c>
      <c r="AD362" s="2">
        <f>(Table2[[#This Row],[Day High]]/Table2[[#This Row],[Close Price]])-1</f>
        <v>3.1241124680487786E-3</v>
      </c>
      <c r="AE362" s="2">
        <f>(Table2[[#This Row],[Close Price]]/Table2[[#This Row],[Current Week Low]])-1</f>
        <v>7.2494669509594933E-2</v>
      </c>
      <c r="AF362" s="2">
        <f>(Table2[[#This Row],[Current Week High]]/Table2[[#This Row],[Close Price]])-1</f>
        <v>6.5322351604657491E-3</v>
      </c>
      <c r="AG362" s="2">
        <f>(Table2[[#This Row],[Close Price]]/Table2[[#This Row],[Current Month Low]])-1</f>
        <v>0.21204819277108444</v>
      </c>
      <c r="AH362" s="2">
        <f>(Table2[[#This Row],[Current Month High]]/Table2[[#This Row],[Close Price]])-1</f>
        <v>6.5322351604657491E-3</v>
      </c>
      <c r="AI362">
        <v>0.65322351604657403</v>
      </c>
      <c r="AJ362">
        <v>101.2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-0.01</v>
      </c>
      <c r="AM362" t="s">
        <v>10217</v>
      </c>
      <c r="AN362">
        <v>16.510000000000002</v>
      </c>
      <c r="AO362" t="s">
        <v>10218</v>
      </c>
      <c r="AQ362">
        <f>(Table2[[#This Row],[Sharpe Ratio]]-AVERAGE(Table2[Sharpe Ratio]))/_xlfn.STDEV.P(Table2[Sharpe Ratio])</f>
        <v>-0.66312462046151466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1.2683428808933574</v>
      </c>
      <c r="AS362">
        <f>_xlfn.RANK.AVG(Table2[[#This Row],[1Y Return vs Nifty Z-Score]],Table2[1Y Return vs Nifty Z-Score])</f>
        <v>259</v>
      </c>
      <c r="AT362">
        <f>_xlfn.RANK.AVG(Table2[[#This Row],[6M Return vs Nifty Z-Score]],Table2[6M Return vs Nifty Z-Score])</f>
        <v>310</v>
      </c>
      <c r="AU362">
        <f>_xlfn.RANK.AVG(Table2[[#This Row],[Sharpe Ratio Z-Score]],Table2[Sharpe Ratio Z-Score])</f>
        <v>537.5</v>
      </c>
      <c r="AV362">
        <f>(Table2[[#This Row],[Rank 1Y]]+Table2[[#This Row],[Rank 6M]]+Table2[[#This Row],[Rank Sharpe]])/3</f>
        <v>368.83333333333331</v>
      </c>
    </row>
    <row r="363" spans="1:48" x14ac:dyDescent="0.3">
      <c r="A363" t="s">
        <v>1234</v>
      </c>
      <c r="B363" t="s">
        <v>1235</v>
      </c>
      <c r="C363" t="s">
        <v>10180</v>
      </c>
      <c r="D363" t="s">
        <v>130</v>
      </c>
      <c r="E363">
        <v>9502.6657080899895</v>
      </c>
      <c r="F363">
        <v>269.67</v>
      </c>
      <c r="G363">
        <v>7.3349206610267901</v>
      </c>
      <c r="H363">
        <f>(Table2[[#This Row],[1Y Return vs Nifty]]-AVERAGE(Table2[1Y Return vs Nifty]))/_xlfn.STDEV.P(Table2[1Y Return vs Nifty])</f>
        <v>-0.44270515783025094</v>
      </c>
      <c r="I363">
        <v>15.3136000269471</v>
      </c>
      <c r="J363">
        <f>(Table2[[#This Row],[1M Return vs Nifty]]-AVERAGE(Table2[1M Return vs Nifty]))/_xlfn.STDEV.P(Table2[1M Return vs Nifty])</f>
        <v>1.3337698701031182</v>
      </c>
      <c r="K363">
        <v>-7.1505551073542604</v>
      </c>
      <c r="L363">
        <f>(Table2[[#This Row],[6M Return vs Nifty]]-AVERAGE(Table2[6M Return vs Nifty]))/_xlfn.STDEV.P(Table2[6M Return vs Nifty])</f>
        <v>-0.45520887001394872</v>
      </c>
      <c r="M363">
        <v>0.29884317959835899</v>
      </c>
      <c r="N363">
        <f>(Table2[[#This Row],[1W Return vs Nifty]]-AVERAGE(Table2[1W Return vs Nifty]))/_xlfn.STDEV.P(Table2[1W Return vs Nifty])</f>
        <v>-0.33844062171516665</v>
      </c>
      <c r="O363">
        <v>266.83</v>
      </c>
      <c r="P363">
        <v>254.28610906483399</v>
      </c>
      <c r="Q363">
        <v>229.12018235587701</v>
      </c>
      <c r="R363">
        <v>48.242599994688497</v>
      </c>
      <c r="S363" s="2">
        <f>(Table2[[#This Row],[Close Price]]-Table2[[#This Row],[20D EMA]])/Table2[[#This Row],[20D EMA]]</f>
        <v>1.0643480867968489E-2</v>
      </c>
      <c r="T363" s="2">
        <f>(Table2[[#This Row],[Close Price]]-Table2[[#This Row],[50D EMA]])/Table2[[#This Row],[50D EMA]]</f>
        <v>6.0498353574019538E-2</v>
      </c>
      <c r="U363" s="2">
        <f>(Table2[[#This Row],[Close Price]]-Table2[[#This Row],[200D EMA]])/Table2[[#This Row],[200D EMA]]</f>
        <v>0.17698055765833715</v>
      </c>
      <c r="V363">
        <v>0.96864818734255997</v>
      </c>
      <c r="W363">
        <v>266.3</v>
      </c>
      <c r="X363">
        <v>271.60000000000002</v>
      </c>
      <c r="Y363">
        <v>268.5</v>
      </c>
      <c r="Z363">
        <v>282.39</v>
      </c>
      <c r="AA363">
        <v>229.92</v>
      </c>
      <c r="AB363">
        <v>299</v>
      </c>
      <c r="AC363" s="2">
        <f>(Table2[[#This Row],[Close Price]]/Table2[[#This Row],[Day Low]])-1</f>
        <v>1.2654900488171306E-2</v>
      </c>
      <c r="AD363" s="2">
        <f>(Table2[[#This Row],[Day High]]/Table2[[#This Row],[Close Price]])-1</f>
        <v>7.1568954648273397E-3</v>
      </c>
      <c r="AE363" s="2">
        <f>(Table2[[#This Row],[Close Price]]/Table2[[#This Row],[Current Week Low]])-1</f>
        <v>4.3575418994414861E-3</v>
      </c>
      <c r="AF363" s="2">
        <f>(Table2[[#This Row],[Current Week High]]/Table2[[#This Row],[Close Price]])-1</f>
        <v>4.716876182000207E-2</v>
      </c>
      <c r="AG363" s="2">
        <f>(Table2[[#This Row],[Close Price]]/Table2[[#This Row],[Current Month Low]])-1</f>
        <v>0.17288622129436337</v>
      </c>
      <c r="AH363" s="2">
        <f>(Table2[[#This Row],[Current Month High]]/Table2[[#This Row],[Close Price]])-1</f>
        <v>0.10876256164942322</v>
      </c>
      <c r="AI363">
        <v>10.8762561649423</v>
      </c>
      <c r="AJ363">
        <v>55.743574935027397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-0.06</v>
      </c>
      <c r="AM363" t="s">
        <v>10217</v>
      </c>
      <c r="AN363">
        <v>-1.58</v>
      </c>
      <c r="AO363" t="s">
        <v>10217</v>
      </c>
      <c r="AP363">
        <v>0.12244487015066299</v>
      </c>
      <c r="AQ363">
        <f>(Table2[[#This Row],[Sharpe Ratio]]-AVERAGE(Table2[Sharpe Ratio]))/_xlfn.STDEV.P(Table2[Sharpe Ratio])</f>
        <v>0.75426375489863129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0.85167897544238313</v>
      </c>
      <c r="AS363">
        <f>_xlfn.RANK.AVG(Table2[[#This Row],[1Y Return vs Nifty Z-Score]],Table2[1Y Return vs Nifty Z-Score])</f>
        <v>462</v>
      </c>
      <c r="AT363">
        <f>_xlfn.RANK.AVG(Table2[[#This Row],[6M Return vs Nifty Z-Score]],Table2[6M Return vs Nifty Z-Score])</f>
        <v>478</v>
      </c>
      <c r="AU363">
        <f>_xlfn.RANK.AVG(Table2[[#This Row],[Sharpe Ratio Z-Score]],Table2[Sharpe Ratio Z-Score])</f>
        <v>167</v>
      </c>
      <c r="AV363">
        <f>(Table2[[#This Row],[Rank 1Y]]+Table2[[#This Row],[Rank 6M]]+Table2[[#This Row],[Rank Sharpe]])/3</f>
        <v>369</v>
      </c>
    </row>
    <row r="364" spans="1:48" x14ac:dyDescent="0.3">
      <c r="A364" t="s">
        <v>1410</v>
      </c>
      <c r="B364" t="s">
        <v>1411</v>
      </c>
      <c r="C364" t="s">
        <v>10176</v>
      </c>
      <c r="D364" t="s">
        <v>46</v>
      </c>
      <c r="E364">
        <v>7528.5869629949902</v>
      </c>
      <c r="F364">
        <v>202.79</v>
      </c>
      <c r="G364">
        <v>30.647570431015001</v>
      </c>
      <c r="H364">
        <f>(Table2[[#This Row],[1Y Return vs Nifty]]-AVERAGE(Table2[1Y Return vs Nifty]))/_xlfn.STDEV.P(Table2[1Y Return vs Nifty])</f>
        <v>-0.1230537561332377</v>
      </c>
      <c r="I364">
        <v>-0.31946792755178199</v>
      </c>
      <c r="J364">
        <f>(Table2[[#This Row],[1M Return vs Nifty]]-AVERAGE(Table2[1M Return vs Nifty]))/_xlfn.STDEV.P(Table2[1M Return vs Nifty])</f>
        <v>-0.23963806747650088</v>
      </c>
      <c r="K364">
        <v>-29.890230278107399</v>
      </c>
      <c r="L364">
        <f>(Table2[[#This Row],[6M Return vs Nifty]]-AVERAGE(Table2[6M Return vs Nifty]))/_xlfn.STDEV.P(Table2[6M Return vs Nifty])</f>
        <v>-1.2270957721697895</v>
      </c>
      <c r="M364">
        <v>2.7796095361446702</v>
      </c>
      <c r="N364">
        <f>(Table2[[#This Row],[1W Return vs Nifty]]-AVERAGE(Table2[1W Return vs Nifty]))/_xlfn.STDEV.P(Table2[1W Return vs Nifty])</f>
        <v>0.17179361295518111</v>
      </c>
      <c r="O364">
        <v>200.66</v>
      </c>
      <c r="P364">
        <v>199.97747551898101</v>
      </c>
      <c r="Q364">
        <v>189.72553597004699</v>
      </c>
      <c r="R364">
        <v>52.360760255530799</v>
      </c>
      <c r="S364" s="2">
        <f>(Table2[[#This Row],[Close Price]]-Table2[[#This Row],[20D EMA]])/Table2[[#This Row],[20D EMA]]</f>
        <v>1.0614970597029779E-2</v>
      </c>
      <c r="T364" s="2">
        <f>(Table2[[#This Row],[Close Price]]-Table2[[#This Row],[50D EMA]])/Table2[[#This Row],[50D EMA]]</f>
        <v>1.4064206349839785E-2</v>
      </c>
      <c r="U364" s="2">
        <f>(Table2[[#This Row],[Close Price]]-Table2[[#This Row],[200D EMA]])/Table2[[#This Row],[200D EMA]]</f>
        <v>6.8859808265428007E-2</v>
      </c>
      <c r="V364">
        <v>1.64375021527624</v>
      </c>
      <c r="W364">
        <v>201.71</v>
      </c>
      <c r="X364">
        <v>204.4</v>
      </c>
      <c r="Y364">
        <v>200</v>
      </c>
      <c r="Z364">
        <v>218.8</v>
      </c>
      <c r="AA364">
        <v>186.1</v>
      </c>
      <c r="AB364">
        <v>218.8</v>
      </c>
      <c r="AC364" s="2">
        <f>(Table2[[#This Row],[Close Price]]/Table2[[#This Row],[Day Low]])-1</f>
        <v>5.3542214069703942E-3</v>
      </c>
      <c r="AD364" s="2">
        <f>(Table2[[#This Row],[Day High]]/Table2[[#This Row],[Close Price]])-1</f>
        <v>7.9392474974111504E-3</v>
      </c>
      <c r="AE364" s="2">
        <f>(Table2[[#This Row],[Close Price]]/Table2[[#This Row],[Current Week Low]])-1</f>
        <v>1.3949999999999907E-2</v>
      </c>
      <c r="AF364" s="2">
        <f>(Table2[[#This Row],[Current Week High]]/Table2[[#This Row],[Close Price]])-1</f>
        <v>7.8948666107796273E-2</v>
      </c>
      <c r="AG364" s="2">
        <f>(Table2[[#This Row],[Close Price]]/Table2[[#This Row],[Current Month Low]])-1</f>
        <v>8.9682966147232701E-2</v>
      </c>
      <c r="AH364" s="2">
        <f>(Table2[[#This Row],[Current Month High]]/Table2[[#This Row],[Close Price]])-1</f>
        <v>7.8948666107796273E-2</v>
      </c>
      <c r="AI364">
        <v>22.9350559692292</v>
      </c>
      <c r="AJ364">
        <v>65.205702647657802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-0.12</v>
      </c>
      <c r="AM364" t="s">
        <v>10217</v>
      </c>
      <c r="AN364">
        <v>3.68</v>
      </c>
      <c r="AO364" t="s">
        <v>10218</v>
      </c>
      <c r="AP364">
        <v>0.15244627144581399</v>
      </c>
      <c r="AQ364">
        <f>(Table2[[#This Row],[Sharpe Ratio]]-AVERAGE(Table2[Sharpe Ratio]))/_xlfn.STDEV.P(Table2[Sharpe Ratio])</f>
        <v>1.1015517824651466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-0.31644220035920023</v>
      </c>
      <c r="AS364">
        <f>_xlfn.RANK.AVG(Table2[[#This Row],[1Y Return vs Nifty Z-Score]],Table2[1Y Return vs Nifty Z-Score])</f>
        <v>320</v>
      </c>
      <c r="AT364">
        <f>_xlfn.RANK.AVG(Table2[[#This Row],[6M Return vs Nifty Z-Score]],Table2[6M Return vs Nifty Z-Score])</f>
        <v>682</v>
      </c>
      <c r="AU364">
        <f>_xlfn.RANK.AVG(Table2[[#This Row],[Sharpe Ratio Z-Score]],Table2[Sharpe Ratio Z-Score])</f>
        <v>105</v>
      </c>
      <c r="AV364">
        <f>(Table2[[#This Row],[Rank 1Y]]+Table2[[#This Row],[Rank 6M]]+Table2[[#This Row],[Rank Sharpe]])/3</f>
        <v>369</v>
      </c>
    </row>
    <row r="365" spans="1:48" x14ac:dyDescent="0.3">
      <c r="A365" t="s">
        <v>1250</v>
      </c>
      <c r="B365" t="s">
        <v>1251</v>
      </c>
      <c r="C365" t="s">
        <v>10175</v>
      </c>
      <c r="D365" t="s">
        <v>400</v>
      </c>
      <c r="E365">
        <v>9273.5588059500005</v>
      </c>
      <c r="F365">
        <v>680.65</v>
      </c>
      <c r="G365">
        <v>40.576702127052997</v>
      </c>
      <c r="H365">
        <f>(Table2[[#This Row],[1Y Return vs Nifty]]-AVERAGE(Table2[1Y Return vs Nifty]))/_xlfn.STDEV.P(Table2[1Y Return vs Nifty])</f>
        <v>1.3089534980700432E-2</v>
      </c>
      <c r="I365">
        <v>11.6921231407644</v>
      </c>
      <c r="J365">
        <f>(Table2[[#This Row],[1M Return vs Nifty]]-AVERAGE(Table2[1M Return vs Nifty]))/_xlfn.STDEV.P(Table2[1M Return vs Nifty])</f>
        <v>0.96928220235513807</v>
      </c>
      <c r="K365">
        <v>15.671495287948</v>
      </c>
      <c r="L365">
        <f>(Table2[[#This Row],[6M Return vs Nifty]]-AVERAGE(Table2[6M Return vs Nifty]))/_xlfn.STDEV.P(Table2[6M Return vs Nifty])</f>
        <v>0.31947421794552183</v>
      </c>
      <c r="M365">
        <v>1.4339621802490099</v>
      </c>
      <c r="N365">
        <f>(Table2[[#This Row],[1W Return vs Nifty]]-AVERAGE(Table2[1W Return vs Nifty]))/_xlfn.STDEV.P(Table2[1W Return vs Nifty])</f>
        <v>-0.10497382504227219</v>
      </c>
      <c r="O365">
        <v>649.44000000000005</v>
      </c>
      <c r="P365">
        <v>610.15075811347697</v>
      </c>
      <c r="Q365">
        <v>525.67938663522</v>
      </c>
      <c r="R365">
        <v>58.132120686981601</v>
      </c>
      <c r="S365" s="2">
        <f>(Table2[[#This Row],[Close Price]]-Table2[[#This Row],[20D EMA]])/Table2[[#This Row],[20D EMA]]</f>
        <v>4.8056787386055552E-2</v>
      </c>
      <c r="T365" s="2">
        <f>(Table2[[#This Row],[Close Price]]-Table2[[#This Row],[50D EMA]])/Table2[[#This Row],[50D EMA]]</f>
        <v>0.11554397163169865</v>
      </c>
      <c r="U365" s="2">
        <f>(Table2[[#This Row],[Close Price]]-Table2[[#This Row],[200D EMA]])/Table2[[#This Row],[200D EMA]]</f>
        <v>0.29480062811045193</v>
      </c>
      <c r="V365">
        <v>2.9740582121410002</v>
      </c>
      <c r="W365">
        <v>678.5</v>
      </c>
      <c r="X365">
        <v>704.95</v>
      </c>
      <c r="Y365">
        <v>677</v>
      </c>
      <c r="Z365">
        <v>719.8</v>
      </c>
      <c r="AA365">
        <v>589.95000000000005</v>
      </c>
      <c r="AB365">
        <v>764.4</v>
      </c>
      <c r="AC365" s="2">
        <f>(Table2[[#This Row],[Close Price]]/Table2[[#This Row],[Day Low]])-1</f>
        <v>3.1687546057479477E-3</v>
      </c>
      <c r="AD365" s="2">
        <f>(Table2[[#This Row],[Day High]]/Table2[[#This Row],[Close Price]])-1</f>
        <v>3.5701168001175398E-2</v>
      </c>
      <c r="AE365" s="2">
        <f>(Table2[[#This Row],[Close Price]]/Table2[[#This Row],[Current Week Low]])-1</f>
        <v>5.3914327917281568E-3</v>
      </c>
      <c r="AF365" s="2">
        <f>(Table2[[#This Row],[Current Week High]]/Table2[[#This Row],[Close Price]])-1</f>
        <v>5.751854844633808E-2</v>
      </c>
      <c r="AG365" s="2">
        <f>(Table2[[#This Row],[Close Price]]/Table2[[#This Row],[Current Month Low]])-1</f>
        <v>0.15374184252902778</v>
      </c>
      <c r="AH365" s="2">
        <f>(Table2[[#This Row],[Current Month High]]/Table2[[#This Row],[Close Price]])-1</f>
        <v>0.12304414897524429</v>
      </c>
      <c r="AI365">
        <v>12.304414897524399</v>
      </c>
      <c r="AJ365">
        <v>76.379891163513804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0.19</v>
      </c>
      <c r="AM365" t="s">
        <v>10218</v>
      </c>
      <c r="AN365">
        <v>13.13</v>
      </c>
      <c r="AO365" t="s">
        <v>10218</v>
      </c>
      <c r="AP365">
        <v>-2.5277399343255E-2</v>
      </c>
      <c r="AQ365">
        <f>(Table2[[#This Row],[Sharpe Ratio]]-AVERAGE(Table2[Sharpe Ratio]))/_xlfn.STDEV.P(Table2[Sharpe Ratio])</f>
        <v>-0.95572889162764185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0.24114323861144626</v>
      </c>
      <c r="AS365">
        <f>_xlfn.RANK.AVG(Table2[[#This Row],[1Y Return vs Nifty Z-Score]],Table2[1Y Return vs Nifty Z-Score])</f>
        <v>279</v>
      </c>
      <c r="AT365">
        <f>_xlfn.RANK.AVG(Table2[[#This Row],[6M Return vs Nifty Z-Score]],Table2[6M Return vs Nifty Z-Score])</f>
        <v>220</v>
      </c>
      <c r="AU365">
        <f>_xlfn.RANK.AVG(Table2[[#This Row],[Sharpe Ratio Z-Score]],Table2[Sharpe Ratio Z-Score])</f>
        <v>610</v>
      </c>
      <c r="AV365">
        <f>(Table2[[#This Row],[Rank 1Y]]+Table2[[#This Row],[Rank 6M]]+Table2[[#This Row],[Rank Sharpe]])/3</f>
        <v>369.66666666666669</v>
      </c>
    </row>
    <row r="366" spans="1:48" x14ac:dyDescent="0.3">
      <c r="A366" t="s">
        <v>638</v>
      </c>
      <c r="B366" t="s">
        <v>639</v>
      </c>
      <c r="C366" t="s">
        <v>10185</v>
      </c>
      <c r="D366" t="s">
        <v>351</v>
      </c>
      <c r="E366">
        <v>29042.592234619999</v>
      </c>
      <c r="F366">
        <v>451.4</v>
      </c>
      <c r="G366">
        <v>27.2790224423455</v>
      </c>
      <c r="H366">
        <f>(Table2[[#This Row],[1Y Return vs Nifty]]-AVERAGE(Table2[1Y Return vs Nifty]))/_xlfn.STDEV.P(Table2[1Y Return vs Nifty])</f>
        <v>-0.16924160251216117</v>
      </c>
      <c r="I366">
        <v>6.4738547283360202</v>
      </c>
      <c r="J366">
        <f>(Table2[[#This Row],[1M Return vs Nifty]]-AVERAGE(Table2[1M Return vs Nifty]))/_xlfn.STDEV.P(Table2[1M Return vs Nifty])</f>
        <v>0.44408363196364919</v>
      </c>
      <c r="K366">
        <v>34.155243385316503</v>
      </c>
      <c r="L366">
        <f>(Table2[[#This Row],[6M Return vs Nifty]]-AVERAGE(Table2[6M Return vs Nifty]))/_xlfn.STDEV.P(Table2[6M Return vs Nifty])</f>
        <v>0.94689580387287053</v>
      </c>
      <c r="M366">
        <v>1.63223369430999</v>
      </c>
      <c r="N366">
        <f>(Table2[[#This Row],[1W Return vs Nifty]]-AVERAGE(Table2[1W Return vs Nifty]))/_xlfn.STDEV.P(Table2[1W Return vs Nifty])</f>
        <v>-6.4194122444775001E-2</v>
      </c>
      <c r="O366">
        <v>432.67</v>
      </c>
      <c r="P366">
        <v>410.11111202955499</v>
      </c>
      <c r="Q366">
        <v>348.221328388703</v>
      </c>
      <c r="R366">
        <v>67.473422954498901</v>
      </c>
      <c r="S366" s="2">
        <f>(Table2[[#This Row],[Close Price]]-Table2[[#This Row],[20D EMA]])/Table2[[#This Row],[20D EMA]]</f>
        <v>4.3289342917234755E-2</v>
      </c>
      <c r="T366" s="2">
        <f>(Table2[[#This Row],[Close Price]]-Table2[[#This Row],[50D EMA]])/Table2[[#This Row],[50D EMA]]</f>
        <v>0.1006773207536729</v>
      </c>
      <c r="U366" s="2">
        <f>(Table2[[#This Row],[Close Price]]-Table2[[#This Row],[200D EMA]])/Table2[[#This Row],[200D EMA]]</f>
        <v>0.29630198726978463</v>
      </c>
      <c r="V366">
        <v>1.3927000686562301</v>
      </c>
      <c r="W366">
        <v>450.1</v>
      </c>
      <c r="X366">
        <v>470.7</v>
      </c>
      <c r="Y366">
        <v>427.1</v>
      </c>
      <c r="Z366">
        <v>460.9</v>
      </c>
      <c r="AA366">
        <v>403.95</v>
      </c>
      <c r="AB366">
        <v>460.9</v>
      </c>
      <c r="AC366" s="2">
        <f>(Table2[[#This Row],[Close Price]]/Table2[[#This Row],[Day Low]])-1</f>
        <v>2.888247056209714E-3</v>
      </c>
      <c r="AD366" s="2">
        <f>(Table2[[#This Row],[Day High]]/Table2[[#This Row],[Close Price]])-1</f>
        <v>4.275587062472308E-2</v>
      </c>
      <c r="AE366" s="2">
        <f>(Table2[[#This Row],[Close Price]]/Table2[[#This Row],[Current Week Low]])-1</f>
        <v>5.6895340669632199E-2</v>
      </c>
      <c r="AF366" s="2">
        <f>(Table2[[#This Row],[Current Week High]]/Table2[[#This Row],[Close Price]])-1</f>
        <v>2.1045635799734175E-2</v>
      </c>
      <c r="AG366" s="2">
        <f>(Table2[[#This Row],[Close Price]]/Table2[[#This Row],[Current Month Low]])-1</f>
        <v>0.11746503280108911</v>
      </c>
      <c r="AH366" s="2">
        <f>(Table2[[#This Row],[Current Month High]]/Table2[[#This Row],[Close Price]])-1</f>
        <v>2.1045635799734175E-2</v>
      </c>
      <c r="AI366">
        <v>2.1045635799734099</v>
      </c>
      <c r="AJ366">
        <v>72.784688995215305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0.22</v>
      </c>
      <c r="AM366" t="s">
        <v>10218</v>
      </c>
      <c r="AN366">
        <v>4.55</v>
      </c>
      <c r="AO366" t="s">
        <v>10218</v>
      </c>
      <c r="AP366">
        <v>-5.3017621341715997E-2</v>
      </c>
      <c r="AQ366">
        <f>(Table2[[#This Row],[Sharpe Ratio]]-AVERAGE(Table2[Sharpe Ratio]))/_xlfn.STDEV.P(Table2[Sharpe Ratio])</f>
        <v>-1.2768421252171629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-0.11929841433757941</v>
      </c>
      <c r="AS366">
        <f>_xlfn.RANK.AVG(Table2[[#This Row],[1Y Return vs Nifty Z-Score]],Table2[1Y Return vs Nifty Z-Score])</f>
        <v>338</v>
      </c>
      <c r="AT366">
        <f>_xlfn.RANK.AVG(Table2[[#This Row],[6M Return vs Nifty Z-Score]],Table2[6M Return vs Nifty Z-Score])</f>
        <v>110</v>
      </c>
      <c r="AU366">
        <f>_xlfn.RANK.AVG(Table2[[#This Row],[Sharpe Ratio Z-Score]],Table2[Sharpe Ratio Z-Score])</f>
        <v>662</v>
      </c>
      <c r="AV366">
        <f>(Table2[[#This Row],[Rank 1Y]]+Table2[[#This Row],[Rank 6M]]+Table2[[#This Row],[Rank Sharpe]])/3</f>
        <v>370</v>
      </c>
    </row>
    <row r="367" spans="1:48" x14ac:dyDescent="0.3">
      <c r="A367" t="s">
        <v>1636</v>
      </c>
      <c r="B367" t="s">
        <v>1637</v>
      </c>
      <c r="C367" t="s">
        <v>10176</v>
      </c>
      <c r="D367" t="s">
        <v>46</v>
      </c>
      <c r="E367">
        <v>5293.9770004550001</v>
      </c>
      <c r="F367">
        <v>765.05</v>
      </c>
      <c r="G367">
        <v>48.9184086985736</v>
      </c>
      <c r="H367">
        <f>(Table2[[#This Row],[1Y Return vs Nifty]]-AVERAGE(Table2[1Y Return vs Nifty]))/_xlfn.STDEV.P(Table2[1Y Return vs Nifty])</f>
        <v>0.12746684620185622</v>
      </c>
      <c r="I367">
        <v>20.575141528338602</v>
      </c>
      <c r="J367">
        <f>(Table2[[#This Row],[1M Return vs Nifty]]-AVERAGE(Table2[1M Return vs Nifty]))/_xlfn.STDEV.P(Table2[1M Return vs Nifty])</f>
        <v>1.8633237098413749</v>
      </c>
      <c r="K367">
        <v>-31.751857301024799</v>
      </c>
      <c r="L367">
        <f>(Table2[[#This Row],[6M Return vs Nifty]]-AVERAGE(Table2[6M Return vs Nifty]))/_xlfn.STDEV.P(Table2[6M Return vs Nifty])</f>
        <v>-1.2902877705118536</v>
      </c>
      <c r="M367">
        <v>-1.26911750787685</v>
      </c>
      <c r="N367">
        <f>(Table2[[#This Row],[1W Return vs Nifty]]-AVERAGE(Table2[1W Return vs Nifty]))/_xlfn.STDEV.P(Table2[1W Return vs Nifty])</f>
        <v>-0.66093258846405967</v>
      </c>
      <c r="O367">
        <v>681.4</v>
      </c>
      <c r="P367">
        <v>622.16181870199796</v>
      </c>
      <c r="Q367">
        <v>587.87428572805902</v>
      </c>
      <c r="R367">
        <v>70.9032756329553</v>
      </c>
      <c r="S367" s="2">
        <f>(Table2[[#This Row],[Close Price]]-Table2[[#This Row],[20D EMA]])/Table2[[#This Row],[20D EMA]]</f>
        <v>0.12276196066921043</v>
      </c>
      <c r="T367" s="2">
        <f>(Table2[[#This Row],[Close Price]]-Table2[[#This Row],[50D EMA]])/Table2[[#This Row],[50D EMA]]</f>
        <v>0.22966401505657541</v>
      </c>
      <c r="U367" s="2">
        <f>(Table2[[#This Row],[Close Price]]-Table2[[#This Row],[200D EMA]])/Table2[[#This Row],[200D EMA]]</f>
        <v>0.30138367772374297</v>
      </c>
      <c r="V367">
        <v>1.5392391051624701</v>
      </c>
      <c r="W367">
        <v>750.05</v>
      </c>
      <c r="X367">
        <v>771.7</v>
      </c>
      <c r="Y367">
        <v>712.95</v>
      </c>
      <c r="Z367">
        <v>770</v>
      </c>
      <c r="AA367">
        <v>562.04999999999995</v>
      </c>
      <c r="AB367">
        <v>779</v>
      </c>
      <c r="AC367" s="2">
        <f>(Table2[[#This Row],[Close Price]]/Table2[[#This Row],[Day Low]])-1</f>
        <v>1.9998666755549621E-2</v>
      </c>
      <c r="AD367" s="2">
        <f>(Table2[[#This Row],[Day High]]/Table2[[#This Row],[Close Price]])-1</f>
        <v>8.6922423371023072E-3</v>
      </c>
      <c r="AE367" s="2">
        <f>(Table2[[#This Row],[Close Price]]/Table2[[#This Row],[Current Week Low]])-1</f>
        <v>7.3076653341748843E-2</v>
      </c>
      <c r="AF367" s="2">
        <f>(Table2[[#This Row],[Current Week High]]/Table2[[#This Row],[Close Price]])-1</f>
        <v>6.470165348670065E-3</v>
      </c>
      <c r="AG367" s="2">
        <f>(Table2[[#This Row],[Close Price]]/Table2[[#This Row],[Current Month Low]])-1</f>
        <v>0.36117783115381186</v>
      </c>
      <c r="AH367" s="2">
        <f>(Table2[[#This Row],[Current Month High]]/Table2[[#This Row],[Close Price]])-1</f>
        <v>1.8234102346252001E-2</v>
      </c>
      <c r="AI367">
        <v>31.893340304555199</v>
      </c>
      <c r="AJ367">
        <v>81.055496390959604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0.43</v>
      </c>
      <c r="AM367" t="s">
        <v>10218</v>
      </c>
      <c r="AN367">
        <v>13.26</v>
      </c>
      <c r="AO367" t="s">
        <v>10218</v>
      </c>
      <c r="AP367">
        <v>0.120383235184534</v>
      </c>
      <c r="AQ367">
        <f>(Table2[[#This Row],[Sharpe Ratio]]-AVERAGE(Table2[Sharpe Ratio]))/_xlfn.STDEV.P(Table2[Sharpe Ratio])</f>
        <v>0.73039883159370489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0.76996902866102246</v>
      </c>
      <c r="AS367">
        <f>_xlfn.RANK.AVG(Table2[[#This Row],[1Y Return vs Nifty Z-Score]],Table2[1Y Return vs Nifty Z-Score])</f>
        <v>249</v>
      </c>
      <c r="AT367">
        <f>_xlfn.RANK.AVG(Table2[[#This Row],[6M Return vs Nifty Z-Score]],Table2[6M Return vs Nifty Z-Score])</f>
        <v>693</v>
      </c>
      <c r="AU367">
        <f>_xlfn.RANK.AVG(Table2[[#This Row],[Sharpe Ratio Z-Score]],Table2[Sharpe Ratio Z-Score])</f>
        <v>171</v>
      </c>
      <c r="AV367">
        <f>(Table2[[#This Row],[Rank 1Y]]+Table2[[#This Row],[Rank 6M]]+Table2[[#This Row],[Rank Sharpe]])/3</f>
        <v>371</v>
      </c>
    </row>
    <row r="368" spans="1:48" x14ac:dyDescent="0.3">
      <c r="A368" t="s">
        <v>253</v>
      </c>
      <c r="B368" t="s">
        <v>254</v>
      </c>
      <c r="C368" t="s">
        <v>10173</v>
      </c>
      <c r="D368" t="s">
        <v>255</v>
      </c>
      <c r="E368">
        <v>107058.7919445</v>
      </c>
      <c r="F368">
        <v>9619.5</v>
      </c>
      <c r="G368">
        <v>1.2097478822930099</v>
      </c>
      <c r="H368">
        <f>(Table2[[#This Row],[1Y Return vs Nifty]]-AVERAGE(Table2[1Y Return vs Nifty]))/_xlfn.STDEV.P(Table2[1Y Return vs Nifty])</f>
        <v>-0.52669046553556353</v>
      </c>
      <c r="I368">
        <v>10.1056011540842</v>
      </c>
      <c r="J368">
        <f>(Table2[[#This Row],[1M Return vs Nifty]]-AVERAGE(Table2[1M Return vs Nifty]))/_xlfn.STDEV.P(Table2[1M Return vs Nifty])</f>
        <v>0.80960488922295504</v>
      </c>
      <c r="K368">
        <v>0.13290050390892399</v>
      </c>
      <c r="L368">
        <f>(Table2[[#This Row],[6M Return vs Nifty]]-AVERAGE(Table2[6M Return vs Nifty]))/_xlfn.STDEV.P(Table2[6M Return vs Nifty])</f>
        <v>-0.20797561155481684</v>
      </c>
      <c r="M368">
        <v>-2.9151953345777102</v>
      </c>
      <c r="N368">
        <f>(Table2[[#This Row],[1W Return vs Nifty]]-AVERAGE(Table2[1W Return vs Nifty]))/_xlfn.STDEV.P(Table2[1W Return vs Nifty])</f>
        <v>-0.99949138014479633</v>
      </c>
      <c r="O368">
        <v>9511.48</v>
      </c>
      <c r="P368">
        <v>9080.0165585124196</v>
      </c>
      <c r="Q368">
        <v>8267.2241433125091</v>
      </c>
      <c r="R368">
        <v>51.442277399371299</v>
      </c>
      <c r="S368" s="2">
        <f>(Table2[[#This Row],[Close Price]]-Table2[[#This Row],[20D EMA]])/Table2[[#This Row],[20D EMA]]</f>
        <v>1.1356802516537956E-2</v>
      </c>
      <c r="T368" s="2">
        <f>(Table2[[#This Row],[Close Price]]-Table2[[#This Row],[50D EMA]])/Table2[[#This Row],[50D EMA]]</f>
        <v>5.9414367585246347E-2</v>
      </c>
      <c r="U368" s="2">
        <f>(Table2[[#This Row],[Close Price]]-Table2[[#This Row],[200D EMA]])/Table2[[#This Row],[200D EMA]]</f>
        <v>0.16357072618883434</v>
      </c>
      <c r="V368">
        <v>0.60301597011780095</v>
      </c>
      <c r="W368">
        <v>9600</v>
      </c>
      <c r="X368">
        <v>9850</v>
      </c>
      <c r="Y368">
        <v>9481</v>
      </c>
      <c r="Z368">
        <v>9725.5</v>
      </c>
      <c r="AA368">
        <v>8498.0499999999993</v>
      </c>
      <c r="AB368">
        <v>10075</v>
      </c>
      <c r="AC368" s="2">
        <f>(Table2[[#This Row],[Close Price]]/Table2[[#This Row],[Day Low]])-1</f>
        <v>2.0312499999999289E-3</v>
      </c>
      <c r="AD368" s="2">
        <f>(Table2[[#This Row],[Day High]]/Table2[[#This Row],[Close Price]])-1</f>
        <v>2.3961744373408145E-2</v>
      </c>
      <c r="AE368" s="2">
        <f>(Table2[[#This Row],[Close Price]]/Table2[[#This Row],[Current Week Low]])-1</f>
        <v>1.4608163695812637E-2</v>
      </c>
      <c r="AF368" s="2">
        <f>(Table2[[#This Row],[Current Week High]]/Table2[[#This Row],[Close Price]])-1</f>
        <v>1.1019283746556363E-2</v>
      </c>
      <c r="AG368" s="2">
        <f>(Table2[[#This Row],[Close Price]]/Table2[[#This Row],[Current Month Low]])-1</f>
        <v>0.13196556857161368</v>
      </c>
      <c r="AH368" s="2">
        <f>(Table2[[#This Row],[Current Month High]]/Table2[[#This Row],[Close Price]])-1</f>
        <v>4.735173345807997E-2</v>
      </c>
      <c r="AI368">
        <v>4.7351733458079899</v>
      </c>
      <c r="AJ368">
        <v>45.136468564703698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0.04</v>
      </c>
      <c r="AM368" t="s">
        <v>10218</v>
      </c>
      <c r="AN368">
        <v>-2.87</v>
      </c>
      <c r="AO368" t="s">
        <v>10217</v>
      </c>
      <c r="AP368">
        <v>9.6736554639276995E-2</v>
      </c>
      <c r="AQ368">
        <f>(Table2[[#This Row],[Sharpe Ratio]]-AVERAGE(Table2[Sharpe Ratio]))/_xlfn.STDEV.P(Table2[Sharpe Ratio])</f>
        <v>0.45667131585979465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-0.46788125215242704</v>
      </c>
      <c r="AS368">
        <f>_xlfn.RANK.AVG(Table2[[#This Row],[1Y Return vs Nifty Z-Score]],Table2[1Y Return vs Nifty Z-Score])</f>
        <v>502</v>
      </c>
      <c r="AT368">
        <f>_xlfn.RANK.AVG(Table2[[#This Row],[6M Return vs Nifty Z-Score]],Table2[6M Return vs Nifty Z-Score])</f>
        <v>390</v>
      </c>
      <c r="AU368">
        <f>_xlfn.RANK.AVG(Table2[[#This Row],[Sharpe Ratio Z-Score]],Table2[Sharpe Ratio Z-Score])</f>
        <v>224</v>
      </c>
      <c r="AV368">
        <f>(Table2[[#This Row],[Rank 1Y]]+Table2[[#This Row],[Rank 6M]]+Table2[[#This Row],[Rank Sharpe]])/3</f>
        <v>372</v>
      </c>
    </row>
    <row r="369" spans="1:48" x14ac:dyDescent="0.3">
      <c r="A369" t="s">
        <v>726</v>
      </c>
      <c r="B369" t="s">
        <v>727</v>
      </c>
      <c r="C369" t="s">
        <v>10178</v>
      </c>
      <c r="D369" t="s">
        <v>60</v>
      </c>
      <c r="E369">
        <v>23185.60329142</v>
      </c>
      <c r="F369">
        <v>1179.55</v>
      </c>
      <c r="G369">
        <v>26.007289650368701</v>
      </c>
      <c r="H369">
        <f>(Table2[[#This Row],[1Y Return vs Nifty]]-AVERAGE(Table2[1Y Return vs Nifty]))/_xlfn.STDEV.P(Table2[1Y Return vs Nifty])</f>
        <v>-0.18667896692805722</v>
      </c>
      <c r="I369">
        <v>29.433162461308701</v>
      </c>
      <c r="J369">
        <f>(Table2[[#This Row],[1M Return vs Nifty]]-AVERAGE(Table2[1M Return vs Nifty]))/_xlfn.STDEV.P(Table2[1M Return vs Nifty])</f>
        <v>2.7548493200253126</v>
      </c>
      <c r="K369">
        <v>7.9595882884077103</v>
      </c>
      <c r="L369">
        <f>(Table2[[#This Row],[6M Return vs Nifty]]-AVERAGE(Table2[6M Return vs Nifty]))/_xlfn.STDEV.P(Table2[6M Return vs Nifty])</f>
        <v>5.7697391368629933E-2</v>
      </c>
      <c r="M369">
        <v>6.2453816197760599</v>
      </c>
      <c r="N369">
        <f>(Table2[[#This Row],[1W Return vs Nifty]]-AVERAGE(Table2[1W Return vs Nifty]))/_xlfn.STDEV.P(Table2[1W Return vs Nifty])</f>
        <v>0.88461993856506205</v>
      </c>
      <c r="O369">
        <v>1091.97</v>
      </c>
      <c r="P369">
        <v>1017.63017137043</v>
      </c>
      <c r="Q369">
        <v>914.54730247694204</v>
      </c>
      <c r="R369">
        <v>63.965857644878703</v>
      </c>
      <c r="S369" s="2">
        <f>(Table2[[#This Row],[Close Price]]-Table2[[#This Row],[20D EMA]])/Table2[[#This Row],[20D EMA]]</f>
        <v>8.0203668598954114E-2</v>
      </c>
      <c r="T369" s="2">
        <f>(Table2[[#This Row],[Close Price]]-Table2[[#This Row],[50D EMA]])/Table2[[#This Row],[50D EMA]]</f>
        <v>0.15911461077408354</v>
      </c>
      <c r="U369" s="2">
        <f>(Table2[[#This Row],[Close Price]]-Table2[[#This Row],[200D EMA]])/Table2[[#This Row],[200D EMA]]</f>
        <v>0.2897637954924035</v>
      </c>
      <c r="V369">
        <v>3.3339941988792998</v>
      </c>
      <c r="W369">
        <v>1181.0999999999999</v>
      </c>
      <c r="X369">
        <v>1202.55</v>
      </c>
      <c r="Y369">
        <v>1168.05</v>
      </c>
      <c r="Z369">
        <v>1255</v>
      </c>
      <c r="AA369">
        <v>880.45</v>
      </c>
      <c r="AB369">
        <v>1255</v>
      </c>
      <c r="AC369" s="2">
        <f>(Table2[[#This Row],[Close Price]]/Table2[[#This Row],[Day Low]])-1</f>
        <v>-1.312335958005173E-3</v>
      </c>
      <c r="AD369" s="2">
        <f>(Table2[[#This Row],[Day High]]/Table2[[#This Row],[Close Price]])-1</f>
        <v>1.9498961468356502E-2</v>
      </c>
      <c r="AE369" s="2">
        <f>(Table2[[#This Row],[Close Price]]/Table2[[#This Row],[Current Week Low]])-1</f>
        <v>9.8454689439664289E-3</v>
      </c>
      <c r="AF369" s="2">
        <f>(Table2[[#This Row],[Current Week High]]/Table2[[#This Row],[Close Price]])-1</f>
        <v>6.3965071425543751E-2</v>
      </c>
      <c r="AG369" s="2">
        <f>(Table2[[#This Row],[Close Price]]/Table2[[#This Row],[Current Month Low]])-1</f>
        <v>0.33971264694190451</v>
      </c>
      <c r="AH369" s="2">
        <f>(Table2[[#This Row],[Current Month High]]/Table2[[#This Row],[Close Price]])-1</f>
        <v>6.3965071425543751E-2</v>
      </c>
      <c r="AI369">
        <v>6.3965071425543698</v>
      </c>
      <c r="AJ369">
        <v>66.803365622569402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0.08</v>
      </c>
      <c r="AM369" t="s">
        <v>10218</v>
      </c>
      <c r="AN369">
        <v>19.559999999999999</v>
      </c>
      <c r="AO369" t="s">
        <v>10218</v>
      </c>
      <c r="AP369">
        <v>1.5172267034614001E-2</v>
      </c>
      <c r="AQ369">
        <f>(Table2[[#This Row],[Sharpe Ratio]]-AVERAGE(Table2[Sharpe Ratio]))/_xlfn.STDEV.P(Table2[Sharpe Ratio])</f>
        <v>-0.48749460103921555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3.0229930819917317</v>
      </c>
      <c r="AS369">
        <f>_xlfn.RANK.AVG(Table2[[#This Row],[1Y Return vs Nifty Z-Score]],Table2[1Y Return vs Nifty Z-Score])</f>
        <v>343</v>
      </c>
      <c r="AT369">
        <f>_xlfn.RANK.AVG(Table2[[#This Row],[6M Return vs Nifty Z-Score]],Table2[6M Return vs Nifty Z-Score])</f>
        <v>301</v>
      </c>
      <c r="AU369">
        <f>_xlfn.RANK.AVG(Table2[[#This Row],[Sharpe Ratio Z-Score]],Table2[Sharpe Ratio Z-Score])</f>
        <v>473</v>
      </c>
      <c r="AV369">
        <f>(Table2[[#This Row],[Rank 1Y]]+Table2[[#This Row],[Rank 6M]]+Table2[[#This Row],[Rank Sharpe]])/3</f>
        <v>372.33333333333331</v>
      </c>
    </row>
    <row r="370" spans="1:48" x14ac:dyDescent="0.3">
      <c r="A370" t="s">
        <v>411</v>
      </c>
      <c r="B370" t="s">
        <v>412</v>
      </c>
      <c r="C370" t="s">
        <v>10173</v>
      </c>
      <c r="D370" t="s">
        <v>413</v>
      </c>
      <c r="E370">
        <v>59040.541050335902</v>
      </c>
      <c r="F370">
        <v>226.88</v>
      </c>
      <c r="G370">
        <v>-10.437293760347201</v>
      </c>
      <c r="H370">
        <f>(Table2[[#This Row],[1Y Return vs Nifty]]-AVERAGE(Table2[1Y Return vs Nifty]))/_xlfn.STDEV.P(Table2[1Y Return vs Nifty])</f>
        <v>-0.68638887920479219</v>
      </c>
      <c r="I370">
        <v>-10.037069891601901</v>
      </c>
      <c r="J370">
        <f>(Table2[[#This Row],[1M Return vs Nifty]]-AVERAGE(Table2[1M Return vs Nifty]))/_xlfn.STDEV.P(Table2[1M Return vs Nifty])</f>
        <v>-1.2176771899940788</v>
      </c>
      <c r="K370">
        <v>17.7545762266375</v>
      </c>
      <c r="L370">
        <f>(Table2[[#This Row],[6M Return vs Nifty]]-AVERAGE(Table2[6M Return vs Nifty]))/_xlfn.STDEV.P(Table2[6M Return vs Nifty])</f>
        <v>0.39018335871517268</v>
      </c>
      <c r="M370">
        <v>1.4463521035945599</v>
      </c>
      <c r="N370">
        <f>(Table2[[#This Row],[1W Return vs Nifty]]-AVERAGE(Table2[1W Return vs Nifty]))/_xlfn.STDEV.P(Table2[1W Return vs Nifty])</f>
        <v>-0.1024255145013948</v>
      </c>
      <c r="O370">
        <v>224.76</v>
      </c>
      <c r="P370">
        <v>224.80190821031201</v>
      </c>
      <c r="Q370">
        <v>202.11647717792499</v>
      </c>
      <c r="R370">
        <v>60.605645791077997</v>
      </c>
      <c r="S370" s="2">
        <f>(Table2[[#This Row],[Close Price]]-Table2[[#This Row],[20D EMA]])/Table2[[#This Row],[20D EMA]]</f>
        <v>9.4322833244349733E-3</v>
      </c>
      <c r="T370" s="2">
        <f>(Table2[[#This Row],[Close Price]]-Table2[[#This Row],[50D EMA]])/Table2[[#This Row],[50D EMA]]</f>
        <v>9.2441020907342245E-3</v>
      </c>
      <c r="U370" s="2">
        <f>(Table2[[#This Row],[Close Price]]-Table2[[#This Row],[200D EMA]])/Table2[[#This Row],[200D EMA]]</f>
        <v>0.12252104908931026</v>
      </c>
      <c r="V370">
        <v>0.64693849300223805</v>
      </c>
      <c r="W370">
        <v>226.28</v>
      </c>
      <c r="X370">
        <v>228.4</v>
      </c>
      <c r="Y370">
        <v>222.41</v>
      </c>
      <c r="Z370">
        <v>227.6</v>
      </c>
      <c r="AA370">
        <v>205.53</v>
      </c>
      <c r="AB370">
        <v>242.41</v>
      </c>
      <c r="AC370" s="2">
        <f>(Table2[[#This Row],[Close Price]]/Table2[[#This Row],[Day Low]])-1</f>
        <v>2.6515821106594117E-3</v>
      </c>
      <c r="AD370" s="2">
        <f>(Table2[[#This Row],[Day High]]/Table2[[#This Row],[Close Price]])-1</f>
        <v>6.6995768688293822E-3</v>
      </c>
      <c r="AE370" s="2">
        <f>(Table2[[#This Row],[Close Price]]/Table2[[#This Row],[Current Week Low]])-1</f>
        <v>2.009801717548676E-2</v>
      </c>
      <c r="AF370" s="2">
        <f>(Table2[[#This Row],[Current Week High]]/Table2[[#This Row],[Close Price]])-1</f>
        <v>3.1734837799717308E-3</v>
      </c>
      <c r="AG370" s="2">
        <f>(Table2[[#This Row],[Close Price]]/Table2[[#This Row],[Current Month Low]])-1</f>
        <v>0.10387777939960108</v>
      </c>
      <c r="AH370" s="2">
        <f>(Table2[[#This Row],[Current Month High]]/Table2[[#This Row],[Close Price]])-1</f>
        <v>6.8450282087447079E-2</v>
      </c>
      <c r="AI370">
        <v>8.8240479548660193</v>
      </c>
      <c r="AJ370">
        <v>46.374193548387098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-7.0000000000000007E-2</v>
      </c>
      <c r="AM370" t="s">
        <v>10217</v>
      </c>
      <c r="AN370">
        <v>0.95</v>
      </c>
      <c r="AO370" t="s">
        <v>10218</v>
      </c>
      <c r="AP370">
        <v>5.6674885529054003E-2</v>
      </c>
      <c r="AQ370">
        <f>(Table2[[#This Row],[Sharpe Ratio]]-AVERAGE(Table2[Sharpe Ratio]))/_xlfn.STDEV.P(Table2[Sharpe Ratio])</f>
        <v>-7.071624326150338E-3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575</v>
      </c>
      <c r="AT370">
        <f>_xlfn.RANK.AVG(Table2[[#This Row],[6M Return vs Nifty Z-Score]],Table2[6M Return vs Nifty Z-Score])</f>
        <v>205</v>
      </c>
      <c r="AU370">
        <f>_xlfn.RANK.AVG(Table2[[#This Row],[Sharpe Ratio Z-Score]],Table2[Sharpe Ratio Z-Score])</f>
        <v>339</v>
      </c>
      <c r="AV370">
        <f>(Table2[[#This Row],[Rank 1Y]]+Table2[[#This Row],[Rank 6M]]+Table2[[#This Row],[Rank Sharpe]])/3</f>
        <v>373</v>
      </c>
    </row>
    <row r="371" spans="1:48" x14ac:dyDescent="0.3">
      <c r="A371" t="s">
        <v>491</v>
      </c>
      <c r="B371" t="s">
        <v>492</v>
      </c>
      <c r="C371" t="s">
        <v>10183</v>
      </c>
      <c r="D371" t="s">
        <v>258</v>
      </c>
      <c r="E371">
        <v>43588.744189949997</v>
      </c>
      <c r="F371">
        <v>4621.3500000000004</v>
      </c>
      <c r="G371">
        <v>7.3181196930179597</v>
      </c>
      <c r="H371">
        <f>(Table2[[#This Row],[1Y Return vs Nifty]]-AVERAGE(Table2[1Y Return vs Nifty]))/_xlfn.STDEV.P(Table2[1Y Return vs Nifty])</f>
        <v>-0.4429355243062576</v>
      </c>
      <c r="I371">
        <v>5.4216757086751102</v>
      </c>
      <c r="J371">
        <f>(Table2[[#This Row],[1M Return vs Nifty]]-AVERAGE(Table2[1M Return vs Nifty]))/_xlfn.STDEV.P(Table2[1M Return vs Nifty])</f>
        <v>0.33818587561104563</v>
      </c>
      <c r="K371">
        <v>-2.3320905481255099</v>
      </c>
      <c r="L371">
        <f>(Table2[[#This Row],[6M Return vs Nifty]]-AVERAGE(Table2[6M Return vs Nifty]))/_xlfn.STDEV.P(Table2[6M Return vs Nifty])</f>
        <v>-0.29164850013872656</v>
      </c>
      <c r="M371">
        <v>5.6118432811438197</v>
      </c>
      <c r="N371">
        <f>(Table2[[#This Row],[1W Return vs Nifty]]-AVERAGE(Table2[1W Return vs Nifty]))/_xlfn.STDEV.P(Table2[1W Return vs Nifty])</f>
        <v>0.75431627312984817</v>
      </c>
      <c r="O371">
        <v>4346.5200000000004</v>
      </c>
      <c r="P371">
        <v>4164.0345074082998</v>
      </c>
      <c r="Q371">
        <v>3821.9641812577602</v>
      </c>
      <c r="R371">
        <v>70.688945247213695</v>
      </c>
      <c r="S371" s="2">
        <f>(Table2[[#This Row],[Close Price]]-Table2[[#This Row],[20D EMA]])/Table2[[#This Row],[20D EMA]]</f>
        <v>6.3229894260235758E-2</v>
      </c>
      <c r="T371" s="2">
        <f>(Table2[[#This Row],[Close Price]]-Table2[[#This Row],[50D EMA]])/Table2[[#This Row],[50D EMA]]</f>
        <v>0.10982509673685061</v>
      </c>
      <c r="U371" s="2">
        <f>(Table2[[#This Row],[Close Price]]-Table2[[#This Row],[200D EMA]])/Table2[[#This Row],[200D EMA]]</f>
        <v>0.20915575887976334</v>
      </c>
      <c r="V371">
        <v>1.32295924123664</v>
      </c>
      <c r="W371">
        <v>4611</v>
      </c>
      <c r="X371">
        <v>4666.1000000000004</v>
      </c>
      <c r="Y371">
        <v>4418.7</v>
      </c>
      <c r="Z371">
        <v>4795</v>
      </c>
      <c r="AA371">
        <v>4167.7</v>
      </c>
      <c r="AB371">
        <v>4795</v>
      </c>
      <c r="AC371" s="2">
        <f>(Table2[[#This Row],[Close Price]]/Table2[[#This Row],[Day Low]])-1</f>
        <v>2.2446324007807661E-3</v>
      </c>
      <c r="AD371" s="2">
        <f>(Table2[[#This Row],[Day High]]/Table2[[#This Row],[Close Price]])-1</f>
        <v>9.6833176452768566E-3</v>
      </c>
      <c r="AE371" s="2">
        <f>(Table2[[#This Row],[Close Price]]/Table2[[#This Row],[Current Week Low]])-1</f>
        <v>4.5861905085206267E-2</v>
      </c>
      <c r="AF371" s="2">
        <f>(Table2[[#This Row],[Current Week High]]/Table2[[#This Row],[Close Price]])-1</f>
        <v>3.7575600203403781E-2</v>
      </c>
      <c r="AG371" s="2">
        <f>(Table2[[#This Row],[Close Price]]/Table2[[#This Row],[Current Month Low]])-1</f>
        <v>0.10884900544664933</v>
      </c>
      <c r="AH371" s="2">
        <f>(Table2[[#This Row],[Current Month High]]/Table2[[#This Row],[Close Price]])-1</f>
        <v>3.7575600203403781E-2</v>
      </c>
      <c r="AI371">
        <v>3.7575600203403701</v>
      </c>
      <c r="AJ371">
        <v>38.946181599518901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0.03</v>
      </c>
      <c r="AM371" t="s">
        <v>10218</v>
      </c>
      <c r="AN371">
        <v>8.7100000000000009</v>
      </c>
      <c r="AO371" t="s">
        <v>10218</v>
      </c>
      <c r="AP371">
        <v>9.1125304376486999E-2</v>
      </c>
      <c r="AQ371">
        <f>(Table2[[#This Row],[Sharpe Ratio]]-AVERAGE(Table2[Sharpe Ratio]))/_xlfn.STDEV.P(Table2[Sharpe Ratio])</f>
        <v>0.39171701533312586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0.7496351396290355</v>
      </c>
      <c r="AS371">
        <f>_xlfn.RANK.AVG(Table2[[#This Row],[1Y Return vs Nifty Z-Score]],Table2[1Y Return vs Nifty Z-Score])</f>
        <v>463</v>
      </c>
      <c r="AT371">
        <f>_xlfn.RANK.AVG(Table2[[#This Row],[6M Return vs Nifty Z-Score]],Table2[6M Return vs Nifty Z-Score])</f>
        <v>421</v>
      </c>
      <c r="AU371">
        <f>_xlfn.RANK.AVG(Table2[[#This Row],[Sharpe Ratio Z-Score]],Table2[Sharpe Ratio Z-Score])</f>
        <v>235</v>
      </c>
      <c r="AV371">
        <f>(Table2[[#This Row],[Rank 1Y]]+Table2[[#This Row],[Rank 6M]]+Table2[[#This Row],[Rank Sharpe]])/3</f>
        <v>373</v>
      </c>
    </row>
    <row r="372" spans="1:48" x14ac:dyDescent="0.3">
      <c r="A372" t="s">
        <v>1764</v>
      </c>
      <c r="B372" t="s">
        <v>1765</v>
      </c>
      <c r="C372" t="s">
        <v>10187</v>
      </c>
      <c r="D372" t="s">
        <v>548</v>
      </c>
      <c r="E372">
        <v>4371.2294500799999</v>
      </c>
      <c r="F372">
        <v>381.6</v>
      </c>
      <c r="G372">
        <v>1.3788424225657501</v>
      </c>
      <c r="H372">
        <f>(Table2[[#This Row],[1Y Return vs Nifty]]-AVERAGE(Table2[1Y Return vs Nifty]))/_xlfn.STDEV.P(Table2[1Y Return vs Nifty])</f>
        <v>-0.52437192571487445</v>
      </c>
      <c r="I372">
        <v>-3.0284261331268199</v>
      </c>
      <c r="J372">
        <f>(Table2[[#This Row],[1M Return vs Nifty]]-AVERAGE(Table2[1M Return vs Nifty]))/_xlfn.STDEV.P(Table2[1M Return vs Nifty])</f>
        <v>-0.51228425283364976</v>
      </c>
      <c r="K372">
        <v>-2.841545794635</v>
      </c>
      <c r="L372">
        <f>(Table2[[#This Row],[6M Return vs Nifty]]-AVERAGE(Table2[6M Return vs Nifty]))/_xlfn.STDEV.P(Table2[6M Return vs Nifty])</f>
        <v>-0.3089417037162791</v>
      </c>
      <c r="M372">
        <v>4.3381109660058401</v>
      </c>
      <c r="N372">
        <f>(Table2[[#This Row],[1W Return vs Nifty]]-AVERAGE(Table2[1W Return vs Nifty]))/_xlfn.STDEV.P(Table2[1W Return vs Nifty])</f>
        <v>0.49234003692592709</v>
      </c>
      <c r="O372">
        <v>374.01</v>
      </c>
      <c r="P372">
        <v>372.588395694756</v>
      </c>
      <c r="Q372">
        <v>356.56522139500498</v>
      </c>
      <c r="R372">
        <v>62.573589685107301</v>
      </c>
      <c r="S372" s="2">
        <f>(Table2[[#This Row],[Close Price]]-Table2[[#This Row],[20D EMA]])/Table2[[#This Row],[20D EMA]]</f>
        <v>2.029357503810067E-2</v>
      </c>
      <c r="T372" s="2">
        <f>(Table2[[#This Row],[Close Price]]-Table2[[#This Row],[50D EMA]])/Table2[[#This Row],[50D EMA]]</f>
        <v>2.4186486775682622E-2</v>
      </c>
      <c r="U372" s="2">
        <f>(Table2[[#This Row],[Close Price]]-Table2[[#This Row],[200D EMA]])/Table2[[#This Row],[200D EMA]]</f>
        <v>7.0210937867272727E-2</v>
      </c>
      <c r="V372">
        <v>0.66820391497404596</v>
      </c>
      <c r="W372">
        <v>377.75</v>
      </c>
      <c r="X372">
        <v>384.3</v>
      </c>
      <c r="Y372">
        <v>373.55</v>
      </c>
      <c r="Z372">
        <v>392</v>
      </c>
      <c r="AA372">
        <v>345.85</v>
      </c>
      <c r="AB372">
        <v>401.55</v>
      </c>
      <c r="AC372" s="2">
        <f>(Table2[[#This Row],[Close Price]]/Table2[[#This Row],[Day Low]])-1</f>
        <v>1.0191925876902763E-2</v>
      </c>
      <c r="AD372" s="2">
        <f>(Table2[[#This Row],[Day High]]/Table2[[#This Row],[Close Price]])-1</f>
        <v>7.0754716981131782E-3</v>
      </c>
      <c r="AE372" s="2">
        <f>(Table2[[#This Row],[Close Price]]/Table2[[#This Row],[Current Week Low]])-1</f>
        <v>2.154999330745544E-2</v>
      </c>
      <c r="AF372" s="2">
        <f>(Table2[[#This Row],[Current Week High]]/Table2[[#This Row],[Close Price]])-1</f>
        <v>2.7253668763102645E-2</v>
      </c>
      <c r="AG372" s="2">
        <f>(Table2[[#This Row],[Close Price]]/Table2[[#This Row],[Current Month Low]])-1</f>
        <v>0.1033685123608501</v>
      </c>
      <c r="AH372" s="2">
        <f>(Table2[[#This Row],[Current Month High]]/Table2[[#This Row],[Close Price]])-1</f>
        <v>5.2279874213836397E-2</v>
      </c>
      <c r="AI372">
        <v>20.2437106918238</v>
      </c>
      <c r="AJ372">
        <v>38.763636363636301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-7.0000000000000007E-2</v>
      </c>
      <c r="AM372" t="s">
        <v>10217</v>
      </c>
      <c r="AN372">
        <v>3.94</v>
      </c>
      <c r="AO372" t="s">
        <v>10218</v>
      </c>
      <c r="AP372">
        <v>0.113455496320413</v>
      </c>
      <c r="AQ372">
        <f>(Table2[[#This Row],[Sharpe Ratio]]-AVERAGE(Table2[Sharpe Ratio]))/_xlfn.STDEV.P(Table2[Sharpe Ratio])</f>
        <v>0.65020521857052482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-0.20305262676835134</v>
      </c>
      <c r="AS372">
        <f>_xlfn.RANK.AVG(Table2[[#This Row],[1Y Return vs Nifty Z-Score]],Table2[1Y Return vs Nifty Z-Score])</f>
        <v>501</v>
      </c>
      <c r="AT372">
        <f>_xlfn.RANK.AVG(Table2[[#This Row],[6M Return vs Nifty Z-Score]],Table2[6M Return vs Nifty Z-Score])</f>
        <v>429</v>
      </c>
      <c r="AU372">
        <f>_xlfn.RANK.AVG(Table2[[#This Row],[Sharpe Ratio Z-Score]],Table2[Sharpe Ratio Z-Score])</f>
        <v>189</v>
      </c>
      <c r="AV372">
        <f>(Table2[[#This Row],[Rank 1Y]]+Table2[[#This Row],[Rank 6M]]+Table2[[#This Row],[Rank Sharpe]])/3</f>
        <v>373</v>
      </c>
    </row>
    <row r="373" spans="1:48" x14ac:dyDescent="0.3">
      <c r="A373" t="s">
        <v>1856</v>
      </c>
      <c r="B373" t="s">
        <v>1857</v>
      </c>
      <c r="C373" t="s">
        <v>628</v>
      </c>
      <c r="D373" t="s">
        <v>471</v>
      </c>
      <c r="E373">
        <v>3850.1140901899998</v>
      </c>
      <c r="F373">
        <v>608.15</v>
      </c>
      <c r="G373">
        <v>12.981624456704701</v>
      </c>
      <c r="H373">
        <f>(Table2[[#This Row],[1Y Return vs Nifty]]-AVERAGE(Table2[1Y Return vs Nifty]))/_xlfn.STDEV.P(Table2[1Y Return vs Nifty])</f>
        <v>-0.36528037767591837</v>
      </c>
      <c r="I373">
        <v>10.5525038456617</v>
      </c>
      <c r="J373">
        <f>(Table2[[#This Row],[1M Return vs Nifty]]-AVERAGE(Table2[1M Return vs Nifty]))/_xlfn.STDEV.P(Table2[1M Return vs Nifty])</f>
        <v>0.85458391984575621</v>
      </c>
      <c r="K373">
        <v>34.539658261891098</v>
      </c>
      <c r="L373">
        <f>(Table2[[#This Row],[6M Return vs Nifty]]-AVERAGE(Table2[6M Return vs Nifty]))/_xlfn.STDEV.P(Table2[6M Return vs Nifty])</f>
        <v>0.9599445746223938</v>
      </c>
      <c r="M373">
        <v>7.2257105646430002</v>
      </c>
      <c r="N373">
        <f>(Table2[[#This Row],[1W Return vs Nifty]]-AVERAGE(Table2[1W Return vs Nifty]))/_xlfn.STDEV.P(Table2[1W Return vs Nifty])</f>
        <v>1.0862501273933807</v>
      </c>
      <c r="O373">
        <v>564.5</v>
      </c>
      <c r="P373">
        <v>532.29310280698598</v>
      </c>
      <c r="Q373">
        <v>459.67911237707602</v>
      </c>
      <c r="R373">
        <v>86.251494496905707</v>
      </c>
      <c r="S373" s="2">
        <f>(Table2[[#This Row],[Close Price]]-Table2[[#This Row],[20D EMA]])/Table2[[#This Row],[20D EMA]]</f>
        <v>7.7325066430469408E-2</v>
      </c>
      <c r="T373" s="2">
        <f>(Table2[[#This Row],[Close Price]]-Table2[[#This Row],[50D EMA]])/Table2[[#This Row],[50D EMA]]</f>
        <v>0.1425096376282004</v>
      </c>
      <c r="U373" s="2">
        <f>(Table2[[#This Row],[Close Price]]-Table2[[#This Row],[200D EMA]])/Table2[[#This Row],[200D EMA]]</f>
        <v>0.32298810980372084</v>
      </c>
      <c r="V373">
        <v>1.25103556895658</v>
      </c>
      <c r="W373">
        <v>604.20000000000005</v>
      </c>
      <c r="X373">
        <v>614.15</v>
      </c>
      <c r="Y373">
        <v>585.79999999999995</v>
      </c>
      <c r="Z373">
        <v>618.9</v>
      </c>
      <c r="AA373">
        <v>516.04999999999995</v>
      </c>
      <c r="AB373">
        <v>618.9</v>
      </c>
      <c r="AC373" s="2">
        <f>(Table2[[#This Row],[Close Price]]/Table2[[#This Row],[Day Low]])-1</f>
        <v>6.5375703409464858E-3</v>
      </c>
      <c r="AD373" s="2">
        <f>(Table2[[#This Row],[Day High]]/Table2[[#This Row],[Close Price]])-1</f>
        <v>9.8659870097836944E-3</v>
      </c>
      <c r="AE373" s="2">
        <f>(Table2[[#This Row],[Close Price]]/Table2[[#This Row],[Current Week Low]])-1</f>
        <v>3.8152953226357145E-2</v>
      </c>
      <c r="AF373" s="2">
        <f>(Table2[[#This Row],[Current Week High]]/Table2[[#This Row],[Close Price]])-1</f>
        <v>1.7676560059195934E-2</v>
      </c>
      <c r="AG373" s="2">
        <f>(Table2[[#This Row],[Close Price]]/Table2[[#This Row],[Current Month Low]])-1</f>
        <v>0.17847107838387766</v>
      </c>
      <c r="AH373" s="2">
        <f>(Table2[[#This Row],[Current Month High]]/Table2[[#This Row],[Close Price]])-1</f>
        <v>1.7676560059195934E-2</v>
      </c>
      <c r="AI373">
        <v>1.76765600591959</v>
      </c>
      <c r="AJ373">
        <v>84.848024316109402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0.21</v>
      </c>
      <c r="AM373" t="s">
        <v>10218</v>
      </c>
      <c r="AN373">
        <v>14.01</v>
      </c>
      <c r="AO373" t="s">
        <v>10218</v>
      </c>
      <c r="AP373">
        <v>-1.6511282781273E-2</v>
      </c>
      <c r="AQ373">
        <f>(Table2[[#This Row],[Sharpe Ratio]]-AVERAGE(Table2[Sharpe Ratio]))/_xlfn.STDEV.P(Table2[Sharpe Ratio])</f>
        <v>-0.85425472046214579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1.6812435237234666</v>
      </c>
      <c r="AS373">
        <f>_xlfn.RANK.AVG(Table2[[#This Row],[1Y Return vs Nifty Z-Score]],Table2[1Y Return vs Nifty Z-Score])</f>
        <v>423</v>
      </c>
      <c r="AT373">
        <f>_xlfn.RANK.AVG(Table2[[#This Row],[6M Return vs Nifty Z-Score]],Table2[6M Return vs Nifty Z-Score])</f>
        <v>108</v>
      </c>
      <c r="AU373">
        <f>_xlfn.RANK.AVG(Table2[[#This Row],[Sharpe Ratio Z-Score]],Table2[Sharpe Ratio Z-Score])</f>
        <v>588</v>
      </c>
      <c r="AV373">
        <f>(Table2[[#This Row],[Rank 1Y]]+Table2[[#This Row],[Rank 6M]]+Table2[[#This Row],[Rank Sharpe]])/3</f>
        <v>373</v>
      </c>
    </row>
    <row r="374" spans="1:48" x14ac:dyDescent="0.3">
      <c r="A374" t="s">
        <v>1591</v>
      </c>
      <c r="B374" t="s">
        <v>1592</v>
      </c>
      <c r="C374" t="s">
        <v>10178</v>
      </c>
      <c r="D374" t="s">
        <v>203</v>
      </c>
      <c r="E374">
        <v>5731.1887459199997</v>
      </c>
      <c r="F374">
        <v>632.4</v>
      </c>
      <c r="G374">
        <v>54.504233859337297</v>
      </c>
      <c r="H374">
        <f>(Table2[[#This Row],[1Y Return vs Nifty]]-AVERAGE(Table2[1Y Return vs Nifty]))/_xlfn.STDEV.P(Table2[1Y Return vs Nifty])</f>
        <v>0.20405688894213556</v>
      </c>
      <c r="I374">
        <v>-3.30215803178011</v>
      </c>
      <c r="J374">
        <f>(Table2[[#This Row],[1M Return vs Nifty]]-AVERAGE(Table2[1M Return vs Nifty]))/_xlfn.STDEV.P(Table2[1M Return vs Nifty])</f>
        <v>-0.53983431168092044</v>
      </c>
      <c r="K374">
        <v>3.7695321640590098</v>
      </c>
      <c r="L374">
        <f>(Table2[[#This Row],[6M Return vs Nifty]]-AVERAGE(Table2[6M Return vs Nifty]))/_xlfn.STDEV.P(Table2[6M Return vs Nifty])</f>
        <v>-8.453196843517187E-2</v>
      </c>
      <c r="M374">
        <v>5.3326998947761997</v>
      </c>
      <c r="N374">
        <f>(Table2[[#This Row],[1W Return vs Nifty]]-AVERAGE(Table2[1W Return vs Nifty]))/_xlfn.STDEV.P(Table2[1W Return vs Nifty])</f>
        <v>0.69690316297107502</v>
      </c>
      <c r="O374">
        <v>605.48</v>
      </c>
      <c r="P374">
        <v>593.77863362336097</v>
      </c>
      <c r="Q374">
        <v>515.85551325138795</v>
      </c>
      <c r="R374">
        <v>67.1744380925998</v>
      </c>
      <c r="S374" s="2">
        <f>(Table2[[#This Row],[Close Price]]-Table2[[#This Row],[20D EMA]])/Table2[[#This Row],[20D EMA]]</f>
        <v>4.4460593248331834E-2</v>
      </c>
      <c r="T374" s="2">
        <f>(Table2[[#This Row],[Close Price]]-Table2[[#This Row],[50D EMA]])/Table2[[#This Row],[50D EMA]]</f>
        <v>6.5043375072227461E-2</v>
      </c>
      <c r="U374" s="2">
        <f>(Table2[[#This Row],[Close Price]]-Table2[[#This Row],[200D EMA]])/Table2[[#This Row],[200D EMA]]</f>
        <v>0.22592467029002614</v>
      </c>
      <c r="V374">
        <v>0.50206458043262803</v>
      </c>
      <c r="W374">
        <v>616.20000000000005</v>
      </c>
      <c r="X374">
        <v>637.95000000000005</v>
      </c>
      <c r="Y374">
        <v>594.9</v>
      </c>
      <c r="Z374">
        <v>634.5</v>
      </c>
      <c r="AA374">
        <v>551.04999999999995</v>
      </c>
      <c r="AB374">
        <v>662.8</v>
      </c>
      <c r="AC374" s="2">
        <f>(Table2[[#This Row],[Close Price]]/Table2[[#This Row],[Day Low]])-1</f>
        <v>2.6290165530671761E-2</v>
      </c>
      <c r="AD374" s="2">
        <f>(Table2[[#This Row],[Day High]]/Table2[[#This Row],[Close Price]])-1</f>
        <v>8.7760910815939397E-3</v>
      </c>
      <c r="AE374" s="2">
        <f>(Table2[[#This Row],[Close Price]]/Table2[[#This Row],[Current Week Low]])-1</f>
        <v>6.3035804336863288E-2</v>
      </c>
      <c r="AF374" s="2">
        <f>(Table2[[#This Row],[Current Week High]]/Table2[[#This Row],[Close Price]])-1</f>
        <v>3.3206831119545477E-3</v>
      </c>
      <c r="AG374" s="2">
        <f>(Table2[[#This Row],[Close Price]]/Table2[[#This Row],[Current Month Low]])-1</f>
        <v>0.14762725705471369</v>
      </c>
      <c r="AH374" s="2">
        <f>(Table2[[#This Row],[Current Month High]]/Table2[[#This Row],[Close Price]])-1</f>
        <v>4.8070841239721718E-2</v>
      </c>
      <c r="AI374">
        <v>4.80708412397217</v>
      </c>
      <c r="AJ374">
        <v>91.607332222390497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0.06</v>
      </c>
      <c r="AM374" t="s">
        <v>10218</v>
      </c>
      <c r="AN374">
        <v>3.93</v>
      </c>
      <c r="AO374" t="s">
        <v>10218</v>
      </c>
      <c r="AQ374">
        <f>(Table2[[#This Row],[Sharpe Ratio]]-AVERAGE(Table2[Sharpe Ratio]))/_xlfn.STDEV.P(Table2[Sharpe Ratio])</f>
        <v>-0.66312462046151466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-0.38653084866439646</v>
      </c>
      <c r="AS374">
        <f>_xlfn.RANK.AVG(Table2[[#This Row],[1Y Return vs Nifty Z-Score]],Table2[1Y Return vs Nifty Z-Score])</f>
        <v>231</v>
      </c>
      <c r="AT374">
        <f>_xlfn.RANK.AVG(Table2[[#This Row],[6M Return vs Nifty Z-Score]],Table2[6M Return vs Nifty Z-Score])</f>
        <v>354</v>
      </c>
      <c r="AU374">
        <f>_xlfn.RANK.AVG(Table2[[#This Row],[Sharpe Ratio Z-Score]],Table2[Sharpe Ratio Z-Score])</f>
        <v>537.5</v>
      </c>
      <c r="AV374">
        <f>(Table2[[#This Row],[Rank 1Y]]+Table2[[#This Row],[Rank 6M]]+Table2[[#This Row],[Rank Sharpe]])/3</f>
        <v>374.16666666666669</v>
      </c>
    </row>
    <row r="375" spans="1:48" x14ac:dyDescent="0.3">
      <c r="A375" t="s">
        <v>662</v>
      </c>
      <c r="B375" t="s">
        <v>663</v>
      </c>
      <c r="C375" t="s">
        <v>10185</v>
      </c>
      <c r="D375" t="s">
        <v>351</v>
      </c>
      <c r="E375">
        <v>27208.298302650001</v>
      </c>
      <c r="F375">
        <v>2144.5500000000002</v>
      </c>
      <c r="G375">
        <v>19.870623591938401</v>
      </c>
      <c r="H375">
        <f>(Table2[[#This Row],[1Y Return vs Nifty]]-AVERAGE(Table2[1Y Return vs Nifty]))/_xlfn.STDEV.P(Table2[1Y Return vs Nifty])</f>
        <v>-0.27082186474008585</v>
      </c>
      <c r="I375">
        <v>3.92066391753497</v>
      </c>
      <c r="J375">
        <f>(Table2[[#This Row],[1M Return vs Nifty]]-AVERAGE(Table2[1M Return vs Nifty]))/_xlfn.STDEV.P(Table2[1M Return vs Nifty])</f>
        <v>0.18711483354467714</v>
      </c>
      <c r="K375">
        <v>44.168328117368503</v>
      </c>
      <c r="L375">
        <f>(Table2[[#This Row],[6M Return vs Nifty]]-AVERAGE(Table2[6M Return vs Nifty]))/_xlfn.STDEV.P(Table2[6M Return vs Nifty])</f>
        <v>1.2867849578212198</v>
      </c>
      <c r="M375">
        <v>4.8136608872766997</v>
      </c>
      <c r="N375">
        <f>(Table2[[#This Row],[1W Return vs Nifty]]-AVERAGE(Table2[1W Return vs Nifty]))/_xlfn.STDEV.P(Table2[1W Return vs Nifty])</f>
        <v>0.59014926812857205</v>
      </c>
      <c r="O375">
        <v>2027.19</v>
      </c>
      <c r="P375">
        <v>1862.3155167262</v>
      </c>
      <c r="Q375">
        <v>1591.7150087761599</v>
      </c>
      <c r="R375">
        <v>71.804285193057495</v>
      </c>
      <c r="S375" s="2">
        <f>(Table2[[#This Row],[Close Price]]-Table2[[#This Row],[20D EMA]])/Table2[[#This Row],[20D EMA]]</f>
        <v>5.7892945407189325E-2</v>
      </c>
      <c r="T375" s="2">
        <f>(Table2[[#This Row],[Close Price]]-Table2[[#This Row],[50D EMA]])/Table2[[#This Row],[50D EMA]]</f>
        <v>0.15155030430608532</v>
      </c>
      <c r="U375" s="2">
        <f>(Table2[[#This Row],[Close Price]]-Table2[[#This Row],[200D EMA]])/Table2[[#This Row],[200D EMA]]</f>
        <v>0.34732033572323023</v>
      </c>
      <c r="V375">
        <v>1.10198869833808</v>
      </c>
      <c r="W375">
        <v>2095</v>
      </c>
      <c r="X375">
        <v>2140</v>
      </c>
      <c r="Y375">
        <v>2080</v>
      </c>
      <c r="Z375">
        <v>2200</v>
      </c>
      <c r="AA375">
        <v>1921</v>
      </c>
      <c r="AB375">
        <v>2200</v>
      </c>
      <c r="AC375" s="2">
        <f>(Table2[[#This Row],[Close Price]]/Table2[[#This Row],[Day Low]])-1</f>
        <v>2.3651551312649177E-2</v>
      </c>
      <c r="AD375" s="2">
        <f>(Table2[[#This Row],[Day High]]/Table2[[#This Row],[Close Price]])-1</f>
        <v>-2.1216572241263831E-3</v>
      </c>
      <c r="AE375" s="2">
        <f>(Table2[[#This Row],[Close Price]]/Table2[[#This Row],[Current Week Low]])-1</f>
        <v>3.1033653846153975E-2</v>
      </c>
      <c r="AF375" s="2">
        <f>(Table2[[#This Row],[Current Week High]]/Table2[[#This Row],[Close Price]])-1</f>
        <v>2.585624023687938E-2</v>
      </c>
      <c r="AG375" s="2">
        <f>(Table2[[#This Row],[Close Price]]/Table2[[#This Row],[Current Month Low]])-1</f>
        <v>0.11637168141592924</v>
      </c>
      <c r="AH375" s="2">
        <f>(Table2[[#This Row],[Current Month High]]/Table2[[#This Row],[Close Price]])-1</f>
        <v>2.585624023687938E-2</v>
      </c>
      <c r="AI375">
        <v>2.58562402368793</v>
      </c>
      <c r="AJ375">
        <v>80.806845965770194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0.33</v>
      </c>
      <c r="AM375" t="s">
        <v>10218</v>
      </c>
      <c r="AN375">
        <v>7.92</v>
      </c>
      <c r="AO375" t="s">
        <v>10218</v>
      </c>
      <c r="AP375">
        <v>-6.0208840959555997E-2</v>
      </c>
      <c r="AQ375">
        <f>(Table2[[#This Row],[Sharpe Ratio]]-AVERAGE(Table2[Sharpe Ratio]))/_xlfn.STDEV.P(Table2[Sharpe Ratio])</f>
        <v>-1.3600857194849059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0.43314147526947733</v>
      </c>
      <c r="AS375">
        <f>_xlfn.RANK.AVG(Table2[[#This Row],[1Y Return vs Nifty Z-Score]],Table2[1Y Return vs Nifty Z-Score])</f>
        <v>384</v>
      </c>
      <c r="AT375">
        <f>_xlfn.RANK.AVG(Table2[[#This Row],[6M Return vs Nifty Z-Score]],Table2[6M Return vs Nifty Z-Score])</f>
        <v>71</v>
      </c>
      <c r="AU375">
        <f>_xlfn.RANK.AVG(Table2[[#This Row],[Sharpe Ratio Z-Score]],Table2[Sharpe Ratio Z-Score])</f>
        <v>669</v>
      </c>
      <c r="AV375">
        <f>(Table2[[#This Row],[Rank 1Y]]+Table2[[#This Row],[Rank 6M]]+Table2[[#This Row],[Rank Sharpe]])/3</f>
        <v>374.66666666666669</v>
      </c>
    </row>
    <row r="376" spans="1:48" x14ac:dyDescent="0.3">
      <c r="A376" t="s">
        <v>1260</v>
      </c>
      <c r="B376" t="s">
        <v>1261</v>
      </c>
      <c r="C376" t="s">
        <v>10184</v>
      </c>
      <c r="D376" t="s">
        <v>303</v>
      </c>
      <c r="E376">
        <v>9208.1411388500001</v>
      </c>
      <c r="F376">
        <v>456.85</v>
      </c>
      <c r="G376">
        <v>8.6524384747885996</v>
      </c>
      <c r="H376">
        <f>(Table2[[#This Row],[1Y Return vs Nifty]]-AVERAGE(Table2[1Y Return vs Nifty]))/_xlfn.STDEV.P(Table2[1Y Return vs Nifty])</f>
        <v>-0.42464001207955582</v>
      </c>
      <c r="I376">
        <v>-3.6071363599279498</v>
      </c>
      <c r="J376">
        <f>(Table2[[#This Row],[1M Return vs Nifty]]-AVERAGE(Table2[1M Return vs Nifty]))/_xlfn.STDEV.P(Table2[1M Return vs Nifty])</f>
        <v>-0.5705292030288136</v>
      </c>
      <c r="K376">
        <v>-2.2661532946606799</v>
      </c>
      <c r="L376">
        <f>(Table2[[#This Row],[6M Return vs Nifty]]-AVERAGE(Table2[6M Return vs Nifty]))/_xlfn.STDEV.P(Table2[6M Return vs Nifty])</f>
        <v>-0.28941029304335464</v>
      </c>
      <c r="M376">
        <v>0.41365492268305698</v>
      </c>
      <c r="N376">
        <f>(Table2[[#This Row],[1W Return vs Nifty]]-AVERAGE(Table2[1W Return vs Nifty]))/_xlfn.STDEV.P(Table2[1W Return vs Nifty])</f>
        <v>-0.31482659546501024</v>
      </c>
      <c r="O376">
        <v>454.66</v>
      </c>
      <c r="P376">
        <v>441.994368261342</v>
      </c>
      <c r="Q376">
        <v>407.53459682448897</v>
      </c>
      <c r="R376">
        <v>49.855562954178701</v>
      </c>
      <c r="S376" s="2">
        <f>(Table2[[#This Row],[Close Price]]-Table2[[#This Row],[20D EMA]])/Table2[[#This Row],[20D EMA]]</f>
        <v>4.816786169885184E-3</v>
      </c>
      <c r="T376" s="2">
        <f>(Table2[[#This Row],[Close Price]]-Table2[[#This Row],[50D EMA]])/Table2[[#This Row],[50D EMA]]</f>
        <v>3.3610454805329544E-2</v>
      </c>
      <c r="U376" s="2">
        <f>(Table2[[#This Row],[Close Price]]-Table2[[#This Row],[200D EMA]])/Table2[[#This Row],[200D EMA]]</f>
        <v>0.12100912059927389</v>
      </c>
      <c r="V376">
        <v>1.66077939728891</v>
      </c>
      <c r="W376">
        <v>452.65</v>
      </c>
      <c r="X376">
        <v>458.75</v>
      </c>
      <c r="Y376">
        <v>453.9</v>
      </c>
      <c r="Z376">
        <v>487.4</v>
      </c>
      <c r="AA376">
        <v>430.55</v>
      </c>
      <c r="AB376">
        <v>494.3</v>
      </c>
      <c r="AC376" s="2">
        <f>(Table2[[#This Row],[Close Price]]/Table2[[#This Row],[Day Low]])-1</f>
        <v>9.2786921462499894E-3</v>
      </c>
      <c r="AD376" s="2">
        <f>(Table2[[#This Row],[Day High]]/Table2[[#This Row],[Close Price]])-1</f>
        <v>4.1589143044762356E-3</v>
      </c>
      <c r="AE376" s="2">
        <f>(Table2[[#This Row],[Close Price]]/Table2[[#This Row],[Current Week Low]])-1</f>
        <v>6.4992289050451735E-3</v>
      </c>
      <c r="AF376" s="2">
        <f>(Table2[[#This Row],[Current Week High]]/Table2[[#This Row],[Close Price]])-1</f>
        <v>6.6870964211447781E-2</v>
      </c>
      <c r="AG376" s="2">
        <f>(Table2[[#This Row],[Close Price]]/Table2[[#This Row],[Current Month Low]])-1</f>
        <v>6.1084659156892318E-2</v>
      </c>
      <c r="AH376" s="2">
        <f>(Table2[[#This Row],[Current Month High]]/Table2[[#This Row],[Close Price]])-1</f>
        <v>8.1974389843493478E-2</v>
      </c>
      <c r="AI376">
        <v>10.539564408449101</v>
      </c>
      <c r="AJ376">
        <v>39.156259518732803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-0.01</v>
      </c>
      <c r="AM376" t="s">
        <v>10217</v>
      </c>
      <c r="AN376">
        <v>2.39</v>
      </c>
      <c r="AO376" t="s">
        <v>10218</v>
      </c>
      <c r="AP376">
        <v>7.8692698893271004E-2</v>
      </c>
      <c r="AQ376">
        <f>(Table2[[#This Row],[Sharpe Ratio]]-AVERAGE(Table2[Sharpe Ratio]))/_xlfn.STDEV.P(Table2[Sharpe Ratio])</f>
        <v>0.24780056978774465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-1.3516055338289896</v>
      </c>
      <c r="AS376">
        <f>_xlfn.RANK.AVG(Table2[[#This Row],[1Y Return vs Nifty Z-Score]],Table2[1Y Return vs Nifty Z-Score])</f>
        <v>451</v>
      </c>
      <c r="AT376">
        <f>_xlfn.RANK.AVG(Table2[[#This Row],[6M Return vs Nifty Z-Score]],Table2[6M Return vs Nifty Z-Score])</f>
        <v>420</v>
      </c>
      <c r="AU376">
        <f>_xlfn.RANK.AVG(Table2[[#This Row],[Sharpe Ratio Z-Score]],Table2[Sharpe Ratio Z-Score])</f>
        <v>267</v>
      </c>
      <c r="AV376">
        <f>(Table2[[#This Row],[Rank 1Y]]+Table2[[#This Row],[Rank 6M]]+Table2[[#This Row],[Rank Sharpe]])/3</f>
        <v>379.33333333333331</v>
      </c>
    </row>
    <row r="377" spans="1:48" x14ac:dyDescent="0.3">
      <c r="A377" t="s">
        <v>1442</v>
      </c>
      <c r="B377" t="s">
        <v>1443</v>
      </c>
      <c r="C377" t="s">
        <v>10177</v>
      </c>
      <c r="D377" t="s">
        <v>198</v>
      </c>
      <c r="E377">
        <v>7208.2782543800004</v>
      </c>
      <c r="F377">
        <v>520.6</v>
      </c>
      <c r="G377">
        <v>-1.0811120242516501</v>
      </c>
      <c r="H377">
        <f>(Table2[[#This Row],[1Y Return vs Nifty]]-AVERAGE(Table2[1Y Return vs Nifty]))/_xlfn.STDEV.P(Table2[1Y Return vs Nifty])</f>
        <v>-0.55810159157414851</v>
      </c>
      <c r="I377">
        <v>-0.66330732649229096</v>
      </c>
      <c r="J377">
        <f>(Table2[[#This Row],[1M Return vs Nifty]]-AVERAGE(Table2[1M Return vs Nifty]))/_xlfn.STDEV.P(Table2[1M Return vs Nifty])</f>
        <v>-0.27424417557506597</v>
      </c>
      <c r="K377">
        <v>17.807599245350101</v>
      </c>
      <c r="L377">
        <f>(Table2[[#This Row],[6M Return vs Nifty]]-AVERAGE(Table2[6M Return vs Nifty]))/_xlfn.STDEV.P(Table2[6M Return vs Nifty])</f>
        <v>0.3919831985699504</v>
      </c>
      <c r="M377">
        <v>-2.4870842800350301</v>
      </c>
      <c r="N377">
        <f>(Table2[[#This Row],[1W Return vs Nifty]]-AVERAGE(Table2[1W Return vs Nifty]))/_xlfn.STDEV.P(Table2[1W Return vs Nifty])</f>
        <v>-0.91143918784862044</v>
      </c>
      <c r="O377">
        <v>524.99</v>
      </c>
      <c r="P377">
        <v>499.68634978259797</v>
      </c>
      <c r="Q377">
        <v>438.96342133078701</v>
      </c>
      <c r="R377">
        <v>40.928338308376702</v>
      </c>
      <c r="S377" s="2">
        <f>(Table2[[#This Row],[Close Price]]-Table2[[#This Row],[20D EMA]])/Table2[[#This Row],[20D EMA]]</f>
        <v>-8.3620640393150085E-3</v>
      </c>
      <c r="T377" s="2">
        <f>(Table2[[#This Row],[Close Price]]-Table2[[#This Row],[50D EMA]])/Table2[[#This Row],[50D EMA]]</f>
        <v>4.1853555188171736E-2</v>
      </c>
      <c r="U377" s="2">
        <f>(Table2[[#This Row],[Close Price]]-Table2[[#This Row],[200D EMA]])/Table2[[#This Row],[200D EMA]]</f>
        <v>0.18597581188363899</v>
      </c>
      <c r="V377">
        <v>0.48915627432979902</v>
      </c>
      <c r="W377">
        <v>520.5</v>
      </c>
      <c r="X377">
        <v>527</v>
      </c>
      <c r="Y377">
        <v>515.9</v>
      </c>
      <c r="Z377">
        <v>565.95000000000005</v>
      </c>
      <c r="AA377">
        <v>500.55</v>
      </c>
      <c r="AB377">
        <v>565.95000000000005</v>
      </c>
      <c r="AC377" s="2">
        <f>(Table2[[#This Row],[Close Price]]/Table2[[#This Row],[Day Low]])-1</f>
        <v>1.9212295869364127E-4</v>
      </c>
      <c r="AD377" s="2">
        <f>(Table2[[#This Row],[Day High]]/Table2[[#This Row],[Close Price]])-1</f>
        <v>1.2293507491356159E-2</v>
      </c>
      <c r="AE377" s="2">
        <f>(Table2[[#This Row],[Close Price]]/Table2[[#This Row],[Current Week Low]])-1</f>
        <v>9.1102926923822825E-3</v>
      </c>
      <c r="AF377" s="2">
        <f>(Table2[[#This Row],[Current Week High]]/Table2[[#This Row],[Close Price]])-1</f>
        <v>8.7111025739531334E-2</v>
      </c>
      <c r="AG377" s="2">
        <f>(Table2[[#This Row],[Close Price]]/Table2[[#This Row],[Current Month Low]])-1</f>
        <v>4.0055938467685515E-2</v>
      </c>
      <c r="AH377" s="2">
        <f>(Table2[[#This Row],[Current Month High]]/Table2[[#This Row],[Close Price]])-1</f>
        <v>8.7111025739531334E-2</v>
      </c>
      <c r="AI377">
        <v>8.7111025739531307</v>
      </c>
      <c r="AJ377">
        <v>47.166077738515902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0.08</v>
      </c>
      <c r="AM377" t="s">
        <v>10218</v>
      </c>
      <c r="AN377">
        <v>-2.1</v>
      </c>
      <c r="AO377" t="s">
        <v>10217</v>
      </c>
      <c r="AP377">
        <v>2.8480720015641999E-2</v>
      </c>
      <c r="AQ377">
        <f>(Table2[[#This Row],[Sharpe Ratio]]-AVERAGE(Table2[Sharpe Ratio]))/_xlfn.STDEV.P(Table2[Sharpe Ratio])</f>
        <v>-0.33343958406606039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-1.685241340493945</v>
      </c>
      <c r="AS377">
        <f>_xlfn.RANK.AVG(Table2[[#This Row],[1Y Return vs Nifty Z-Score]],Table2[1Y Return vs Nifty Z-Score])</f>
        <v>520</v>
      </c>
      <c r="AT377">
        <f>_xlfn.RANK.AVG(Table2[[#This Row],[6M Return vs Nifty Z-Score]],Table2[6M Return vs Nifty Z-Score])</f>
        <v>204</v>
      </c>
      <c r="AU377">
        <f>_xlfn.RANK.AVG(Table2[[#This Row],[Sharpe Ratio Z-Score]],Table2[Sharpe Ratio Z-Score])</f>
        <v>422</v>
      </c>
      <c r="AV377">
        <f>(Table2[[#This Row],[Rank 1Y]]+Table2[[#This Row],[Rank 6M]]+Table2[[#This Row],[Rank Sharpe]])/3</f>
        <v>382</v>
      </c>
    </row>
    <row r="378" spans="1:48" x14ac:dyDescent="0.3">
      <c r="A378" t="s">
        <v>1482</v>
      </c>
      <c r="B378" t="s">
        <v>1483</v>
      </c>
      <c r="C378" t="s">
        <v>10184</v>
      </c>
      <c r="D378" t="s">
        <v>628</v>
      </c>
      <c r="E378">
        <v>6817.5097447799999</v>
      </c>
      <c r="F378">
        <v>511.8</v>
      </c>
      <c r="G378">
        <v>30.8760982833819</v>
      </c>
      <c r="H378">
        <f>(Table2[[#This Row],[1Y Return vs Nifty]]-AVERAGE(Table2[1Y Return vs Nifty]))/_xlfn.STDEV.P(Table2[1Y Return vs Nifty])</f>
        <v>-0.11992029644261394</v>
      </c>
      <c r="I378">
        <v>-6.1920029459413302</v>
      </c>
      <c r="J378">
        <f>(Table2[[#This Row],[1M Return vs Nifty]]-AVERAGE(Table2[1M Return vs Nifty]))/_xlfn.STDEV.P(Table2[1M Return vs Nifty])</f>
        <v>-0.83068604593739748</v>
      </c>
      <c r="K378">
        <v>-16.7814786436834</v>
      </c>
      <c r="L378">
        <f>(Table2[[#This Row],[6M Return vs Nifty]]-AVERAGE(Table2[6M Return vs Nifty]))/_xlfn.STDEV.P(Table2[6M Return vs Nifty])</f>
        <v>-0.78212575328227996</v>
      </c>
      <c r="M378">
        <v>2.7152574243925498</v>
      </c>
      <c r="N378">
        <f>(Table2[[#This Row],[1W Return vs Nifty]]-AVERAGE(Table2[1W Return vs Nifty]))/_xlfn.STDEV.P(Table2[1W Return vs Nifty])</f>
        <v>0.15855792455485315</v>
      </c>
      <c r="O378">
        <v>498.25</v>
      </c>
      <c r="P378">
        <v>491.363601760932</v>
      </c>
      <c r="Q378">
        <v>446.59447178097599</v>
      </c>
      <c r="R378">
        <v>62.928928647596003</v>
      </c>
      <c r="S378" s="2">
        <f>(Table2[[#This Row],[Close Price]]-Table2[[#This Row],[20D EMA]])/Table2[[#This Row],[20D EMA]]</f>
        <v>2.7195183140993499E-2</v>
      </c>
      <c r="T378" s="2">
        <f>(Table2[[#This Row],[Close Price]]-Table2[[#This Row],[50D EMA]])/Table2[[#This Row],[50D EMA]]</f>
        <v>4.1591192684661112E-2</v>
      </c>
      <c r="U378" s="2">
        <f>(Table2[[#This Row],[Close Price]]-Table2[[#This Row],[200D EMA]])/Table2[[#This Row],[200D EMA]]</f>
        <v>0.14600612488325396</v>
      </c>
      <c r="V378">
        <v>1.1747562911266101</v>
      </c>
      <c r="W378">
        <v>515.65</v>
      </c>
      <c r="X378">
        <v>528</v>
      </c>
      <c r="Y378">
        <v>485.3</v>
      </c>
      <c r="Z378">
        <v>527.70000000000005</v>
      </c>
      <c r="AA378">
        <v>454.9</v>
      </c>
      <c r="AB378">
        <v>541.29999999999995</v>
      </c>
      <c r="AC378" s="2">
        <f>(Table2[[#This Row],[Close Price]]/Table2[[#This Row],[Day Low]])-1</f>
        <v>-7.4663046640162101E-3</v>
      </c>
      <c r="AD378" s="2">
        <f>(Table2[[#This Row],[Day High]]/Table2[[#This Row],[Close Price]])-1</f>
        <v>3.165298944900341E-2</v>
      </c>
      <c r="AE378" s="2">
        <f>(Table2[[#This Row],[Close Price]]/Table2[[#This Row],[Current Week Low]])-1</f>
        <v>5.4605398722439746E-2</v>
      </c>
      <c r="AF378" s="2">
        <f>(Table2[[#This Row],[Current Week High]]/Table2[[#This Row],[Close Price]])-1</f>
        <v>3.1066822977725783E-2</v>
      </c>
      <c r="AG378" s="2">
        <f>(Table2[[#This Row],[Close Price]]/Table2[[#This Row],[Current Month Low]])-1</f>
        <v>0.12508243570015387</v>
      </c>
      <c r="AH378" s="2">
        <f>(Table2[[#This Row],[Current Month High]]/Table2[[#This Row],[Close Price]])-1</f>
        <v>5.7639703008987686E-2</v>
      </c>
      <c r="AI378">
        <v>9.3786635404454692</v>
      </c>
      <c r="AJ378">
        <v>71.860308932169204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-0.01</v>
      </c>
      <c r="AM378" t="s">
        <v>10217</v>
      </c>
      <c r="AN378">
        <v>0.46</v>
      </c>
      <c r="AO378" t="s">
        <v>10218</v>
      </c>
      <c r="AP378">
        <v>8.4896234637493004E-2</v>
      </c>
      <c r="AQ378">
        <f>(Table2[[#This Row],[Sharpe Ratio]]-AVERAGE(Table2[Sharpe Ratio]))/_xlfn.STDEV.P(Table2[Sharpe Ratio])</f>
        <v>0.31961100528555064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-1.2545631658218874</v>
      </c>
      <c r="AS378">
        <f>_xlfn.RANK.AVG(Table2[[#This Row],[1Y Return vs Nifty Z-Score]],Table2[1Y Return vs Nifty Z-Score])</f>
        <v>319</v>
      </c>
      <c r="AT378">
        <f>_xlfn.RANK.AVG(Table2[[#This Row],[6M Return vs Nifty Z-Score]],Table2[6M Return vs Nifty Z-Score])</f>
        <v>585</v>
      </c>
      <c r="AU378">
        <f>_xlfn.RANK.AVG(Table2[[#This Row],[Sharpe Ratio Z-Score]],Table2[Sharpe Ratio Z-Score])</f>
        <v>252</v>
      </c>
      <c r="AV378">
        <f>(Table2[[#This Row],[Rank 1Y]]+Table2[[#This Row],[Rank 6M]]+Table2[[#This Row],[Rank Sharpe]])/3</f>
        <v>385.33333333333331</v>
      </c>
    </row>
    <row r="379" spans="1:48" x14ac:dyDescent="0.3">
      <c r="A379" t="s">
        <v>281</v>
      </c>
      <c r="B379" t="s">
        <v>282</v>
      </c>
      <c r="C379" t="s">
        <v>10173</v>
      </c>
      <c r="D379" t="s">
        <v>37</v>
      </c>
      <c r="E379">
        <v>99073.658612359999</v>
      </c>
      <c r="F379">
        <v>2007.8</v>
      </c>
      <c r="G379">
        <v>18.604559167743201</v>
      </c>
      <c r="H379">
        <f>(Table2[[#This Row],[1Y Return vs Nifty]]-AVERAGE(Table2[1Y Return vs Nifty]))/_xlfn.STDEV.P(Table2[1Y Return vs Nifty])</f>
        <v>-0.28818150733008058</v>
      </c>
      <c r="I379">
        <v>6.67113790034165</v>
      </c>
      <c r="J379">
        <f>(Table2[[#This Row],[1M Return vs Nifty]]-AVERAGE(Table2[1M Return vs Nifty]))/_xlfn.STDEV.P(Table2[1M Return vs Nifty])</f>
        <v>0.46393942160698753</v>
      </c>
      <c r="K379">
        <v>19.266375719293901</v>
      </c>
      <c r="L379">
        <f>(Table2[[#This Row],[6M Return vs Nifty]]-AVERAGE(Table2[6M Return vs Nifty]))/_xlfn.STDEV.P(Table2[6M Return vs Nifty])</f>
        <v>0.44150063648210358</v>
      </c>
      <c r="M379">
        <v>2.4212592669152802</v>
      </c>
      <c r="N379">
        <f>(Table2[[#This Row],[1W Return vs Nifty]]-AVERAGE(Table2[1W Return vs Nifty]))/_xlfn.STDEV.P(Table2[1W Return vs Nifty])</f>
        <v>9.8089543693809053E-2</v>
      </c>
      <c r="O379">
        <v>1898.9</v>
      </c>
      <c r="P379">
        <v>1813.0930717270301</v>
      </c>
      <c r="Q379">
        <v>1621.88554620376</v>
      </c>
      <c r="R379">
        <v>82.890421249702499</v>
      </c>
      <c r="S379" s="2">
        <f>(Table2[[#This Row],[Close Price]]-Table2[[#This Row],[20D EMA]])/Table2[[#This Row],[20D EMA]]</f>
        <v>5.7348991521407058E-2</v>
      </c>
      <c r="T379" s="2">
        <f>(Table2[[#This Row],[Close Price]]-Table2[[#This Row],[50D EMA]])/Table2[[#This Row],[50D EMA]]</f>
        <v>0.10738937306042719</v>
      </c>
      <c r="U379" s="2">
        <f>(Table2[[#This Row],[Close Price]]-Table2[[#This Row],[200D EMA]])/Table2[[#This Row],[200D EMA]]</f>
        <v>0.23794185397331172</v>
      </c>
      <c r="V379">
        <v>1.2278600991767701</v>
      </c>
      <c r="W379">
        <v>2012.3</v>
      </c>
      <c r="X379">
        <v>2031</v>
      </c>
      <c r="Y379">
        <v>1922.85</v>
      </c>
      <c r="Z379">
        <v>2020</v>
      </c>
      <c r="AA379">
        <v>1782.15</v>
      </c>
      <c r="AB379">
        <v>2020</v>
      </c>
      <c r="AC379" s="2">
        <f>(Table2[[#This Row],[Close Price]]/Table2[[#This Row],[Day Low]])-1</f>
        <v>-2.2362470804552226E-3</v>
      </c>
      <c r="AD379" s="2">
        <f>(Table2[[#This Row],[Day High]]/Table2[[#This Row],[Close Price]])-1</f>
        <v>1.155493575057287E-2</v>
      </c>
      <c r="AE379" s="2">
        <f>(Table2[[#This Row],[Close Price]]/Table2[[#This Row],[Current Week Low]])-1</f>
        <v>4.4179213147151453E-2</v>
      </c>
      <c r="AF379" s="2">
        <f>(Table2[[#This Row],[Current Week High]]/Table2[[#This Row],[Close Price]])-1</f>
        <v>6.0763024205598981E-3</v>
      </c>
      <c r="AG379" s="2">
        <f>(Table2[[#This Row],[Close Price]]/Table2[[#This Row],[Current Month Low]])-1</f>
        <v>0.12661672698706616</v>
      </c>
      <c r="AH379" s="2">
        <f>(Table2[[#This Row],[Current Month High]]/Table2[[#This Row],[Close Price]])-1</f>
        <v>6.0763024205598981E-3</v>
      </c>
      <c r="AI379">
        <v>0.60763024205598903</v>
      </c>
      <c r="AJ379">
        <v>58.593996840442301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0.08</v>
      </c>
      <c r="AM379" t="s">
        <v>10218</v>
      </c>
      <c r="AN379">
        <v>7.64</v>
      </c>
      <c r="AO379" t="s">
        <v>10218</v>
      </c>
      <c r="AP379">
        <v>-7.7700701633639999E-3</v>
      </c>
      <c r="AQ379">
        <f>(Table2[[#This Row],[Sharpe Ratio]]-AVERAGE(Table2[Sharpe Ratio]))/_xlfn.STDEV.P(Table2[Sharpe Ratio])</f>
        <v>-0.75306883055160334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-3.7720736098783805E-2</v>
      </c>
      <c r="AS379">
        <f>_xlfn.RANK.AVG(Table2[[#This Row],[1Y Return vs Nifty Z-Score]],Table2[1Y Return vs Nifty Z-Score])</f>
        <v>393</v>
      </c>
      <c r="AT379">
        <f>_xlfn.RANK.AVG(Table2[[#This Row],[6M Return vs Nifty Z-Score]],Table2[6M Return vs Nifty Z-Score])</f>
        <v>197</v>
      </c>
      <c r="AU379">
        <f>_xlfn.RANK.AVG(Table2[[#This Row],[Sharpe Ratio Z-Score]],Table2[Sharpe Ratio Z-Score])</f>
        <v>573</v>
      </c>
      <c r="AV379">
        <f>(Table2[[#This Row],[Rank 1Y]]+Table2[[#This Row],[Rank 6M]]+Table2[[#This Row],[Rank Sharpe]])/3</f>
        <v>387.66666666666669</v>
      </c>
    </row>
    <row r="380" spans="1:48" x14ac:dyDescent="0.3">
      <c r="A380" t="s">
        <v>885</v>
      </c>
      <c r="B380" t="s">
        <v>886</v>
      </c>
      <c r="C380" t="s">
        <v>10176</v>
      </c>
      <c r="D380" t="s">
        <v>608</v>
      </c>
      <c r="E380">
        <v>17183.987939369999</v>
      </c>
      <c r="F380">
        <v>715.1</v>
      </c>
      <c r="G380">
        <v>27.639850488468898</v>
      </c>
      <c r="H380">
        <f>(Table2[[#This Row],[1Y Return vs Nifty]]-AVERAGE(Table2[1Y Return vs Nifty]))/_xlfn.STDEV.P(Table2[1Y Return vs Nifty])</f>
        <v>-0.16429410869001221</v>
      </c>
      <c r="I380">
        <v>5.9885849729156604</v>
      </c>
      <c r="J380">
        <f>(Table2[[#This Row],[1M Return vs Nifty]]-AVERAGE(Table2[1M Return vs Nifty]))/_xlfn.STDEV.P(Table2[1M Return vs Nifty])</f>
        <v>0.39524310448254235</v>
      </c>
      <c r="K380">
        <v>-18.6336621226753</v>
      </c>
      <c r="L380">
        <f>(Table2[[#This Row],[6M Return vs Nifty]]-AVERAGE(Table2[6M Return vs Nifty]))/_xlfn.STDEV.P(Table2[6M Return vs Nifty])</f>
        <v>-0.84499719524826189</v>
      </c>
      <c r="M380">
        <v>5.6554389815341404</v>
      </c>
      <c r="N380">
        <f>(Table2[[#This Row],[1W Return vs Nifty]]-AVERAGE(Table2[1W Return vs Nifty]))/_xlfn.STDEV.P(Table2[1W Return vs Nifty])</f>
        <v>0.76328286474976237</v>
      </c>
      <c r="O380">
        <v>719.75</v>
      </c>
      <c r="P380">
        <v>709.40218397726198</v>
      </c>
      <c r="Q380">
        <v>634.07861784069496</v>
      </c>
      <c r="R380">
        <v>48.212994147298303</v>
      </c>
      <c r="S380" s="2">
        <f>(Table2[[#This Row],[Close Price]]-Table2[[#This Row],[20D EMA]])/Table2[[#This Row],[20D EMA]]</f>
        <v>-6.4605765890934034E-3</v>
      </c>
      <c r="T380" s="2">
        <f>(Table2[[#This Row],[Close Price]]-Table2[[#This Row],[50D EMA]])/Table2[[#This Row],[50D EMA]]</f>
        <v>8.0318557673353125E-3</v>
      </c>
      <c r="U380" s="2">
        <f>(Table2[[#This Row],[Close Price]]-Table2[[#This Row],[200D EMA]])/Table2[[#This Row],[200D EMA]]</f>
        <v>0.12777813330974166</v>
      </c>
      <c r="V380">
        <v>1.7460164485698699</v>
      </c>
      <c r="W380">
        <v>715.6</v>
      </c>
      <c r="X380">
        <v>729</v>
      </c>
      <c r="Y380">
        <v>701.2</v>
      </c>
      <c r="Z380">
        <v>771</v>
      </c>
      <c r="AA380">
        <v>658.6</v>
      </c>
      <c r="AB380">
        <v>796.9</v>
      </c>
      <c r="AC380" s="2">
        <f>(Table2[[#This Row],[Close Price]]/Table2[[#This Row],[Day Low]])-1</f>
        <v>-6.9871436556734334E-4</v>
      </c>
      <c r="AD380" s="2">
        <f>(Table2[[#This Row],[Day High]]/Table2[[#This Row],[Close Price]])-1</f>
        <v>1.9437840861417977E-2</v>
      </c>
      <c r="AE380" s="2">
        <f>(Table2[[#This Row],[Close Price]]/Table2[[#This Row],[Current Week Low]])-1</f>
        <v>1.9823160296634335E-2</v>
      </c>
      <c r="AF380" s="2">
        <f>(Table2[[#This Row],[Current Week High]]/Table2[[#This Row],[Close Price]])-1</f>
        <v>7.8170885190882444E-2</v>
      </c>
      <c r="AG380" s="2">
        <f>(Table2[[#This Row],[Close Price]]/Table2[[#This Row],[Current Month Low]])-1</f>
        <v>8.5788035226237458E-2</v>
      </c>
      <c r="AH380" s="2">
        <f>(Table2[[#This Row],[Current Month High]]/Table2[[#This Row],[Close Price]])-1</f>
        <v>0.11438959586071862</v>
      </c>
      <c r="AI380">
        <v>15.5013284855265</v>
      </c>
      <c r="AJ380">
        <v>65.417534119824197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-0.02</v>
      </c>
      <c r="AM380" t="s">
        <v>10217</v>
      </c>
      <c r="AN380">
        <v>-7.31</v>
      </c>
      <c r="AO380" t="s">
        <v>10217</v>
      </c>
      <c r="AP380">
        <v>9.6664185845414002E-2</v>
      </c>
      <c r="AQ380">
        <f>(Table2[[#This Row],[Sharpe Ratio]]-AVERAGE(Table2[Sharpe Ratio]))/_xlfn.STDEV.P(Table2[Sharpe Ratio])</f>
        <v>0.45583359446702398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0.60506825976105461</v>
      </c>
      <c r="AS380">
        <f>_xlfn.RANK.AVG(Table2[[#This Row],[1Y Return vs Nifty Z-Score]],Table2[1Y Return vs Nifty Z-Score])</f>
        <v>333</v>
      </c>
      <c r="AT380">
        <f>_xlfn.RANK.AVG(Table2[[#This Row],[6M Return vs Nifty Z-Score]],Table2[6M Return vs Nifty Z-Score])</f>
        <v>603</v>
      </c>
      <c r="AU380">
        <f>_xlfn.RANK.AVG(Table2[[#This Row],[Sharpe Ratio Z-Score]],Table2[Sharpe Ratio Z-Score])</f>
        <v>227</v>
      </c>
      <c r="AV380">
        <f>(Table2[[#This Row],[Rank 1Y]]+Table2[[#This Row],[Rank 6M]]+Table2[[#This Row],[Rank Sharpe]])/3</f>
        <v>387.66666666666669</v>
      </c>
    </row>
    <row r="381" spans="1:48" x14ac:dyDescent="0.3">
      <c r="A381" t="s">
        <v>1327</v>
      </c>
      <c r="B381" t="s">
        <v>1328</v>
      </c>
      <c r="C381" t="s">
        <v>10181</v>
      </c>
      <c r="D381" t="s">
        <v>77</v>
      </c>
      <c r="E381">
        <v>8492.6389220040001</v>
      </c>
      <c r="F381">
        <v>210.12</v>
      </c>
      <c r="G381">
        <v>17.986886757806701</v>
      </c>
      <c r="H381">
        <f>(Table2[[#This Row],[1Y Return vs Nifty]]-AVERAGE(Table2[1Y Return vs Nifty]))/_xlfn.STDEV.P(Table2[1Y Return vs Nifty])</f>
        <v>-0.29665072269486292</v>
      </c>
      <c r="I381">
        <v>-4.1338093622737997</v>
      </c>
      <c r="J381">
        <f>(Table2[[#This Row],[1M Return vs Nifty]]-AVERAGE(Table2[1M Return vs Nifty]))/_xlfn.STDEV.P(Table2[1M Return vs Nifty])</f>
        <v>-0.62353680747419538</v>
      </c>
      <c r="K381">
        <v>-2.09067452776537</v>
      </c>
      <c r="L381">
        <f>(Table2[[#This Row],[6M Return vs Nifty]]-AVERAGE(Table2[6M Return vs Nifty]))/_xlfn.STDEV.P(Table2[6M Return vs Nifty])</f>
        <v>-0.28345375405342405</v>
      </c>
      <c r="M381">
        <v>-2.6157828929337201</v>
      </c>
      <c r="N381">
        <f>(Table2[[#This Row],[1W Return vs Nifty]]-AVERAGE(Table2[1W Return vs Nifty]))/_xlfn.STDEV.P(Table2[1W Return vs Nifty])</f>
        <v>-0.93790941068206712</v>
      </c>
      <c r="O381">
        <v>210.25</v>
      </c>
      <c r="P381">
        <v>212.72464039510101</v>
      </c>
      <c r="Q381">
        <v>197.661296605839</v>
      </c>
      <c r="R381">
        <v>50.666352697719098</v>
      </c>
      <c r="S381" s="2">
        <f>(Table2[[#This Row],[Close Price]]-Table2[[#This Row],[20D EMA]])/Table2[[#This Row],[20D EMA]]</f>
        <v>-6.1831153388820662E-4</v>
      </c>
      <c r="T381" s="2">
        <f>(Table2[[#This Row],[Close Price]]-Table2[[#This Row],[50D EMA]])/Table2[[#This Row],[50D EMA]]</f>
        <v>-1.2244187557507724E-2</v>
      </c>
      <c r="U381" s="2">
        <f>(Table2[[#This Row],[Close Price]]-Table2[[#This Row],[200D EMA]])/Table2[[#This Row],[200D EMA]]</f>
        <v>6.3030565963579588E-2</v>
      </c>
      <c r="V381">
        <v>0.605628853463128</v>
      </c>
      <c r="W381">
        <v>208.81</v>
      </c>
      <c r="X381">
        <v>212.12</v>
      </c>
      <c r="Y381">
        <v>208.01</v>
      </c>
      <c r="Z381">
        <v>214.8</v>
      </c>
      <c r="AA381">
        <v>202.42</v>
      </c>
      <c r="AB381">
        <v>214.8</v>
      </c>
      <c r="AC381" s="2">
        <f>(Table2[[#This Row],[Close Price]]/Table2[[#This Row],[Day Low]])-1</f>
        <v>6.2736458981849097E-3</v>
      </c>
      <c r="AD381" s="2">
        <f>(Table2[[#This Row],[Day High]]/Table2[[#This Row],[Close Price]])-1</f>
        <v>9.5183704549781645E-3</v>
      </c>
      <c r="AE381" s="2">
        <f>(Table2[[#This Row],[Close Price]]/Table2[[#This Row],[Current Week Low]])-1</f>
        <v>1.0143743089274571E-2</v>
      </c>
      <c r="AF381" s="2">
        <f>(Table2[[#This Row],[Current Week High]]/Table2[[#This Row],[Close Price]])-1</f>
        <v>2.2272986864648736E-2</v>
      </c>
      <c r="AG381" s="2">
        <f>(Table2[[#This Row],[Close Price]]/Table2[[#This Row],[Current Month Low]])-1</f>
        <v>3.8039719395316807E-2</v>
      </c>
      <c r="AH381" s="2">
        <f>(Table2[[#This Row],[Current Month High]]/Table2[[#This Row],[Close Price]])-1</f>
        <v>2.2272986864648736E-2</v>
      </c>
      <c r="AI381">
        <v>21.835141823719699</v>
      </c>
      <c r="AJ381">
        <v>46.834381551362704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-0.16</v>
      </c>
      <c r="AM381" t="s">
        <v>10217</v>
      </c>
      <c r="AN381">
        <v>2.54</v>
      </c>
      <c r="AO381" t="s">
        <v>10218</v>
      </c>
      <c r="AP381">
        <v>5.4097662394338997E-2</v>
      </c>
      <c r="AQ381">
        <f>(Table2[[#This Row],[Sharpe Ratio]]-AVERAGE(Table2[Sharpe Ratio]))/_xlfn.STDEV.P(Table2[Sharpe Ratio])</f>
        <v>-3.690485545587853E-2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397</v>
      </c>
      <c r="AT381">
        <f>_xlfn.RANK.AVG(Table2[[#This Row],[6M Return vs Nifty Z-Score]],Table2[6M Return vs Nifty Z-Score])</f>
        <v>415</v>
      </c>
      <c r="AU381">
        <f>_xlfn.RANK.AVG(Table2[[#This Row],[Sharpe Ratio Z-Score]],Table2[Sharpe Ratio Z-Score])</f>
        <v>351</v>
      </c>
      <c r="AV381">
        <f>(Table2[[#This Row],[Rank 1Y]]+Table2[[#This Row],[Rank 6M]]+Table2[[#This Row],[Rank Sharpe]])/3</f>
        <v>387.66666666666669</v>
      </c>
    </row>
    <row r="382" spans="1:48" x14ac:dyDescent="0.3">
      <c r="A382" t="s">
        <v>792</v>
      </c>
      <c r="B382" t="s">
        <v>793</v>
      </c>
      <c r="C382" t="s">
        <v>10183</v>
      </c>
      <c r="D382" t="s">
        <v>533</v>
      </c>
      <c r="E382">
        <v>20251.5316933049</v>
      </c>
      <c r="F382">
        <v>1795.05</v>
      </c>
      <c r="G382">
        <v>23.520341431568902</v>
      </c>
      <c r="H382">
        <f>(Table2[[#This Row],[1Y Return vs Nifty]]-AVERAGE(Table2[1Y Return vs Nifty]))/_xlfn.STDEV.P(Table2[1Y Return vs Nifty])</f>
        <v>-0.22077875789693466</v>
      </c>
      <c r="I382">
        <v>1.5888300743019199E-2</v>
      </c>
      <c r="J382">
        <f>(Table2[[#This Row],[1M Return vs Nifty]]-AVERAGE(Table2[1M Return vs Nifty]))/_xlfn.STDEV.P(Table2[1M Return vs Nifty])</f>
        <v>-0.20588575775383025</v>
      </c>
      <c r="K382">
        <v>10.388348287148901</v>
      </c>
      <c r="L382">
        <f>(Table2[[#This Row],[6M Return vs Nifty]]-AVERAGE(Table2[6M Return vs Nifty]))/_xlfn.STDEV.P(Table2[6M Return vs Nifty])</f>
        <v>0.14014043496670039</v>
      </c>
      <c r="M382">
        <v>1.43064406586792</v>
      </c>
      <c r="N382">
        <f>(Table2[[#This Row],[1W Return vs Nifty]]-AVERAGE(Table2[1W Return vs Nifty]))/_xlfn.STDEV.P(Table2[1W Return vs Nifty])</f>
        <v>-0.10565628171430683</v>
      </c>
      <c r="O382">
        <v>1770.76</v>
      </c>
      <c r="P382">
        <v>1743.4669829004299</v>
      </c>
      <c r="Q382">
        <v>1591.1200340228199</v>
      </c>
      <c r="R382">
        <v>62.120006898759499</v>
      </c>
      <c r="S382" s="2">
        <f>(Table2[[#This Row],[Close Price]]-Table2[[#This Row],[20D EMA]])/Table2[[#This Row],[20D EMA]]</f>
        <v>1.3717273938873684E-2</v>
      </c>
      <c r="T382" s="2">
        <f>(Table2[[#This Row],[Close Price]]-Table2[[#This Row],[50D EMA]])/Table2[[#This Row],[50D EMA]]</f>
        <v>2.9586460544126041E-2</v>
      </c>
      <c r="U382" s="2">
        <f>(Table2[[#This Row],[Close Price]]-Table2[[#This Row],[200D EMA]])/Table2[[#This Row],[200D EMA]]</f>
        <v>0.12816755594584842</v>
      </c>
      <c r="V382">
        <v>0.71131359212770096</v>
      </c>
      <c r="W382">
        <v>1725</v>
      </c>
      <c r="X382">
        <v>1790</v>
      </c>
      <c r="Y382">
        <v>1723.75</v>
      </c>
      <c r="Z382">
        <v>1825</v>
      </c>
      <c r="AA382">
        <v>1681</v>
      </c>
      <c r="AB382">
        <v>1850</v>
      </c>
      <c r="AC382" s="2">
        <f>(Table2[[#This Row],[Close Price]]/Table2[[#This Row],[Day Low]])-1</f>
        <v>4.0608695652173843E-2</v>
      </c>
      <c r="AD382" s="2">
        <f>(Table2[[#This Row],[Day High]]/Table2[[#This Row],[Close Price]])-1</f>
        <v>-2.8132921088548368E-3</v>
      </c>
      <c r="AE382" s="2">
        <f>(Table2[[#This Row],[Close Price]]/Table2[[#This Row],[Current Week Low]])-1</f>
        <v>4.1363306744017336E-2</v>
      </c>
      <c r="AF382" s="2">
        <f>(Table2[[#This Row],[Current Week High]]/Table2[[#This Row],[Close Price]])-1</f>
        <v>1.6684772011921645E-2</v>
      </c>
      <c r="AG382" s="2">
        <f>(Table2[[#This Row],[Close Price]]/Table2[[#This Row],[Current Month Low]])-1</f>
        <v>6.7846519928613791E-2</v>
      </c>
      <c r="AH382" s="2">
        <f>(Table2[[#This Row],[Current Month High]]/Table2[[#This Row],[Close Price]])-1</f>
        <v>3.0611960669619354E-2</v>
      </c>
      <c r="AI382">
        <v>5.9552658700314698</v>
      </c>
      <c r="AJ382">
        <v>57.903764954257497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-0.06</v>
      </c>
      <c r="AM382" t="s">
        <v>10217</v>
      </c>
      <c r="AN382">
        <v>1.1100000000000001</v>
      </c>
      <c r="AO382" t="s">
        <v>10218</v>
      </c>
      <c r="AQ382">
        <f>(Table2[[#This Row],[Sharpe Ratio]]-AVERAGE(Table2[Sharpe Ratio]))/_xlfn.STDEV.P(Table2[Sharpe Ratio])</f>
        <v>-0.66312462046151466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-1.0553049828598859</v>
      </c>
      <c r="AS382">
        <f>_xlfn.RANK.AVG(Table2[[#This Row],[1Y Return vs Nifty Z-Score]],Table2[1Y Return vs Nifty Z-Score])</f>
        <v>360</v>
      </c>
      <c r="AT382">
        <f>_xlfn.RANK.AVG(Table2[[#This Row],[6M Return vs Nifty Z-Score]],Table2[6M Return vs Nifty Z-Score])</f>
        <v>273</v>
      </c>
      <c r="AU382">
        <f>_xlfn.RANK.AVG(Table2[[#This Row],[Sharpe Ratio Z-Score]],Table2[Sharpe Ratio Z-Score])</f>
        <v>537.5</v>
      </c>
      <c r="AV382">
        <f>(Table2[[#This Row],[Rank 1Y]]+Table2[[#This Row],[Rank 6M]]+Table2[[#This Row],[Rank Sharpe]])/3</f>
        <v>390.16666666666669</v>
      </c>
    </row>
    <row r="383" spans="1:48" x14ac:dyDescent="0.3">
      <c r="A383" t="s">
        <v>1560</v>
      </c>
      <c r="B383" t="s">
        <v>1561</v>
      </c>
      <c r="C383" t="s">
        <v>10182</v>
      </c>
      <c r="D383" t="s">
        <v>133</v>
      </c>
      <c r="E383">
        <v>6199.89</v>
      </c>
      <c r="F383">
        <v>217.54</v>
      </c>
      <c r="G383">
        <v>75.676367025154804</v>
      </c>
      <c r="H383">
        <f>(Table2[[#This Row],[1Y Return vs Nifty]]-AVERAGE(Table2[1Y Return vs Nifty]))/_xlfn.STDEV.P(Table2[1Y Return vs Nifty])</f>
        <v>0.49435859681928396</v>
      </c>
      <c r="I383">
        <v>11.824171283895801</v>
      </c>
      <c r="J383">
        <f>(Table2[[#This Row],[1M Return vs Nifty]]-AVERAGE(Table2[1M Return vs Nifty]))/_xlfn.STDEV.P(Table2[1M Return vs Nifty])</f>
        <v>0.98257233818454226</v>
      </c>
      <c r="K383">
        <v>-16.389577604601399</v>
      </c>
      <c r="L383">
        <f>(Table2[[#This Row],[6M Return vs Nifty]]-AVERAGE(Table2[6M Return vs Nifty]))/_xlfn.STDEV.P(Table2[6M Return vs Nifty])</f>
        <v>-0.76882286849007642</v>
      </c>
      <c r="M383">
        <v>0.99584806735833398</v>
      </c>
      <c r="N383">
        <f>(Table2[[#This Row],[1W Return vs Nifty]]-AVERAGE(Table2[1W Return vs Nifty]))/_xlfn.STDEV.P(Table2[1W Return vs Nifty])</f>
        <v>-0.1950834069056214</v>
      </c>
      <c r="O383">
        <v>214.16</v>
      </c>
      <c r="P383">
        <v>207.41883739263201</v>
      </c>
      <c r="Q383">
        <v>184.29600459336601</v>
      </c>
      <c r="R383">
        <v>52.527991327877601</v>
      </c>
      <c r="S383" s="2">
        <f>(Table2[[#This Row],[Close Price]]-Table2[[#This Row],[20D EMA]])/Table2[[#This Row],[20D EMA]]</f>
        <v>1.57825924542398E-2</v>
      </c>
      <c r="T383" s="2">
        <f>(Table2[[#This Row],[Close Price]]-Table2[[#This Row],[50D EMA]])/Table2[[#This Row],[50D EMA]]</f>
        <v>4.8795773491918652E-2</v>
      </c>
      <c r="U383" s="2">
        <f>(Table2[[#This Row],[Close Price]]-Table2[[#This Row],[200D EMA]])/Table2[[#This Row],[200D EMA]]</f>
        <v>0.18038370110075977</v>
      </c>
      <c r="V383">
        <v>1.1096131544864101</v>
      </c>
      <c r="W383">
        <v>216.57</v>
      </c>
      <c r="X383">
        <v>218.94</v>
      </c>
      <c r="Y383">
        <v>217.01</v>
      </c>
      <c r="Z383">
        <v>224.55</v>
      </c>
      <c r="AA383">
        <v>188.14</v>
      </c>
      <c r="AB383">
        <v>242</v>
      </c>
      <c r="AC383" s="2">
        <f>(Table2[[#This Row],[Close Price]]/Table2[[#This Row],[Day Low]])-1</f>
        <v>4.478921364916566E-3</v>
      </c>
      <c r="AD383" s="2">
        <f>(Table2[[#This Row],[Day High]]/Table2[[#This Row],[Close Price]])-1</f>
        <v>6.4355980509331889E-3</v>
      </c>
      <c r="AE383" s="2">
        <f>(Table2[[#This Row],[Close Price]]/Table2[[#This Row],[Current Week Low]])-1</f>
        <v>2.442283765725195E-3</v>
      </c>
      <c r="AF383" s="2">
        <f>(Table2[[#This Row],[Current Week High]]/Table2[[#This Row],[Close Price]])-1</f>
        <v>3.2223958812172659E-2</v>
      </c>
      <c r="AG383" s="2">
        <f>(Table2[[#This Row],[Close Price]]/Table2[[#This Row],[Current Month Low]])-1</f>
        <v>0.15626660997129793</v>
      </c>
      <c r="AH383" s="2">
        <f>(Table2[[#This Row],[Current Month High]]/Table2[[#This Row],[Close Price]])-1</f>
        <v>0.11243909166130361</v>
      </c>
      <c r="AI383">
        <v>21.793693113909999</v>
      </c>
      <c r="AJ383">
        <v>102.92910447761101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-0.03</v>
      </c>
      <c r="AM383" t="s">
        <v>10217</v>
      </c>
      <c r="AN383">
        <v>-3.74</v>
      </c>
      <c r="AO383" t="s">
        <v>10217</v>
      </c>
      <c r="AP383">
        <v>2.5855035727255001E-2</v>
      </c>
      <c r="AQ383">
        <f>(Table2[[#This Row],[Sharpe Ratio]]-AVERAGE(Table2[Sharpe Ratio]))/_xlfn.STDEV.P(Table2[Sharpe Ratio])</f>
        <v>-0.36383378827523816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0.14919087133289036</v>
      </c>
      <c r="AS383">
        <f>_xlfn.RANK.AVG(Table2[[#This Row],[1Y Return vs Nifty Z-Score]],Table2[1Y Return vs Nifty Z-Score])</f>
        <v>157</v>
      </c>
      <c r="AT383">
        <f>_xlfn.RANK.AVG(Table2[[#This Row],[6M Return vs Nifty Z-Score]],Table2[6M Return vs Nifty Z-Score])</f>
        <v>581</v>
      </c>
      <c r="AU383">
        <f>_xlfn.RANK.AVG(Table2[[#This Row],[Sharpe Ratio Z-Score]],Table2[Sharpe Ratio Z-Score])</f>
        <v>434</v>
      </c>
      <c r="AV383">
        <f>(Table2[[#This Row],[Rank 1Y]]+Table2[[#This Row],[Rank 6M]]+Table2[[#This Row],[Rank Sharpe]])/3</f>
        <v>390.66666666666669</v>
      </c>
    </row>
    <row r="384" spans="1:48" x14ac:dyDescent="0.3">
      <c r="A384" t="s">
        <v>1091</v>
      </c>
      <c r="B384" t="s">
        <v>1092</v>
      </c>
      <c r="C384" t="s">
        <v>10183</v>
      </c>
      <c r="D384" t="s">
        <v>130</v>
      </c>
      <c r="E384">
        <v>11572.57782975</v>
      </c>
      <c r="F384">
        <v>379.75</v>
      </c>
      <c r="G384">
        <v>-13.7921153848317</v>
      </c>
      <c r="H384">
        <f>(Table2[[#This Row],[1Y Return vs Nifty]]-AVERAGE(Table2[1Y Return vs Nifty]))/_xlfn.STDEV.P(Table2[1Y Return vs Nifty])</f>
        <v>-0.73238851653861659</v>
      </c>
      <c r="I384">
        <v>-7.0636367621953902</v>
      </c>
      <c r="J384">
        <f>(Table2[[#This Row],[1M Return vs Nifty]]-AVERAGE(Table2[1M Return vs Nifty]))/_xlfn.STDEV.P(Table2[1M Return vs Nifty])</f>
        <v>-0.91841262456857931</v>
      </c>
      <c r="K384">
        <v>-12.721729436038901</v>
      </c>
      <c r="L384">
        <f>(Table2[[#This Row],[6M Return vs Nifty]]-AVERAGE(Table2[6M Return vs Nifty]))/_xlfn.STDEV.P(Table2[6M Return vs Nifty])</f>
        <v>-0.64431959660292948</v>
      </c>
      <c r="M384">
        <v>1.0726046871611301</v>
      </c>
      <c r="N384">
        <f>(Table2[[#This Row],[1W Return vs Nifty]]-AVERAGE(Table2[1W Return vs Nifty]))/_xlfn.STDEV.P(Table2[1W Return vs Nifty])</f>
        <v>-0.17929640823981963</v>
      </c>
      <c r="O384">
        <v>378.41</v>
      </c>
      <c r="P384">
        <v>373.90437127849401</v>
      </c>
      <c r="Q384">
        <v>338.58192191431903</v>
      </c>
      <c r="R384">
        <v>55.149678007565903</v>
      </c>
      <c r="S384" s="2">
        <f>(Table2[[#This Row],[Close Price]]-Table2[[#This Row],[20D EMA]])/Table2[[#This Row],[20D EMA]]</f>
        <v>3.5411326339155279E-3</v>
      </c>
      <c r="T384" s="2">
        <f>(Table2[[#This Row],[Close Price]]-Table2[[#This Row],[50D EMA]])/Table2[[#This Row],[50D EMA]]</f>
        <v>1.5634020809968032E-2</v>
      </c>
      <c r="U384" s="2">
        <f>(Table2[[#This Row],[Close Price]]-Table2[[#This Row],[200D EMA]])/Table2[[#This Row],[200D EMA]]</f>
        <v>0.12158971114854414</v>
      </c>
      <c r="V384">
        <v>0.70879858303357601</v>
      </c>
      <c r="W384">
        <v>379.75</v>
      </c>
      <c r="X384">
        <v>386.9</v>
      </c>
      <c r="Y384">
        <v>365.65</v>
      </c>
      <c r="Z384">
        <v>383.95</v>
      </c>
      <c r="AA384">
        <v>350.25</v>
      </c>
      <c r="AB384">
        <v>427.8</v>
      </c>
      <c r="AC384" s="2">
        <f>(Table2[[#This Row],[Close Price]]/Table2[[#This Row],[Day Low]])-1</f>
        <v>0</v>
      </c>
      <c r="AD384" s="2">
        <f>(Table2[[#This Row],[Day High]]/Table2[[#This Row],[Close Price]])-1</f>
        <v>1.8828176431862964E-2</v>
      </c>
      <c r="AE384" s="2">
        <f>(Table2[[#This Row],[Close Price]]/Table2[[#This Row],[Current Week Low]])-1</f>
        <v>3.8561465882674728E-2</v>
      </c>
      <c r="AF384" s="2">
        <f>(Table2[[#This Row],[Current Week High]]/Table2[[#This Row],[Close Price]])-1</f>
        <v>1.1059907834101379E-2</v>
      </c>
      <c r="AG384" s="2">
        <f>(Table2[[#This Row],[Close Price]]/Table2[[#This Row],[Current Month Low]])-1</f>
        <v>8.4225553176302537E-2</v>
      </c>
      <c r="AH384" s="2">
        <f>(Table2[[#This Row],[Current Month High]]/Table2[[#This Row],[Close Price]])-1</f>
        <v>0.12653061224489792</v>
      </c>
      <c r="AI384">
        <v>12.653061224489701</v>
      </c>
      <c r="AJ384">
        <v>50.2175632911392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7.0000000000000007E-2</v>
      </c>
      <c r="AM384" t="s">
        <v>10218</v>
      </c>
      <c r="AN384">
        <v>-0.93</v>
      </c>
      <c r="AO384" t="s">
        <v>10217</v>
      </c>
      <c r="AP384">
        <v>0.183060296038245</v>
      </c>
      <c r="AQ384">
        <f>(Table2[[#This Row],[Sharpe Ratio]]-AVERAGE(Table2[Sharpe Ratio]))/_xlfn.STDEV.P(Table2[Sharpe Ratio])</f>
        <v>1.4559313700044978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-1.0184857759454471</v>
      </c>
      <c r="AS384">
        <f>_xlfn.RANK.AVG(Table2[[#This Row],[1Y Return vs Nifty Z-Score]],Table2[1Y Return vs Nifty Z-Score])</f>
        <v>586</v>
      </c>
      <c r="AT384">
        <f>_xlfn.RANK.AVG(Table2[[#This Row],[6M Return vs Nifty Z-Score]],Table2[6M Return vs Nifty Z-Score])</f>
        <v>534</v>
      </c>
      <c r="AU384">
        <f>_xlfn.RANK.AVG(Table2[[#This Row],[Sharpe Ratio Z-Score]],Table2[Sharpe Ratio Z-Score])</f>
        <v>54</v>
      </c>
      <c r="AV384">
        <f>(Table2[[#This Row],[Rank 1Y]]+Table2[[#This Row],[Rank 6M]]+Table2[[#This Row],[Rank Sharpe]])/3</f>
        <v>391.33333333333331</v>
      </c>
    </row>
    <row r="385" spans="1:48" x14ac:dyDescent="0.3">
      <c r="A385" t="s">
        <v>626</v>
      </c>
      <c r="B385" t="s">
        <v>627</v>
      </c>
      <c r="C385" t="s">
        <v>628</v>
      </c>
      <c r="D385" t="s">
        <v>628</v>
      </c>
      <c r="E385">
        <v>29734.399860000001</v>
      </c>
      <c r="F385">
        <v>869.9</v>
      </c>
      <c r="G385">
        <v>9.5793918718586806</v>
      </c>
      <c r="H385">
        <f>(Table2[[#This Row],[1Y Return vs Nifty]]-AVERAGE(Table2[1Y Return vs Nifty]))/_xlfn.STDEV.P(Table2[1Y Return vs Nifty])</f>
        <v>-0.4119300904016388</v>
      </c>
      <c r="I385">
        <v>-3.0390186374709298</v>
      </c>
      <c r="J385">
        <f>(Table2[[#This Row],[1M Return vs Nifty]]-AVERAGE(Table2[1M Return vs Nifty]))/_xlfn.STDEV.P(Table2[1M Return vs Nifty])</f>
        <v>-0.51335034750312714</v>
      </c>
      <c r="K385">
        <v>-4.7532216957138598</v>
      </c>
      <c r="L385">
        <f>(Table2[[#This Row],[6M Return vs Nifty]]-AVERAGE(Table2[6M Return vs Nifty]))/_xlfn.STDEV.P(Table2[6M Return vs Nifty])</f>
        <v>-0.37383258619940224</v>
      </c>
      <c r="M385">
        <v>2.3753851554266898</v>
      </c>
      <c r="N385">
        <f>(Table2[[#This Row],[1W Return vs Nifty]]-AVERAGE(Table2[1W Return vs Nifty]))/_xlfn.STDEV.P(Table2[1W Return vs Nifty])</f>
        <v>8.8654337470217184E-2</v>
      </c>
      <c r="O385">
        <v>864.7</v>
      </c>
      <c r="P385">
        <v>855.08001715463104</v>
      </c>
      <c r="Q385">
        <v>802.648382492162</v>
      </c>
      <c r="R385">
        <v>52.268115152526498</v>
      </c>
      <c r="S385" s="2">
        <f>(Table2[[#This Row],[Close Price]]-Table2[[#This Row],[20D EMA]])/Table2[[#This Row],[20D EMA]]</f>
        <v>6.0136463513356438E-3</v>
      </c>
      <c r="T385" s="2">
        <f>(Table2[[#This Row],[Close Price]]-Table2[[#This Row],[50D EMA]])/Table2[[#This Row],[50D EMA]]</f>
        <v>1.7331691242983314E-2</v>
      </c>
      <c r="U385" s="2">
        <f>(Table2[[#This Row],[Close Price]]-Table2[[#This Row],[200D EMA]])/Table2[[#This Row],[200D EMA]]</f>
        <v>8.3787146370402979E-2</v>
      </c>
      <c r="V385">
        <v>0.77836610625993996</v>
      </c>
      <c r="W385">
        <v>862.4</v>
      </c>
      <c r="X385">
        <v>878.5</v>
      </c>
      <c r="Y385">
        <v>865</v>
      </c>
      <c r="Z385">
        <v>900</v>
      </c>
      <c r="AA385">
        <v>821.65</v>
      </c>
      <c r="AB385">
        <v>934</v>
      </c>
      <c r="AC385" s="2">
        <f>(Table2[[#This Row],[Close Price]]/Table2[[#This Row],[Day Low]])-1</f>
        <v>8.6966604823748295E-3</v>
      </c>
      <c r="AD385" s="2">
        <f>(Table2[[#This Row],[Day High]]/Table2[[#This Row],[Close Price]])-1</f>
        <v>9.8861938153811391E-3</v>
      </c>
      <c r="AE385" s="2">
        <f>(Table2[[#This Row],[Close Price]]/Table2[[#This Row],[Current Week Low]])-1</f>
        <v>5.6647398843929775E-3</v>
      </c>
      <c r="AF385" s="2">
        <f>(Table2[[#This Row],[Current Week High]]/Table2[[#This Row],[Close Price]])-1</f>
        <v>3.4601678353833876E-2</v>
      </c>
      <c r="AG385" s="2">
        <f>(Table2[[#This Row],[Close Price]]/Table2[[#This Row],[Current Month Low]])-1</f>
        <v>5.8723300675470158E-2</v>
      </c>
      <c r="AH385" s="2">
        <f>(Table2[[#This Row],[Current Month High]]/Table2[[#This Row],[Close Price]])-1</f>
        <v>7.3686630647200824E-2</v>
      </c>
      <c r="AI385">
        <v>7.3686630647200797</v>
      </c>
      <c r="AJ385">
        <v>41.4471544715447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-0.05</v>
      </c>
      <c r="AM385" t="s">
        <v>10217</v>
      </c>
      <c r="AN385">
        <v>1.61</v>
      </c>
      <c r="AO385" t="s">
        <v>10218</v>
      </c>
      <c r="AP385">
        <v>7.3827753940097995E-2</v>
      </c>
      <c r="AQ385">
        <f>(Table2[[#This Row],[Sharpe Ratio]]-AVERAGE(Table2[Sharpe Ratio]))/_xlfn.STDEV.P(Table2[Sharpe Ratio])</f>
        <v>0.19148529569819067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-1.0189733909357603</v>
      </c>
      <c r="AS385">
        <f>_xlfn.RANK.AVG(Table2[[#This Row],[1Y Return vs Nifty Z-Score]],Table2[1Y Return vs Nifty Z-Score])</f>
        <v>445</v>
      </c>
      <c r="AT385">
        <f>_xlfn.RANK.AVG(Table2[[#This Row],[6M Return vs Nifty Z-Score]],Table2[6M Return vs Nifty Z-Score])</f>
        <v>449</v>
      </c>
      <c r="AU385">
        <f>_xlfn.RANK.AVG(Table2[[#This Row],[Sharpe Ratio Z-Score]],Table2[Sharpe Ratio Z-Score])</f>
        <v>281</v>
      </c>
      <c r="AV385">
        <f>(Table2[[#This Row],[Rank 1Y]]+Table2[[#This Row],[Rank 6M]]+Table2[[#This Row],[Rank Sharpe]])/3</f>
        <v>391.66666666666669</v>
      </c>
    </row>
    <row r="386" spans="1:48" x14ac:dyDescent="0.3">
      <c r="A386" t="s">
        <v>949</v>
      </c>
      <c r="B386" t="s">
        <v>950</v>
      </c>
      <c r="C386" t="s">
        <v>10178</v>
      </c>
      <c r="D386" t="s">
        <v>60</v>
      </c>
      <c r="E386">
        <v>15413.8965312</v>
      </c>
      <c r="F386">
        <v>1132.75</v>
      </c>
      <c r="G386">
        <v>16.7675522782841</v>
      </c>
      <c r="H386">
        <f>(Table2[[#This Row],[1Y Return vs Nifty]]-AVERAGE(Table2[1Y Return vs Nifty]))/_xlfn.STDEV.P(Table2[1Y Return vs Nifty])</f>
        <v>-0.31336962763970805</v>
      </c>
      <c r="I386">
        <v>5.2000081709727901</v>
      </c>
      <c r="J386">
        <f>(Table2[[#This Row],[1M Return vs Nifty]]-AVERAGE(Table2[1M Return vs Nifty]))/_xlfn.STDEV.P(Table2[1M Return vs Nifty])</f>
        <v>0.3158758936970868</v>
      </c>
      <c r="K386">
        <v>8.7826802290678891</v>
      </c>
      <c r="L386">
        <f>(Table2[[#This Row],[6M Return vs Nifty]]-AVERAGE(Table2[6M Return vs Nifty]))/_xlfn.STDEV.P(Table2[6M Return vs Nifty])</f>
        <v>8.5636835687639634E-2</v>
      </c>
      <c r="M386">
        <v>6.3353838568069802</v>
      </c>
      <c r="N386">
        <f>(Table2[[#This Row],[1W Return vs Nifty]]-AVERAGE(Table2[1W Return vs Nifty]))/_xlfn.STDEV.P(Table2[1W Return vs Nifty])</f>
        <v>0.90313124351278906</v>
      </c>
      <c r="O386">
        <v>1055.53</v>
      </c>
      <c r="P386">
        <v>1010.13747650396</v>
      </c>
      <c r="Q386">
        <v>911.76598299317402</v>
      </c>
      <c r="R386">
        <v>84.067368491036802</v>
      </c>
      <c r="S386" s="2">
        <f>(Table2[[#This Row],[Close Price]]-Table2[[#This Row],[20D EMA]])/Table2[[#This Row],[20D EMA]]</f>
        <v>7.3157560656731721E-2</v>
      </c>
      <c r="T386" s="2">
        <f>(Table2[[#This Row],[Close Price]]-Table2[[#This Row],[50D EMA]])/Table2[[#This Row],[50D EMA]]</f>
        <v>0.1213820161592226</v>
      </c>
      <c r="U386" s="2">
        <f>(Table2[[#This Row],[Close Price]]-Table2[[#This Row],[200D EMA]])/Table2[[#This Row],[200D EMA]]</f>
        <v>0.2423692275526366</v>
      </c>
      <c r="V386">
        <v>0.82450988745252096</v>
      </c>
      <c r="W386">
        <v>1126.5999999999999</v>
      </c>
      <c r="X386">
        <v>1142.8</v>
      </c>
      <c r="Y386">
        <v>1031.7</v>
      </c>
      <c r="Z386">
        <v>1135</v>
      </c>
      <c r="AA386">
        <v>987.1</v>
      </c>
      <c r="AB386">
        <v>1135</v>
      </c>
      <c r="AC386" s="2">
        <f>(Table2[[#This Row],[Close Price]]/Table2[[#This Row],[Day Low]])-1</f>
        <v>5.4589028936624651E-3</v>
      </c>
      <c r="AD386" s="2">
        <f>(Table2[[#This Row],[Day High]]/Table2[[#This Row],[Close Price]])-1</f>
        <v>8.8722136393730722E-3</v>
      </c>
      <c r="AE386" s="2">
        <f>(Table2[[#This Row],[Close Price]]/Table2[[#This Row],[Current Week Low]])-1</f>
        <v>9.7945139090821032E-2</v>
      </c>
      <c r="AF386" s="2">
        <f>(Table2[[#This Row],[Current Week High]]/Table2[[#This Row],[Close Price]])-1</f>
        <v>1.9863164864268867E-3</v>
      </c>
      <c r="AG386" s="2">
        <f>(Table2[[#This Row],[Close Price]]/Table2[[#This Row],[Current Month Low]])-1</f>
        <v>0.14755343936784526</v>
      </c>
      <c r="AH386" s="2">
        <f>(Table2[[#This Row],[Current Month High]]/Table2[[#This Row],[Close Price]])-1</f>
        <v>1.9863164864268867E-3</v>
      </c>
      <c r="AI386">
        <v>0.19863164864268801</v>
      </c>
      <c r="AJ386">
        <v>47.666536305566403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0.16</v>
      </c>
      <c r="AM386" t="s">
        <v>10218</v>
      </c>
      <c r="AN386">
        <v>8.58</v>
      </c>
      <c r="AO386" t="s">
        <v>10218</v>
      </c>
      <c r="AP386">
        <v>1.1709947647569E-2</v>
      </c>
      <c r="AQ386">
        <f>(Table2[[#This Row],[Sharpe Ratio]]-AVERAGE(Table2[Sharpe Ratio]))/_xlfn.STDEV.P(Table2[Sharpe Ratio])</f>
        <v>-0.52757346465304644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0.46370088060476095</v>
      </c>
      <c r="AS386">
        <f>_xlfn.RANK.AVG(Table2[[#This Row],[1Y Return vs Nifty Z-Score]],Table2[1Y Return vs Nifty Z-Score])</f>
        <v>402</v>
      </c>
      <c r="AT386">
        <f>_xlfn.RANK.AVG(Table2[[#This Row],[6M Return vs Nifty Z-Score]],Table2[6M Return vs Nifty Z-Score])</f>
        <v>290</v>
      </c>
      <c r="AU386">
        <f>_xlfn.RANK.AVG(Table2[[#This Row],[Sharpe Ratio Z-Score]],Table2[Sharpe Ratio Z-Score])</f>
        <v>484</v>
      </c>
      <c r="AV386">
        <f>(Table2[[#This Row],[Rank 1Y]]+Table2[[#This Row],[Rank 6M]]+Table2[[#This Row],[Rank Sharpe]])/3</f>
        <v>392</v>
      </c>
    </row>
    <row r="387" spans="1:48" x14ac:dyDescent="0.3">
      <c r="A387" t="s">
        <v>391</v>
      </c>
      <c r="B387" t="s">
        <v>392</v>
      </c>
      <c r="C387" t="s">
        <v>10182</v>
      </c>
      <c r="D387" t="s">
        <v>393</v>
      </c>
      <c r="E387">
        <v>63394.030437659902</v>
      </c>
      <c r="F387">
        <v>1040.45</v>
      </c>
      <c r="G387">
        <v>23.459050852659502</v>
      </c>
      <c r="H387">
        <f>(Table2[[#This Row],[1Y Return vs Nifty]]-AVERAGE(Table2[1Y Return vs Nifty]))/_xlfn.STDEV.P(Table2[1Y Return vs Nifty])</f>
        <v>-0.22161914368115523</v>
      </c>
      <c r="I387">
        <v>-2.4938949248835498</v>
      </c>
      <c r="J387">
        <f>(Table2[[#This Row],[1M Return vs Nifty]]-AVERAGE(Table2[1M Return vs Nifty]))/_xlfn.STDEV.P(Table2[1M Return vs Nifty])</f>
        <v>-0.458485750301589</v>
      </c>
      <c r="K387">
        <v>2.3875608085886699</v>
      </c>
      <c r="L387">
        <f>(Table2[[#This Row],[6M Return vs Nifty]]-AVERAGE(Table2[6M Return vs Nifty]))/_xlfn.STDEV.P(Table2[6M Return vs Nifty])</f>
        <v>-0.13144229500896959</v>
      </c>
      <c r="M387">
        <v>-0.15876784052455301</v>
      </c>
      <c r="N387">
        <f>(Table2[[#This Row],[1W Return vs Nifty]]-AVERAGE(Table2[1W Return vs Nifty]))/_xlfn.STDEV.P(Table2[1W Return vs Nifty])</f>
        <v>-0.4325602505197878</v>
      </c>
      <c r="O387">
        <v>1041.6300000000001</v>
      </c>
      <c r="P387">
        <v>1041.2886755352999</v>
      </c>
      <c r="Q387">
        <v>938.10147685030302</v>
      </c>
      <c r="R387">
        <v>50.941334297469297</v>
      </c>
      <c r="S387" s="2">
        <f>(Table2[[#This Row],[Close Price]]-Table2[[#This Row],[20D EMA]])/Table2[[#This Row],[20D EMA]]</f>
        <v>-1.1328398759636949E-3</v>
      </c>
      <c r="T387" s="2">
        <f>(Table2[[#This Row],[Close Price]]-Table2[[#This Row],[50D EMA]])/Table2[[#This Row],[50D EMA]]</f>
        <v>-8.0542077812260579E-4</v>
      </c>
      <c r="U387" s="2">
        <f>(Table2[[#This Row],[Close Price]]-Table2[[#This Row],[200D EMA]])/Table2[[#This Row],[200D EMA]]</f>
        <v>0.10910176103051721</v>
      </c>
      <c r="V387">
        <v>1.01040803519418</v>
      </c>
      <c r="W387">
        <v>1038.6500000000001</v>
      </c>
      <c r="X387">
        <v>1044.95</v>
      </c>
      <c r="Y387">
        <v>1037.0999999999999</v>
      </c>
      <c r="Z387">
        <v>1059.2</v>
      </c>
      <c r="AA387">
        <v>988.7</v>
      </c>
      <c r="AB387">
        <v>1075</v>
      </c>
      <c r="AC387" s="2">
        <f>(Table2[[#This Row],[Close Price]]/Table2[[#This Row],[Day Low]])-1</f>
        <v>1.7330188225099796E-3</v>
      </c>
      <c r="AD387" s="2">
        <f>(Table2[[#This Row],[Day High]]/Table2[[#This Row],[Close Price]])-1</f>
        <v>4.3250516603392519E-3</v>
      </c>
      <c r="AE387" s="2">
        <f>(Table2[[#This Row],[Close Price]]/Table2[[#This Row],[Current Week Low]])-1</f>
        <v>3.2301610259377611E-3</v>
      </c>
      <c r="AF387" s="2">
        <f>(Table2[[#This Row],[Current Week High]]/Table2[[#This Row],[Close Price]])-1</f>
        <v>1.8021048584746957E-2</v>
      </c>
      <c r="AG387" s="2">
        <f>(Table2[[#This Row],[Close Price]]/Table2[[#This Row],[Current Month Low]])-1</f>
        <v>5.2341458480833492E-2</v>
      </c>
      <c r="AH387" s="2">
        <f>(Table2[[#This Row],[Current Month High]]/Table2[[#This Row],[Close Price]])-1</f>
        <v>3.3206785525493832E-2</v>
      </c>
      <c r="AI387">
        <v>13.412465760007599</v>
      </c>
      <c r="AJ387">
        <v>61.085307323115003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-0.1</v>
      </c>
      <c r="AM387" t="s">
        <v>10217</v>
      </c>
      <c r="AN387">
        <v>-1.61</v>
      </c>
      <c r="AO387" t="s">
        <v>10217</v>
      </c>
      <c r="AP387">
        <v>2.0278733670481001E-2</v>
      </c>
      <c r="AQ387">
        <f>(Table2[[#This Row],[Sharpe Ratio]]-AVERAGE(Table2[Sharpe Ratio]))/_xlfn.STDEV.P(Table2[Sharpe Ratio])</f>
        <v>-0.42838353791393752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-1.6724909774254393</v>
      </c>
      <c r="AS387">
        <f>_xlfn.RANK.AVG(Table2[[#This Row],[1Y Return vs Nifty Z-Score]],Table2[1Y Return vs Nifty Z-Score])</f>
        <v>361</v>
      </c>
      <c r="AT387">
        <f>_xlfn.RANK.AVG(Table2[[#This Row],[6M Return vs Nifty Z-Score]],Table2[6M Return vs Nifty Z-Score])</f>
        <v>366</v>
      </c>
      <c r="AU387">
        <f>_xlfn.RANK.AVG(Table2[[#This Row],[Sharpe Ratio Z-Score]],Table2[Sharpe Ratio Z-Score])</f>
        <v>451</v>
      </c>
      <c r="AV387">
        <f>(Table2[[#This Row],[Rank 1Y]]+Table2[[#This Row],[Rank 6M]]+Table2[[#This Row],[Rank Sharpe]])/3</f>
        <v>392.66666666666669</v>
      </c>
    </row>
    <row r="388" spans="1:48" x14ac:dyDescent="0.3">
      <c r="A388" t="s">
        <v>871</v>
      </c>
      <c r="B388" t="s">
        <v>872</v>
      </c>
      <c r="C388" t="s">
        <v>628</v>
      </c>
      <c r="D388" t="s">
        <v>628</v>
      </c>
      <c r="E388">
        <v>17656.318615053999</v>
      </c>
      <c r="F388">
        <v>183.53</v>
      </c>
      <c r="G388">
        <v>42.9187322617204</v>
      </c>
      <c r="H388">
        <f>(Table2[[#This Row],[1Y Return vs Nifty]]-AVERAGE(Table2[1Y Return vs Nifty]))/_xlfn.STDEV.P(Table2[1Y Return vs Nifty])</f>
        <v>4.5202281611795167E-2</v>
      </c>
      <c r="I388">
        <v>17.061118932180499</v>
      </c>
      <c r="J388">
        <f>(Table2[[#This Row],[1M Return vs Nifty]]-AVERAGE(Table2[1M Return vs Nifty]))/_xlfn.STDEV.P(Table2[1M Return vs Nifty])</f>
        <v>1.5096509015530843</v>
      </c>
      <c r="K388">
        <v>-2.8010649631356901</v>
      </c>
      <c r="L388">
        <f>(Table2[[#This Row],[6M Return vs Nifty]]-AVERAGE(Table2[6M Return vs Nifty]))/_xlfn.STDEV.P(Table2[6M Return vs Nifty])</f>
        <v>-0.30756760213443751</v>
      </c>
      <c r="M388">
        <v>4.1968174286185</v>
      </c>
      <c r="N388">
        <f>(Table2[[#This Row],[1W Return vs Nifty]]-AVERAGE(Table2[1W Return vs Nifty]))/_xlfn.STDEV.P(Table2[1W Return vs Nifty])</f>
        <v>0.46327933972546109</v>
      </c>
      <c r="O388">
        <v>172.46</v>
      </c>
      <c r="P388">
        <v>160.70550178215899</v>
      </c>
      <c r="Q388">
        <v>145.10970515819599</v>
      </c>
      <c r="R388">
        <v>64.481747759449306</v>
      </c>
      <c r="S388" s="2">
        <f>(Table2[[#This Row],[Close Price]]-Table2[[#This Row],[20D EMA]])/Table2[[#This Row],[20D EMA]]</f>
        <v>6.4188797402296147E-2</v>
      </c>
      <c r="T388" s="2">
        <f>(Table2[[#This Row],[Close Price]]-Table2[[#This Row],[50D EMA]])/Table2[[#This Row],[50D EMA]]</f>
        <v>0.14202686258234198</v>
      </c>
      <c r="U388" s="2">
        <f>(Table2[[#This Row],[Close Price]]-Table2[[#This Row],[200D EMA]])/Table2[[#This Row],[200D EMA]]</f>
        <v>0.26476723110917283</v>
      </c>
      <c r="V388">
        <v>2.0331426827265799</v>
      </c>
      <c r="W388">
        <v>182.25</v>
      </c>
      <c r="X388">
        <v>190.6</v>
      </c>
      <c r="Y388">
        <v>183</v>
      </c>
      <c r="Z388">
        <v>191</v>
      </c>
      <c r="AA388">
        <v>149.32</v>
      </c>
      <c r="AB388">
        <v>191</v>
      </c>
      <c r="AC388" s="2">
        <f>(Table2[[#This Row],[Close Price]]/Table2[[#This Row],[Day Low]])-1</f>
        <v>7.0233196159121825E-3</v>
      </c>
      <c r="AD388" s="2">
        <f>(Table2[[#This Row],[Day High]]/Table2[[#This Row],[Close Price]])-1</f>
        <v>3.8522312428485694E-2</v>
      </c>
      <c r="AE388" s="2">
        <f>(Table2[[#This Row],[Close Price]]/Table2[[#This Row],[Current Week Low]])-1</f>
        <v>2.8961748633880013E-3</v>
      </c>
      <c r="AF388" s="2">
        <f>(Table2[[#This Row],[Current Week High]]/Table2[[#This Row],[Close Price]])-1</f>
        <v>4.0701792622459543E-2</v>
      </c>
      <c r="AG388" s="2">
        <f>(Table2[[#This Row],[Close Price]]/Table2[[#This Row],[Current Month Low]])-1</f>
        <v>0.229105277256898</v>
      </c>
      <c r="AH388" s="2">
        <f>(Table2[[#This Row],[Current Month High]]/Table2[[#This Row],[Close Price]])-1</f>
        <v>4.0701792622459543E-2</v>
      </c>
      <c r="AI388">
        <v>4.0701792622459498</v>
      </c>
      <c r="AJ388">
        <v>82.526106414718996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0.16</v>
      </c>
      <c r="AM388" t="s">
        <v>10218</v>
      </c>
      <c r="AN388">
        <v>7.79</v>
      </c>
      <c r="AO388" t="s">
        <v>10218</v>
      </c>
      <c r="AP388">
        <v>1.3614085397365999E-2</v>
      </c>
      <c r="AQ388">
        <f>(Table2[[#This Row],[Sharpe Ratio]]-AVERAGE(Table2[Sharpe Ratio]))/_xlfn.STDEV.P(Table2[Sharpe Ratio])</f>
        <v>-0.50553168610956145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1.2050332346463417</v>
      </c>
      <c r="AS388">
        <f>_xlfn.RANK.AVG(Table2[[#This Row],[1Y Return vs Nifty Z-Score]],Table2[1Y Return vs Nifty Z-Score])</f>
        <v>271</v>
      </c>
      <c r="AT388">
        <f>_xlfn.RANK.AVG(Table2[[#This Row],[6M Return vs Nifty Z-Score]],Table2[6M Return vs Nifty Z-Score])</f>
        <v>428</v>
      </c>
      <c r="AU388">
        <f>_xlfn.RANK.AVG(Table2[[#This Row],[Sharpe Ratio Z-Score]],Table2[Sharpe Ratio Z-Score])</f>
        <v>479</v>
      </c>
      <c r="AV388">
        <f>(Table2[[#This Row],[Rank 1Y]]+Table2[[#This Row],[Rank 6M]]+Table2[[#This Row],[Rank Sharpe]])/3</f>
        <v>392.66666666666669</v>
      </c>
    </row>
    <row r="389" spans="1:48" x14ac:dyDescent="0.3">
      <c r="A389" t="s">
        <v>1398</v>
      </c>
      <c r="B389" t="s">
        <v>1399</v>
      </c>
      <c r="C389" t="s">
        <v>628</v>
      </c>
      <c r="D389" t="s">
        <v>628</v>
      </c>
      <c r="E389">
        <v>7627.3737877649901</v>
      </c>
      <c r="F389">
        <v>577.04999999999995</v>
      </c>
      <c r="G389">
        <v>51.3798972744788</v>
      </c>
      <c r="H389">
        <f>(Table2[[#This Row],[1Y Return vs Nifty]]-AVERAGE(Table2[1Y Return vs Nifty]))/_xlfn.STDEV.P(Table2[1Y Return vs Nifty])</f>
        <v>0.16121754727240553</v>
      </c>
      <c r="I389">
        <v>-2.4994165468331899</v>
      </c>
      <c r="J389">
        <f>(Table2[[#This Row],[1M Return vs Nifty]]-AVERAGE(Table2[1M Return vs Nifty]))/_xlfn.STDEV.P(Table2[1M Return vs Nifty])</f>
        <v>-0.45904148023439323</v>
      </c>
      <c r="K389">
        <v>-19.670586392280999</v>
      </c>
      <c r="L389">
        <f>(Table2[[#This Row],[6M Return vs Nifty]]-AVERAGE(Table2[6M Return vs Nifty]))/_xlfn.STDEV.P(Table2[6M Return vs Nifty])</f>
        <v>-0.88019507104138572</v>
      </c>
      <c r="M389">
        <v>7.5485474275251399</v>
      </c>
      <c r="N389">
        <f>(Table2[[#This Row],[1W Return vs Nifty]]-AVERAGE(Table2[1W Return vs Nifty]))/_xlfn.STDEV.P(Table2[1W Return vs Nifty])</f>
        <v>1.1526499393794514</v>
      </c>
      <c r="O389">
        <v>534.99</v>
      </c>
      <c r="P389">
        <v>514.58640938649501</v>
      </c>
      <c r="Q389">
        <v>491.580719173798</v>
      </c>
      <c r="R389">
        <v>68.797945680642201</v>
      </c>
      <c r="S389" s="2">
        <f>(Table2[[#This Row],[Close Price]]-Table2[[#This Row],[20D EMA]])/Table2[[#This Row],[20D EMA]]</f>
        <v>7.8618291930690185E-2</v>
      </c>
      <c r="T389" s="2">
        <f>(Table2[[#This Row],[Close Price]]-Table2[[#This Row],[50D EMA]])/Table2[[#This Row],[50D EMA]]</f>
        <v>0.12138600917963588</v>
      </c>
      <c r="U389" s="2">
        <f>(Table2[[#This Row],[Close Price]]-Table2[[#This Row],[200D EMA]])/Table2[[#This Row],[200D EMA]]</f>
        <v>0.17386621869517294</v>
      </c>
      <c r="V389">
        <v>1.5704368441332399</v>
      </c>
      <c r="W389">
        <v>571.45000000000005</v>
      </c>
      <c r="X389">
        <v>585</v>
      </c>
      <c r="Y389">
        <v>549.54999999999995</v>
      </c>
      <c r="Z389">
        <v>589</v>
      </c>
      <c r="AA389">
        <v>483</v>
      </c>
      <c r="AB389">
        <v>589</v>
      </c>
      <c r="AC389" s="2">
        <f>(Table2[[#This Row],[Close Price]]/Table2[[#This Row],[Day Low]])-1</f>
        <v>9.7996325137805762E-3</v>
      </c>
      <c r="AD389" s="2">
        <f>(Table2[[#This Row],[Day High]]/Table2[[#This Row],[Close Price]])-1</f>
        <v>1.3776969066805478E-2</v>
      </c>
      <c r="AE389" s="2">
        <f>(Table2[[#This Row],[Close Price]]/Table2[[#This Row],[Current Week Low]])-1</f>
        <v>5.0040942589391291E-2</v>
      </c>
      <c r="AF389" s="2">
        <f>(Table2[[#This Row],[Current Week High]]/Table2[[#This Row],[Close Price]])-1</f>
        <v>2.0708777402304923E-2</v>
      </c>
      <c r="AG389" s="2">
        <f>(Table2[[#This Row],[Close Price]]/Table2[[#This Row],[Current Month Low]])-1</f>
        <v>0.19472049689440984</v>
      </c>
      <c r="AH389" s="2">
        <f>(Table2[[#This Row],[Current Month High]]/Table2[[#This Row],[Close Price]])-1</f>
        <v>2.0708777402304923E-2</v>
      </c>
      <c r="AI389">
        <v>15.414608786066999</v>
      </c>
      <c r="AJ389">
        <v>82.639658173761603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0.16</v>
      </c>
      <c r="AM389" t="s">
        <v>10218</v>
      </c>
      <c r="AN389">
        <v>13.38</v>
      </c>
      <c r="AO389" t="s">
        <v>10218</v>
      </c>
      <c r="AP389">
        <v>6.0415420538603E-2</v>
      </c>
      <c r="AQ389">
        <f>(Table2[[#This Row],[Sharpe Ratio]]-AVERAGE(Table2[Sharpe Ratio]))/_xlfn.STDEV.P(Table2[Sharpe Ratio])</f>
        <v>3.6227787348987885E-2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1.0858722725065828E-2</v>
      </c>
      <c r="AS389">
        <f>_xlfn.RANK.AVG(Table2[[#This Row],[1Y Return vs Nifty Z-Score]],Table2[1Y Return vs Nifty Z-Score])</f>
        <v>241</v>
      </c>
      <c r="AT389">
        <f>_xlfn.RANK.AVG(Table2[[#This Row],[6M Return vs Nifty Z-Score]],Table2[6M Return vs Nifty Z-Score])</f>
        <v>614</v>
      </c>
      <c r="AU389">
        <f>_xlfn.RANK.AVG(Table2[[#This Row],[Sharpe Ratio Z-Score]],Table2[Sharpe Ratio Z-Score])</f>
        <v>325</v>
      </c>
      <c r="AV389">
        <f>(Table2[[#This Row],[Rank 1Y]]+Table2[[#This Row],[Rank 6M]]+Table2[[#This Row],[Rank Sharpe]])/3</f>
        <v>393.33333333333331</v>
      </c>
    </row>
    <row r="390" spans="1:48" x14ac:dyDescent="0.3">
      <c r="A390" t="s">
        <v>386</v>
      </c>
      <c r="B390" t="s">
        <v>387</v>
      </c>
      <c r="C390" t="s">
        <v>10177</v>
      </c>
      <c r="D390" t="s">
        <v>388</v>
      </c>
      <c r="E390">
        <v>64245.1017527</v>
      </c>
      <c r="F390">
        <v>3323.3</v>
      </c>
      <c r="G390">
        <v>4.4070092221045503</v>
      </c>
      <c r="H390">
        <f>(Table2[[#This Row],[1Y Return vs Nifty]]-AVERAGE(Table2[1Y Return vs Nifty]))/_xlfn.STDEV.P(Table2[1Y Return vs Nifty])</f>
        <v>-0.48285121607460674</v>
      </c>
      <c r="I390">
        <v>-2.40696828220804</v>
      </c>
      <c r="J390">
        <f>(Table2[[#This Row],[1M Return vs Nifty]]-AVERAGE(Table2[1M Return vs Nifty]))/_xlfn.STDEV.P(Table2[1M Return vs Nifty])</f>
        <v>-0.44973691929983833</v>
      </c>
      <c r="K390">
        <v>20.563761047610601</v>
      </c>
      <c r="L390">
        <f>(Table2[[#This Row],[6M Return vs Nifty]]-AVERAGE(Table2[6M Return vs Nifty]))/_xlfn.STDEV.P(Table2[6M Return vs Nifty])</f>
        <v>0.48553973266342554</v>
      </c>
      <c r="M390">
        <v>0.75497372098305104</v>
      </c>
      <c r="N390">
        <f>(Table2[[#This Row],[1W Return vs Nifty]]-AVERAGE(Table2[1W Return vs Nifty]))/_xlfn.STDEV.P(Table2[1W Return vs Nifty])</f>
        <v>-0.2446254919351909</v>
      </c>
      <c r="O390">
        <v>3200.45</v>
      </c>
      <c r="P390">
        <v>3083.1677323621998</v>
      </c>
      <c r="Q390">
        <v>2709.1226199059702</v>
      </c>
      <c r="R390">
        <v>68.909401328902206</v>
      </c>
      <c r="S390" s="2">
        <f>(Table2[[#This Row],[Close Price]]-Table2[[#This Row],[20D EMA]])/Table2[[#This Row],[20D EMA]]</f>
        <v>3.8385227077442352E-2</v>
      </c>
      <c r="T390" s="2">
        <f>(Table2[[#This Row],[Close Price]]-Table2[[#This Row],[50D EMA]])/Table2[[#This Row],[50D EMA]]</f>
        <v>7.7884918526252428E-2</v>
      </c>
      <c r="U390" s="2">
        <f>(Table2[[#This Row],[Close Price]]-Table2[[#This Row],[200D EMA]])/Table2[[#This Row],[200D EMA]]</f>
        <v>0.22670711749302336</v>
      </c>
      <c r="V390">
        <v>0.86489463228638597</v>
      </c>
      <c r="W390">
        <v>3322</v>
      </c>
      <c r="X390">
        <v>3354.95</v>
      </c>
      <c r="Y390">
        <v>3241.5</v>
      </c>
      <c r="Z390">
        <v>3352.75</v>
      </c>
      <c r="AA390">
        <v>3046.05</v>
      </c>
      <c r="AB390">
        <v>3352.75</v>
      </c>
      <c r="AC390" s="2">
        <f>(Table2[[#This Row],[Close Price]]/Table2[[#This Row],[Day Low]])-1</f>
        <v>3.9133052378081956E-4</v>
      </c>
      <c r="AD390" s="2">
        <f>(Table2[[#This Row],[Day High]]/Table2[[#This Row],[Close Price]])-1</f>
        <v>9.5236662353683776E-3</v>
      </c>
      <c r="AE390" s="2">
        <f>(Table2[[#This Row],[Close Price]]/Table2[[#This Row],[Current Week Low]])-1</f>
        <v>2.5235230603115832E-2</v>
      </c>
      <c r="AF390" s="2">
        <f>(Table2[[#This Row],[Current Week High]]/Table2[[#This Row],[Close Price]])-1</f>
        <v>8.8616736376492256E-3</v>
      </c>
      <c r="AG390" s="2">
        <f>(Table2[[#This Row],[Close Price]]/Table2[[#This Row],[Current Month Low]])-1</f>
        <v>9.1019517079496293E-2</v>
      </c>
      <c r="AH390" s="2">
        <f>(Table2[[#This Row],[Current Month High]]/Table2[[#This Row],[Close Price]])-1</f>
        <v>8.8616736376492256E-3</v>
      </c>
      <c r="AI390">
        <v>1.2231817771492099</v>
      </c>
      <c r="AJ390">
        <v>51.4860060169568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0.13</v>
      </c>
      <c r="AM390" t="s">
        <v>10218</v>
      </c>
      <c r="AN390">
        <v>6.42</v>
      </c>
      <c r="AO390" t="s">
        <v>10218</v>
      </c>
      <c r="AP390">
        <v>7.3591452156200002E-4</v>
      </c>
      <c r="AQ390">
        <f>(Table2[[#This Row],[Sharpe Ratio]]-AVERAGE(Table2[Sharpe Ratio]))/_xlfn.STDEV.P(Table2[Sharpe Ratio])</f>
        <v>-0.65460587494904665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-1.3462797695952573</v>
      </c>
      <c r="AS390">
        <f>_xlfn.RANK.AVG(Table2[[#This Row],[1Y Return vs Nifty Z-Score]],Table2[1Y Return vs Nifty Z-Score])</f>
        <v>481</v>
      </c>
      <c r="AT390">
        <f>_xlfn.RANK.AVG(Table2[[#This Row],[6M Return vs Nifty Z-Score]],Table2[6M Return vs Nifty Z-Score])</f>
        <v>188</v>
      </c>
      <c r="AU390">
        <f>_xlfn.RANK.AVG(Table2[[#This Row],[Sharpe Ratio Z-Score]],Table2[Sharpe Ratio Z-Score])</f>
        <v>513</v>
      </c>
      <c r="AV390">
        <f>(Table2[[#This Row],[Rank 1Y]]+Table2[[#This Row],[Rank 6M]]+Table2[[#This Row],[Rank Sharpe]])/3</f>
        <v>394</v>
      </c>
    </row>
    <row r="391" spans="1:48" x14ac:dyDescent="0.3">
      <c r="A391" t="s">
        <v>1089</v>
      </c>
      <c r="B391" t="s">
        <v>1090</v>
      </c>
      <c r="C391" t="s">
        <v>10177</v>
      </c>
      <c r="D391" t="s">
        <v>388</v>
      </c>
      <c r="E391">
        <v>11595.683399775</v>
      </c>
      <c r="F391">
        <v>444.75</v>
      </c>
      <c r="G391">
        <v>40.794382065088598</v>
      </c>
      <c r="H391">
        <f>(Table2[[#This Row],[1Y Return vs Nifty]]-AVERAGE(Table2[1Y Return vs Nifty]))/_xlfn.STDEV.P(Table2[1Y Return vs Nifty])</f>
        <v>1.6074253491934441E-2</v>
      </c>
      <c r="I391">
        <v>-1.1515852690623301</v>
      </c>
      <c r="J391">
        <f>(Table2[[#This Row],[1M Return vs Nifty]]-AVERAGE(Table2[1M Return vs Nifty]))/_xlfn.STDEV.P(Table2[1M Return vs Nifty])</f>
        <v>-0.32338746547956965</v>
      </c>
      <c r="K391">
        <v>-30.429425077497498</v>
      </c>
      <c r="L391">
        <f>(Table2[[#This Row],[6M Return vs Nifty]]-AVERAGE(Table2[6M Return vs Nifty]))/_xlfn.STDEV.P(Table2[6M Return vs Nifty])</f>
        <v>-1.2453984699979035</v>
      </c>
      <c r="M391">
        <v>2.0500713084092901</v>
      </c>
      <c r="N391">
        <f>(Table2[[#This Row],[1W Return vs Nifty]]-AVERAGE(Table2[1W Return vs Nifty]))/_xlfn.STDEV.P(Table2[1W Return vs Nifty])</f>
        <v>2.1745069161825035E-2</v>
      </c>
      <c r="O391">
        <v>442.85</v>
      </c>
      <c r="P391">
        <v>432.62973728576702</v>
      </c>
      <c r="Q391">
        <v>396.16449959513398</v>
      </c>
      <c r="R391">
        <v>49.998168484874299</v>
      </c>
      <c r="S391" s="2">
        <f>(Table2[[#This Row],[Close Price]]-Table2[[#This Row],[20D EMA]])/Table2[[#This Row],[20D EMA]]</f>
        <v>4.2903917805125376E-3</v>
      </c>
      <c r="T391" s="2">
        <f>(Table2[[#This Row],[Close Price]]-Table2[[#This Row],[50D EMA]])/Table2[[#This Row],[50D EMA]]</f>
        <v>2.8015325045090748E-2</v>
      </c>
      <c r="U391" s="2">
        <f>(Table2[[#This Row],[Close Price]]-Table2[[#This Row],[200D EMA]])/Table2[[#This Row],[200D EMA]]</f>
        <v>0.12263971268126922</v>
      </c>
      <c r="V391">
        <v>0.88415396936399404</v>
      </c>
      <c r="W391">
        <v>443.75</v>
      </c>
      <c r="X391">
        <v>448.25</v>
      </c>
      <c r="Y391">
        <v>440.2</v>
      </c>
      <c r="Z391">
        <v>459.3</v>
      </c>
      <c r="AA391">
        <v>407.55</v>
      </c>
      <c r="AB391">
        <v>511</v>
      </c>
      <c r="AC391" s="2">
        <f>(Table2[[#This Row],[Close Price]]/Table2[[#This Row],[Day Low]])-1</f>
        <v>2.2535211267604716E-3</v>
      </c>
      <c r="AD391" s="2">
        <f>(Table2[[#This Row],[Day High]]/Table2[[#This Row],[Close Price]])-1</f>
        <v>7.8695896571108204E-3</v>
      </c>
      <c r="AE391" s="2">
        <f>(Table2[[#This Row],[Close Price]]/Table2[[#This Row],[Current Week Low]])-1</f>
        <v>1.0336210813266744E-2</v>
      </c>
      <c r="AF391" s="2">
        <f>(Table2[[#This Row],[Current Week High]]/Table2[[#This Row],[Close Price]])-1</f>
        <v>3.2715008431703163E-2</v>
      </c>
      <c r="AG391" s="2">
        <f>(Table2[[#This Row],[Close Price]]/Table2[[#This Row],[Current Month Low]])-1</f>
        <v>9.1277143908722769E-2</v>
      </c>
      <c r="AH391" s="2">
        <f>(Table2[[#This Row],[Current Month High]]/Table2[[#This Row],[Close Price]])-1</f>
        <v>0.14896008993816756</v>
      </c>
      <c r="AI391">
        <v>24.5531197301855</v>
      </c>
      <c r="AJ391">
        <v>80.792682926829201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-0.02</v>
      </c>
      <c r="AM391" t="s">
        <v>10217</v>
      </c>
      <c r="AN391">
        <v>-1.41</v>
      </c>
      <c r="AO391" t="s">
        <v>10217</v>
      </c>
      <c r="AP391">
        <v>9.8161009065433999E-2</v>
      </c>
      <c r="AQ391">
        <f>(Table2[[#This Row],[Sharpe Ratio]]-AVERAGE(Table2[Sharpe Ratio]))/_xlfn.STDEV.P(Table2[Sharpe Ratio])</f>
        <v>0.47316041125742914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-1.0578062015662846</v>
      </c>
      <c r="AS391">
        <f>_xlfn.RANK.AVG(Table2[[#This Row],[1Y Return vs Nifty Z-Score]],Table2[1Y Return vs Nifty Z-Score])</f>
        <v>278</v>
      </c>
      <c r="AT391">
        <f>_xlfn.RANK.AVG(Table2[[#This Row],[6M Return vs Nifty Z-Score]],Table2[6M Return vs Nifty Z-Score])</f>
        <v>685</v>
      </c>
      <c r="AU391">
        <f>_xlfn.RANK.AVG(Table2[[#This Row],[Sharpe Ratio Z-Score]],Table2[Sharpe Ratio Z-Score])</f>
        <v>219</v>
      </c>
      <c r="AV391">
        <f>(Table2[[#This Row],[Rank 1Y]]+Table2[[#This Row],[Rank 6M]]+Table2[[#This Row],[Rank Sharpe]])/3</f>
        <v>394</v>
      </c>
    </row>
    <row r="392" spans="1:48" x14ac:dyDescent="0.3">
      <c r="A392" t="s">
        <v>1224</v>
      </c>
      <c r="B392" t="s">
        <v>1225</v>
      </c>
      <c r="C392" t="s">
        <v>10187</v>
      </c>
      <c r="D392" t="s">
        <v>548</v>
      </c>
      <c r="E392">
        <v>9561.7338181600007</v>
      </c>
      <c r="F392">
        <v>605.20000000000005</v>
      </c>
      <c r="G392">
        <v>19.608594547523701</v>
      </c>
      <c r="H392">
        <f>(Table2[[#This Row],[1Y Return vs Nifty]]-AVERAGE(Table2[1Y Return vs Nifty]))/_xlfn.STDEV.P(Table2[1Y Return vs Nifty])</f>
        <v>-0.27441467603176128</v>
      </c>
      <c r="I392">
        <v>12.8894515191338</v>
      </c>
      <c r="J392">
        <f>(Table2[[#This Row],[1M Return vs Nifty]]-AVERAGE(Table2[1M Return vs Nifty]))/_xlfn.STDEV.P(Table2[1M Return vs Nifty])</f>
        <v>1.0897886813072495</v>
      </c>
      <c r="K392">
        <v>23.3903957258124</v>
      </c>
      <c r="L392">
        <f>(Table2[[#This Row],[6M Return vs Nifty]]-AVERAGE(Table2[6M Return vs Nifty]))/_xlfn.STDEV.P(Table2[6M Return vs Nifty])</f>
        <v>0.5814884332890905</v>
      </c>
      <c r="M392">
        <v>3.9423026423476699</v>
      </c>
      <c r="N392">
        <f>(Table2[[#This Row],[1W Return vs Nifty]]-AVERAGE(Table2[1W Return vs Nifty]))/_xlfn.STDEV.P(Table2[1W Return vs Nifty])</f>
        <v>0.41093174284577089</v>
      </c>
      <c r="O392">
        <v>577.29999999999995</v>
      </c>
      <c r="P392">
        <v>551.42488755922795</v>
      </c>
      <c r="Q392">
        <v>504.11256313536597</v>
      </c>
      <c r="R392">
        <v>68.852380916462195</v>
      </c>
      <c r="S392" s="2">
        <f>(Table2[[#This Row],[Close Price]]-Table2[[#This Row],[20D EMA]])/Table2[[#This Row],[20D EMA]]</f>
        <v>4.8328425428720068E-2</v>
      </c>
      <c r="T392" s="2">
        <f>(Table2[[#This Row],[Close Price]]-Table2[[#This Row],[50D EMA]])/Table2[[#This Row],[50D EMA]]</f>
        <v>9.752028545319541E-2</v>
      </c>
      <c r="U392" s="2">
        <f>(Table2[[#This Row],[Close Price]]-Table2[[#This Row],[200D EMA]])/Table2[[#This Row],[200D EMA]]</f>
        <v>0.20052552595776063</v>
      </c>
      <c r="V392">
        <v>1.3865237523590901</v>
      </c>
      <c r="W392">
        <v>606</v>
      </c>
      <c r="X392">
        <v>618</v>
      </c>
      <c r="Y392">
        <v>597</v>
      </c>
      <c r="Z392">
        <v>627.29999999999995</v>
      </c>
      <c r="AA392">
        <v>516.85</v>
      </c>
      <c r="AB392">
        <v>627.29999999999995</v>
      </c>
      <c r="AC392" s="2">
        <f>(Table2[[#This Row],[Close Price]]/Table2[[#This Row],[Day Low]])-1</f>
        <v>-1.3201320132012473E-3</v>
      </c>
      <c r="AD392" s="2">
        <f>(Table2[[#This Row],[Day High]]/Table2[[#This Row],[Close Price]])-1</f>
        <v>2.1150033046926531E-2</v>
      </c>
      <c r="AE392" s="2">
        <f>(Table2[[#This Row],[Close Price]]/Table2[[#This Row],[Current Week Low]])-1</f>
        <v>1.3735343383584731E-2</v>
      </c>
      <c r="AF392" s="2">
        <f>(Table2[[#This Row],[Current Week High]]/Table2[[#This Row],[Close Price]])-1</f>
        <v>3.6516853932584192E-2</v>
      </c>
      <c r="AG392" s="2">
        <f>(Table2[[#This Row],[Close Price]]/Table2[[#This Row],[Current Month Low]])-1</f>
        <v>0.17093934410370526</v>
      </c>
      <c r="AH392" s="2">
        <f>(Table2[[#This Row],[Current Month High]]/Table2[[#This Row],[Close Price]])-1</f>
        <v>3.6516853932584192E-2</v>
      </c>
      <c r="AI392">
        <v>3.6516853932584099</v>
      </c>
      <c r="AJ392">
        <v>49.008986827526698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0.03</v>
      </c>
      <c r="AM392" t="s">
        <v>10218</v>
      </c>
      <c r="AN392">
        <v>1.06</v>
      </c>
      <c r="AO392" t="s">
        <v>10218</v>
      </c>
      <c r="AP392">
        <v>-3.2388341235208E-2</v>
      </c>
      <c r="AQ392">
        <f>(Table2[[#This Row],[Sharpe Ratio]]-AVERAGE(Table2[Sharpe Ratio]))/_xlfn.STDEV.P(Table2[Sharpe Ratio])</f>
        <v>-1.0380432128655503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0.76975096854479941</v>
      </c>
      <c r="AS392">
        <f>_xlfn.RANK.AVG(Table2[[#This Row],[1Y Return vs Nifty Z-Score]],Table2[1Y Return vs Nifty Z-Score])</f>
        <v>387</v>
      </c>
      <c r="AT392">
        <f>_xlfn.RANK.AVG(Table2[[#This Row],[6M Return vs Nifty Z-Score]],Table2[6M Return vs Nifty Z-Score])</f>
        <v>168</v>
      </c>
      <c r="AU392">
        <f>_xlfn.RANK.AVG(Table2[[#This Row],[Sharpe Ratio Z-Score]],Table2[Sharpe Ratio Z-Score])</f>
        <v>627</v>
      </c>
      <c r="AV392">
        <f>(Table2[[#This Row],[Rank 1Y]]+Table2[[#This Row],[Rank 6M]]+Table2[[#This Row],[Rank Sharpe]])/3</f>
        <v>394</v>
      </c>
    </row>
    <row r="393" spans="1:48" x14ac:dyDescent="0.3">
      <c r="A393" t="s">
        <v>1585</v>
      </c>
      <c r="B393" t="s">
        <v>1586</v>
      </c>
      <c r="C393" t="s">
        <v>10177</v>
      </c>
      <c r="D393" t="s">
        <v>198</v>
      </c>
      <c r="E393">
        <v>5828.222347465</v>
      </c>
      <c r="F393">
        <v>146.09</v>
      </c>
      <c r="G393">
        <v>3.7784132916630999</v>
      </c>
      <c r="H393">
        <f>(Table2[[#This Row],[1Y Return vs Nifty]]-AVERAGE(Table2[1Y Return vs Nifty]))/_xlfn.STDEV.P(Table2[1Y Return vs Nifty])</f>
        <v>-0.49147020929284307</v>
      </c>
      <c r="I393">
        <v>9.4062174670601006</v>
      </c>
      <c r="J393">
        <f>(Table2[[#This Row],[1M Return vs Nifty]]-AVERAGE(Table2[1M Return vs Nifty]))/_xlfn.STDEV.P(Table2[1M Return vs Nifty])</f>
        <v>0.73921462112073399</v>
      </c>
      <c r="K393">
        <v>8.4364584136281895</v>
      </c>
      <c r="L393">
        <f>(Table2[[#This Row],[6M Return vs Nifty]]-AVERAGE(Table2[6M Return vs Nifty]))/_xlfn.STDEV.P(Table2[6M Return vs Nifty])</f>
        <v>7.3884509298991846E-2</v>
      </c>
      <c r="M393">
        <v>7.34029056408641</v>
      </c>
      <c r="N393">
        <f>(Table2[[#This Row],[1W Return vs Nifty]]-AVERAGE(Table2[1W Return vs Nifty]))/_xlfn.STDEV.P(Table2[1W Return vs Nifty])</f>
        <v>1.1098164895258984</v>
      </c>
      <c r="O393">
        <v>131.47</v>
      </c>
      <c r="P393">
        <v>129.08084565616701</v>
      </c>
      <c r="Q393">
        <v>122.977155514454</v>
      </c>
      <c r="R393">
        <v>88.002725638878303</v>
      </c>
      <c r="S393" s="2">
        <f>(Table2[[#This Row],[Close Price]]-Table2[[#This Row],[20D EMA]])/Table2[[#This Row],[20D EMA]]</f>
        <v>0.11120407697573595</v>
      </c>
      <c r="T393" s="2">
        <f>(Table2[[#This Row],[Close Price]]-Table2[[#This Row],[50D EMA]])/Table2[[#This Row],[50D EMA]]</f>
        <v>0.13177132716607945</v>
      </c>
      <c r="U393" s="2">
        <f>(Table2[[#This Row],[Close Price]]-Table2[[#This Row],[200D EMA]])/Table2[[#This Row],[200D EMA]]</f>
        <v>0.18794421117367169</v>
      </c>
      <c r="V393">
        <v>1.7286299584753699</v>
      </c>
      <c r="W393">
        <v>143.51</v>
      </c>
      <c r="X393">
        <v>148.4</v>
      </c>
      <c r="Y393">
        <v>136.07</v>
      </c>
      <c r="Z393">
        <v>149.66</v>
      </c>
      <c r="AA393">
        <v>121.96</v>
      </c>
      <c r="AB393">
        <v>149.66</v>
      </c>
      <c r="AC393" s="2">
        <f>(Table2[[#This Row],[Close Price]]/Table2[[#This Row],[Day Low]])-1</f>
        <v>1.7977841265417238E-2</v>
      </c>
      <c r="AD393" s="2">
        <f>(Table2[[#This Row],[Day High]]/Table2[[#This Row],[Close Price]])-1</f>
        <v>1.5812170579779572E-2</v>
      </c>
      <c r="AE393" s="2">
        <f>(Table2[[#This Row],[Close Price]]/Table2[[#This Row],[Current Week Low]])-1</f>
        <v>7.3638568383920022E-2</v>
      </c>
      <c r="AF393" s="2">
        <f>(Table2[[#This Row],[Current Week High]]/Table2[[#This Row],[Close Price]])-1</f>
        <v>2.4436990896022914E-2</v>
      </c>
      <c r="AG393" s="2">
        <f>(Table2[[#This Row],[Close Price]]/Table2[[#This Row],[Current Month Low]])-1</f>
        <v>0.19785175467366356</v>
      </c>
      <c r="AH393" s="2">
        <f>(Table2[[#This Row],[Current Month High]]/Table2[[#This Row],[Close Price]])-1</f>
        <v>2.4436990896022914E-2</v>
      </c>
      <c r="AI393">
        <v>2.4436990896022901</v>
      </c>
      <c r="AJ393">
        <v>42.735710796287201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-0.06</v>
      </c>
      <c r="AM393" t="s">
        <v>10217</v>
      </c>
      <c r="AN393">
        <v>15.89</v>
      </c>
      <c r="AO393" t="s">
        <v>10218</v>
      </c>
      <c r="AP393">
        <v>3.5360896993976002E-2</v>
      </c>
      <c r="AQ393">
        <f>(Table2[[#This Row],[Sharpe Ratio]]-AVERAGE(Table2[Sharpe Ratio]))/_xlfn.STDEV.P(Table2[Sharpe Ratio])</f>
        <v>-0.25379653444289652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1.1776488762098847</v>
      </c>
      <c r="AS393">
        <f>_xlfn.RANK.AVG(Table2[[#This Row],[1Y Return vs Nifty Z-Score]],Table2[1Y Return vs Nifty Z-Score])</f>
        <v>485</v>
      </c>
      <c r="AT393">
        <f>_xlfn.RANK.AVG(Table2[[#This Row],[6M Return vs Nifty Z-Score]],Table2[6M Return vs Nifty Z-Score])</f>
        <v>297</v>
      </c>
      <c r="AU393">
        <f>_xlfn.RANK.AVG(Table2[[#This Row],[Sharpe Ratio Z-Score]],Table2[Sharpe Ratio Z-Score])</f>
        <v>401</v>
      </c>
      <c r="AV393">
        <f>(Table2[[#This Row],[Rank 1Y]]+Table2[[#This Row],[Rank 6M]]+Table2[[#This Row],[Rank Sharpe]])/3</f>
        <v>394.33333333333331</v>
      </c>
    </row>
    <row r="394" spans="1:48" x14ac:dyDescent="0.3">
      <c r="A394" t="s">
        <v>2010</v>
      </c>
      <c r="B394" t="s">
        <v>2011</v>
      </c>
      <c r="C394" t="s">
        <v>10173</v>
      </c>
      <c r="D394" t="s">
        <v>513</v>
      </c>
      <c r="E394">
        <v>3174.0776421239998</v>
      </c>
      <c r="F394">
        <v>55.34</v>
      </c>
      <c r="G394">
        <v>20.674757862918</v>
      </c>
      <c r="H394">
        <f>(Table2[[#This Row],[1Y Return vs Nifty]]-AVERAGE(Table2[1Y Return vs Nifty]))/_xlfn.STDEV.P(Table2[1Y Return vs Nifty])</f>
        <v>-0.25979597753261185</v>
      </c>
      <c r="I394">
        <v>8.6186898528799496</v>
      </c>
      <c r="J394">
        <f>(Table2[[#This Row],[1M Return vs Nifty]]-AVERAGE(Table2[1M Return vs Nifty]))/_xlfn.STDEV.P(Table2[1M Return vs Nifty])</f>
        <v>0.65995300703316773</v>
      </c>
      <c r="K394">
        <v>29.2683413250206</v>
      </c>
      <c r="L394">
        <f>(Table2[[#This Row],[6M Return vs Nifty]]-AVERAGE(Table2[6M Return vs Nifty]))/_xlfn.STDEV.P(Table2[6M Return vs Nifty])</f>
        <v>0.78101235724772389</v>
      </c>
      <c r="M394">
        <v>-4.9049678428915398</v>
      </c>
      <c r="N394">
        <f>(Table2[[#This Row],[1W Return vs Nifty]]-AVERAGE(Table2[1W Return vs Nifty]))/_xlfn.STDEV.P(Table2[1W Return vs Nifty])</f>
        <v>-1.4087399376595082</v>
      </c>
      <c r="O394">
        <v>55.64</v>
      </c>
      <c r="P394">
        <v>52.428561655234901</v>
      </c>
      <c r="Q394">
        <v>46.0044553449994</v>
      </c>
      <c r="R394">
        <v>44.9176579117795</v>
      </c>
      <c r="S394" s="2">
        <f>(Table2[[#This Row],[Close Price]]-Table2[[#This Row],[20D EMA]])/Table2[[#This Row],[20D EMA]]</f>
        <v>-5.3918044572249671E-3</v>
      </c>
      <c r="T394" s="2">
        <f>(Table2[[#This Row],[Close Price]]-Table2[[#This Row],[50D EMA]])/Table2[[#This Row],[50D EMA]]</f>
        <v>5.5531531914044037E-2</v>
      </c>
      <c r="U394" s="2">
        <f>(Table2[[#This Row],[Close Price]]-Table2[[#This Row],[200D EMA]])/Table2[[#This Row],[200D EMA]]</f>
        <v>0.20292696837710439</v>
      </c>
      <c r="V394">
        <v>1.0319481438461899</v>
      </c>
      <c r="W394">
        <v>55.41</v>
      </c>
      <c r="X394">
        <v>57.58</v>
      </c>
      <c r="Y394">
        <v>55</v>
      </c>
      <c r="Z394">
        <v>59.9</v>
      </c>
      <c r="AA394">
        <v>49.8</v>
      </c>
      <c r="AB394">
        <v>62.26</v>
      </c>
      <c r="AC394" s="2">
        <f>(Table2[[#This Row],[Close Price]]/Table2[[#This Row],[Day Low]])-1</f>
        <v>-1.2633098718641822E-3</v>
      </c>
      <c r="AD394" s="2">
        <f>(Table2[[#This Row],[Day High]]/Table2[[#This Row],[Close Price]])-1</f>
        <v>4.0477050957715921E-2</v>
      </c>
      <c r="AE394" s="2">
        <f>(Table2[[#This Row],[Close Price]]/Table2[[#This Row],[Current Week Low]])-1</f>
        <v>6.1818181818182882E-3</v>
      </c>
      <c r="AF394" s="2">
        <f>(Table2[[#This Row],[Current Week High]]/Table2[[#This Row],[Close Price]])-1</f>
        <v>8.23997108782073E-2</v>
      </c>
      <c r="AG394" s="2">
        <f>(Table2[[#This Row],[Close Price]]/Table2[[#This Row],[Current Month Low]])-1</f>
        <v>0.11124497991967885</v>
      </c>
      <c r="AH394" s="2">
        <f>(Table2[[#This Row],[Current Month High]]/Table2[[#This Row],[Close Price]])-1</f>
        <v>0.12504517528008674</v>
      </c>
      <c r="AI394">
        <v>12.5045175280086</v>
      </c>
      <c r="AJ394">
        <v>66.436090225563902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</v>
      </c>
      <c r="AM394" t="s">
        <v>10218</v>
      </c>
      <c r="AN394">
        <v>-2.14</v>
      </c>
      <c r="AO394" t="s">
        <v>10217</v>
      </c>
      <c r="AP394">
        <v>-6.0359377836545998E-2</v>
      </c>
      <c r="AQ394">
        <f>(Table2[[#This Row],[Sharpe Ratio]]-AVERAGE(Table2[Sharpe Ratio]))/_xlfn.STDEV.P(Table2[Sharpe Ratio])</f>
        <v>-1.3618282932590957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-1.589398844170324</v>
      </c>
      <c r="AS394">
        <f>_xlfn.RANK.AVG(Table2[[#This Row],[1Y Return vs Nifty Z-Score]],Table2[1Y Return vs Nifty Z-Score])</f>
        <v>380</v>
      </c>
      <c r="AT394">
        <f>_xlfn.RANK.AVG(Table2[[#This Row],[6M Return vs Nifty Z-Score]],Table2[6M Return vs Nifty Z-Score])</f>
        <v>133</v>
      </c>
      <c r="AU394">
        <f>_xlfn.RANK.AVG(Table2[[#This Row],[Sharpe Ratio Z-Score]],Table2[Sharpe Ratio Z-Score])</f>
        <v>670</v>
      </c>
      <c r="AV394">
        <f>(Table2[[#This Row],[Rank 1Y]]+Table2[[#This Row],[Rank 6M]]+Table2[[#This Row],[Rank Sharpe]])/3</f>
        <v>394.33333333333331</v>
      </c>
    </row>
    <row r="395" spans="1:48" x14ac:dyDescent="0.3">
      <c r="A395" t="s">
        <v>1996</v>
      </c>
      <c r="B395" t="s">
        <v>1997</v>
      </c>
      <c r="C395" t="s">
        <v>10178</v>
      </c>
      <c r="D395" t="s">
        <v>60</v>
      </c>
      <c r="E395">
        <v>3209.2516500000002</v>
      </c>
      <c r="F395">
        <v>398.75</v>
      </c>
      <c r="G395">
        <v>31.2147765735848</v>
      </c>
      <c r="H395">
        <f>(Table2[[#This Row],[1Y Return vs Nifty]]-AVERAGE(Table2[1Y Return vs Nifty]))/_xlfn.STDEV.P(Table2[1Y Return vs Nifty])</f>
        <v>-0.11527650900292645</v>
      </c>
      <c r="I395">
        <v>-1.1824828962693801</v>
      </c>
      <c r="J395">
        <f>(Table2[[#This Row],[1M Return vs Nifty]]-AVERAGE(Table2[1M Return vs Nifty]))/_xlfn.STDEV.P(Table2[1M Return vs Nifty])</f>
        <v>-0.32649719237651942</v>
      </c>
      <c r="K395">
        <v>16.084639620319599</v>
      </c>
      <c r="L395">
        <f>(Table2[[#This Row],[6M Return vs Nifty]]-AVERAGE(Table2[6M Return vs Nifty]))/_xlfn.STDEV.P(Table2[6M Return vs Nifty])</f>
        <v>0.33349819570522676</v>
      </c>
      <c r="M395">
        <v>1.8732944406107499</v>
      </c>
      <c r="N395">
        <f>(Table2[[#This Row],[1W Return vs Nifty]]-AVERAGE(Table2[1W Return vs Nifty]))/_xlfn.STDEV.P(Table2[1W Return vs Nifty])</f>
        <v>-1.4613699414100536E-2</v>
      </c>
      <c r="O395">
        <v>394.87</v>
      </c>
      <c r="P395">
        <v>388.56132916776897</v>
      </c>
      <c r="Q395">
        <v>346.92636739590603</v>
      </c>
      <c r="R395">
        <v>53.709098508416602</v>
      </c>
      <c r="S395" s="2">
        <f>(Table2[[#This Row],[Close Price]]-Table2[[#This Row],[20D EMA]])/Table2[[#This Row],[20D EMA]]</f>
        <v>9.826018689695331E-3</v>
      </c>
      <c r="T395" s="2">
        <f>(Table2[[#This Row],[Close Price]]-Table2[[#This Row],[50D EMA]])/Table2[[#This Row],[50D EMA]]</f>
        <v>2.6221525580153313E-2</v>
      </c>
      <c r="U395" s="2">
        <f>(Table2[[#This Row],[Close Price]]-Table2[[#This Row],[200D EMA]])/Table2[[#This Row],[200D EMA]]</f>
        <v>0.14937934234601946</v>
      </c>
      <c r="V395">
        <v>0.91836236469550103</v>
      </c>
      <c r="W395">
        <v>400.9</v>
      </c>
      <c r="X395">
        <v>408.2</v>
      </c>
      <c r="Y395">
        <v>390.6</v>
      </c>
      <c r="Z395">
        <v>411.75</v>
      </c>
      <c r="AA395">
        <v>368</v>
      </c>
      <c r="AB395">
        <v>424.7</v>
      </c>
      <c r="AC395" s="2">
        <f>(Table2[[#This Row],[Close Price]]/Table2[[#This Row],[Day Low]])-1</f>
        <v>-5.3629333998502782E-3</v>
      </c>
      <c r="AD395" s="2">
        <f>(Table2[[#This Row],[Day High]]/Table2[[#This Row],[Close Price]])-1</f>
        <v>2.3699059561128388E-2</v>
      </c>
      <c r="AE395" s="2">
        <f>(Table2[[#This Row],[Close Price]]/Table2[[#This Row],[Current Week Low]])-1</f>
        <v>2.0865335381464289E-2</v>
      </c>
      <c r="AF395" s="2">
        <f>(Table2[[#This Row],[Current Week High]]/Table2[[#This Row],[Close Price]])-1</f>
        <v>3.260188087774285E-2</v>
      </c>
      <c r="AG395" s="2">
        <f>(Table2[[#This Row],[Close Price]]/Table2[[#This Row],[Current Month Low]])-1</f>
        <v>8.3559782608695565E-2</v>
      </c>
      <c r="AH395" s="2">
        <f>(Table2[[#This Row],[Current Month High]]/Table2[[#This Row],[Close Price]])-1</f>
        <v>6.5078369905956057E-2</v>
      </c>
      <c r="AI395">
        <v>6.5078369905956004</v>
      </c>
      <c r="AJ395">
        <v>69.753086419753004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-0.08</v>
      </c>
      <c r="AM395" t="s">
        <v>10217</v>
      </c>
      <c r="AN395">
        <v>2.0699999999999998</v>
      </c>
      <c r="AO395" t="s">
        <v>10218</v>
      </c>
      <c r="AP395">
        <v>-4.8674589153270997E-2</v>
      </c>
      <c r="AQ395">
        <f>(Table2[[#This Row],[Sharpe Ratio]]-AVERAGE(Table2[Sharpe Ratio]))/_xlfn.STDEV.P(Table2[Sharpe Ratio])</f>
        <v>-1.2265683707500097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-1.3494575758383294</v>
      </c>
      <c r="AS395">
        <f>_xlfn.RANK.AVG(Table2[[#This Row],[1Y Return vs Nifty Z-Score]],Table2[1Y Return vs Nifty Z-Score])</f>
        <v>318</v>
      </c>
      <c r="AT395">
        <f>_xlfn.RANK.AVG(Table2[[#This Row],[6M Return vs Nifty Z-Score]],Table2[6M Return vs Nifty Z-Score])</f>
        <v>214</v>
      </c>
      <c r="AU395">
        <f>_xlfn.RANK.AVG(Table2[[#This Row],[Sharpe Ratio Z-Score]],Table2[Sharpe Ratio Z-Score])</f>
        <v>652</v>
      </c>
      <c r="AV395">
        <f>(Table2[[#This Row],[Rank 1Y]]+Table2[[#This Row],[Rank 6M]]+Table2[[#This Row],[Rank Sharpe]])/3</f>
        <v>394.66666666666669</v>
      </c>
    </row>
    <row r="396" spans="1:48" x14ac:dyDescent="0.3">
      <c r="A396" t="s">
        <v>1345</v>
      </c>
      <c r="B396" t="s">
        <v>1346</v>
      </c>
      <c r="C396" t="s">
        <v>10178</v>
      </c>
      <c r="D396" t="s">
        <v>60</v>
      </c>
      <c r="E396">
        <v>8293.5456789599993</v>
      </c>
      <c r="F396">
        <v>509.4</v>
      </c>
      <c r="G396">
        <v>22.094318755061899</v>
      </c>
      <c r="H396">
        <f>(Table2[[#This Row],[1Y Return vs Nifty]]-AVERAGE(Table2[1Y Return vs Nifty]))/_xlfn.STDEV.P(Table2[1Y Return vs Nifty])</f>
        <v>-0.24033166809352705</v>
      </c>
      <c r="I396">
        <v>6.6958175668791702</v>
      </c>
      <c r="J396">
        <f>(Table2[[#This Row],[1M Return vs Nifty]]-AVERAGE(Table2[1M Return vs Nifty]))/_xlfn.STDEV.P(Table2[1M Return vs Nifty])</f>
        <v>0.46642333476721781</v>
      </c>
      <c r="K396">
        <v>7.1803480024669897</v>
      </c>
      <c r="L396">
        <f>(Table2[[#This Row],[6M Return vs Nifty]]-AVERAGE(Table2[6M Return vs Nifty]))/_xlfn.STDEV.P(Table2[6M Return vs Nifty])</f>
        <v>3.1246469540009411E-2</v>
      </c>
      <c r="M396">
        <v>1.7090251823917999</v>
      </c>
      <c r="N396">
        <f>(Table2[[#This Row],[1W Return vs Nifty]]-AVERAGE(Table2[1W Return vs Nifty]))/_xlfn.STDEV.P(Table2[1W Return vs Nifty])</f>
        <v>-4.8399952208942082E-2</v>
      </c>
      <c r="O396">
        <v>498.31</v>
      </c>
      <c r="P396">
        <v>481.34761879622801</v>
      </c>
      <c r="Q396">
        <v>435.44319635883897</v>
      </c>
      <c r="R396">
        <v>55.715852906934202</v>
      </c>
      <c r="S396" s="2">
        <f>(Table2[[#This Row],[Close Price]]-Table2[[#This Row],[20D EMA]])/Table2[[#This Row],[20D EMA]]</f>
        <v>2.2255222652565621E-2</v>
      </c>
      <c r="T396" s="2">
        <f>(Table2[[#This Row],[Close Price]]-Table2[[#This Row],[50D EMA]])/Table2[[#This Row],[50D EMA]]</f>
        <v>5.827884071375778E-2</v>
      </c>
      <c r="U396" s="2">
        <f>(Table2[[#This Row],[Close Price]]-Table2[[#This Row],[200D EMA]])/Table2[[#This Row],[200D EMA]]</f>
        <v>0.16984259774773208</v>
      </c>
      <c r="V396">
        <v>1.30520973188198</v>
      </c>
      <c r="W396">
        <v>503</v>
      </c>
      <c r="X396">
        <v>512.85</v>
      </c>
      <c r="Y396">
        <v>503.4</v>
      </c>
      <c r="Z396">
        <v>547.20000000000005</v>
      </c>
      <c r="AA396">
        <v>464.35</v>
      </c>
      <c r="AB396">
        <v>547.20000000000005</v>
      </c>
      <c r="AC396" s="2">
        <f>(Table2[[#This Row],[Close Price]]/Table2[[#This Row],[Day Low]])-1</f>
        <v>1.2723658051689846E-2</v>
      </c>
      <c r="AD396" s="2">
        <f>(Table2[[#This Row],[Day High]]/Table2[[#This Row],[Close Price]])-1</f>
        <v>6.772673733804524E-3</v>
      </c>
      <c r="AE396" s="2">
        <f>(Table2[[#This Row],[Close Price]]/Table2[[#This Row],[Current Week Low]])-1</f>
        <v>1.1918951132300348E-2</v>
      </c>
      <c r="AF396" s="2">
        <f>(Table2[[#This Row],[Current Week High]]/Table2[[#This Row],[Close Price]])-1</f>
        <v>7.4204946996466514E-2</v>
      </c>
      <c r="AG396" s="2">
        <f>(Table2[[#This Row],[Close Price]]/Table2[[#This Row],[Current Month Low]])-1</f>
        <v>9.7017336061160586E-2</v>
      </c>
      <c r="AH396" s="2">
        <f>(Table2[[#This Row],[Current Month High]]/Table2[[#This Row],[Close Price]])-1</f>
        <v>7.4204946996466514E-2</v>
      </c>
      <c r="AI396">
        <v>7.4204946996466497</v>
      </c>
      <c r="AJ396">
        <v>51.494423791821497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0.01</v>
      </c>
      <c r="AM396" t="s">
        <v>10218</v>
      </c>
      <c r="AN396">
        <v>3.68</v>
      </c>
      <c r="AO396" t="s">
        <v>10218</v>
      </c>
      <c r="AP396">
        <v>5.1955559490719999E-3</v>
      </c>
      <c r="AQ396">
        <f>(Table2[[#This Row],[Sharpe Ratio]]-AVERAGE(Table2[Sharpe Ratio]))/_xlfn.STDEV.P(Table2[Sharpe Ratio])</f>
        <v>-0.60298228377818386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-0.39404409977342569</v>
      </c>
      <c r="AS396">
        <f>_xlfn.RANK.AVG(Table2[[#This Row],[1Y Return vs Nifty Z-Score]],Table2[1Y Return vs Nifty Z-Score])</f>
        <v>371</v>
      </c>
      <c r="AT396">
        <f>_xlfn.RANK.AVG(Table2[[#This Row],[6M Return vs Nifty Z-Score]],Table2[6M Return vs Nifty Z-Score])</f>
        <v>312</v>
      </c>
      <c r="AU396">
        <f>_xlfn.RANK.AVG(Table2[[#This Row],[Sharpe Ratio Z-Score]],Table2[Sharpe Ratio Z-Score])</f>
        <v>502</v>
      </c>
      <c r="AV396">
        <f>(Table2[[#This Row],[Rank 1Y]]+Table2[[#This Row],[Rank 6M]]+Table2[[#This Row],[Rank Sharpe]])/3</f>
        <v>395</v>
      </c>
    </row>
    <row r="397" spans="1:48" x14ac:dyDescent="0.3">
      <c r="A397" t="s">
        <v>394</v>
      </c>
      <c r="B397" t="s">
        <v>395</v>
      </c>
      <c r="C397" t="s">
        <v>10180</v>
      </c>
      <c r="D397" t="s">
        <v>130</v>
      </c>
      <c r="E397">
        <v>63213.559022856003</v>
      </c>
      <c r="F397">
        <v>153.04</v>
      </c>
      <c r="G397">
        <v>35.465264616734302</v>
      </c>
      <c r="H397">
        <f>(Table2[[#This Row],[1Y Return vs Nifty]]-AVERAGE(Table2[1Y Return vs Nifty]))/_xlfn.STDEV.P(Table2[1Y Return vs Nifty])</f>
        <v>-5.6995941401458965E-2</v>
      </c>
      <c r="I397">
        <v>-4.66613214285311</v>
      </c>
      <c r="J397">
        <f>(Table2[[#This Row],[1M Return vs Nifty]]-AVERAGE(Table2[1M Return vs Nifty]))/_xlfn.STDEV.P(Table2[1M Return vs Nifty])</f>
        <v>-0.67711304028759567</v>
      </c>
      <c r="K397">
        <v>10.084370236585199</v>
      </c>
      <c r="L397">
        <f>(Table2[[#This Row],[6M Return vs Nifty]]-AVERAGE(Table2[6M Return vs Nifty]))/_xlfn.STDEV.P(Table2[6M Return vs Nifty])</f>
        <v>0.12982205205176908</v>
      </c>
      <c r="M397">
        <v>2.4546495654856701</v>
      </c>
      <c r="N397">
        <f>(Table2[[#This Row],[1W Return vs Nifty]]-AVERAGE(Table2[1W Return vs Nifty]))/_xlfn.STDEV.P(Table2[1W Return vs Nifty])</f>
        <v>0.10495712853972572</v>
      </c>
      <c r="O397">
        <v>148.57</v>
      </c>
      <c r="P397">
        <v>150.05386054779501</v>
      </c>
      <c r="Q397">
        <v>133.31995642222699</v>
      </c>
      <c r="R397">
        <v>62.963929756189899</v>
      </c>
      <c r="S397" s="2">
        <f>(Table2[[#This Row],[Close Price]]-Table2[[#This Row],[20D EMA]])/Table2[[#This Row],[20D EMA]]</f>
        <v>3.0086827757959206E-2</v>
      </c>
      <c r="T397" s="2">
        <f>(Table2[[#This Row],[Close Price]]-Table2[[#This Row],[50D EMA]])/Table2[[#This Row],[50D EMA]]</f>
        <v>1.9900450686864125E-2</v>
      </c>
      <c r="U397" s="2">
        <f>(Table2[[#This Row],[Close Price]]-Table2[[#This Row],[200D EMA]])/Table2[[#This Row],[200D EMA]]</f>
        <v>0.14791516669356852</v>
      </c>
      <c r="V397">
        <v>0.74959497977215095</v>
      </c>
      <c r="W397">
        <v>154.05000000000001</v>
      </c>
      <c r="X397">
        <v>156.35</v>
      </c>
      <c r="Y397">
        <v>146.30000000000001</v>
      </c>
      <c r="Z397">
        <v>154.01</v>
      </c>
      <c r="AA397">
        <v>135.30000000000001</v>
      </c>
      <c r="AB397">
        <v>158.75</v>
      </c>
      <c r="AC397" s="2">
        <f>(Table2[[#This Row],[Close Price]]/Table2[[#This Row],[Day Low]])-1</f>
        <v>-6.556312885426907E-3</v>
      </c>
      <c r="AD397" s="2">
        <f>(Table2[[#This Row],[Day High]]/Table2[[#This Row],[Close Price]])-1</f>
        <v>2.1628332462101385E-2</v>
      </c>
      <c r="AE397" s="2">
        <f>(Table2[[#This Row],[Close Price]]/Table2[[#This Row],[Current Week Low]])-1</f>
        <v>4.606971975393015E-2</v>
      </c>
      <c r="AF397" s="2">
        <f>(Table2[[#This Row],[Current Week High]]/Table2[[#This Row],[Close Price]])-1</f>
        <v>6.3382122320960743E-3</v>
      </c>
      <c r="AG397" s="2">
        <f>(Table2[[#This Row],[Close Price]]/Table2[[#This Row],[Current Month Low]])-1</f>
        <v>0.13111603843311137</v>
      </c>
      <c r="AH397" s="2">
        <f>(Table2[[#This Row],[Current Month High]]/Table2[[#This Row],[Close Price]])-1</f>
        <v>3.7310507056978581E-2</v>
      </c>
      <c r="AI397">
        <v>14.577888133821199</v>
      </c>
      <c r="AJ397">
        <v>87.0904645476772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-0.08</v>
      </c>
      <c r="AM397" t="s">
        <v>10217</v>
      </c>
      <c r="AN397">
        <v>1.74</v>
      </c>
      <c r="AO397" t="s">
        <v>10218</v>
      </c>
      <c r="AP397">
        <v>-2.2883557419365999E-2</v>
      </c>
      <c r="AQ397">
        <f>(Table2[[#This Row],[Sharpe Ratio]]-AVERAGE(Table2[Sharpe Ratio]))/_xlfn.STDEV.P(Table2[Sharpe Ratio])</f>
        <v>-0.92801843131031625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307</v>
      </c>
      <c r="AT397">
        <f>_xlfn.RANK.AVG(Table2[[#This Row],[6M Return vs Nifty Z-Score]],Table2[6M Return vs Nifty Z-Score])</f>
        <v>277</v>
      </c>
      <c r="AU397">
        <f>_xlfn.RANK.AVG(Table2[[#This Row],[Sharpe Ratio Z-Score]],Table2[Sharpe Ratio Z-Score])</f>
        <v>602</v>
      </c>
      <c r="AV397">
        <f>(Table2[[#This Row],[Rank 1Y]]+Table2[[#This Row],[Rank 6M]]+Table2[[#This Row],[Rank Sharpe]])/3</f>
        <v>395.33333333333331</v>
      </c>
    </row>
    <row r="398" spans="1:48" x14ac:dyDescent="0.3">
      <c r="A398" t="s">
        <v>154</v>
      </c>
      <c r="B398" t="s">
        <v>155</v>
      </c>
      <c r="C398" t="s">
        <v>10173</v>
      </c>
      <c r="D398" t="s">
        <v>37</v>
      </c>
      <c r="E398">
        <v>175641.525177075</v>
      </c>
      <c r="F398">
        <v>1753.65</v>
      </c>
      <c r="G398">
        <v>10.4635344856837</v>
      </c>
      <c r="H398">
        <f>(Table2[[#This Row],[1Y Return vs Nifty]]-AVERAGE(Table2[1Y Return vs Nifty]))/_xlfn.STDEV.P(Table2[1Y Return vs Nifty])</f>
        <v>-0.39980716878622213</v>
      </c>
      <c r="I398">
        <v>11.749649649221499</v>
      </c>
      <c r="J398">
        <f>(Table2[[#This Row],[1M Return vs Nifty]]-AVERAGE(Table2[1M Return vs Nifty]))/_xlfn.STDEV.P(Table2[1M Return vs Nifty])</f>
        <v>0.97507202334811816</v>
      </c>
      <c r="K398">
        <v>10.3116639974682</v>
      </c>
      <c r="L398">
        <f>(Table2[[#This Row],[6M Return vs Nifty]]-AVERAGE(Table2[6M Return vs Nifty]))/_xlfn.STDEV.P(Table2[6M Return vs Nifty])</f>
        <v>0.1375374251012918</v>
      </c>
      <c r="M398">
        <v>5.87334162925446</v>
      </c>
      <c r="N398">
        <f>(Table2[[#This Row],[1W Return vs Nifty]]-AVERAGE(Table2[1W Return vs Nifty]))/_xlfn.STDEV.P(Table2[1W Return vs Nifty])</f>
        <v>0.80810022145037674</v>
      </c>
      <c r="O398">
        <v>1631.82</v>
      </c>
      <c r="P398">
        <v>1551.2139096491701</v>
      </c>
      <c r="Q398">
        <v>1451.8250092503499</v>
      </c>
      <c r="R398">
        <v>74.7484873054308</v>
      </c>
      <c r="S398" s="2">
        <f>(Table2[[#This Row],[Close Price]]-Table2[[#This Row],[20D EMA]])/Table2[[#This Row],[20D EMA]]</f>
        <v>7.4658969739309577E-2</v>
      </c>
      <c r="T398" s="2">
        <f>(Table2[[#This Row],[Close Price]]-Table2[[#This Row],[50D EMA]])/Table2[[#This Row],[50D EMA]]</f>
        <v>0.13050172454720568</v>
      </c>
      <c r="U398" s="2">
        <f>(Table2[[#This Row],[Close Price]]-Table2[[#This Row],[200D EMA]])/Table2[[#This Row],[200D EMA]]</f>
        <v>0.20789350564053002</v>
      </c>
      <c r="V398">
        <v>1.3110043960225</v>
      </c>
      <c r="W398">
        <v>1763.8</v>
      </c>
      <c r="X398">
        <v>1791.15</v>
      </c>
      <c r="Y398">
        <v>1708</v>
      </c>
      <c r="Z398">
        <v>1763.55</v>
      </c>
      <c r="AA398">
        <v>1468.1</v>
      </c>
      <c r="AB398">
        <v>1777.7</v>
      </c>
      <c r="AC398" s="2">
        <f>(Table2[[#This Row],[Close Price]]/Table2[[#This Row],[Day Low]])-1</f>
        <v>-5.7546207052953102E-3</v>
      </c>
      <c r="AD398" s="2">
        <f>(Table2[[#This Row],[Day High]]/Table2[[#This Row],[Close Price]])-1</f>
        <v>2.1383970575656441E-2</v>
      </c>
      <c r="AE398" s="2">
        <f>(Table2[[#This Row],[Close Price]]/Table2[[#This Row],[Current Week Low]])-1</f>
        <v>2.6727166276346637E-2</v>
      </c>
      <c r="AF398" s="2">
        <f>(Table2[[#This Row],[Current Week High]]/Table2[[#This Row],[Close Price]])-1</f>
        <v>5.6453682319732579E-3</v>
      </c>
      <c r="AG398" s="2">
        <f>(Table2[[#This Row],[Close Price]]/Table2[[#This Row],[Current Month Low]])-1</f>
        <v>0.19450309924392095</v>
      </c>
      <c r="AH398" s="2">
        <f>(Table2[[#This Row],[Current Month High]]/Table2[[#This Row],[Close Price]])-1</f>
        <v>1.3714253129187615E-2</v>
      </c>
      <c r="AI398">
        <v>1.3714253129187599</v>
      </c>
      <c r="AJ398">
        <v>40.107058682538998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0.12</v>
      </c>
      <c r="AM398" t="s">
        <v>10218</v>
      </c>
      <c r="AN398">
        <v>12.21</v>
      </c>
      <c r="AO398" t="s">
        <v>10218</v>
      </c>
      <c r="AP398">
        <v>1.4443010910473999E-2</v>
      </c>
      <c r="AQ398">
        <f>(Table2[[#This Row],[Sharpe Ratio]]-AVERAGE(Table2[Sharpe Ratio]))/_xlfn.STDEV.P(Table2[Sharpe Ratio])</f>
        <v>-0.49593627076163338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1.0249662303519311</v>
      </c>
      <c r="AS398">
        <f>_xlfn.RANK.AVG(Table2[[#This Row],[1Y Return vs Nifty Z-Score]],Table2[1Y Return vs Nifty Z-Score])</f>
        <v>438</v>
      </c>
      <c r="AT398">
        <f>_xlfn.RANK.AVG(Table2[[#This Row],[6M Return vs Nifty Z-Score]],Table2[6M Return vs Nifty Z-Score])</f>
        <v>274</v>
      </c>
      <c r="AU398">
        <f>_xlfn.RANK.AVG(Table2[[#This Row],[Sharpe Ratio Z-Score]],Table2[Sharpe Ratio Z-Score])</f>
        <v>476</v>
      </c>
      <c r="AV398">
        <f>(Table2[[#This Row],[Rank 1Y]]+Table2[[#This Row],[Rank 6M]]+Table2[[#This Row],[Rank Sharpe]])/3</f>
        <v>396</v>
      </c>
    </row>
    <row r="399" spans="1:48" x14ac:dyDescent="0.3">
      <c r="A399" t="s">
        <v>90</v>
      </c>
      <c r="B399" t="s">
        <v>91</v>
      </c>
      <c r="C399" t="s">
        <v>10184</v>
      </c>
      <c r="D399" t="s">
        <v>92</v>
      </c>
      <c r="E399">
        <v>321198.58869945997</v>
      </c>
      <c r="F399">
        <v>4935.95</v>
      </c>
      <c r="G399">
        <v>5.2164925089285603</v>
      </c>
      <c r="H399">
        <f>(Table2[[#This Row],[1Y Return vs Nifty]]-AVERAGE(Table2[1Y Return vs Nifty]))/_xlfn.STDEV.P(Table2[1Y Return vs Nifty])</f>
        <v>-0.47175198583537803</v>
      </c>
      <c r="I399">
        <v>2.8790055129537202</v>
      </c>
      <c r="J399">
        <f>(Table2[[#This Row],[1M Return vs Nifty]]-AVERAGE(Table2[1M Return vs Nifty]))/_xlfn.STDEV.P(Table2[1M Return vs Nifty])</f>
        <v>8.2275936484615245E-2</v>
      </c>
      <c r="K399">
        <v>15.2971914296074</v>
      </c>
      <c r="L399">
        <f>(Table2[[#This Row],[6M Return vs Nifty]]-AVERAGE(Table2[6M Return vs Nifty]))/_xlfn.STDEV.P(Table2[6M Return vs Nifty])</f>
        <v>0.3067686606536964</v>
      </c>
      <c r="M399">
        <v>-4.2500799600551797</v>
      </c>
      <c r="N399">
        <f>(Table2[[#This Row],[1W Return vs Nifty]]-AVERAGE(Table2[1W Return vs Nifty]))/_xlfn.STDEV.P(Table2[1W Return vs Nifty])</f>
        <v>-1.2740451822214796</v>
      </c>
      <c r="O399">
        <v>4982.29</v>
      </c>
      <c r="P399">
        <v>4841.53349711585</v>
      </c>
      <c r="Q399">
        <v>4370.3376274418897</v>
      </c>
      <c r="R399">
        <v>40.299918582133301</v>
      </c>
      <c r="S399" s="2">
        <f>(Table2[[#This Row],[Close Price]]-Table2[[#This Row],[20D EMA]])/Table2[[#This Row],[20D EMA]]</f>
        <v>-9.3009439434477217E-3</v>
      </c>
      <c r="T399" s="2">
        <f>(Table2[[#This Row],[Close Price]]-Table2[[#This Row],[50D EMA]])/Table2[[#This Row],[50D EMA]]</f>
        <v>1.9501363140499741E-2</v>
      </c>
      <c r="U399" s="2">
        <f>(Table2[[#This Row],[Close Price]]-Table2[[#This Row],[200D EMA]])/Table2[[#This Row],[200D EMA]]</f>
        <v>0.12942074978522486</v>
      </c>
      <c r="V399">
        <v>1.02342579185425</v>
      </c>
      <c r="W399">
        <v>4883</v>
      </c>
      <c r="X399">
        <v>4966.05</v>
      </c>
      <c r="Y399">
        <v>4910.2</v>
      </c>
      <c r="Z399">
        <v>5175.55</v>
      </c>
      <c r="AA399">
        <v>4612.5</v>
      </c>
      <c r="AB399">
        <v>5205</v>
      </c>
      <c r="AC399" s="2">
        <f>(Table2[[#This Row],[Close Price]]/Table2[[#This Row],[Day Low]])-1</f>
        <v>1.0843743600245759E-2</v>
      </c>
      <c r="AD399" s="2">
        <f>(Table2[[#This Row],[Day High]]/Table2[[#This Row],[Close Price]])-1</f>
        <v>6.0981168771969685E-3</v>
      </c>
      <c r="AE399" s="2">
        <f>(Table2[[#This Row],[Close Price]]/Table2[[#This Row],[Current Week Low]])-1</f>
        <v>5.2441855728890818E-3</v>
      </c>
      <c r="AF399" s="2">
        <f>(Table2[[#This Row],[Current Week High]]/Table2[[#This Row],[Close Price]])-1</f>
        <v>4.8541820723467799E-2</v>
      </c>
      <c r="AG399" s="2">
        <f>(Table2[[#This Row],[Close Price]]/Table2[[#This Row],[Current Month Low]])-1</f>
        <v>7.012466124661243E-2</v>
      </c>
      <c r="AH399" s="2">
        <f>(Table2[[#This Row],[Current Month High]]/Table2[[#This Row],[Close Price]])-1</f>
        <v>5.4508250691356341E-2</v>
      </c>
      <c r="AI399">
        <v>5.7344584122610698</v>
      </c>
      <c r="AJ399">
        <v>41.380594343000297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-7.0000000000000007E-2</v>
      </c>
      <c r="AM399" t="s">
        <v>10217</v>
      </c>
      <c r="AN399">
        <v>-0.16</v>
      </c>
      <c r="AO399" t="s">
        <v>10217</v>
      </c>
      <c r="AP399">
        <v>8.9472849433520005E-3</v>
      </c>
      <c r="AQ399">
        <f>(Table2[[#This Row],[Sharpe Ratio]]-AVERAGE(Table2[Sharpe Ratio]))/_xlfn.STDEV.P(Table2[Sharpe Ratio])</f>
        <v>-0.55955329359304218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-1.916305864511588</v>
      </c>
      <c r="AS399">
        <f>_xlfn.RANK.AVG(Table2[[#This Row],[1Y Return vs Nifty Z-Score]],Table2[1Y Return vs Nifty Z-Score])</f>
        <v>475</v>
      </c>
      <c r="AT399">
        <f>_xlfn.RANK.AVG(Table2[[#This Row],[6M Return vs Nifty Z-Score]],Table2[6M Return vs Nifty Z-Score])</f>
        <v>227</v>
      </c>
      <c r="AU399">
        <f>_xlfn.RANK.AVG(Table2[[#This Row],[Sharpe Ratio Z-Score]],Table2[Sharpe Ratio Z-Score])</f>
        <v>490</v>
      </c>
      <c r="AV399">
        <f>(Table2[[#This Row],[Rank 1Y]]+Table2[[#This Row],[Rank 6M]]+Table2[[#This Row],[Rank Sharpe]])/3</f>
        <v>397.33333333333331</v>
      </c>
    </row>
    <row r="400" spans="1:48" x14ac:dyDescent="0.3">
      <c r="A400" t="s">
        <v>333</v>
      </c>
      <c r="B400" t="s">
        <v>334</v>
      </c>
      <c r="C400" t="s">
        <v>10184</v>
      </c>
      <c r="D400" t="s">
        <v>146</v>
      </c>
      <c r="E400">
        <v>79012</v>
      </c>
      <c r="F400">
        <v>987.65</v>
      </c>
      <c r="G400">
        <v>27.853106048261299</v>
      </c>
      <c r="H400">
        <f>(Table2[[#This Row],[1Y Return vs Nifty]]-AVERAGE(Table2[1Y Return vs Nifty]))/_xlfn.STDEV.P(Table2[1Y Return vs Nifty])</f>
        <v>-0.16137005504189031</v>
      </c>
      <c r="I400">
        <v>-3.62401640651</v>
      </c>
      <c r="J400">
        <f>(Table2[[#This Row],[1M Return vs Nifty]]-AVERAGE(Table2[1M Return vs Nifty]))/_xlfn.STDEV.P(Table2[1M Return vs Nifty])</f>
        <v>-0.57222811455124889</v>
      </c>
      <c r="K400">
        <v>-13.776860100821899</v>
      </c>
      <c r="L400">
        <f>(Table2[[#This Row],[6M Return vs Nifty]]-AVERAGE(Table2[6M Return vs Nifty]))/_xlfn.STDEV.P(Table2[6M Return vs Nifty])</f>
        <v>-0.68013547937580587</v>
      </c>
      <c r="M400">
        <v>-1.0420300264653399</v>
      </c>
      <c r="N400">
        <f>(Table2[[#This Row],[1W Return vs Nifty]]-AVERAGE(Table2[1W Return vs Nifty]))/_xlfn.STDEV.P(Table2[1W Return vs Nifty])</f>
        <v>-0.61422613141482429</v>
      </c>
      <c r="O400">
        <v>999.24</v>
      </c>
      <c r="P400">
        <v>1005.96522236449</v>
      </c>
      <c r="Q400">
        <v>923.88019501590702</v>
      </c>
      <c r="R400">
        <v>43.9413949852567</v>
      </c>
      <c r="S400" s="2">
        <f>(Table2[[#This Row],[Close Price]]-Table2[[#This Row],[20D EMA]])/Table2[[#This Row],[20D EMA]]</f>
        <v>-1.1598815099475633E-2</v>
      </c>
      <c r="T400" s="2">
        <f>(Table2[[#This Row],[Close Price]]-Table2[[#This Row],[50D EMA]])/Table2[[#This Row],[50D EMA]]</f>
        <v>-1.8206615852425501E-2</v>
      </c>
      <c r="U400" s="2">
        <f>(Table2[[#This Row],[Close Price]]-Table2[[#This Row],[200D EMA]])/Table2[[#This Row],[200D EMA]]</f>
        <v>6.9023890032619425E-2</v>
      </c>
      <c r="V400">
        <v>0.68488352836454502</v>
      </c>
      <c r="W400">
        <v>988.05</v>
      </c>
      <c r="X400">
        <v>995</v>
      </c>
      <c r="Y400">
        <v>985.3</v>
      </c>
      <c r="Z400">
        <v>1000.8</v>
      </c>
      <c r="AA400">
        <v>940.05</v>
      </c>
      <c r="AB400">
        <v>1059.45</v>
      </c>
      <c r="AC400" s="2">
        <f>(Table2[[#This Row],[Close Price]]/Table2[[#This Row],[Day Low]])-1</f>
        <v>-4.048378118516327E-4</v>
      </c>
      <c r="AD400" s="2">
        <f>(Table2[[#This Row],[Day High]]/Table2[[#This Row],[Close Price]])-1</f>
        <v>7.4419075583456173E-3</v>
      </c>
      <c r="AE400" s="2">
        <f>(Table2[[#This Row],[Close Price]]/Table2[[#This Row],[Current Week Low]])-1</f>
        <v>2.385060387699145E-3</v>
      </c>
      <c r="AF400" s="2">
        <f>(Table2[[#This Row],[Current Week High]]/Table2[[#This Row],[Close Price]])-1</f>
        <v>1.3314433250645408E-2</v>
      </c>
      <c r="AG400" s="2">
        <f>(Table2[[#This Row],[Close Price]]/Table2[[#This Row],[Current Month Low]])-1</f>
        <v>5.0635604489122965E-2</v>
      </c>
      <c r="AH400" s="2">
        <f>(Table2[[#This Row],[Current Month High]]/Table2[[#This Row],[Close Price]])-1</f>
        <v>7.2697818052954055E-2</v>
      </c>
      <c r="AI400">
        <v>15.3141294993165</v>
      </c>
      <c r="AJ400">
        <v>56.620678718680601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-0.12</v>
      </c>
      <c r="AM400" t="s">
        <v>10217</v>
      </c>
      <c r="AN400">
        <v>-5.31</v>
      </c>
      <c r="AO400" t="s">
        <v>10217</v>
      </c>
      <c r="AP400">
        <v>6.4170538667702004E-2</v>
      </c>
      <c r="AQ400">
        <f>(Table2[[#This Row],[Sharpe Ratio]]-AVERAGE(Table2[Sharpe Ratio]))/_xlfn.STDEV.P(Table2[Sharpe Ratio])</f>
        <v>7.969600923317148E-2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331</v>
      </c>
      <c r="AT400">
        <f>_xlfn.RANK.AVG(Table2[[#This Row],[6M Return vs Nifty Z-Score]],Table2[6M Return vs Nifty Z-Score])</f>
        <v>552</v>
      </c>
      <c r="AU400">
        <f>_xlfn.RANK.AVG(Table2[[#This Row],[Sharpe Ratio Z-Score]],Table2[Sharpe Ratio Z-Score])</f>
        <v>309</v>
      </c>
      <c r="AV400">
        <f>(Table2[[#This Row],[Rank 1Y]]+Table2[[#This Row],[Rank 6M]]+Table2[[#This Row],[Rank Sharpe]])/3</f>
        <v>397.33333333333331</v>
      </c>
    </row>
    <row r="401" spans="1:48" x14ac:dyDescent="0.3">
      <c r="A401" t="s">
        <v>743</v>
      </c>
      <c r="B401" t="s">
        <v>744</v>
      </c>
      <c r="C401" t="s">
        <v>10177</v>
      </c>
      <c r="D401" t="s">
        <v>198</v>
      </c>
      <c r="E401">
        <v>22321.682262679999</v>
      </c>
      <c r="F401">
        <v>588.4</v>
      </c>
      <c r="G401">
        <v>-10.904141797829</v>
      </c>
      <c r="H401">
        <f>(Table2[[#This Row],[1Y Return vs Nifty]]-AVERAGE(Table2[1Y Return vs Nifty]))/_xlfn.STDEV.P(Table2[1Y Return vs Nifty])</f>
        <v>-0.69279006615835192</v>
      </c>
      <c r="I401">
        <v>-0.34341836497421102</v>
      </c>
      <c r="J401">
        <f>(Table2[[#This Row],[1M Return vs Nifty]]-AVERAGE(Table2[1M Return vs Nifty]))/_xlfn.STDEV.P(Table2[1M Return vs Nifty])</f>
        <v>-0.24204858654151326</v>
      </c>
      <c r="K401">
        <v>6.36088539924725</v>
      </c>
      <c r="L401">
        <f>(Table2[[#This Row],[6M Return vs Nifty]]-AVERAGE(Table2[6M Return vs Nifty]))/_xlfn.STDEV.P(Table2[6M Return vs Nifty])</f>
        <v>3.4302212654789273E-3</v>
      </c>
      <c r="M401">
        <v>9.4524477297491097E-2</v>
      </c>
      <c r="N401">
        <f>(Table2[[#This Row],[1W Return vs Nifty]]-AVERAGE(Table2[1W Return vs Nifty]))/_xlfn.STDEV.P(Table2[1W Return vs Nifty])</f>
        <v>-0.38046408612656651</v>
      </c>
      <c r="O401">
        <v>590.16999999999996</v>
      </c>
      <c r="P401">
        <v>569.93974339945999</v>
      </c>
      <c r="Q401">
        <v>510.07984498795298</v>
      </c>
      <c r="R401">
        <v>47.4926703863295</v>
      </c>
      <c r="S401" s="2">
        <f>(Table2[[#This Row],[Close Price]]-Table2[[#This Row],[20D EMA]])/Table2[[#This Row],[20D EMA]]</f>
        <v>-2.9991358422149245E-3</v>
      </c>
      <c r="T401" s="2">
        <f>(Table2[[#This Row],[Close Price]]-Table2[[#This Row],[50D EMA]])/Table2[[#This Row],[50D EMA]]</f>
        <v>3.2389839126557539E-2</v>
      </c>
      <c r="U401" s="2">
        <f>(Table2[[#This Row],[Close Price]]-Table2[[#This Row],[200D EMA]])/Table2[[#This Row],[200D EMA]]</f>
        <v>0.15354489259205439</v>
      </c>
      <c r="V401">
        <v>0.71524643878032101</v>
      </c>
      <c r="W401">
        <v>584.45000000000005</v>
      </c>
      <c r="X401">
        <v>593.15</v>
      </c>
      <c r="Y401">
        <v>574.79999999999995</v>
      </c>
      <c r="Z401">
        <v>607.9</v>
      </c>
      <c r="AA401">
        <v>555</v>
      </c>
      <c r="AB401">
        <v>622.4</v>
      </c>
      <c r="AC401" s="2">
        <f>(Table2[[#This Row],[Close Price]]/Table2[[#This Row],[Day Low]])-1</f>
        <v>6.758490888869817E-3</v>
      </c>
      <c r="AD401" s="2">
        <f>(Table2[[#This Row],[Day High]]/Table2[[#This Row],[Close Price]])-1</f>
        <v>8.0727396329027812E-3</v>
      </c>
      <c r="AE401" s="2">
        <f>(Table2[[#This Row],[Close Price]]/Table2[[#This Row],[Current Week Low]])-1</f>
        <v>2.3660403618650072E-2</v>
      </c>
      <c r="AF401" s="2">
        <f>(Table2[[#This Row],[Current Week High]]/Table2[[#This Row],[Close Price]])-1</f>
        <v>3.3140720598232587E-2</v>
      </c>
      <c r="AG401" s="2">
        <f>(Table2[[#This Row],[Close Price]]/Table2[[#This Row],[Current Month Low]])-1</f>
        <v>6.0180180180180232E-2</v>
      </c>
      <c r="AH401" s="2">
        <f>(Table2[[#This Row],[Current Month High]]/Table2[[#This Row],[Close Price]])-1</f>
        <v>5.778382053025144E-2</v>
      </c>
      <c r="AI401">
        <v>5.7783820530251404</v>
      </c>
      <c r="AJ401">
        <v>44.641101278269403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0.02</v>
      </c>
      <c r="AM401" t="s">
        <v>10218</v>
      </c>
      <c r="AN401">
        <v>-1.51</v>
      </c>
      <c r="AO401" t="s">
        <v>10217</v>
      </c>
      <c r="AP401">
        <v>7.1842924709059994E-2</v>
      </c>
      <c r="AQ401">
        <f>(Table2[[#This Row],[Sharpe Ratio]]-AVERAGE(Table2[Sharpe Ratio]))/_xlfn.STDEV.P(Table2[Sharpe Ratio])</f>
        <v>0.16850945460589606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-1.1433630629550569</v>
      </c>
      <c r="AS401">
        <f>_xlfn.RANK.AVG(Table2[[#This Row],[1Y Return vs Nifty Z-Score]],Table2[1Y Return vs Nifty Z-Score])</f>
        <v>578</v>
      </c>
      <c r="AT401">
        <f>_xlfn.RANK.AVG(Table2[[#This Row],[6M Return vs Nifty Z-Score]],Table2[6M Return vs Nifty Z-Score])</f>
        <v>325</v>
      </c>
      <c r="AU401">
        <f>_xlfn.RANK.AVG(Table2[[#This Row],[Sharpe Ratio Z-Score]],Table2[Sharpe Ratio Z-Score])</f>
        <v>289</v>
      </c>
      <c r="AV401">
        <f>(Table2[[#This Row],[Rank 1Y]]+Table2[[#This Row],[Rank 6M]]+Table2[[#This Row],[Rank Sharpe]])/3</f>
        <v>397.33333333333331</v>
      </c>
    </row>
    <row r="402" spans="1:48" x14ac:dyDescent="0.3">
      <c r="A402" t="s">
        <v>925</v>
      </c>
      <c r="B402" t="s">
        <v>926</v>
      </c>
      <c r="C402" t="s">
        <v>10177</v>
      </c>
      <c r="D402" t="s">
        <v>198</v>
      </c>
      <c r="E402">
        <v>16199.51300184</v>
      </c>
      <c r="F402">
        <v>666.4</v>
      </c>
      <c r="G402">
        <v>-10.1624857552021</v>
      </c>
      <c r="H402">
        <f>(Table2[[#This Row],[1Y Return vs Nifty]]-AVERAGE(Table2[1Y Return vs Nifty]))/_xlfn.STDEV.P(Table2[1Y Return vs Nifty])</f>
        <v>-0.68262084919066324</v>
      </c>
      <c r="I402">
        <v>-3.9928595377271101</v>
      </c>
      <c r="J402">
        <f>(Table2[[#This Row],[1M Return vs Nifty]]-AVERAGE(Table2[1M Return vs Nifty]))/_xlfn.STDEV.P(Table2[1M Return vs Nifty])</f>
        <v>-0.60935075177561482</v>
      </c>
      <c r="K402">
        <v>12.099181365341799</v>
      </c>
      <c r="L402">
        <f>(Table2[[#This Row],[6M Return vs Nifty]]-AVERAGE(Table2[6M Return vs Nifty]))/_xlfn.STDEV.P(Table2[6M Return vs Nifty])</f>
        <v>0.19821380826318974</v>
      </c>
      <c r="M402">
        <v>-3.93670618376848</v>
      </c>
      <c r="N402">
        <f>(Table2[[#This Row],[1W Return vs Nifty]]-AVERAGE(Table2[1W Return vs Nifty]))/_xlfn.STDEV.P(Table2[1W Return vs Nifty])</f>
        <v>-1.2095917005433408</v>
      </c>
      <c r="O402">
        <v>666.88</v>
      </c>
      <c r="P402">
        <v>648.34935301607595</v>
      </c>
      <c r="Q402">
        <v>593.947792137119</v>
      </c>
      <c r="R402">
        <v>48.094723863140302</v>
      </c>
      <c r="S402" s="2">
        <f>(Table2[[#This Row],[Close Price]]-Table2[[#This Row],[20D EMA]])/Table2[[#This Row],[20D EMA]]</f>
        <v>-7.1976967370444183E-4</v>
      </c>
      <c r="T402" s="2">
        <f>(Table2[[#This Row],[Close Price]]-Table2[[#This Row],[50D EMA]])/Table2[[#This Row],[50D EMA]]</f>
        <v>2.7840926963146759E-2</v>
      </c>
      <c r="U402" s="2">
        <f>(Table2[[#This Row],[Close Price]]-Table2[[#This Row],[200D EMA]])/Table2[[#This Row],[200D EMA]]</f>
        <v>0.1219841353432536</v>
      </c>
      <c r="V402">
        <v>1.30948783211874</v>
      </c>
      <c r="W402">
        <v>658.5</v>
      </c>
      <c r="X402">
        <v>678</v>
      </c>
      <c r="Y402">
        <v>651.15</v>
      </c>
      <c r="Z402">
        <v>705</v>
      </c>
      <c r="AA402">
        <v>608</v>
      </c>
      <c r="AB402">
        <v>706.45</v>
      </c>
      <c r="AC402" s="2">
        <f>(Table2[[#This Row],[Close Price]]/Table2[[#This Row],[Day Low]])-1</f>
        <v>1.1996962794229349E-2</v>
      </c>
      <c r="AD402" s="2">
        <f>(Table2[[#This Row],[Day High]]/Table2[[#This Row],[Close Price]])-1</f>
        <v>1.7406962785114111E-2</v>
      </c>
      <c r="AE402" s="2">
        <f>(Table2[[#This Row],[Close Price]]/Table2[[#This Row],[Current Week Low]])-1</f>
        <v>2.3420102894878392E-2</v>
      </c>
      <c r="AF402" s="2">
        <f>(Table2[[#This Row],[Current Week High]]/Table2[[#This Row],[Close Price]])-1</f>
        <v>5.7923169267707131E-2</v>
      </c>
      <c r="AG402" s="2">
        <f>(Table2[[#This Row],[Close Price]]/Table2[[#This Row],[Current Month Low]])-1</f>
        <v>9.6052631578947389E-2</v>
      </c>
      <c r="AH402" s="2">
        <f>(Table2[[#This Row],[Current Month High]]/Table2[[#This Row],[Close Price]])-1</f>
        <v>6.0099039615846506E-2</v>
      </c>
      <c r="AI402">
        <v>8.3433373349339703</v>
      </c>
      <c r="AJ402">
        <v>35.557363710333597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-0.01</v>
      </c>
      <c r="AM402" t="s">
        <v>10217</v>
      </c>
      <c r="AN402">
        <v>2.0099999999999998</v>
      </c>
      <c r="AO402" t="s">
        <v>10218</v>
      </c>
      <c r="AP402">
        <v>5.0219785322034E-2</v>
      </c>
      <c r="AQ402">
        <f>(Table2[[#This Row],[Sharpe Ratio]]-AVERAGE(Table2[Sharpe Ratio]))/_xlfn.STDEV.P(Table2[Sharpe Ratio])</f>
        <v>-8.1794101339332778E-2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-2.3851435945857618</v>
      </c>
      <c r="AS402">
        <f>_xlfn.RANK.AVG(Table2[[#This Row],[1Y Return vs Nifty Z-Score]],Table2[1Y Return vs Nifty Z-Score])</f>
        <v>574</v>
      </c>
      <c r="AT402">
        <f>_xlfn.RANK.AVG(Table2[[#This Row],[6M Return vs Nifty Z-Score]],Table2[6M Return vs Nifty Z-Score])</f>
        <v>258</v>
      </c>
      <c r="AU402">
        <f>_xlfn.RANK.AVG(Table2[[#This Row],[Sharpe Ratio Z-Score]],Table2[Sharpe Ratio Z-Score])</f>
        <v>361</v>
      </c>
      <c r="AV402">
        <f>(Table2[[#This Row],[Rank 1Y]]+Table2[[#This Row],[Rank 6M]]+Table2[[#This Row],[Rank Sharpe]])/3</f>
        <v>397.66666666666669</v>
      </c>
    </row>
    <row r="403" spans="1:48" x14ac:dyDescent="0.3">
      <c r="A403" t="s">
        <v>199</v>
      </c>
      <c r="B403" t="s">
        <v>200</v>
      </c>
      <c r="C403" t="s">
        <v>10173</v>
      </c>
      <c r="D403" t="s">
        <v>32</v>
      </c>
      <c r="E403">
        <v>131171.60167033499</v>
      </c>
      <c r="F403">
        <v>253.65</v>
      </c>
      <c r="G403">
        <v>-0.86553004578347903</v>
      </c>
      <c r="H403">
        <f>(Table2[[#This Row],[1Y Return vs Nifty]]-AVERAGE(Table2[1Y Return vs Nifty]))/_xlfn.STDEV.P(Table2[1Y Return vs Nifty])</f>
        <v>-0.55514563923591709</v>
      </c>
      <c r="I403">
        <v>-10.199715194580399</v>
      </c>
      <c r="J403">
        <f>(Table2[[#This Row],[1M Return vs Nifty]]-AVERAGE(Table2[1M Return vs Nifty]))/_xlfn.STDEV.P(Table2[1M Return vs Nifty])</f>
        <v>-1.2340468118406189</v>
      </c>
      <c r="K403">
        <v>-12.4027848192981</v>
      </c>
      <c r="L403">
        <f>(Table2[[#This Row],[6M Return vs Nifty]]-AVERAGE(Table2[6M Return vs Nifty]))/_xlfn.STDEV.P(Table2[6M Return vs Nifty])</f>
        <v>-0.63349318108350394</v>
      </c>
      <c r="M403">
        <v>0.17488228290344801</v>
      </c>
      <c r="N403">
        <f>(Table2[[#This Row],[1W Return vs Nifty]]-AVERAGE(Table2[1W Return vs Nifty]))/_xlfn.STDEV.P(Table2[1W Return vs Nifty])</f>
        <v>-0.36393640977568859</v>
      </c>
      <c r="O403">
        <v>257.24</v>
      </c>
      <c r="P403">
        <v>262.68978999884899</v>
      </c>
      <c r="Q403">
        <v>246.634440222606</v>
      </c>
      <c r="R403">
        <v>46.736045549005802</v>
      </c>
      <c r="S403" s="2">
        <f>(Table2[[#This Row],[Close Price]]-Table2[[#This Row],[20D EMA]])/Table2[[#This Row],[20D EMA]]</f>
        <v>-1.3955838905302454E-2</v>
      </c>
      <c r="T403" s="2">
        <f>(Table2[[#This Row],[Close Price]]-Table2[[#This Row],[50D EMA]])/Table2[[#This Row],[50D EMA]]</f>
        <v>-3.4412414730274052E-2</v>
      </c>
      <c r="U403" s="2">
        <f>(Table2[[#This Row],[Close Price]]-Table2[[#This Row],[200D EMA]])/Table2[[#This Row],[200D EMA]]</f>
        <v>2.8445174854987553E-2</v>
      </c>
      <c r="V403">
        <v>0.814692268911269</v>
      </c>
      <c r="W403">
        <v>251.3</v>
      </c>
      <c r="X403">
        <v>258.45</v>
      </c>
      <c r="Y403">
        <v>251.3</v>
      </c>
      <c r="Z403">
        <v>260.75</v>
      </c>
      <c r="AA403">
        <v>243.85</v>
      </c>
      <c r="AB403">
        <v>276.3</v>
      </c>
      <c r="AC403" s="2">
        <f>(Table2[[#This Row],[Close Price]]/Table2[[#This Row],[Day Low]])-1</f>
        <v>9.351372861122087E-3</v>
      </c>
      <c r="AD403" s="2">
        <f>(Table2[[#This Row],[Day High]]/Table2[[#This Row],[Close Price]])-1</f>
        <v>1.8923713778828954E-2</v>
      </c>
      <c r="AE403" s="2">
        <f>(Table2[[#This Row],[Close Price]]/Table2[[#This Row],[Current Week Low]])-1</f>
        <v>9.351372861122087E-3</v>
      </c>
      <c r="AF403" s="2">
        <f>(Table2[[#This Row],[Current Week High]]/Table2[[#This Row],[Close Price]])-1</f>
        <v>2.7991326631184643E-2</v>
      </c>
      <c r="AG403" s="2">
        <f>(Table2[[#This Row],[Close Price]]/Table2[[#This Row],[Current Month Low]])-1</f>
        <v>4.0188640557719868E-2</v>
      </c>
      <c r="AH403" s="2">
        <f>(Table2[[#This Row],[Current Month High]]/Table2[[#This Row],[Close Price]])-1</f>
        <v>8.9296274393849906E-2</v>
      </c>
      <c r="AI403">
        <v>18.154937906564101</v>
      </c>
      <c r="AJ403">
        <v>36.554508748317602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-0.09</v>
      </c>
      <c r="AM403" t="s">
        <v>10217</v>
      </c>
      <c r="AN403">
        <v>1.22</v>
      </c>
      <c r="AO403" t="s">
        <v>10218</v>
      </c>
      <c r="AP403">
        <v>0.13177773238822099</v>
      </c>
      <c r="AQ403">
        <f>(Table2[[#This Row],[Sharpe Ratio]]-AVERAGE(Table2[Sharpe Ratio]))/_xlfn.STDEV.P(Table2[Sharpe Ratio])</f>
        <v>0.86229841921797401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519</v>
      </c>
      <c r="AT403">
        <f>_xlfn.RANK.AVG(Table2[[#This Row],[6M Return vs Nifty Z-Score]],Table2[6M Return vs Nifty Z-Score])</f>
        <v>531</v>
      </c>
      <c r="AU403">
        <f>_xlfn.RANK.AVG(Table2[[#This Row],[Sharpe Ratio Z-Score]],Table2[Sharpe Ratio Z-Score])</f>
        <v>147</v>
      </c>
      <c r="AV403">
        <f>(Table2[[#This Row],[Rank 1Y]]+Table2[[#This Row],[Rank 6M]]+Table2[[#This Row],[Rank Sharpe]])/3</f>
        <v>399</v>
      </c>
    </row>
    <row r="404" spans="1:48" x14ac:dyDescent="0.3">
      <c r="A404" t="s">
        <v>1704</v>
      </c>
      <c r="B404" t="s">
        <v>1705</v>
      </c>
      <c r="C404" t="s">
        <v>10184</v>
      </c>
      <c r="D404" t="s">
        <v>1473</v>
      </c>
      <c r="E404">
        <v>4752.4416625949998</v>
      </c>
      <c r="F404">
        <v>840.05</v>
      </c>
      <c r="G404">
        <v>9.2759269177547203</v>
      </c>
      <c r="H404">
        <f>(Table2[[#This Row],[1Y Return vs Nifty]]-AVERAGE(Table2[1Y Return vs Nifty]))/_xlfn.STDEV.P(Table2[1Y Return vs Nifty])</f>
        <v>-0.4160910501767961</v>
      </c>
      <c r="I404">
        <v>-11.5406425474679</v>
      </c>
      <c r="J404">
        <f>(Table2[[#This Row],[1M Return vs Nifty]]-AVERAGE(Table2[1M Return vs Nifty]))/_xlfn.STDEV.P(Table2[1M Return vs Nifty])</f>
        <v>-1.3690059732087914</v>
      </c>
      <c r="K404">
        <v>-19.2339041981602</v>
      </c>
      <c r="L404">
        <f>(Table2[[#This Row],[6M Return vs Nifty]]-AVERAGE(Table2[6M Return vs Nifty]))/_xlfn.STDEV.P(Table2[6M Return vs Nifty])</f>
        <v>-0.86537211233527167</v>
      </c>
      <c r="M404">
        <v>-6.6549972416749599</v>
      </c>
      <c r="N404">
        <f>(Table2[[#This Row],[1W Return vs Nifty]]-AVERAGE(Table2[1W Return vs Nifty]))/_xlfn.STDEV.P(Table2[1W Return vs Nifty])</f>
        <v>-1.7686790784748427</v>
      </c>
      <c r="O404">
        <v>891.95</v>
      </c>
      <c r="P404">
        <v>902.02564859728</v>
      </c>
      <c r="Q404">
        <v>857.08032240052205</v>
      </c>
      <c r="R404">
        <v>28.008522738558</v>
      </c>
      <c r="S404" s="2">
        <f>(Table2[[#This Row],[Close Price]]-Table2[[#This Row],[20D EMA]])/Table2[[#This Row],[20D EMA]]</f>
        <v>-5.818711811200189E-2</v>
      </c>
      <c r="T404" s="2">
        <f>(Table2[[#This Row],[Close Price]]-Table2[[#This Row],[50D EMA]])/Table2[[#This Row],[50D EMA]]</f>
        <v>-6.8707191080050758E-2</v>
      </c>
      <c r="U404" s="2">
        <f>(Table2[[#This Row],[Close Price]]-Table2[[#This Row],[200D EMA]])/Table2[[#This Row],[200D EMA]]</f>
        <v>-1.9870159138437971E-2</v>
      </c>
      <c r="V404">
        <v>1.3916129291305701</v>
      </c>
      <c r="W404">
        <v>832.25</v>
      </c>
      <c r="X404">
        <v>850</v>
      </c>
      <c r="Y404">
        <v>834</v>
      </c>
      <c r="Z404">
        <v>938.55</v>
      </c>
      <c r="AA404">
        <v>834</v>
      </c>
      <c r="AB404">
        <v>953.9</v>
      </c>
      <c r="AC404" s="2">
        <f>(Table2[[#This Row],[Close Price]]/Table2[[#This Row],[Day Low]])-1</f>
        <v>9.3721838389906331E-3</v>
      </c>
      <c r="AD404" s="2">
        <f>(Table2[[#This Row],[Day High]]/Table2[[#This Row],[Close Price]])-1</f>
        <v>1.1844533063508189E-2</v>
      </c>
      <c r="AE404" s="2">
        <f>(Table2[[#This Row],[Close Price]]/Table2[[#This Row],[Current Week Low]])-1</f>
        <v>7.254196642685784E-3</v>
      </c>
      <c r="AF404" s="2">
        <f>(Table2[[#This Row],[Current Week High]]/Table2[[#This Row],[Close Price]])-1</f>
        <v>0.11725492530206538</v>
      </c>
      <c r="AG404" s="2">
        <f>(Table2[[#This Row],[Close Price]]/Table2[[#This Row],[Current Month Low]])-1</f>
        <v>7.254196642685784E-3</v>
      </c>
      <c r="AH404" s="2">
        <f>(Table2[[#This Row],[Current Month High]]/Table2[[#This Row],[Close Price]])-1</f>
        <v>0.13552764716385934</v>
      </c>
      <c r="AI404">
        <v>31.646925778227398</v>
      </c>
      <c r="AJ404">
        <v>40.688326913414798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-0.22</v>
      </c>
      <c r="AM404" t="s">
        <v>10217</v>
      </c>
      <c r="AN404">
        <v>-6.73</v>
      </c>
      <c r="AO404" t="s">
        <v>10217</v>
      </c>
      <c r="AP404">
        <v>0.134004885700932</v>
      </c>
      <c r="AQ404">
        <f>(Table2[[#This Row],[Sharpe Ratio]]-AVERAGE(Table2[Sharpe Ratio]))/_xlfn.STDEV.P(Table2[Sharpe Ratio])</f>
        <v>0.88807933769742675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447</v>
      </c>
      <c r="AT404">
        <f>_xlfn.RANK.AVG(Table2[[#This Row],[6M Return vs Nifty Z-Score]],Table2[6M Return vs Nifty Z-Score])</f>
        <v>610</v>
      </c>
      <c r="AU404">
        <f>_xlfn.RANK.AVG(Table2[[#This Row],[Sharpe Ratio Z-Score]],Table2[Sharpe Ratio Z-Score])</f>
        <v>140</v>
      </c>
      <c r="AV404">
        <f>(Table2[[#This Row],[Rank 1Y]]+Table2[[#This Row],[Rank 6M]]+Table2[[#This Row],[Rank Sharpe]])/3</f>
        <v>399</v>
      </c>
    </row>
    <row r="405" spans="1:48" x14ac:dyDescent="0.3">
      <c r="A405" t="s">
        <v>184</v>
      </c>
      <c r="B405" t="s">
        <v>185</v>
      </c>
      <c r="C405" t="s">
        <v>10175</v>
      </c>
      <c r="D405" t="s">
        <v>186</v>
      </c>
      <c r="E405">
        <v>147362.83890067501</v>
      </c>
      <c r="F405">
        <v>1440.75</v>
      </c>
      <c r="G405">
        <v>12.7646110409038</v>
      </c>
      <c r="H405">
        <f>(Table2[[#This Row],[1Y Return vs Nifty]]-AVERAGE(Table2[1Y Return vs Nifty]))/_xlfn.STDEV.P(Table2[1Y Return vs Nifty])</f>
        <v>-0.36825595716740617</v>
      </c>
      <c r="I405">
        <v>0.91985016289945398</v>
      </c>
      <c r="J405">
        <f>(Table2[[#This Row],[1M Return vs Nifty]]-AVERAGE(Table2[1M Return vs Nifty]))/_xlfn.STDEV.P(Table2[1M Return vs Nifty])</f>
        <v>-0.11490548610619897</v>
      </c>
      <c r="K405">
        <v>8.9082675261315103</v>
      </c>
      <c r="L405">
        <f>(Table2[[#This Row],[6M Return vs Nifty]]-AVERAGE(Table2[6M Return vs Nifty]))/_xlfn.STDEV.P(Table2[6M Return vs Nifty])</f>
        <v>8.9899833683549576E-2</v>
      </c>
      <c r="M405">
        <v>-6.5662638117265297</v>
      </c>
      <c r="N405">
        <f>(Table2[[#This Row],[1W Return vs Nifty]]-AVERAGE(Table2[1W Return vs Nifty]))/_xlfn.STDEV.P(Table2[1W Return vs Nifty])</f>
        <v>-1.7504287367609044</v>
      </c>
      <c r="O405">
        <v>1443.01</v>
      </c>
      <c r="P405">
        <v>1396.0755637637301</v>
      </c>
      <c r="Q405">
        <v>1241.5815601347599</v>
      </c>
      <c r="R405">
        <v>45.740267689969301</v>
      </c>
      <c r="S405" s="2">
        <f>(Table2[[#This Row],[Close Price]]-Table2[[#This Row],[20D EMA]])/Table2[[#This Row],[20D EMA]]</f>
        <v>-1.5661707126076679E-3</v>
      </c>
      <c r="T405" s="2">
        <f>(Table2[[#This Row],[Close Price]]-Table2[[#This Row],[50D EMA]])/Table2[[#This Row],[50D EMA]]</f>
        <v>3.2000013033557081E-2</v>
      </c>
      <c r="U405" s="2">
        <f>(Table2[[#This Row],[Close Price]]-Table2[[#This Row],[200D EMA]])/Table2[[#This Row],[200D EMA]]</f>
        <v>0.16041510784327576</v>
      </c>
      <c r="V405">
        <v>0.916420080760315</v>
      </c>
      <c r="W405">
        <v>1436.25</v>
      </c>
      <c r="X405">
        <v>1454.85</v>
      </c>
      <c r="Y405">
        <v>1428.7</v>
      </c>
      <c r="Z405">
        <v>1505</v>
      </c>
      <c r="AA405">
        <v>1359.2</v>
      </c>
      <c r="AB405">
        <v>1525</v>
      </c>
      <c r="AC405" s="2">
        <f>(Table2[[#This Row],[Close Price]]/Table2[[#This Row],[Day Low]])-1</f>
        <v>3.1331592689294308E-3</v>
      </c>
      <c r="AD405" s="2">
        <f>(Table2[[#This Row],[Day High]]/Table2[[#This Row],[Close Price]])-1</f>
        <v>9.7865694950545201E-3</v>
      </c>
      <c r="AE405" s="2">
        <f>(Table2[[#This Row],[Close Price]]/Table2[[#This Row],[Current Week Low]])-1</f>
        <v>8.4342409183173483E-3</v>
      </c>
      <c r="AF405" s="2">
        <f>(Table2[[#This Row],[Current Week High]]/Table2[[#This Row],[Close Price]])-1</f>
        <v>4.4594829082075238E-2</v>
      </c>
      <c r="AG405" s="2">
        <f>(Table2[[#This Row],[Close Price]]/Table2[[#This Row],[Current Month Low]])-1</f>
        <v>5.9998528546203689E-2</v>
      </c>
      <c r="AH405" s="2">
        <f>(Table2[[#This Row],[Current Month High]]/Table2[[#This Row],[Close Price]])-1</f>
        <v>5.8476487940308797E-2</v>
      </c>
      <c r="AI405">
        <v>5.8476487940308797</v>
      </c>
      <c r="AJ405">
        <v>50.109397791206497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-0.04</v>
      </c>
      <c r="AM405" t="s">
        <v>10217</v>
      </c>
      <c r="AN405">
        <v>-0.22</v>
      </c>
      <c r="AO405" t="s">
        <v>10217</v>
      </c>
      <c r="AP405">
        <v>1.1817395873879999E-2</v>
      </c>
      <c r="AQ405">
        <f>(Table2[[#This Row],[Sharpe Ratio]]-AVERAGE(Table2[Sharpe Ratio]))/_xlfn.STDEV.P(Table2[Sharpe Ratio])</f>
        <v>-0.52632967333096914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-2.670020019681929</v>
      </c>
      <c r="AS405">
        <f>_xlfn.RANK.AVG(Table2[[#This Row],[1Y Return vs Nifty Z-Score]],Table2[1Y Return vs Nifty Z-Score])</f>
        <v>427</v>
      </c>
      <c r="AT405">
        <f>_xlfn.RANK.AVG(Table2[[#This Row],[6M Return vs Nifty Z-Score]],Table2[6M Return vs Nifty Z-Score])</f>
        <v>288</v>
      </c>
      <c r="AU405">
        <f>_xlfn.RANK.AVG(Table2[[#This Row],[Sharpe Ratio Z-Score]],Table2[Sharpe Ratio Z-Score])</f>
        <v>483</v>
      </c>
      <c r="AV405">
        <f>(Table2[[#This Row],[Rank 1Y]]+Table2[[#This Row],[Rank 6M]]+Table2[[#This Row],[Rank Sharpe]])/3</f>
        <v>399.33333333333331</v>
      </c>
    </row>
    <row r="406" spans="1:48" x14ac:dyDescent="0.3">
      <c r="A406" t="s">
        <v>883</v>
      </c>
      <c r="B406" t="s">
        <v>884</v>
      </c>
      <c r="C406" t="s">
        <v>10176</v>
      </c>
      <c r="D406" t="s">
        <v>46</v>
      </c>
      <c r="E406">
        <v>17205.8093295</v>
      </c>
      <c r="F406">
        <v>1779.5</v>
      </c>
      <c r="G406">
        <v>7.3908575125556704</v>
      </c>
      <c r="H406">
        <f>(Table2[[#This Row],[1Y Return vs Nifty]]-AVERAGE(Table2[1Y Return vs Nifty]))/_xlfn.STDEV.P(Table2[1Y Return vs Nifty])</f>
        <v>-0.44193817968001331</v>
      </c>
      <c r="I406">
        <v>-3.31678062490976</v>
      </c>
      <c r="J406">
        <f>(Table2[[#This Row],[1M Return vs Nifty]]-AVERAGE(Table2[1M Return vs Nifty]))/_xlfn.STDEV.P(Table2[1M Return vs Nifty])</f>
        <v>-0.54130601922835464</v>
      </c>
      <c r="K406">
        <v>31.6206907872755</v>
      </c>
      <c r="L406">
        <f>(Table2[[#This Row],[6M Return vs Nifty]]-AVERAGE(Table2[6M Return vs Nifty]))/_xlfn.STDEV.P(Table2[6M Return vs Nifty])</f>
        <v>0.86086168339567315</v>
      </c>
      <c r="M406">
        <v>-2.0866582037726502</v>
      </c>
      <c r="N406">
        <f>(Table2[[#This Row],[1W Return vs Nifty]]-AVERAGE(Table2[1W Return vs Nifty]))/_xlfn.STDEV.P(Table2[1W Return vs Nifty])</f>
        <v>-0.82908113263530103</v>
      </c>
      <c r="O406">
        <v>1726.59</v>
      </c>
      <c r="P406">
        <v>1665.22269813924</v>
      </c>
      <c r="Q406">
        <v>1427.7461580203501</v>
      </c>
      <c r="R406">
        <v>64.906901188985202</v>
      </c>
      <c r="S406" s="2">
        <f>(Table2[[#This Row],[Close Price]]-Table2[[#This Row],[20D EMA]])/Table2[[#This Row],[20D EMA]]</f>
        <v>3.06442177934542E-2</v>
      </c>
      <c r="T406" s="2">
        <f>(Table2[[#This Row],[Close Price]]-Table2[[#This Row],[50D EMA]])/Table2[[#This Row],[50D EMA]]</f>
        <v>6.8625837245946841E-2</v>
      </c>
      <c r="U406" s="2">
        <f>(Table2[[#This Row],[Close Price]]-Table2[[#This Row],[200D EMA]])/Table2[[#This Row],[200D EMA]]</f>
        <v>0.24637001472823172</v>
      </c>
      <c r="V406">
        <v>0.51923971525688895</v>
      </c>
      <c r="W406">
        <v>1740.25</v>
      </c>
      <c r="X406">
        <v>1810</v>
      </c>
      <c r="Y406">
        <v>1689.8</v>
      </c>
      <c r="Z406">
        <v>1800</v>
      </c>
      <c r="AA406">
        <v>1652</v>
      </c>
      <c r="AB406">
        <v>1844.85</v>
      </c>
      <c r="AC406" s="2">
        <f>(Table2[[#This Row],[Close Price]]/Table2[[#This Row],[Day Low]])-1</f>
        <v>2.2554230713977885E-2</v>
      </c>
      <c r="AD406" s="2">
        <f>(Table2[[#This Row],[Day High]]/Table2[[#This Row],[Close Price]])-1</f>
        <v>1.7139645967968464E-2</v>
      </c>
      <c r="AE406" s="2">
        <f>(Table2[[#This Row],[Close Price]]/Table2[[#This Row],[Current Week Low]])-1</f>
        <v>5.3083205113031218E-2</v>
      </c>
      <c r="AF406" s="2">
        <f>(Table2[[#This Row],[Current Week High]]/Table2[[#This Row],[Close Price]])-1</f>
        <v>1.152008991289688E-2</v>
      </c>
      <c r="AG406" s="2">
        <f>(Table2[[#This Row],[Close Price]]/Table2[[#This Row],[Current Month Low]])-1</f>
        <v>7.7179176755447942E-2</v>
      </c>
      <c r="AH406" s="2">
        <f>(Table2[[#This Row],[Current Month High]]/Table2[[#This Row],[Close Price]])-1</f>
        <v>3.6723798819893183E-2</v>
      </c>
      <c r="AI406">
        <v>4.5237426243326802</v>
      </c>
      <c r="AJ406">
        <v>73.618225279281901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0.17</v>
      </c>
      <c r="AM406" t="s">
        <v>10218</v>
      </c>
      <c r="AN406">
        <v>3.17</v>
      </c>
      <c r="AO406" t="s">
        <v>10218</v>
      </c>
      <c r="AP406">
        <v>-2.7638038544617001E-2</v>
      </c>
      <c r="AQ406">
        <f>(Table2[[#This Row],[Sharpe Ratio]]-AVERAGE(Table2[Sharpe Ratio]))/_xlfn.STDEV.P(Table2[Sharpe Ratio])</f>
        <v>-0.98305500629714915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-1.9345186544451449</v>
      </c>
      <c r="AS406">
        <f>_xlfn.RANK.AVG(Table2[[#This Row],[1Y Return vs Nifty Z-Score]],Table2[1Y Return vs Nifty Z-Score])</f>
        <v>461</v>
      </c>
      <c r="AT406">
        <f>_xlfn.RANK.AVG(Table2[[#This Row],[6M Return vs Nifty Z-Score]],Table2[6M Return vs Nifty Z-Score])</f>
        <v>122</v>
      </c>
      <c r="AU406">
        <f>_xlfn.RANK.AVG(Table2[[#This Row],[Sharpe Ratio Z-Score]],Table2[Sharpe Ratio Z-Score])</f>
        <v>615</v>
      </c>
      <c r="AV406">
        <f>(Table2[[#This Row],[Rank 1Y]]+Table2[[#This Row],[Rank 6M]]+Table2[[#This Row],[Rank Sharpe]])/3</f>
        <v>399.33333333333331</v>
      </c>
    </row>
    <row r="407" spans="1:48" x14ac:dyDescent="0.3">
      <c r="A407" t="s">
        <v>75</v>
      </c>
      <c r="B407" t="s">
        <v>76</v>
      </c>
      <c r="C407" t="s">
        <v>10181</v>
      </c>
      <c r="D407" t="s">
        <v>77</v>
      </c>
      <c r="E407">
        <v>342588.62613455998</v>
      </c>
      <c r="F407">
        <v>11887.2</v>
      </c>
      <c r="G407">
        <v>16.596142242788002</v>
      </c>
      <c r="H407">
        <f>(Table2[[#This Row],[1Y Return vs Nifty]]-AVERAGE(Table2[1Y Return vs Nifty]))/_xlfn.STDEV.P(Table2[1Y Return vs Nifty])</f>
        <v>-0.31571991637358671</v>
      </c>
      <c r="I407">
        <v>-2.76196173650612</v>
      </c>
      <c r="J407">
        <f>(Table2[[#This Row],[1M Return vs Nifty]]-AVERAGE(Table2[1M Return vs Nifty]))/_xlfn.STDEV.P(Table2[1M Return vs Nifty])</f>
        <v>-0.4854656400094971</v>
      </c>
      <c r="K407">
        <v>2.0691784306413599</v>
      </c>
      <c r="L407">
        <f>(Table2[[#This Row],[6M Return vs Nifty]]-AVERAGE(Table2[6M Return vs Nifty]))/_xlfn.STDEV.P(Table2[6M Return vs Nifty])</f>
        <v>-0.14224962561371102</v>
      </c>
      <c r="M407">
        <v>0.441618813990801</v>
      </c>
      <c r="N407">
        <f>(Table2[[#This Row],[1W Return vs Nifty]]-AVERAGE(Table2[1W Return vs Nifty]))/_xlfn.STDEV.P(Table2[1W Return vs Nifty])</f>
        <v>-0.30907509265130895</v>
      </c>
      <c r="O407">
        <v>11576.89</v>
      </c>
      <c r="P407">
        <v>11120.2382814171</v>
      </c>
      <c r="Q407">
        <v>9966.8216447245504</v>
      </c>
      <c r="R407">
        <v>64.403897705415204</v>
      </c>
      <c r="S407" s="2">
        <f>(Table2[[#This Row],[Close Price]]-Table2[[#This Row],[20D EMA]])/Table2[[#This Row],[20D EMA]]</f>
        <v>2.6804262630119258E-2</v>
      </c>
      <c r="T407" s="2">
        <f>(Table2[[#This Row],[Close Price]]-Table2[[#This Row],[50D EMA]])/Table2[[#This Row],[50D EMA]]</f>
        <v>6.8969899670635826E-2</v>
      </c>
      <c r="U407" s="2">
        <f>(Table2[[#This Row],[Close Price]]-Table2[[#This Row],[200D EMA]])/Table2[[#This Row],[200D EMA]]</f>
        <v>0.19267710647675818</v>
      </c>
      <c r="V407">
        <v>0.99157419591109797</v>
      </c>
      <c r="W407">
        <v>11803.5</v>
      </c>
      <c r="X407">
        <v>11887.2</v>
      </c>
      <c r="Y407">
        <v>11644.5</v>
      </c>
      <c r="Z407">
        <v>11940</v>
      </c>
      <c r="AA407">
        <v>11228.65</v>
      </c>
      <c r="AB407">
        <v>12078</v>
      </c>
      <c r="AC407" s="2">
        <f>(Table2[[#This Row],[Close Price]]/Table2[[#This Row],[Day Low]])-1</f>
        <v>7.0911170415555169E-3</v>
      </c>
      <c r="AD407" s="2">
        <f>(Table2[[#This Row],[Day High]]/Table2[[#This Row],[Close Price]])-1</f>
        <v>0</v>
      </c>
      <c r="AE407" s="2">
        <f>(Table2[[#This Row],[Close Price]]/Table2[[#This Row],[Current Week Low]])-1</f>
        <v>2.0842457812701332E-2</v>
      </c>
      <c r="AF407" s="2">
        <f>(Table2[[#This Row],[Current Week High]]/Table2[[#This Row],[Close Price]])-1</f>
        <v>4.441752473248517E-3</v>
      </c>
      <c r="AG407" s="2">
        <f>(Table2[[#This Row],[Close Price]]/Table2[[#This Row],[Current Month Low]])-1</f>
        <v>5.8649080699817002E-2</v>
      </c>
      <c r="AH407" s="2">
        <f>(Table2[[#This Row],[Current Month High]]/Table2[[#This Row],[Close Price]])-1</f>
        <v>1.6050878255602585E-2</v>
      </c>
      <c r="AI407">
        <v>1.6050878255602501</v>
      </c>
      <c r="AJ407">
        <v>48.819740474357303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0.09</v>
      </c>
      <c r="AM407" t="s">
        <v>10218</v>
      </c>
      <c r="AN407">
        <v>2.46</v>
      </c>
      <c r="AO407" t="s">
        <v>10218</v>
      </c>
      <c r="AP407">
        <v>2.6980415528137E-2</v>
      </c>
      <c r="AQ407">
        <f>(Table2[[#This Row],[Sharpe Ratio]]-AVERAGE(Table2[Sharpe Ratio]))/_xlfn.STDEV.P(Table2[Sharpe Ratio])</f>
        <v>-0.35080669905808631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-1.6033169737061899</v>
      </c>
      <c r="AS407">
        <f>_xlfn.RANK.AVG(Table2[[#This Row],[1Y Return vs Nifty Z-Score]],Table2[1Y Return vs Nifty Z-Score])</f>
        <v>403</v>
      </c>
      <c r="AT407">
        <f>_xlfn.RANK.AVG(Table2[[#This Row],[6M Return vs Nifty Z-Score]],Table2[6M Return vs Nifty Z-Score])</f>
        <v>368</v>
      </c>
      <c r="AU407">
        <f>_xlfn.RANK.AVG(Table2[[#This Row],[Sharpe Ratio Z-Score]],Table2[Sharpe Ratio Z-Score])</f>
        <v>429</v>
      </c>
      <c r="AV407">
        <f>(Table2[[#This Row],[Rank 1Y]]+Table2[[#This Row],[Rank 6M]]+Table2[[#This Row],[Rank Sharpe]])/3</f>
        <v>400</v>
      </c>
    </row>
    <row r="408" spans="1:48" x14ac:dyDescent="0.3">
      <c r="A408" t="s">
        <v>312</v>
      </c>
      <c r="B408" t="s">
        <v>313</v>
      </c>
      <c r="C408" t="s">
        <v>10173</v>
      </c>
      <c r="D408" t="s">
        <v>255</v>
      </c>
      <c r="E408">
        <v>87871.616647500006</v>
      </c>
      <c r="F408">
        <v>4114.25</v>
      </c>
      <c r="G408">
        <v>36.051244549688398</v>
      </c>
      <c r="H408">
        <f>(Table2[[#This Row],[1Y Return vs Nifty]]-AVERAGE(Table2[1Y Return vs Nifty]))/_xlfn.STDEV.P(Table2[1Y Return vs Nifty])</f>
        <v>-4.8961277440769543E-2</v>
      </c>
      <c r="I408">
        <v>-0.75908557072877603</v>
      </c>
      <c r="J408">
        <f>(Table2[[#This Row],[1M Return vs Nifty]]-AVERAGE(Table2[1M Return vs Nifty]))/_xlfn.STDEV.P(Table2[1M Return vs Nifty])</f>
        <v>-0.2838838861019915</v>
      </c>
      <c r="K408">
        <v>2.88103440535891E-2</v>
      </c>
      <c r="L408">
        <f>(Table2[[#This Row],[6M Return vs Nifty]]-AVERAGE(Table2[6M Return vs Nifty]))/_xlfn.STDEV.P(Table2[6M Return vs Nifty])</f>
        <v>-0.21150889997834621</v>
      </c>
      <c r="M408">
        <v>1.8501450174471199</v>
      </c>
      <c r="N408">
        <f>(Table2[[#This Row],[1W Return vs Nifty]]-AVERAGE(Table2[1W Return vs Nifty]))/_xlfn.STDEV.P(Table2[1W Return vs Nifty])</f>
        <v>-1.9374981418665754E-2</v>
      </c>
      <c r="O408">
        <v>4089.69</v>
      </c>
      <c r="P408">
        <v>4006.8807432271501</v>
      </c>
      <c r="Q408">
        <v>3545.9248448779199</v>
      </c>
      <c r="R408">
        <v>52.674972006837898</v>
      </c>
      <c r="S408" s="2">
        <f>(Table2[[#This Row],[Close Price]]-Table2[[#This Row],[20D EMA]])/Table2[[#This Row],[20D EMA]]</f>
        <v>6.0053451484097685E-3</v>
      </c>
      <c r="T408" s="2">
        <f>(Table2[[#This Row],[Close Price]]-Table2[[#This Row],[50D EMA]])/Table2[[#This Row],[50D EMA]]</f>
        <v>2.6796219716380795E-2</v>
      </c>
      <c r="U408" s="2">
        <f>(Table2[[#This Row],[Close Price]]-Table2[[#This Row],[200D EMA]])/Table2[[#This Row],[200D EMA]]</f>
        <v>0.16027557830026332</v>
      </c>
      <c r="V408">
        <v>1.3108084112384899</v>
      </c>
      <c r="W408">
        <v>4120.3</v>
      </c>
      <c r="X408">
        <v>4204.95</v>
      </c>
      <c r="Y408">
        <v>4092.8</v>
      </c>
      <c r="Z408">
        <v>4216.95</v>
      </c>
      <c r="AA408">
        <v>3703.55</v>
      </c>
      <c r="AB408">
        <v>4296.3999999999996</v>
      </c>
      <c r="AC408" s="2">
        <f>(Table2[[#This Row],[Close Price]]/Table2[[#This Row],[Day Low]])-1</f>
        <v>-1.4683396840036167E-3</v>
      </c>
      <c r="AD408" s="2">
        <f>(Table2[[#This Row],[Day High]]/Table2[[#This Row],[Close Price]])-1</f>
        <v>2.2045330254602868E-2</v>
      </c>
      <c r="AE408" s="2">
        <f>(Table2[[#This Row],[Close Price]]/Table2[[#This Row],[Current Week Low]])-1</f>
        <v>5.2409108678654892E-3</v>
      </c>
      <c r="AF408" s="2">
        <f>(Table2[[#This Row],[Current Week High]]/Table2[[#This Row],[Close Price]])-1</f>
        <v>2.4962022239776394E-2</v>
      </c>
      <c r="AG408" s="2">
        <f>(Table2[[#This Row],[Close Price]]/Table2[[#This Row],[Current Month Low]])-1</f>
        <v>0.1108936020844864</v>
      </c>
      <c r="AH408" s="2">
        <f>(Table2[[#This Row],[Current Month High]]/Table2[[#This Row],[Close Price]])-1</f>
        <v>4.427295375827911E-2</v>
      </c>
      <c r="AI408">
        <v>4.4272953758279101</v>
      </c>
      <c r="AJ408">
        <v>73.483586683814295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0.02</v>
      </c>
      <c r="AM408" t="s">
        <v>10218</v>
      </c>
      <c r="AN408">
        <v>-1.31</v>
      </c>
      <c r="AO408" t="s">
        <v>10217</v>
      </c>
      <c r="AP408">
        <v>4.5444917019169997E-3</v>
      </c>
      <c r="AQ408">
        <f>(Table2[[#This Row],[Sharpe Ratio]]-AVERAGE(Table2[Sharpe Ratio]))/_xlfn.STDEV.P(Table2[Sharpe Ratio])</f>
        <v>-0.61051882568798066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-1.1742478706277535</v>
      </c>
      <c r="AS408">
        <f>_xlfn.RANK.AVG(Table2[[#This Row],[1Y Return vs Nifty Z-Score]],Table2[1Y Return vs Nifty Z-Score])</f>
        <v>302</v>
      </c>
      <c r="AT408">
        <f>_xlfn.RANK.AVG(Table2[[#This Row],[6M Return vs Nifty Z-Score]],Table2[6M Return vs Nifty Z-Score])</f>
        <v>393</v>
      </c>
      <c r="AU408">
        <f>_xlfn.RANK.AVG(Table2[[#This Row],[Sharpe Ratio Z-Score]],Table2[Sharpe Ratio Z-Score])</f>
        <v>505</v>
      </c>
      <c r="AV408">
        <f>(Table2[[#This Row],[Rank 1Y]]+Table2[[#This Row],[Rank 6M]]+Table2[[#This Row],[Rank Sharpe]])/3</f>
        <v>400</v>
      </c>
    </row>
    <row r="409" spans="1:48" x14ac:dyDescent="0.3">
      <c r="A409" t="s">
        <v>1061</v>
      </c>
      <c r="B409" t="s">
        <v>1062</v>
      </c>
      <c r="C409" t="s">
        <v>10173</v>
      </c>
      <c r="D409" t="s">
        <v>24</v>
      </c>
      <c r="E409">
        <v>12064.555064628001</v>
      </c>
      <c r="F409">
        <v>109.56</v>
      </c>
      <c r="G409">
        <v>36.846477042293799</v>
      </c>
      <c r="H409">
        <f>(Table2[[#This Row],[1Y Return vs Nifty]]-AVERAGE(Table2[1Y Return vs Nifty]))/_xlfn.STDEV.P(Table2[1Y Return vs Nifty])</f>
        <v>-3.8057446969144246E-2</v>
      </c>
      <c r="I409">
        <v>-5.7367353874129003</v>
      </c>
      <c r="J409">
        <f>(Table2[[#This Row],[1M Return vs Nifty]]-AVERAGE(Table2[1M Return vs Nifty]))/_xlfn.STDEV.P(Table2[1M Return vs Nifty])</f>
        <v>-0.78486512374886552</v>
      </c>
      <c r="K409">
        <v>-33.3587001711985</v>
      </c>
      <c r="L409">
        <f>(Table2[[#This Row],[6M Return vs Nifty]]-AVERAGE(Table2[6M Return vs Nifty]))/_xlfn.STDEV.P(Table2[6M Return vs Nifty])</f>
        <v>-1.3448312481999078</v>
      </c>
      <c r="M409">
        <v>0.87112935522400203</v>
      </c>
      <c r="N409">
        <f>(Table2[[#This Row],[1W Return vs Nifty]]-AVERAGE(Table2[1W Return vs Nifty]))/_xlfn.STDEV.P(Table2[1W Return vs Nifty])</f>
        <v>-0.22073505945524929</v>
      </c>
      <c r="O409">
        <v>111.43</v>
      </c>
      <c r="P409">
        <v>116.644148399816</v>
      </c>
      <c r="Q409">
        <v>116.77365495385</v>
      </c>
      <c r="R409">
        <v>45.4628595188194</v>
      </c>
      <c r="S409" s="2">
        <f>(Table2[[#This Row],[Close Price]]-Table2[[#This Row],[20D EMA]])/Table2[[#This Row],[20D EMA]]</f>
        <v>-1.6781836130306062E-2</v>
      </c>
      <c r="T409" s="2">
        <f>(Table2[[#This Row],[Close Price]]-Table2[[#This Row],[50D EMA]])/Table2[[#This Row],[50D EMA]]</f>
        <v>-6.0732994299328061E-2</v>
      </c>
      <c r="U409" s="2">
        <f>(Table2[[#This Row],[Close Price]]-Table2[[#This Row],[200D EMA]])/Table2[[#This Row],[200D EMA]]</f>
        <v>-6.1774678172922634E-2</v>
      </c>
      <c r="V409">
        <v>1.02942400008125</v>
      </c>
      <c r="W409">
        <v>109.91</v>
      </c>
      <c r="X409">
        <v>111.3</v>
      </c>
      <c r="Y409">
        <v>109.29</v>
      </c>
      <c r="Z409">
        <v>116.5</v>
      </c>
      <c r="AA409">
        <v>104.45</v>
      </c>
      <c r="AB409">
        <v>118.7</v>
      </c>
      <c r="AC409" s="2">
        <f>(Table2[[#This Row],[Close Price]]/Table2[[#This Row],[Day Low]])-1</f>
        <v>-3.1844236193248054E-3</v>
      </c>
      <c r="AD409" s="2">
        <f>(Table2[[#This Row],[Day High]]/Table2[[#This Row],[Close Price]])-1</f>
        <v>1.5881708652792925E-2</v>
      </c>
      <c r="AE409" s="2">
        <f>(Table2[[#This Row],[Close Price]]/Table2[[#This Row],[Current Week Low]])-1</f>
        <v>2.4704913532802575E-3</v>
      </c>
      <c r="AF409" s="2">
        <f>(Table2[[#This Row],[Current Week High]]/Table2[[#This Row],[Close Price]])-1</f>
        <v>6.3344286235852421E-2</v>
      </c>
      <c r="AG409" s="2">
        <f>(Table2[[#This Row],[Close Price]]/Table2[[#This Row],[Current Month Low]])-1</f>
        <v>4.8922929631402656E-2</v>
      </c>
      <c r="AH409" s="2">
        <f>(Table2[[#This Row],[Current Month High]]/Table2[[#This Row],[Close Price]])-1</f>
        <v>8.342460752099301E-2</v>
      </c>
      <c r="AI409">
        <v>39.193136181087901</v>
      </c>
      <c r="AJ409">
        <v>66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-0.21</v>
      </c>
      <c r="AM409" t="s">
        <v>10217</v>
      </c>
      <c r="AN409">
        <v>2</v>
      </c>
      <c r="AO409" t="s">
        <v>10218</v>
      </c>
      <c r="AP409">
        <v>0.106526241168911</v>
      </c>
      <c r="AQ409">
        <f>(Table2[[#This Row],[Sharpe Ratio]]-AVERAGE(Table2[Sharpe Ratio]))/_xlfn.STDEV.P(Table2[Sharpe Ratio])</f>
        <v>0.56999405341874276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298</v>
      </c>
      <c r="AT409">
        <f>_xlfn.RANK.AVG(Table2[[#This Row],[6M Return vs Nifty Z-Score]],Table2[6M Return vs Nifty Z-Score])</f>
        <v>702</v>
      </c>
      <c r="AU409">
        <f>_xlfn.RANK.AVG(Table2[[#This Row],[Sharpe Ratio Z-Score]],Table2[Sharpe Ratio Z-Score])</f>
        <v>203</v>
      </c>
      <c r="AV409">
        <f>(Table2[[#This Row],[Rank 1Y]]+Table2[[#This Row],[Rank 6M]]+Table2[[#This Row],[Rank Sharpe]])/3</f>
        <v>401</v>
      </c>
    </row>
    <row r="410" spans="1:48" x14ac:dyDescent="0.3">
      <c r="A410" t="s">
        <v>614</v>
      </c>
      <c r="B410" t="s">
        <v>615</v>
      </c>
      <c r="C410" t="s">
        <v>10188</v>
      </c>
      <c r="D410" t="s">
        <v>170</v>
      </c>
      <c r="E410">
        <v>30529.432940175</v>
      </c>
      <c r="F410">
        <v>906.75</v>
      </c>
      <c r="G410">
        <v>63.823566138587204</v>
      </c>
      <c r="H410">
        <f>(Table2[[#This Row],[1Y Return vs Nifty]]-AVERAGE(Table2[1Y Return vs Nifty]))/_xlfn.STDEV.P(Table2[1Y Return vs Nifty])</f>
        <v>0.33183891523832354</v>
      </c>
      <c r="I410">
        <v>2.2245891828600901</v>
      </c>
      <c r="J410">
        <f>(Table2[[#This Row],[1M Return vs Nifty]]-AVERAGE(Table2[1M Return vs Nifty]))/_xlfn.STDEV.P(Table2[1M Return vs Nifty])</f>
        <v>1.6411459259290762E-2</v>
      </c>
      <c r="K410">
        <v>-14.085046319902901</v>
      </c>
      <c r="L410">
        <f>(Table2[[#This Row],[6M Return vs Nifty]]-AVERAGE(Table2[6M Return vs Nifty]))/_xlfn.STDEV.P(Table2[6M Return vs Nifty])</f>
        <v>-0.69059670646666227</v>
      </c>
      <c r="M410">
        <v>0.186601838232475</v>
      </c>
      <c r="N410">
        <f>(Table2[[#This Row],[1W Return vs Nifty]]-AVERAGE(Table2[1W Return vs Nifty]))/_xlfn.STDEV.P(Table2[1W Return vs Nifty])</f>
        <v>-0.36152597788305851</v>
      </c>
      <c r="O410">
        <v>890.3</v>
      </c>
      <c r="P410">
        <v>866.98632386175495</v>
      </c>
      <c r="Q410">
        <v>778.28752897490301</v>
      </c>
      <c r="R410">
        <v>65.166451652372004</v>
      </c>
      <c r="S410" s="2">
        <f>(Table2[[#This Row],[Close Price]]-Table2[[#This Row],[20D EMA]])/Table2[[#This Row],[20D EMA]]</f>
        <v>1.8476917892845161E-2</v>
      </c>
      <c r="T410" s="2">
        <f>(Table2[[#This Row],[Close Price]]-Table2[[#This Row],[50D EMA]])/Table2[[#This Row],[50D EMA]]</f>
        <v>4.586424842450635E-2</v>
      </c>
      <c r="U410" s="2">
        <f>(Table2[[#This Row],[Close Price]]-Table2[[#This Row],[200D EMA]])/Table2[[#This Row],[200D EMA]]</f>
        <v>0.16505785618111765</v>
      </c>
      <c r="V410">
        <v>0.52965254412092</v>
      </c>
      <c r="W410">
        <v>908.8</v>
      </c>
      <c r="X410">
        <v>925.5</v>
      </c>
      <c r="Y410">
        <v>893</v>
      </c>
      <c r="Z410">
        <v>920</v>
      </c>
      <c r="AA410">
        <v>856.4</v>
      </c>
      <c r="AB410">
        <v>928.15</v>
      </c>
      <c r="AC410" s="2">
        <f>(Table2[[#This Row],[Close Price]]/Table2[[#This Row],[Day Low]])-1</f>
        <v>-2.2557218309858795E-3</v>
      </c>
      <c r="AD410" s="2">
        <f>(Table2[[#This Row],[Day High]]/Table2[[#This Row],[Close Price]])-1</f>
        <v>2.0678246484698182E-2</v>
      </c>
      <c r="AE410" s="2">
        <f>(Table2[[#This Row],[Close Price]]/Table2[[#This Row],[Current Week Low]])-1</f>
        <v>1.5397536394176958E-2</v>
      </c>
      <c r="AF410" s="2">
        <f>(Table2[[#This Row],[Current Week High]]/Table2[[#This Row],[Close Price]])-1</f>
        <v>1.4612627515853349E-2</v>
      </c>
      <c r="AG410" s="2">
        <f>(Table2[[#This Row],[Close Price]]/Table2[[#This Row],[Current Month Low]])-1</f>
        <v>5.8792620270901486E-2</v>
      </c>
      <c r="AH410" s="2">
        <f>(Table2[[#This Row],[Current Month High]]/Table2[[#This Row],[Close Price]])-1</f>
        <v>2.3600771987868807E-2</v>
      </c>
      <c r="AI410">
        <v>9.1811414392059607</v>
      </c>
      <c r="AJ410">
        <v>93.543223052294493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-0.03</v>
      </c>
      <c r="AM410" t="s">
        <v>10217</v>
      </c>
      <c r="AN410">
        <v>0.35</v>
      </c>
      <c r="AO410" t="s">
        <v>10218</v>
      </c>
      <c r="AP410">
        <v>2.1221774870528998E-2</v>
      </c>
      <c r="AQ410">
        <f>(Table2[[#This Row],[Sharpe Ratio]]-AVERAGE(Table2[Sharpe Ratio]))/_xlfn.STDEV.P(Table2[Sharpe Ratio])</f>
        <v>-0.41746715054067302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-1.1213394603927795</v>
      </c>
      <c r="AS410">
        <f>_xlfn.RANK.AVG(Table2[[#This Row],[1Y Return vs Nifty Z-Score]],Table2[1Y Return vs Nifty Z-Score])</f>
        <v>203</v>
      </c>
      <c r="AT410">
        <f>_xlfn.RANK.AVG(Table2[[#This Row],[6M Return vs Nifty Z-Score]],Table2[6M Return vs Nifty Z-Score])</f>
        <v>556</v>
      </c>
      <c r="AU410">
        <f>_xlfn.RANK.AVG(Table2[[#This Row],[Sharpe Ratio Z-Score]],Table2[Sharpe Ratio Z-Score])</f>
        <v>448</v>
      </c>
      <c r="AV410">
        <f>(Table2[[#This Row],[Rank 1Y]]+Table2[[#This Row],[Rank 6M]]+Table2[[#This Row],[Rank Sharpe]])/3</f>
        <v>402.33333333333331</v>
      </c>
    </row>
    <row r="411" spans="1:48" x14ac:dyDescent="0.3">
      <c r="A411" t="s">
        <v>889</v>
      </c>
      <c r="B411" t="s">
        <v>890</v>
      </c>
      <c r="C411" t="s">
        <v>10178</v>
      </c>
      <c r="D411" t="s">
        <v>60</v>
      </c>
      <c r="E411">
        <v>17161.242104159999</v>
      </c>
      <c r="F411">
        <v>1640.4</v>
      </c>
      <c r="G411">
        <v>47.681729270175403</v>
      </c>
      <c r="H411">
        <f>(Table2[[#This Row],[1Y Return vs Nifty]]-AVERAGE(Table2[1Y Return vs Nifty]))/_xlfn.STDEV.P(Table2[1Y Return vs Nifty])</f>
        <v>0.11051011598724773</v>
      </c>
      <c r="I411">
        <v>3.19712445992998</v>
      </c>
      <c r="J411">
        <f>(Table2[[#This Row],[1M Return vs Nifty]]-AVERAGE(Table2[1M Return vs Nifty]))/_xlfn.STDEV.P(Table2[1M Return vs Nifty])</f>
        <v>0.11429338038774076</v>
      </c>
      <c r="K411">
        <v>-2.1736683425389902</v>
      </c>
      <c r="L411">
        <f>(Table2[[#This Row],[6M Return vs Nifty]]-AVERAGE(Table2[6M Return vs Nifty]))/_xlfn.STDEV.P(Table2[6M Return vs Nifty])</f>
        <v>-0.28627093759288369</v>
      </c>
      <c r="M411">
        <v>-7.7449041367157099</v>
      </c>
      <c r="N411">
        <f>(Table2[[#This Row],[1W Return vs Nifty]]-AVERAGE(Table2[1W Return vs Nifty]))/_xlfn.STDEV.P(Table2[1W Return vs Nifty])</f>
        <v>-1.9928468276808817</v>
      </c>
      <c r="O411">
        <v>1661.24</v>
      </c>
      <c r="P411">
        <v>1604.9928753095101</v>
      </c>
      <c r="Q411">
        <v>1426.16094616901</v>
      </c>
      <c r="R411">
        <v>37.523853172940797</v>
      </c>
      <c r="S411" s="2">
        <f>(Table2[[#This Row],[Close Price]]-Table2[[#This Row],[20D EMA]])/Table2[[#This Row],[20D EMA]]</f>
        <v>-1.2544846018636632E-2</v>
      </c>
      <c r="T411" s="2">
        <f>(Table2[[#This Row],[Close Price]]-Table2[[#This Row],[50D EMA]])/Table2[[#This Row],[50D EMA]]</f>
        <v>2.206061175421857E-2</v>
      </c>
      <c r="U411" s="2">
        <f>(Table2[[#This Row],[Close Price]]-Table2[[#This Row],[200D EMA]])/Table2[[#This Row],[200D EMA]]</f>
        <v>0.150220810916527</v>
      </c>
      <c r="V411">
        <v>0.36424629388702801</v>
      </c>
      <c r="W411">
        <v>1633.25</v>
      </c>
      <c r="X411">
        <v>1655.1</v>
      </c>
      <c r="Y411">
        <v>1626.15</v>
      </c>
      <c r="Z411">
        <v>1721.85</v>
      </c>
      <c r="AA411">
        <v>1513.8</v>
      </c>
      <c r="AB411">
        <v>1799</v>
      </c>
      <c r="AC411" s="2">
        <f>(Table2[[#This Row],[Close Price]]/Table2[[#This Row],[Day Low]])-1</f>
        <v>4.3777743762436483E-3</v>
      </c>
      <c r="AD411" s="2">
        <f>(Table2[[#This Row],[Day High]]/Table2[[#This Row],[Close Price]])-1</f>
        <v>8.9612289685441215E-3</v>
      </c>
      <c r="AE411" s="2">
        <f>(Table2[[#This Row],[Close Price]]/Table2[[#This Row],[Current Week Low]])-1</f>
        <v>8.7630292408449328E-3</v>
      </c>
      <c r="AF411" s="2">
        <f>(Table2[[#This Row],[Current Week High]]/Table2[[#This Row],[Close Price]])-1</f>
        <v>4.9652523774688984E-2</v>
      </c>
      <c r="AG411" s="2">
        <f>(Table2[[#This Row],[Close Price]]/Table2[[#This Row],[Current Month Low]])-1</f>
        <v>8.3630598493856567E-2</v>
      </c>
      <c r="AH411" s="2">
        <f>(Table2[[#This Row],[Current Month High]]/Table2[[#This Row],[Close Price]])-1</f>
        <v>9.6683735674225835E-2</v>
      </c>
      <c r="AI411">
        <v>9.6683735674225808</v>
      </c>
      <c r="AJ411">
        <v>82.256541303260903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-0.05</v>
      </c>
      <c r="AM411" t="s">
        <v>10217</v>
      </c>
      <c r="AN411">
        <v>-2.93</v>
      </c>
      <c r="AO411" t="s">
        <v>10217</v>
      </c>
      <c r="AQ411">
        <f>(Table2[[#This Row],[Sharpe Ratio]]-AVERAGE(Table2[Sharpe Ratio]))/_xlfn.STDEV.P(Table2[Sharpe Ratio])</f>
        <v>-0.66312462046151466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-2.7174388893602917</v>
      </c>
      <c r="AS411">
        <f>_xlfn.RANK.AVG(Table2[[#This Row],[1Y Return vs Nifty Z-Score]],Table2[1Y Return vs Nifty Z-Score])</f>
        <v>255</v>
      </c>
      <c r="AT411">
        <f>_xlfn.RANK.AVG(Table2[[#This Row],[6M Return vs Nifty Z-Score]],Table2[6M Return vs Nifty Z-Score])</f>
        <v>416</v>
      </c>
      <c r="AU411">
        <f>_xlfn.RANK.AVG(Table2[[#This Row],[Sharpe Ratio Z-Score]],Table2[Sharpe Ratio Z-Score])</f>
        <v>537.5</v>
      </c>
      <c r="AV411">
        <f>(Table2[[#This Row],[Rank 1Y]]+Table2[[#This Row],[Rank 6M]]+Table2[[#This Row],[Rank Sharpe]])/3</f>
        <v>402.83333333333331</v>
      </c>
    </row>
    <row r="412" spans="1:48" x14ac:dyDescent="0.3">
      <c r="A412" t="s">
        <v>567</v>
      </c>
      <c r="B412" t="s">
        <v>568</v>
      </c>
      <c r="C412" t="s">
        <v>10177</v>
      </c>
      <c r="D412" t="s">
        <v>388</v>
      </c>
      <c r="E412">
        <v>35292.55956922</v>
      </c>
      <c r="F412">
        <v>555.70000000000005</v>
      </c>
      <c r="G412">
        <v>2.0858540818623199</v>
      </c>
      <c r="H412">
        <f>(Table2[[#This Row],[1Y Return vs Nifty]]-AVERAGE(Table2[1Y Return vs Nifty]))/_xlfn.STDEV.P(Table2[1Y Return vs Nifty])</f>
        <v>-0.51467773521572235</v>
      </c>
      <c r="I412">
        <v>-0.56500404878113797</v>
      </c>
      <c r="J412">
        <f>(Table2[[#This Row],[1M Return vs Nifty]]-AVERAGE(Table2[1M Return vs Nifty]))/_xlfn.STDEV.P(Table2[1M Return vs Nifty])</f>
        <v>-0.26435033017690079</v>
      </c>
      <c r="K412">
        <v>-12.034031092494001</v>
      </c>
      <c r="L412">
        <f>(Table2[[#This Row],[6M Return vs Nifty]]-AVERAGE(Table2[6M Return vs Nifty]))/_xlfn.STDEV.P(Table2[6M Return vs Nifty])</f>
        <v>-0.62097602023120979</v>
      </c>
      <c r="M412">
        <v>5.6301048020076898</v>
      </c>
      <c r="N412">
        <f>(Table2[[#This Row],[1W Return vs Nifty]]-AVERAGE(Table2[1W Return vs Nifty]))/_xlfn.STDEV.P(Table2[1W Return vs Nifty])</f>
        <v>0.75807223067792839</v>
      </c>
      <c r="O412">
        <v>536.04999999999995</v>
      </c>
      <c r="P412">
        <v>517.79816675334303</v>
      </c>
      <c r="Q412">
        <v>475.62795911041201</v>
      </c>
      <c r="R412">
        <v>64.339434396574802</v>
      </c>
      <c r="S412" s="2">
        <f>(Table2[[#This Row],[Close Price]]-Table2[[#This Row],[20D EMA]])/Table2[[#This Row],[20D EMA]]</f>
        <v>3.6657028262289136E-2</v>
      </c>
      <c r="T412" s="2">
        <f>(Table2[[#This Row],[Close Price]]-Table2[[#This Row],[50D EMA]])/Table2[[#This Row],[50D EMA]]</f>
        <v>7.3198083114712612E-2</v>
      </c>
      <c r="U412" s="2">
        <f>(Table2[[#This Row],[Close Price]]-Table2[[#This Row],[200D EMA]])/Table2[[#This Row],[200D EMA]]</f>
        <v>0.16835015552775812</v>
      </c>
      <c r="V412">
        <v>1.10723240313479</v>
      </c>
      <c r="W412">
        <v>551.04999999999995</v>
      </c>
      <c r="X412">
        <v>560</v>
      </c>
      <c r="Y412">
        <v>543.65</v>
      </c>
      <c r="Z412">
        <v>568.04999999999995</v>
      </c>
      <c r="AA412">
        <v>500.5</v>
      </c>
      <c r="AB412">
        <v>568.04999999999995</v>
      </c>
      <c r="AC412" s="2">
        <f>(Table2[[#This Row],[Close Price]]/Table2[[#This Row],[Day Low]])-1</f>
        <v>8.4384357136377819E-3</v>
      </c>
      <c r="AD412" s="2">
        <f>(Table2[[#This Row],[Day High]]/Table2[[#This Row],[Close Price]])-1</f>
        <v>7.7379881230879022E-3</v>
      </c>
      <c r="AE412" s="2">
        <f>(Table2[[#This Row],[Close Price]]/Table2[[#This Row],[Current Week Low]])-1</f>
        <v>2.2164995861307935E-2</v>
      </c>
      <c r="AF412" s="2">
        <f>(Table2[[#This Row],[Current Week High]]/Table2[[#This Row],[Close Price]])-1</f>
        <v>2.2224221702357161E-2</v>
      </c>
      <c r="AG412" s="2">
        <f>(Table2[[#This Row],[Close Price]]/Table2[[#This Row],[Current Month Low]])-1</f>
        <v>0.11028971028971046</v>
      </c>
      <c r="AH412" s="2">
        <f>(Table2[[#This Row],[Current Month High]]/Table2[[#This Row],[Close Price]])-1</f>
        <v>2.2224221702357161E-2</v>
      </c>
      <c r="AI412">
        <v>2.2224221702357099</v>
      </c>
      <c r="AJ412">
        <v>52.246575342465697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-0.02</v>
      </c>
      <c r="AM412" t="s">
        <v>10217</v>
      </c>
      <c r="AN412">
        <v>7.11</v>
      </c>
      <c r="AO412" t="s">
        <v>10218</v>
      </c>
      <c r="AP412">
        <v>0.113836124159583</v>
      </c>
      <c r="AQ412">
        <f>(Table2[[#This Row],[Sharpe Ratio]]-AVERAGE(Table2[Sharpe Ratio]))/_xlfn.STDEV.P(Table2[Sharpe Ratio])</f>
        <v>0.65461126248166757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1.2679407535763021E-2</v>
      </c>
      <c r="AS412">
        <f>_xlfn.RANK.AVG(Table2[[#This Row],[1Y Return vs Nifty Z-Score]],Table2[1Y Return vs Nifty Z-Score])</f>
        <v>496</v>
      </c>
      <c r="AT412">
        <f>_xlfn.RANK.AVG(Table2[[#This Row],[6M Return vs Nifty Z-Score]],Table2[6M Return vs Nifty Z-Score])</f>
        <v>528</v>
      </c>
      <c r="AU412">
        <f>_xlfn.RANK.AVG(Table2[[#This Row],[Sharpe Ratio Z-Score]],Table2[Sharpe Ratio Z-Score])</f>
        <v>187</v>
      </c>
      <c r="AV412">
        <f>(Table2[[#This Row],[Rank 1Y]]+Table2[[#This Row],[Rank 6M]]+Table2[[#This Row],[Rank Sharpe]])/3</f>
        <v>403.66666666666669</v>
      </c>
    </row>
    <row r="413" spans="1:48" x14ac:dyDescent="0.3">
      <c r="A413" t="s">
        <v>693</v>
      </c>
      <c r="B413" t="s">
        <v>694</v>
      </c>
      <c r="C413" t="s">
        <v>10183</v>
      </c>
      <c r="D413" t="s">
        <v>416</v>
      </c>
      <c r="E413">
        <v>25392.22884</v>
      </c>
      <c r="F413">
        <v>3622.7</v>
      </c>
      <c r="G413">
        <v>9.1832509752823501</v>
      </c>
      <c r="H413">
        <f>(Table2[[#This Row],[1Y Return vs Nifty]]-AVERAGE(Table2[1Y Return vs Nifty]))/_xlfn.STDEV.P(Table2[1Y Return vs Nifty])</f>
        <v>-0.41736177637940147</v>
      </c>
      <c r="I413">
        <v>-4.8344556460817198</v>
      </c>
      <c r="J413">
        <f>(Table2[[#This Row],[1M Return vs Nifty]]-AVERAGE(Table2[1M Return vs Nifty]))/_xlfn.STDEV.P(Table2[1M Return vs Nifty])</f>
        <v>-0.69405415106840618</v>
      </c>
      <c r="K413">
        <v>-13.496383988197699</v>
      </c>
      <c r="L413">
        <f>(Table2[[#This Row],[6M Return vs Nifty]]-AVERAGE(Table2[6M Return vs Nifty]))/_xlfn.STDEV.P(Table2[6M Return vs Nifty])</f>
        <v>-0.67061485799152798</v>
      </c>
      <c r="M413">
        <v>-1.9229355312502801</v>
      </c>
      <c r="N413">
        <f>(Table2[[#This Row],[1W Return vs Nifty]]-AVERAGE(Table2[1W Return vs Nifty]))/_xlfn.STDEV.P(Table2[1W Return vs Nifty])</f>
        <v>-0.79540729942960808</v>
      </c>
      <c r="O413">
        <v>3583.03</v>
      </c>
      <c r="P413">
        <v>3486.9952087443598</v>
      </c>
      <c r="Q413">
        <v>3165.8858643808499</v>
      </c>
      <c r="R413">
        <v>56.496712509796097</v>
      </c>
      <c r="S413" s="2">
        <f>(Table2[[#This Row],[Close Price]]-Table2[[#This Row],[20D EMA]])/Table2[[#This Row],[20D EMA]]</f>
        <v>1.1071634901186877E-2</v>
      </c>
      <c r="T413" s="2">
        <f>(Table2[[#This Row],[Close Price]]-Table2[[#This Row],[50D EMA]])/Table2[[#This Row],[50D EMA]]</f>
        <v>3.8917401123847895E-2</v>
      </c>
      <c r="U413" s="2">
        <f>(Table2[[#This Row],[Close Price]]-Table2[[#This Row],[200D EMA]])/Table2[[#This Row],[200D EMA]]</f>
        <v>0.14429267357952869</v>
      </c>
      <c r="V413">
        <v>0.84524362139772002</v>
      </c>
      <c r="W413">
        <v>3622.8</v>
      </c>
      <c r="X413">
        <v>3738.55</v>
      </c>
      <c r="Y413">
        <v>3520.3</v>
      </c>
      <c r="Z413">
        <v>3695</v>
      </c>
      <c r="AA413">
        <v>3425.25</v>
      </c>
      <c r="AB413">
        <v>3728.65</v>
      </c>
      <c r="AC413" s="2">
        <f>(Table2[[#This Row],[Close Price]]/Table2[[#This Row],[Day Low]])-1</f>
        <v>-2.760295903725396E-5</v>
      </c>
      <c r="AD413" s="2">
        <f>(Table2[[#This Row],[Day High]]/Table2[[#This Row],[Close Price]])-1</f>
        <v>3.1978910757170187E-2</v>
      </c>
      <c r="AE413" s="2">
        <f>(Table2[[#This Row],[Close Price]]/Table2[[#This Row],[Current Week Low]])-1</f>
        <v>2.9088429963355367E-2</v>
      </c>
      <c r="AF413" s="2">
        <f>(Table2[[#This Row],[Current Week High]]/Table2[[#This Row],[Close Price]])-1</f>
        <v>1.9957490269688405E-2</v>
      </c>
      <c r="AG413" s="2">
        <f>(Table2[[#This Row],[Close Price]]/Table2[[#This Row],[Current Month Low]])-1</f>
        <v>5.7645427341070032E-2</v>
      </c>
      <c r="AH413" s="2">
        <f>(Table2[[#This Row],[Current Month High]]/Table2[[#This Row],[Close Price]])-1</f>
        <v>2.924614237999279E-2</v>
      </c>
      <c r="AI413">
        <v>8.72553620228007</v>
      </c>
      <c r="AJ413">
        <v>45.352779505286101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</v>
      </c>
      <c r="AM413" t="s">
        <v>10218</v>
      </c>
      <c r="AN413">
        <v>-1.63</v>
      </c>
      <c r="AO413" t="s">
        <v>10217</v>
      </c>
      <c r="AP413">
        <v>9.8616388433868996E-2</v>
      </c>
      <c r="AQ413">
        <f>(Table2[[#This Row],[Sharpe Ratio]]-AVERAGE(Table2[Sharpe Ratio]))/_xlfn.STDEV.P(Table2[Sharpe Ratio])</f>
        <v>0.47843175845559605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-2.0990063264133476</v>
      </c>
      <c r="AS413">
        <f>_xlfn.RANK.AVG(Table2[[#This Row],[1Y Return vs Nifty Z-Score]],Table2[1Y Return vs Nifty Z-Score])</f>
        <v>449</v>
      </c>
      <c r="AT413">
        <f>_xlfn.RANK.AVG(Table2[[#This Row],[6M Return vs Nifty Z-Score]],Table2[6M Return vs Nifty Z-Score])</f>
        <v>547</v>
      </c>
      <c r="AU413">
        <f>_xlfn.RANK.AVG(Table2[[#This Row],[Sharpe Ratio Z-Score]],Table2[Sharpe Ratio Z-Score])</f>
        <v>215</v>
      </c>
      <c r="AV413">
        <f>(Table2[[#This Row],[Rank 1Y]]+Table2[[#This Row],[Rank 6M]]+Table2[[#This Row],[Rank Sharpe]])/3</f>
        <v>403.66666666666669</v>
      </c>
    </row>
    <row r="414" spans="1:48" x14ac:dyDescent="0.3">
      <c r="A414" t="s">
        <v>134</v>
      </c>
      <c r="B414" t="s">
        <v>135</v>
      </c>
      <c r="C414" t="s">
        <v>10173</v>
      </c>
      <c r="D414" t="s">
        <v>54</v>
      </c>
      <c r="E414">
        <v>208705.3855758</v>
      </c>
      <c r="F414">
        <v>328.5</v>
      </c>
      <c r="G414">
        <v>5.6700812432949803</v>
      </c>
      <c r="H414">
        <f>(Table2[[#This Row],[1Y Return vs Nifty]]-AVERAGE(Table2[1Y Return vs Nifty]))/_xlfn.STDEV.P(Table2[1Y Return vs Nifty])</f>
        <v>-0.4655326038189736</v>
      </c>
      <c r="I414">
        <v>-11.0610511428713</v>
      </c>
      <c r="J414">
        <f>(Table2[[#This Row],[1M Return vs Nifty]]-AVERAGE(Table2[1M Return vs Nifty]))/_xlfn.STDEV.P(Table2[1M Return vs Nifty])</f>
        <v>-1.3207369498166113</v>
      </c>
      <c r="K414">
        <v>17.4800419796026</v>
      </c>
      <c r="L414">
        <f>(Table2[[#This Row],[6M Return vs Nifty]]-AVERAGE(Table2[6M Return vs Nifty]))/_xlfn.STDEV.P(Table2[6M Return vs Nifty])</f>
        <v>0.38086443098695233</v>
      </c>
      <c r="M414">
        <v>-4.16684320240046</v>
      </c>
      <c r="N414">
        <f>(Table2[[#This Row],[1W Return vs Nifty]]-AVERAGE(Table2[1W Return vs Nifty]))/_xlfn.STDEV.P(Table2[1W Return vs Nifty])</f>
        <v>-1.2569253743740678</v>
      </c>
      <c r="O414">
        <v>339.66</v>
      </c>
      <c r="P414">
        <v>345.95696093227002</v>
      </c>
      <c r="Q414">
        <v>299.39099895525402</v>
      </c>
      <c r="R414">
        <v>27.510436185748599</v>
      </c>
      <c r="S414" s="2">
        <f>(Table2[[#This Row],[Close Price]]-Table2[[#This Row],[20D EMA]])/Table2[[#This Row],[20D EMA]]</f>
        <v>-3.2856385797562337E-2</v>
      </c>
      <c r="T414" s="2">
        <f>(Table2[[#This Row],[Close Price]]-Table2[[#This Row],[50D EMA]])/Table2[[#This Row],[50D EMA]]</f>
        <v>-5.0459921041125316E-2</v>
      </c>
      <c r="U414" s="2">
        <f>(Table2[[#This Row],[Close Price]]-Table2[[#This Row],[200D EMA]])/Table2[[#This Row],[200D EMA]]</f>
        <v>9.7227375393127688E-2</v>
      </c>
      <c r="V414">
        <v>0.78523062917067299</v>
      </c>
      <c r="W414">
        <v>329</v>
      </c>
      <c r="X414">
        <v>331.9</v>
      </c>
      <c r="Y414">
        <v>327.5</v>
      </c>
      <c r="Z414">
        <v>335.2</v>
      </c>
      <c r="AA414">
        <v>326</v>
      </c>
      <c r="AB414">
        <v>358.4</v>
      </c>
      <c r="AC414" s="2">
        <f>(Table2[[#This Row],[Close Price]]/Table2[[#This Row],[Day Low]])-1</f>
        <v>-1.5197568389058169E-3</v>
      </c>
      <c r="AD414" s="2">
        <f>(Table2[[#This Row],[Day High]]/Table2[[#This Row],[Close Price]])-1</f>
        <v>1.0350076103500694E-2</v>
      </c>
      <c r="AE414" s="2">
        <f>(Table2[[#This Row],[Close Price]]/Table2[[#This Row],[Current Week Low]])-1</f>
        <v>3.0534351145037331E-3</v>
      </c>
      <c r="AF414" s="2">
        <f>(Table2[[#This Row],[Current Week High]]/Table2[[#This Row],[Close Price]])-1</f>
        <v>2.0395738203957237E-2</v>
      </c>
      <c r="AG414" s="2">
        <f>(Table2[[#This Row],[Close Price]]/Table2[[#This Row],[Current Month Low]])-1</f>
        <v>7.6687116564417845E-3</v>
      </c>
      <c r="AH414" s="2">
        <f>(Table2[[#This Row],[Current Month High]]/Table2[[#This Row],[Close Price]])-1</f>
        <v>9.1019786910197853E-2</v>
      </c>
      <c r="AI414">
        <v>20.152207001522001</v>
      </c>
      <c r="AJ414">
        <v>61.982248520710002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-0.13</v>
      </c>
      <c r="AM414" t="s">
        <v>10217</v>
      </c>
      <c r="AN414">
        <v>-6.24</v>
      </c>
      <c r="AO414" t="s">
        <v>10217</v>
      </c>
      <c r="AQ414">
        <f>(Table2[[#This Row],[Sharpe Ratio]]-AVERAGE(Table2[Sharpe Ratio]))/_xlfn.STDEV.P(Table2[Sharpe Ratio])</f>
        <v>-0.66312462046151466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473</v>
      </c>
      <c r="AT414">
        <f>_xlfn.RANK.AVG(Table2[[#This Row],[6M Return vs Nifty Z-Score]],Table2[6M Return vs Nifty Z-Score])</f>
        <v>207</v>
      </c>
      <c r="AU414">
        <f>_xlfn.RANK.AVG(Table2[[#This Row],[Sharpe Ratio Z-Score]],Table2[Sharpe Ratio Z-Score])</f>
        <v>537.5</v>
      </c>
      <c r="AV414">
        <f>(Table2[[#This Row],[Rank 1Y]]+Table2[[#This Row],[Rank 6M]]+Table2[[#This Row],[Rank Sharpe]])/3</f>
        <v>405.83333333333331</v>
      </c>
    </row>
    <row r="415" spans="1:48" x14ac:dyDescent="0.3">
      <c r="A415" t="s">
        <v>1030</v>
      </c>
      <c r="B415" t="s">
        <v>1031</v>
      </c>
      <c r="C415" t="s">
        <v>10176</v>
      </c>
      <c r="D415" t="s">
        <v>46</v>
      </c>
      <c r="E415">
        <v>12983.44714065</v>
      </c>
      <c r="F415">
        <v>506.1</v>
      </c>
      <c r="G415">
        <v>19.897657299885299</v>
      </c>
      <c r="H415">
        <f>(Table2[[#This Row],[1Y Return vs Nifty]]-AVERAGE(Table2[1Y Return vs Nifty]))/_xlfn.STDEV.P(Table2[1Y Return vs Nifty])</f>
        <v>-0.27045119204849771</v>
      </c>
      <c r="I415">
        <v>2.4018940151714099</v>
      </c>
      <c r="J415">
        <f>(Table2[[#This Row],[1M Return vs Nifty]]-AVERAGE(Table2[1M Return vs Nifty]))/_xlfn.STDEV.P(Table2[1M Return vs Nifty])</f>
        <v>3.4256506139520762E-2</v>
      </c>
      <c r="K415">
        <v>-4.2474657845365096</v>
      </c>
      <c r="L415">
        <f>(Table2[[#This Row],[6M Return vs Nifty]]-AVERAGE(Table2[6M Return vs Nifty]))/_xlfn.STDEV.P(Table2[6M Return vs Nifty])</f>
        <v>-0.35666495470975862</v>
      </c>
      <c r="M415">
        <v>-2.2608760613571399</v>
      </c>
      <c r="N415">
        <f>(Table2[[#This Row],[1W Return vs Nifty]]-AVERAGE(Table2[1W Return vs Nifty]))/_xlfn.STDEV.P(Table2[1W Return vs Nifty])</f>
        <v>-0.86491357408870906</v>
      </c>
      <c r="O415">
        <v>508.86</v>
      </c>
      <c r="P415">
        <v>495.13315220737502</v>
      </c>
      <c r="Q415">
        <v>433.99995624745901</v>
      </c>
      <c r="R415">
        <v>41.7043969623073</v>
      </c>
      <c r="S415" s="2">
        <f>(Table2[[#This Row],[Close Price]]-Table2[[#This Row],[20D EMA]])/Table2[[#This Row],[20D EMA]]</f>
        <v>-5.4238886923711647E-3</v>
      </c>
      <c r="T415" s="2">
        <f>(Table2[[#This Row],[Close Price]]-Table2[[#This Row],[50D EMA]])/Table2[[#This Row],[50D EMA]]</f>
        <v>2.2149290031849442E-2</v>
      </c>
      <c r="U415" s="2">
        <f>(Table2[[#This Row],[Close Price]]-Table2[[#This Row],[200D EMA]])/Table2[[#This Row],[200D EMA]]</f>
        <v>0.16612914981823376</v>
      </c>
      <c r="V415">
        <v>0.29766269088487002</v>
      </c>
      <c r="W415">
        <v>503.05</v>
      </c>
      <c r="X415">
        <v>508.9</v>
      </c>
      <c r="Y415">
        <v>505</v>
      </c>
      <c r="Z415">
        <v>529</v>
      </c>
      <c r="AA415">
        <v>470.6</v>
      </c>
      <c r="AB415">
        <v>539.5</v>
      </c>
      <c r="AC415" s="2">
        <f>(Table2[[#This Row],[Close Price]]/Table2[[#This Row],[Day Low]])-1</f>
        <v>6.0630156048107064E-3</v>
      </c>
      <c r="AD415" s="2">
        <f>(Table2[[#This Row],[Day High]]/Table2[[#This Row],[Close Price]])-1</f>
        <v>5.5325034578146415E-3</v>
      </c>
      <c r="AE415" s="2">
        <f>(Table2[[#This Row],[Close Price]]/Table2[[#This Row],[Current Week Low]])-1</f>
        <v>2.1782178217821802E-3</v>
      </c>
      <c r="AF415" s="2">
        <f>(Table2[[#This Row],[Current Week High]]/Table2[[#This Row],[Close Price]])-1</f>
        <v>4.5247974708555683E-2</v>
      </c>
      <c r="AG415" s="2">
        <f>(Table2[[#This Row],[Close Price]]/Table2[[#This Row],[Current Month Low]])-1</f>
        <v>7.5435614109647275E-2</v>
      </c>
      <c r="AH415" s="2">
        <f>(Table2[[#This Row],[Current Month High]]/Table2[[#This Row],[Close Price]])-1</f>
        <v>6.5994862675360588E-2</v>
      </c>
      <c r="AI415">
        <v>13.574392412566599</v>
      </c>
      <c r="AJ415">
        <v>63.205417607223403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0.04</v>
      </c>
      <c r="AM415" t="s">
        <v>10218</v>
      </c>
      <c r="AN415">
        <v>-3.23</v>
      </c>
      <c r="AO415" t="s">
        <v>10217</v>
      </c>
      <c r="AP415">
        <v>3.8904928549193002E-2</v>
      </c>
      <c r="AQ415">
        <f>(Table2[[#This Row],[Sharpe Ratio]]-AVERAGE(Table2[Sharpe Ratio]))/_xlfn.STDEV.P(Table2[Sharpe Ratio])</f>
        <v>-0.21277179308710756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-1.6705450077945523</v>
      </c>
      <c r="AS415">
        <f>_xlfn.RANK.AVG(Table2[[#This Row],[1Y Return vs Nifty Z-Score]],Table2[1Y Return vs Nifty Z-Score])</f>
        <v>383</v>
      </c>
      <c r="AT415">
        <f>_xlfn.RANK.AVG(Table2[[#This Row],[6M Return vs Nifty Z-Score]],Table2[6M Return vs Nifty Z-Score])</f>
        <v>443</v>
      </c>
      <c r="AU415">
        <f>_xlfn.RANK.AVG(Table2[[#This Row],[Sharpe Ratio Z-Score]],Table2[Sharpe Ratio Z-Score])</f>
        <v>393</v>
      </c>
      <c r="AV415">
        <f>(Table2[[#This Row],[Rank 1Y]]+Table2[[#This Row],[Rank 6M]]+Table2[[#This Row],[Rank Sharpe]])/3</f>
        <v>406.33333333333331</v>
      </c>
    </row>
    <row r="416" spans="1:48" x14ac:dyDescent="0.3">
      <c r="A416" t="s">
        <v>28</v>
      </c>
      <c r="B416" t="s">
        <v>29</v>
      </c>
      <c r="C416" t="s">
        <v>10173</v>
      </c>
      <c r="D416" t="s">
        <v>24</v>
      </c>
      <c r="E416">
        <v>855163.66565282003</v>
      </c>
      <c r="F416">
        <v>1214.9000000000001</v>
      </c>
      <c r="G416">
        <v>-4.6137491993534399</v>
      </c>
      <c r="H416">
        <f>(Table2[[#This Row],[1Y Return vs Nifty]]-AVERAGE(Table2[1Y Return vs Nifty]))/_xlfn.STDEV.P(Table2[1Y Return vs Nifty])</f>
        <v>-0.60653934686363808</v>
      </c>
      <c r="I416">
        <v>-2.6280868445398</v>
      </c>
      <c r="J416">
        <f>(Table2[[#This Row],[1M Return vs Nifty]]-AVERAGE(Table2[1M Return vs Nifty]))/_xlfn.STDEV.P(Table2[1M Return vs Nifty])</f>
        <v>-0.47199164896209017</v>
      </c>
      <c r="K416">
        <v>3.3174500599652301</v>
      </c>
      <c r="L416">
        <f>(Table2[[#This Row],[6M Return vs Nifty]]-AVERAGE(Table2[6M Return vs Nifty]))/_xlfn.STDEV.P(Table2[6M Return vs Nifty])</f>
        <v>-9.9877669384227444E-2</v>
      </c>
      <c r="M416">
        <v>-3.5521835741203098</v>
      </c>
      <c r="N416">
        <f>(Table2[[#This Row],[1W Return vs Nifty]]-AVERAGE(Table2[1W Return vs Nifty]))/_xlfn.STDEV.P(Table2[1W Return vs Nifty])</f>
        <v>-1.1305046075853318</v>
      </c>
      <c r="O416">
        <v>1215.6199999999999</v>
      </c>
      <c r="P416">
        <v>1185.63409337959</v>
      </c>
      <c r="Q416">
        <v>1085.45738134569</v>
      </c>
      <c r="R416">
        <v>46.465850131824901</v>
      </c>
      <c r="S416" s="2">
        <f>(Table2[[#This Row],[Close Price]]-Table2[[#This Row],[20D EMA]])/Table2[[#This Row],[20D EMA]]</f>
        <v>-5.9229035389332186E-4</v>
      </c>
      <c r="T416" s="2">
        <f>(Table2[[#This Row],[Close Price]]-Table2[[#This Row],[50D EMA]])/Table2[[#This Row],[50D EMA]]</f>
        <v>2.4683759335048381E-2</v>
      </c>
      <c r="U416" s="2">
        <f>(Table2[[#This Row],[Close Price]]-Table2[[#This Row],[200D EMA]])/Table2[[#This Row],[200D EMA]]</f>
        <v>0.11925168217460025</v>
      </c>
      <c r="V416">
        <v>0.98921147776908502</v>
      </c>
      <c r="W416">
        <v>1212.5</v>
      </c>
      <c r="X416">
        <v>1222.6500000000001</v>
      </c>
      <c r="Y416">
        <v>1204.1500000000001</v>
      </c>
      <c r="Z416">
        <v>1242.75</v>
      </c>
      <c r="AA416">
        <v>1179.45</v>
      </c>
      <c r="AB416">
        <v>1257.8</v>
      </c>
      <c r="AC416" s="2">
        <f>(Table2[[#This Row],[Close Price]]/Table2[[#This Row],[Day Low]])-1</f>
        <v>1.9793814432991219E-3</v>
      </c>
      <c r="AD416" s="2">
        <f>(Table2[[#This Row],[Day High]]/Table2[[#This Row],[Close Price]])-1</f>
        <v>6.3791258539798168E-3</v>
      </c>
      <c r="AE416" s="2">
        <f>(Table2[[#This Row],[Close Price]]/Table2[[#This Row],[Current Week Low]])-1</f>
        <v>8.9274592035875067E-3</v>
      </c>
      <c r="AF416" s="2">
        <f>(Table2[[#This Row],[Current Week High]]/Table2[[#This Row],[Close Price]])-1</f>
        <v>2.2923697423656186E-2</v>
      </c>
      <c r="AG416" s="2">
        <f>(Table2[[#This Row],[Close Price]]/Table2[[#This Row],[Current Month Low]])-1</f>
        <v>3.0056382212048094E-2</v>
      </c>
      <c r="AH416" s="2">
        <f>(Table2[[#This Row],[Current Month High]]/Table2[[#This Row],[Close Price]])-1</f>
        <v>3.5311548275578142E-2</v>
      </c>
      <c r="AI416">
        <v>3.5311548275578102</v>
      </c>
      <c r="AJ416">
        <v>35.139043381534997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</v>
      </c>
      <c r="AM416" t="s">
        <v>10219</v>
      </c>
      <c r="AN416">
        <v>-1.46</v>
      </c>
      <c r="AO416" t="s">
        <v>10217</v>
      </c>
      <c r="AP416">
        <v>6.0304674893104003E-2</v>
      </c>
      <c r="AQ416">
        <f>(Table2[[#This Row],[Sharpe Ratio]]-AVERAGE(Table2[Sharpe Ratio]))/_xlfn.STDEV.P(Table2[Sharpe Ratio])</f>
        <v>3.4945826002964239E-2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-2.273967446792323</v>
      </c>
      <c r="AS416">
        <f>_xlfn.RANK.AVG(Table2[[#This Row],[1Y Return vs Nifty Z-Score]],Table2[1Y Return vs Nifty Z-Score])</f>
        <v>537</v>
      </c>
      <c r="AT416">
        <f>_xlfn.RANK.AVG(Table2[[#This Row],[6M Return vs Nifty Z-Score]],Table2[6M Return vs Nifty Z-Score])</f>
        <v>357</v>
      </c>
      <c r="AU416">
        <f>_xlfn.RANK.AVG(Table2[[#This Row],[Sharpe Ratio Z-Score]],Table2[Sharpe Ratio Z-Score])</f>
        <v>326</v>
      </c>
      <c r="AV416">
        <f>(Table2[[#This Row],[Rank 1Y]]+Table2[[#This Row],[Rank 6M]]+Table2[[#This Row],[Rank Sharpe]])/3</f>
        <v>406.66666666666669</v>
      </c>
    </row>
    <row r="417" spans="1:48" x14ac:dyDescent="0.3">
      <c r="A417" t="s">
        <v>181</v>
      </c>
      <c r="B417" t="s">
        <v>182</v>
      </c>
      <c r="C417" t="s">
        <v>10180</v>
      </c>
      <c r="D417" t="s">
        <v>183</v>
      </c>
      <c r="E417">
        <v>149813.98738487999</v>
      </c>
      <c r="F417">
        <v>669.6</v>
      </c>
      <c r="G417">
        <v>18.436447808712</v>
      </c>
      <c r="H417">
        <f>(Table2[[#This Row],[1Y Return vs Nifty]]-AVERAGE(Table2[1Y Return vs Nifty]))/_xlfn.STDEV.P(Table2[1Y Return vs Nifty])</f>
        <v>-0.29048656626099162</v>
      </c>
      <c r="I417">
        <v>-8.6351145078634399</v>
      </c>
      <c r="J417">
        <f>(Table2[[#This Row],[1M Return vs Nifty]]-AVERAGE(Table2[1M Return vs Nifty]))/_xlfn.STDEV.P(Table2[1M Return vs Nifty])</f>
        <v>-1.0765757929217417</v>
      </c>
      <c r="K417">
        <v>0.731560701620807</v>
      </c>
      <c r="L417">
        <f>(Table2[[#This Row],[6M Return vs Nifty]]-AVERAGE(Table2[6M Return vs Nifty]))/_xlfn.STDEV.P(Table2[6M Return vs Nifty])</f>
        <v>-0.18765439051775645</v>
      </c>
      <c r="M417">
        <v>-1.0537199640785699</v>
      </c>
      <c r="N417">
        <f>(Table2[[#This Row],[1W Return vs Nifty]]-AVERAGE(Table2[1W Return vs Nifty]))/_xlfn.STDEV.P(Table2[1W Return vs Nifty])</f>
        <v>-0.61663047165254592</v>
      </c>
      <c r="O417">
        <v>673.42</v>
      </c>
      <c r="P417">
        <v>668.84956761920103</v>
      </c>
      <c r="Q417">
        <v>595.75866169059304</v>
      </c>
      <c r="R417">
        <v>49.231211755192497</v>
      </c>
      <c r="S417" s="2">
        <f>(Table2[[#This Row],[Close Price]]-Table2[[#This Row],[20D EMA]])/Table2[[#This Row],[20D EMA]]</f>
        <v>-5.6725371981823178E-3</v>
      </c>
      <c r="T417" s="2">
        <f>(Table2[[#This Row],[Close Price]]-Table2[[#This Row],[50D EMA]])/Table2[[#This Row],[50D EMA]]</f>
        <v>1.1219748313065286E-3</v>
      </c>
      <c r="U417" s="2">
        <f>(Table2[[#This Row],[Close Price]]-Table2[[#This Row],[200D EMA]])/Table2[[#This Row],[200D EMA]]</f>
        <v>0.12394505201127305</v>
      </c>
      <c r="V417">
        <v>0.74319957848208296</v>
      </c>
      <c r="W417">
        <v>678</v>
      </c>
      <c r="X417">
        <v>690.9</v>
      </c>
      <c r="Y417">
        <v>654.6</v>
      </c>
      <c r="Z417">
        <v>676.75</v>
      </c>
      <c r="AA417">
        <v>633.29999999999995</v>
      </c>
      <c r="AB417">
        <v>712.1</v>
      </c>
      <c r="AC417" s="2">
        <f>(Table2[[#This Row],[Close Price]]/Table2[[#This Row],[Day Low]])-1</f>
        <v>-1.2389380530973382E-2</v>
      </c>
      <c r="AD417" s="2">
        <f>(Table2[[#This Row],[Day High]]/Table2[[#This Row],[Close Price]])-1</f>
        <v>3.1810035842293916E-2</v>
      </c>
      <c r="AE417" s="2">
        <f>(Table2[[#This Row],[Close Price]]/Table2[[#This Row],[Current Week Low]])-1</f>
        <v>2.2914757103574601E-2</v>
      </c>
      <c r="AF417" s="2">
        <f>(Table2[[#This Row],[Current Week High]]/Table2[[#This Row],[Close Price]])-1</f>
        <v>1.0678016726403783E-2</v>
      </c>
      <c r="AG417" s="2">
        <f>(Table2[[#This Row],[Close Price]]/Table2[[#This Row],[Current Month Low]])-1</f>
        <v>5.7318806252960819E-2</v>
      </c>
      <c r="AH417" s="2">
        <f>(Table2[[#This Row],[Current Month High]]/Table2[[#This Row],[Close Price]])-1</f>
        <v>6.3470728793309394E-2</v>
      </c>
      <c r="AI417">
        <v>6.8175029868578099</v>
      </c>
      <c r="AJ417">
        <v>52.824375213967798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</v>
      </c>
      <c r="AM417" t="s">
        <v>10219</v>
      </c>
      <c r="AN417">
        <v>-3.24</v>
      </c>
      <c r="AO417" t="s">
        <v>10217</v>
      </c>
      <c r="AP417">
        <v>2.2574491255085E-2</v>
      </c>
      <c r="AQ417">
        <f>(Table2[[#This Row],[Sharpe Ratio]]-AVERAGE(Table2[Sharpe Ratio]))/_xlfn.STDEV.P(Table2[Sharpe Ratio])</f>
        <v>-0.40180847511989221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-2.5731556964729281</v>
      </c>
      <c r="AS417">
        <f>_xlfn.RANK.AVG(Table2[[#This Row],[1Y Return vs Nifty Z-Score]],Table2[1Y Return vs Nifty Z-Score])</f>
        <v>395</v>
      </c>
      <c r="AT417">
        <f>_xlfn.RANK.AVG(Table2[[#This Row],[6M Return vs Nifty Z-Score]],Table2[6M Return vs Nifty Z-Score])</f>
        <v>383</v>
      </c>
      <c r="AU417">
        <f>_xlfn.RANK.AVG(Table2[[#This Row],[Sharpe Ratio Z-Score]],Table2[Sharpe Ratio Z-Score])</f>
        <v>443</v>
      </c>
      <c r="AV417">
        <f>(Table2[[#This Row],[Rank 1Y]]+Table2[[#This Row],[Rank 6M]]+Table2[[#This Row],[Rank Sharpe]])/3</f>
        <v>407</v>
      </c>
    </row>
    <row r="418" spans="1:48" x14ac:dyDescent="0.3">
      <c r="A418" t="s">
        <v>1534</v>
      </c>
      <c r="B418" t="s">
        <v>1535</v>
      </c>
      <c r="C418" t="s">
        <v>10183</v>
      </c>
      <c r="D418" t="s">
        <v>258</v>
      </c>
      <c r="E418">
        <v>6393.2631862600001</v>
      </c>
      <c r="F418">
        <v>806.15</v>
      </c>
      <c r="G418">
        <v>29.980564235463198</v>
      </c>
      <c r="H418">
        <f>(Table2[[#This Row],[1Y Return vs Nifty]]-AVERAGE(Table2[1Y Return vs Nifty]))/_xlfn.STDEV.P(Table2[1Y Return vs Nifty])</f>
        <v>-0.13219941170874433</v>
      </c>
      <c r="I418">
        <v>6.8755106983795402</v>
      </c>
      <c r="J418">
        <f>(Table2[[#This Row],[1M Return vs Nifty]]-AVERAGE(Table2[1M Return vs Nifty]))/_xlfn.STDEV.P(Table2[1M Return vs Nifty])</f>
        <v>0.48450875474070781</v>
      </c>
      <c r="K418">
        <v>3.1413174501577998</v>
      </c>
      <c r="L418">
        <f>(Table2[[#This Row],[6M Return vs Nifty]]-AVERAGE(Table2[6M Return vs Nifty]))/_xlfn.STDEV.P(Table2[6M Return vs Nifty])</f>
        <v>-0.10585640274484026</v>
      </c>
      <c r="M418">
        <v>5.2292863591592704</v>
      </c>
      <c r="N418">
        <f>(Table2[[#This Row],[1W Return vs Nifty]]-AVERAGE(Table2[1W Return vs Nifty]))/_xlfn.STDEV.P(Table2[1W Return vs Nifty])</f>
        <v>0.67563347505354077</v>
      </c>
      <c r="O418">
        <v>774.74</v>
      </c>
      <c r="P418">
        <v>743.49893842661504</v>
      </c>
      <c r="Q418">
        <v>687.29824136502805</v>
      </c>
      <c r="R418">
        <v>60.871984493091603</v>
      </c>
      <c r="S418" s="2">
        <f>(Table2[[#This Row],[Close Price]]-Table2[[#This Row],[20D EMA]])/Table2[[#This Row],[20D EMA]]</f>
        <v>4.0542633657743202E-2</v>
      </c>
      <c r="T418" s="2">
        <f>(Table2[[#This Row],[Close Price]]-Table2[[#This Row],[50D EMA]])/Table2[[#This Row],[50D EMA]]</f>
        <v>8.4265166142626219E-2</v>
      </c>
      <c r="U418" s="2">
        <f>(Table2[[#This Row],[Close Price]]-Table2[[#This Row],[200D EMA]])/Table2[[#This Row],[200D EMA]]</f>
        <v>0.17292603338970144</v>
      </c>
      <c r="V418">
        <v>1.4759620467710399</v>
      </c>
      <c r="W418">
        <v>804.15</v>
      </c>
      <c r="X418">
        <v>816.9</v>
      </c>
      <c r="Y418">
        <v>755.25</v>
      </c>
      <c r="Z418">
        <v>870</v>
      </c>
      <c r="AA418">
        <v>726</v>
      </c>
      <c r="AB418">
        <v>870</v>
      </c>
      <c r="AC418" s="2">
        <f>(Table2[[#This Row],[Close Price]]/Table2[[#This Row],[Day Low]])-1</f>
        <v>2.4870981782005863E-3</v>
      </c>
      <c r="AD418" s="2">
        <f>(Table2[[#This Row],[Day High]]/Table2[[#This Row],[Close Price]])-1</f>
        <v>1.3334987285244626E-2</v>
      </c>
      <c r="AE418" s="2">
        <f>(Table2[[#This Row],[Close Price]]/Table2[[#This Row],[Current Week Low]])-1</f>
        <v>6.7394902350215169E-2</v>
      </c>
      <c r="AF418" s="2">
        <f>(Table2[[#This Row],[Current Week High]]/Table2[[#This Row],[Close Price]])-1</f>
        <v>7.9203622154685904E-2</v>
      </c>
      <c r="AG418" s="2">
        <f>(Table2[[#This Row],[Close Price]]/Table2[[#This Row],[Current Month Low]])-1</f>
        <v>0.11039944903581267</v>
      </c>
      <c r="AH418" s="2">
        <f>(Table2[[#This Row],[Current Month High]]/Table2[[#This Row],[Close Price]])-1</f>
        <v>7.9203622154685904E-2</v>
      </c>
      <c r="AI418">
        <v>9.6322024437139397</v>
      </c>
      <c r="AJ418">
        <v>72.975002682115601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0.06</v>
      </c>
      <c r="AM418" t="s">
        <v>10218</v>
      </c>
      <c r="AN418">
        <v>5.29</v>
      </c>
      <c r="AO418" t="s">
        <v>10218</v>
      </c>
      <c r="AQ418">
        <f>(Table2[[#This Row],[Sharpe Ratio]]-AVERAGE(Table2[Sharpe Ratio]))/_xlfn.STDEV.P(Table2[Sharpe Ratio])</f>
        <v>-0.66312462046151466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0.25896179487914928</v>
      </c>
      <c r="AS418">
        <f>_xlfn.RANK.AVG(Table2[[#This Row],[1Y Return vs Nifty Z-Score]],Table2[1Y Return vs Nifty Z-Score])</f>
        <v>325</v>
      </c>
      <c r="AT418">
        <f>_xlfn.RANK.AVG(Table2[[#This Row],[6M Return vs Nifty Z-Score]],Table2[6M Return vs Nifty Z-Score])</f>
        <v>360</v>
      </c>
      <c r="AU418">
        <f>_xlfn.RANK.AVG(Table2[[#This Row],[Sharpe Ratio Z-Score]],Table2[Sharpe Ratio Z-Score])</f>
        <v>537.5</v>
      </c>
      <c r="AV418">
        <f>(Table2[[#This Row],[Rank 1Y]]+Table2[[#This Row],[Rank 6M]]+Table2[[#This Row],[Rank Sharpe]])/3</f>
        <v>407.5</v>
      </c>
    </row>
    <row r="419" spans="1:48" x14ac:dyDescent="0.3">
      <c r="A419" t="s">
        <v>1228</v>
      </c>
      <c r="B419" t="s">
        <v>1229</v>
      </c>
      <c r="C419" t="s">
        <v>10187</v>
      </c>
      <c r="D419" t="s">
        <v>287</v>
      </c>
      <c r="E419">
        <v>9521.9271128849996</v>
      </c>
      <c r="F419">
        <v>771.65</v>
      </c>
      <c r="G419">
        <v>21.926807264645099</v>
      </c>
      <c r="H419">
        <f>(Table2[[#This Row],[1Y Return vs Nifty]]-AVERAGE(Table2[1Y Return vs Nifty]))/_xlfn.STDEV.P(Table2[1Y Return vs Nifty])</f>
        <v>-0.24262850192581917</v>
      </c>
      <c r="I419">
        <v>8.2658364222348997</v>
      </c>
      <c r="J419">
        <f>(Table2[[#This Row],[1M Return vs Nifty]]-AVERAGE(Table2[1M Return vs Nifty]))/_xlfn.STDEV.P(Table2[1M Return vs Nifty])</f>
        <v>0.62443967144254542</v>
      </c>
      <c r="K419">
        <v>6.9611770919240401</v>
      </c>
      <c r="L419">
        <f>(Table2[[#This Row],[6M Return vs Nifty]]-AVERAGE(Table2[6M Return vs Nifty]))/_xlfn.STDEV.P(Table2[6M Return vs Nifty])</f>
        <v>2.3806822583255227E-2</v>
      </c>
      <c r="M419">
        <v>6.04809047858783</v>
      </c>
      <c r="N419">
        <f>(Table2[[#This Row],[1W Return vs Nifty]]-AVERAGE(Table2[1W Return vs Nifty]))/_xlfn.STDEV.P(Table2[1W Return vs Nifty])</f>
        <v>0.84404187519130669</v>
      </c>
      <c r="O419">
        <v>723.53</v>
      </c>
      <c r="P419">
        <v>693.98420000169006</v>
      </c>
      <c r="Q419">
        <v>649.10256067845</v>
      </c>
      <c r="R419">
        <v>68.287059112386004</v>
      </c>
      <c r="S419" s="2">
        <f>(Table2[[#This Row],[Close Price]]-Table2[[#This Row],[20D EMA]])/Table2[[#This Row],[20D EMA]]</f>
        <v>6.6507263002225217E-2</v>
      </c>
      <c r="T419" s="2">
        <f>(Table2[[#This Row],[Close Price]]-Table2[[#This Row],[50D EMA]])/Table2[[#This Row],[50D EMA]]</f>
        <v>0.11191292251051362</v>
      </c>
      <c r="U419" s="2">
        <f>(Table2[[#This Row],[Close Price]]-Table2[[#This Row],[200D EMA]])/Table2[[#This Row],[200D EMA]]</f>
        <v>0.18879518699396575</v>
      </c>
      <c r="V419">
        <v>0.79352016533312797</v>
      </c>
      <c r="W419">
        <v>776</v>
      </c>
      <c r="X419">
        <v>786.8</v>
      </c>
      <c r="Y419">
        <v>732.75</v>
      </c>
      <c r="Z419">
        <v>787</v>
      </c>
      <c r="AA419">
        <v>660.05</v>
      </c>
      <c r="AB419">
        <v>787</v>
      </c>
      <c r="AC419" s="2">
        <f>(Table2[[#This Row],[Close Price]]/Table2[[#This Row],[Day Low]])-1</f>
        <v>-5.6056701030927636E-3</v>
      </c>
      <c r="AD419" s="2">
        <f>(Table2[[#This Row],[Day High]]/Table2[[#This Row],[Close Price]])-1</f>
        <v>1.9633253418000374E-2</v>
      </c>
      <c r="AE419" s="2">
        <f>(Table2[[#This Row],[Close Price]]/Table2[[#This Row],[Current Week Low]])-1</f>
        <v>5.308768338451042E-2</v>
      </c>
      <c r="AF419" s="2">
        <f>(Table2[[#This Row],[Current Week High]]/Table2[[#This Row],[Close Price]])-1</f>
        <v>1.9892438281604363E-2</v>
      </c>
      <c r="AG419" s="2">
        <f>(Table2[[#This Row],[Close Price]]/Table2[[#This Row],[Current Month Low]])-1</f>
        <v>0.16907810014392854</v>
      </c>
      <c r="AH419" s="2">
        <f>(Table2[[#This Row],[Current Month High]]/Table2[[#This Row],[Close Price]])-1</f>
        <v>1.9892438281604363E-2</v>
      </c>
      <c r="AI419">
        <v>8.5595801205209501</v>
      </c>
      <c r="AJ419">
        <v>56.157037336841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0.08</v>
      </c>
      <c r="AM419" t="s">
        <v>10218</v>
      </c>
      <c r="AN419">
        <v>8.33</v>
      </c>
      <c r="AO419" t="s">
        <v>10218</v>
      </c>
      <c r="AQ419">
        <f>(Table2[[#This Row],[Sharpe Ratio]]-AVERAGE(Table2[Sharpe Ratio]))/_xlfn.STDEV.P(Table2[Sharpe Ratio])</f>
        <v>-0.66312462046151466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0.58653524682977354</v>
      </c>
      <c r="AS419">
        <f>_xlfn.RANK.AVG(Table2[[#This Row],[1Y Return vs Nifty Z-Score]],Table2[1Y Return vs Nifty Z-Score])</f>
        <v>372</v>
      </c>
      <c r="AT419">
        <f>_xlfn.RANK.AVG(Table2[[#This Row],[6M Return vs Nifty Z-Score]],Table2[6M Return vs Nifty Z-Score])</f>
        <v>314</v>
      </c>
      <c r="AU419">
        <f>_xlfn.RANK.AVG(Table2[[#This Row],[Sharpe Ratio Z-Score]],Table2[Sharpe Ratio Z-Score])</f>
        <v>537.5</v>
      </c>
      <c r="AV419">
        <f>(Table2[[#This Row],[Rank 1Y]]+Table2[[#This Row],[Rank 6M]]+Table2[[#This Row],[Rank Sharpe]])/3</f>
        <v>407.83333333333331</v>
      </c>
    </row>
    <row r="420" spans="1:48" x14ac:dyDescent="0.3">
      <c r="A420" t="s">
        <v>1894</v>
      </c>
      <c r="B420" t="s">
        <v>1895</v>
      </c>
      <c r="C420" t="s">
        <v>10183</v>
      </c>
      <c r="D420" t="s">
        <v>130</v>
      </c>
      <c r="E420">
        <v>3706.2542279999998</v>
      </c>
      <c r="F420">
        <v>643.4</v>
      </c>
      <c r="G420">
        <v>-34.632093008508399</v>
      </c>
      <c r="H420">
        <f>(Table2[[#This Row],[1Y Return vs Nifty]]-AVERAGE(Table2[1Y Return vs Nifty]))/_xlfn.STDEV.P(Table2[1Y Return vs Nifty])</f>
        <v>-1.0181358736373554</v>
      </c>
      <c r="I420">
        <v>10.1186117494941</v>
      </c>
      <c r="J420">
        <f>(Table2[[#This Row],[1M Return vs Nifty]]-AVERAGE(Table2[1M Return vs Nifty]))/_xlfn.STDEV.P(Table2[1M Return vs Nifty])</f>
        <v>0.81091435542307366</v>
      </c>
      <c r="K420">
        <v>-5.5174399692303204</v>
      </c>
      <c r="L420">
        <f>(Table2[[#This Row],[6M Return vs Nifty]]-AVERAGE(Table2[6M Return vs Nifty]))/_xlfn.STDEV.P(Table2[6M Return vs Nifty])</f>
        <v>-0.3997735933283959</v>
      </c>
      <c r="M420">
        <v>-5.5035636509363899</v>
      </c>
      <c r="N420">
        <f>(Table2[[#This Row],[1W Return vs Nifty]]-AVERAGE(Table2[1W Return vs Nifty]))/_xlfn.STDEV.P(Table2[1W Return vs Nifty])</f>
        <v>-1.5318567612929317</v>
      </c>
      <c r="O420">
        <v>638.44000000000005</v>
      </c>
      <c r="P420">
        <v>601.50474921778903</v>
      </c>
      <c r="Q420">
        <v>561.98521836259204</v>
      </c>
      <c r="R420">
        <v>47.046085470828203</v>
      </c>
      <c r="S420" s="2">
        <f>(Table2[[#This Row],[Close Price]]-Table2[[#This Row],[20D EMA]])/Table2[[#This Row],[20D EMA]]</f>
        <v>7.7689367834094395E-3</v>
      </c>
      <c r="T420" s="2">
        <f>(Table2[[#This Row],[Close Price]]-Table2[[#This Row],[50D EMA]])/Table2[[#This Row],[50D EMA]]</f>
        <v>6.9650739809939202E-2</v>
      </c>
      <c r="U420" s="2">
        <f>(Table2[[#This Row],[Close Price]]-Table2[[#This Row],[200D EMA]])/Table2[[#This Row],[200D EMA]]</f>
        <v>0.1448699698447927</v>
      </c>
      <c r="V420">
        <v>1.07689080626442</v>
      </c>
      <c r="W420">
        <v>643.4</v>
      </c>
      <c r="X420">
        <v>655</v>
      </c>
      <c r="Y420">
        <v>640.54999999999995</v>
      </c>
      <c r="Z420">
        <v>669.3</v>
      </c>
      <c r="AA420">
        <v>580.4</v>
      </c>
      <c r="AB420">
        <v>691.95</v>
      </c>
      <c r="AC420" s="2">
        <f>(Table2[[#This Row],[Close Price]]/Table2[[#This Row],[Day Low]])-1</f>
        <v>0</v>
      </c>
      <c r="AD420" s="2">
        <f>(Table2[[#This Row],[Day High]]/Table2[[#This Row],[Close Price]])-1</f>
        <v>1.8029219769972071E-2</v>
      </c>
      <c r="AE420" s="2">
        <f>(Table2[[#This Row],[Close Price]]/Table2[[#This Row],[Current Week Low]])-1</f>
        <v>4.449301381625137E-3</v>
      </c>
      <c r="AF420" s="2">
        <f>(Table2[[#This Row],[Current Week High]]/Table2[[#This Row],[Close Price]])-1</f>
        <v>4.0254895865713403E-2</v>
      </c>
      <c r="AG420" s="2">
        <f>(Table2[[#This Row],[Close Price]]/Table2[[#This Row],[Current Month Low]])-1</f>
        <v>0.10854583046175059</v>
      </c>
      <c r="AH420" s="2">
        <f>(Table2[[#This Row],[Current Month High]]/Table2[[#This Row],[Close Price]])-1</f>
        <v>7.5458501709667392E-2</v>
      </c>
      <c r="AI420">
        <v>12.6826235623251</v>
      </c>
      <c r="AJ420">
        <v>39.869565217391198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0.14000000000000001</v>
      </c>
      <c r="AM420" t="s">
        <v>10218</v>
      </c>
      <c r="AN420">
        <v>-1.62</v>
      </c>
      <c r="AO420" t="s">
        <v>10217</v>
      </c>
      <c r="AP420">
        <v>0.164213003683116</v>
      </c>
      <c r="AQ420">
        <f>(Table2[[#This Row],[Sharpe Ratio]]-AVERAGE(Table2[Sharpe Ratio]))/_xlfn.STDEV.P(Table2[Sharpe Ratio])</f>
        <v>1.2377602611756535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-0.90109161165995566</v>
      </c>
      <c r="AS420">
        <f>_xlfn.RANK.AVG(Table2[[#This Row],[1Y Return vs Nifty Z-Score]],Table2[1Y Return vs Nifty Z-Score])</f>
        <v>684</v>
      </c>
      <c r="AT420">
        <f>_xlfn.RANK.AVG(Table2[[#This Row],[6M Return vs Nifty Z-Score]],Table2[6M Return vs Nifty Z-Score])</f>
        <v>459</v>
      </c>
      <c r="AU420">
        <f>_xlfn.RANK.AVG(Table2[[#This Row],[Sharpe Ratio Z-Score]],Table2[Sharpe Ratio Z-Score])</f>
        <v>82</v>
      </c>
      <c r="AV420">
        <f>(Table2[[#This Row],[Rank 1Y]]+Table2[[#This Row],[Rank 6M]]+Table2[[#This Row],[Rank Sharpe]])/3</f>
        <v>408.33333333333331</v>
      </c>
    </row>
    <row r="421" spans="1:48" x14ac:dyDescent="0.3">
      <c r="A421" t="s">
        <v>1292</v>
      </c>
      <c r="B421" t="s">
        <v>1293</v>
      </c>
      <c r="C421" t="s">
        <v>10173</v>
      </c>
      <c r="D421" t="s">
        <v>21</v>
      </c>
      <c r="E421">
        <v>8705.1372037839992</v>
      </c>
      <c r="F421">
        <v>31.43</v>
      </c>
      <c r="G421">
        <v>79.7877267523874</v>
      </c>
      <c r="H421">
        <f>(Table2[[#This Row],[1Y Return vs Nifty]]-AVERAGE(Table2[1Y Return vs Nifty]))/_xlfn.STDEV.P(Table2[1Y Return vs Nifty])</f>
        <v>0.55073150649094227</v>
      </c>
      <c r="I421">
        <v>-3.1722249596999301</v>
      </c>
      <c r="J421">
        <f>(Table2[[#This Row],[1M Return vs Nifty]]-AVERAGE(Table2[1M Return vs Nifty]))/_xlfn.STDEV.P(Table2[1M Return vs Nifty])</f>
        <v>-0.52675704958751124</v>
      </c>
      <c r="K421">
        <v>-25.302082464153099</v>
      </c>
      <c r="L421">
        <f>(Table2[[#This Row],[6M Return vs Nifty]]-AVERAGE(Table2[6M Return vs Nifty]))/_xlfn.STDEV.P(Table2[6M Return vs Nifty])</f>
        <v>-1.0713533890375426</v>
      </c>
      <c r="M421">
        <v>6.8918608329180104</v>
      </c>
      <c r="N421">
        <f>(Table2[[#This Row],[1W Return vs Nifty]]-AVERAGE(Table2[1W Return vs Nifty]))/_xlfn.STDEV.P(Table2[1W Return vs Nifty])</f>
        <v>1.0175852320024465</v>
      </c>
      <c r="O421">
        <v>30.17</v>
      </c>
      <c r="P421">
        <v>30.7744553677651</v>
      </c>
      <c r="Q421">
        <v>28.7614224225612</v>
      </c>
      <c r="R421">
        <v>67.229932040000804</v>
      </c>
      <c r="S421" s="2">
        <f>(Table2[[#This Row],[Close Price]]-Table2[[#This Row],[20D EMA]])/Table2[[#This Row],[20D EMA]]</f>
        <v>4.1763341067285312E-2</v>
      </c>
      <c r="T421" s="2">
        <f>(Table2[[#This Row],[Close Price]]-Table2[[#This Row],[50D EMA]])/Table2[[#This Row],[50D EMA]]</f>
        <v>2.1301583550412864E-2</v>
      </c>
      <c r="U421" s="2">
        <f>(Table2[[#This Row],[Close Price]]-Table2[[#This Row],[200D EMA]])/Table2[[#This Row],[200D EMA]]</f>
        <v>9.2783226720577594E-2</v>
      </c>
      <c r="V421">
        <v>1.1109697112505701</v>
      </c>
      <c r="W421">
        <v>30.73</v>
      </c>
      <c r="X421">
        <v>31.63</v>
      </c>
      <c r="Y421">
        <v>30.78</v>
      </c>
      <c r="Z421">
        <v>32.57</v>
      </c>
      <c r="AA421">
        <v>27.52</v>
      </c>
      <c r="AB421">
        <v>32.57</v>
      </c>
      <c r="AC421" s="2">
        <f>(Table2[[#This Row],[Close Price]]/Table2[[#This Row],[Day Low]])-1</f>
        <v>2.277904328018221E-2</v>
      </c>
      <c r="AD421" s="2">
        <f>(Table2[[#This Row],[Day High]]/Table2[[#This Row],[Close Price]])-1</f>
        <v>6.3633471205855052E-3</v>
      </c>
      <c r="AE421" s="2">
        <f>(Table2[[#This Row],[Close Price]]/Table2[[#This Row],[Current Week Low]])-1</f>
        <v>2.1117608836906943E-2</v>
      </c>
      <c r="AF421" s="2">
        <f>(Table2[[#This Row],[Current Week High]]/Table2[[#This Row],[Close Price]])-1</f>
        <v>3.6271078587337025E-2</v>
      </c>
      <c r="AG421" s="2">
        <f>(Table2[[#This Row],[Close Price]]/Table2[[#This Row],[Current Month Low]])-1</f>
        <v>0.14207848837209314</v>
      </c>
      <c r="AH421" s="2">
        <f>(Table2[[#This Row],[Current Month High]]/Table2[[#This Row],[Close Price]])-1</f>
        <v>3.6271078587337025E-2</v>
      </c>
      <c r="AI421">
        <v>35.221126312440298</v>
      </c>
      <c r="AJ421">
        <v>129.41605839415999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-0.2</v>
      </c>
      <c r="AM421" t="s">
        <v>10217</v>
      </c>
      <c r="AN421">
        <v>4.5599999999999996</v>
      </c>
      <c r="AO421" t="s">
        <v>10218</v>
      </c>
      <c r="AP421">
        <v>2.6896431351054E-2</v>
      </c>
      <c r="AQ421">
        <f>(Table2[[#This Row],[Sharpe Ratio]]-AVERAGE(Table2[Sharpe Ratio]))/_xlfn.STDEV.P(Table2[Sharpe Ratio])</f>
        <v>-0.35177887695467897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145</v>
      </c>
      <c r="AT421">
        <f>_xlfn.RANK.AVG(Table2[[#This Row],[6M Return vs Nifty Z-Score]],Table2[6M Return vs Nifty Z-Score])</f>
        <v>658</v>
      </c>
      <c r="AU421">
        <f>_xlfn.RANK.AVG(Table2[[#This Row],[Sharpe Ratio Z-Score]],Table2[Sharpe Ratio Z-Score])</f>
        <v>430</v>
      </c>
      <c r="AV421">
        <f>(Table2[[#This Row],[Rank 1Y]]+Table2[[#This Row],[Rank 6M]]+Table2[[#This Row],[Rank Sharpe]])/3</f>
        <v>411</v>
      </c>
    </row>
    <row r="422" spans="1:48" x14ac:dyDescent="0.3">
      <c r="A422" t="s">
        <v>461</v>
      </c>
      <c r="B422" t="s">
        <v>462</v>
      </c>
      <c r="C422" t="s">
        <v>10183</v>
      </c>
      <c r="D422" t="s">
        <v>127</v>
      </c>
      <c r="E422">
        <v>48148.237593484999</v>
      </c>
      <c r="F422">
        <v>54456.95</v>
      </c>
      <c r="G422">
        <v>0.35420300595697102</v>
      </c>
      <c r="H422">
        <f>(Table2[[#This Row],[1Y Return vs Nifty]]-AVERAGE(Table2[1Y Return vs Nifty]))/_xlfn.STDEV.P(Table2[1Y Return vs Nifty])</f>
        <v>-0.53842126926803213</v>
      </c>
      <c r="I422">
        <v>-8.4247057134441903</v>
      </c>
      <c r="J422">
        <f>(Table2[[#This Row],[1M Return vs Nifty]]-AVERAGE(Table2[1M Return vs Nifty]))/_xlfn.STDEV.P(Table2[1M Return vs Nifty])</f>
        <v>-1.0553989600544265</v>
      </c>
      <c r="K422">
        <v>25.9148565377292</v>
      </c>
      <c r="L422">
        <f>(Table2[[#This Row],[6M Return vs Nifty]]-AVERAGE(Table2[6M Return vs Nifty]))/_xlfn.STDEV.P(Table2[6M Return vs Nifty])</f>
        <v>0.6671799931329393</v>
      </c>
      <c r="M422">
        <v>-1.79166416967745</v>
      </c>
      <c r="N422">
        <f>(Table2[[#This Row],[1W Return vs Nifty]]-AVERAGE(Table2[1W Return vs Nifty]))/_xlfn.STDEV.P(Table2[1W Return vs Nifty])</f>
        <v>-0.76840792380138701</v>
      </c>
      <c r="O422">
        <v>54903.040000000001</v>
      </c>
      <c r="P422">
        <v>53574.5421996921</v>
      </c>
      <c r="Q422">
        <v>45935.223956584399</v>
      </c>
      <c r="R422">
        <v>46.4495020257961</v>
      </c>
      <c r="S422" s="2">
        <f>(Table2[[#This Row],[Close Price]]-Table2[[#This Row],[20D EMA]])/Table2[[#This Row],[20D EMA]]</f>
        <v>-8.1250509989975739E-3</v>
      </c>
      <c r="T422" s="2">
        <f>(Table2[[#This Row],[Close Price]]-Table2[[#This Row],[50D EMA]])/Table2[[#This Row],[50D EMA]]</f>
        <v>1.647065498047259E-2</v>
      </c>
      <c r="U422" s="2">
        <f>(Table2[[#This Row],[Close Price]]-Table2[[#This Row],[200D EMA]])/Table2[[#This Row],[200D EMA]]</f>
        <v>0.18551615316973077</v>
      </c>
      <c r="V422">
        <v>0.55688582769026895</v>
      </c>
      <c r="W422">
        <v>54400</v>
      </c>
      <c r="X422">
        <v>55193.599999999999</v>
      </c>
      <c r="Y422">
        <v>53501</v>
      </c>
      <c r="Z422">
        <v>56750</v>
      </c>
      <c r="AA422">
        <v>52954.15</v>
      </c>
      <c r="AB422">
        <v>59000</v>
      </c>
      <c r="AC422" s="2">
        <f>(Table2[[#This Row],[Close Price]]/Table2[[#This Row],[Day Low]])-1</f>
        <v>1.0468749999998916E-3</v>
      </c>
      <c r="AD422" s="2">
        <f>(Table2[[#This Row],[Day High]]/Table2[[#This Row],[Close Price]])-1</f>
        <v>1.3527199007656643E-2</v>
      </c>
      <c r="AE422" s="2">
        <f>(Table2[[#This Row],[Close Price]]/Table2[[#This Row],[Current Week Low]])-1</f>
        <v>1.7867890319807067E-2</v>
      </c>
      <c r="AF422" s="2">
        <f>(Table2[[#This Row],[Current Week High]]/Table2[[#This Row],[Close Price]])-1</f>
        <v>4.2107573046231916E-2</v>
      </c>
      <c r="AG422" s="2">
        <f>(Table2[[#This Row],[Close Price]]/Table2[[#This Row],[Current Month Low]])-1</f>
        <v>2.8379267725003432E-2</v>
      </c>
      <c r="AH422" s="2">
        <f>(Table2[[#This Row],[Current Month High]]/Table2[[#This Row],[Close Price]])-1</f>
        <v>8.3424613387272029E-2</v>
      </c>
      <c r="AI422">
        <v>10.167756365349099</v>
      </c>
      <c r="AJ422">
        <v>55.690482793322602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0.01</v>
      </c>
      <c r="AM422" t="s">
        <v>10218</v>
      </c>
      <c r="AN422">
        <v>-3.63</v>
      </c>
      <c r="AO422" t="s">
        <v>10217</v>
      </c>
      <c r="AP422">
        <v>-1.0053141736395E-2</v>
      </c>
      <c r="AQ422">
        <f>(Table2[[#This Row],[Sharpe Ratio]]-AVERAGE(Table2[Sharpe Ratio]))/_xlfn.STDEV.P(Table2[Sharpe Ratio])</f>
        <v>-0.77949704354041682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-2.4745452035313233</v>
      </c>
      <c r="AS422">
        <f>_xlfn.RANK.AVG(Table2[[#This Row],[1Y Return vs Nifty Z-Score]],Table2[1Y Return vs Nifty Z-Score])</f>
        <v>510</v>
      </c>
      <c r="AT422">
        <f>_xlfn.RANK.AVG(Table2[[#This Row],[6M Return vs Nifty Z-Score]],Table2[6M Return vs Nifty Z-Score])</f>
        <v>151</v>
      </c>
      <c r="AU422">
        <f>_xlfn.RANK.AVG(Table2[[#This Row],[Sharpe Ratio Z-Score]],Table2[Sharpe Ratio Z-Score])</f>
        <v>576</v>
      </c>
      <c r="AV422">
        <f>(Table2[[#This Row],[Rank 1Y]]+Table2[[#This Row],[Rank 6M]]+Table2[[#This Row],[Rank Sharpe]])/3</f>
        <v>412.33333333333331</v>
      </c>
    </row>
    <row r="423" spans="1:48" x14ac:dyDescent="0.3">
      <c r="A423" t="s">
        <v>41</v>
      </c>
      <c r="B423" t="s">
        <v>42</v>
      </c>
      <c r="C423" t="s">
        <v>10175</v>
      </c>
      <c r="D423" t="s">
        <v>43</v>
      </c>
      <c r="E423">
        <v>619329.25634043501</v>
      </c>
      <c r="F423">
        <v>495.35</v>
      </c>
      <c r="G423">
        <v>-19.943874186794499</v>
      </c>
      <c r="H423">
        <f>(Table2[[#This Row],[1Y Return vs Nifty]]-AVERAGE(Table2[1Y Return vs Nifty]))/_xlfn.STDEV.P(Table2[1Y Return vs Nifty])</f>
        <v>-0.81673835850642407</v>
      </c>
      <c r="I423">
        <v>11.675695145440899</v>
      </c>
      <c r="J423">
        <f>(Table2[[#This Row],[1M Return vs Nifty]]-AVERAGE(Table2[1M Return vs Nifty]))/_xlfn.STDEV.P(Table2[1M Return vs Nifty])</f>
        <v>0.96762878804671515</v>
      </c>
      <c r="K423">
        <v>-2.66189142513982</v>
      </c>
      <c r="L423">
        <f>(Table2[[#This Row],[6M Return vs Nifty]]-AVERAGE(Table2[6M Return vs Nifty]))/_xlfn.STDEV.P(Table2[6M Return vs Nifty])</f>
        <v>-0.30284342598420527</v>
      </c>
      <c r="M423">
        <v>-3.4321038498662499</v>
      </c>
      <c r="N423">
        <f>(Table2[[#This Row],[1W Return vs Nifty]]-AVERAGE(Table2[1W Return vs Nifty]))/_xlfn.STDEV.P(Table2[1W Return vs Nifty])</f>
        <v>-1.1058070837566492</v>
      </c>
      <c r="O423">
        <v>472.36</v>
      </c>
      <c r="P423">
        <v>453.01567204832901</v>
      </c>
      <c r="Q423">
        <v>436.64501912341501</v>
      </c>
      <c r="R423">
        <v>67.871850051960493</v>
      </c>
      <c r="S423" s="2">
        <f>(Table2[[#This Row],[Close Price]]-Table2[[#This Row],[20D EMA]])/Table2[[#This Row],[20D EMA]]</f>
        <v>4.8670505546617004E-2</v>
      </c>
      <c r="T423" s="2">
        <f>(Table2[[#This Row],[Close Price]]-Table2[[#This Row],[50D EMA]])/Table2[[#This Row],[50D EMA]]</f>
        <v>9.3450029576801638E-2</v>
      </c>
      <c r="U423" s="2">
        <f>(Table2[[#This Row],[Close Price]]-Table2[[#This Row],[200D EMA]])/Table2[[#This Row],[200D EMA]]</f>
        <v>0.134445552578243</v>
      </c>
      <c r="V423">
        <v>1.3063413845263301</v>
      </c>
      <c r="W423">
        <v>492.1</v>
      </c>
      <c r="X423">
        <v>496.75</v>
      </c>
      <c r="Y423">
        <v>488.65</v>
      </c>
      <c r="Z423">
        <v>506.2</v>
      </c>
      <c r="AA423">
        <v>422.55</v>
      </c>
      <c r="AB423">
        <v>510.65</v>
      </c>
      <c r="AC423" s="2">
        <f>(Table2[[#This Row],[Close Price]]/Table2[[#This Row],[Day Low]])-1</f>
        <v>6.6043487096119069E-3</v>
      </c>
      <c r="AD423" s="2">
        <f>(Table2[[#This Row],[Day High]]/Table2[[#This Row],[Close Price]])-1</f>
        <v>2.8262844453417202E-3</v>
      </c>
      <c r="AE423" s="2">
        <f>(Table2[[#This Row],[Close Price]]/Table2[[#This Row],[Current Week Low]])-1</f>
        <v>1.3711245267574057E-2</v>
      </c>
      <c r="AF423" s="2">
        <f>(Table2[[#This Row],[Current Week High]]/Table2[[#This Row],[Close Price]])-1</f>
        <v>2.1903704451397887E-2</v>
      </c>
      <c r="AG423" s="2">
        <f>(Table2[[#This Row],[Close Price]]/Table2[[#This Row],[Current Month Low]])-1</f>
        <v>0.17228730327771857</v>
      </c>
      <c r="AH423" s="2">
        <f>(Table2[[#This Row],[Current Month High]]/Table2[[#This Row],[Close Price]])-1</f>
        <v>3.0887251438376895E-2</v>
      </c>
      <c r="AI423">
        <v>3.0887251438376802</v>
      </c>
      <c r="AJ423">
        <v>24.039063478151899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0.02</v>
      </c>
      <c r="AM423" t="s">
        <v>10218</v>
      </c>
      <c r="AN423">
        <v>7.91</v>
      </c>
      <c r="AO423" t="s">
        <v>10218</v>
      </c>
      <c r="AP423">
        <v>0.11165201110428701</v>
      </c>
      <c r="AQ423">
        <f>(Table2[[#This Row],[Sharpe Ratio]]-AVERAGE(Table2[Sharpe Ratio]))/_xlfn.STDEV.P(Table2[Sharpe Ratio])</f>
        <v>0.62932856626712053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-0.62843151393344288</v>
      </c>
      <c r="AS423">
        <f>_xlfn.RANK.AVG(Table2[[#This Row],[1Y Return vs Nifty Z-Score]],Table2[1Y Return vs Nifty Z-Score])</f>
        <v>620</v>
      </c>
      <c r="AT423">
        <f>_xlfn.RANK.AVG(Table2[[#This Row],[6M Return vs Nifty Z-Score]],Table2[6M Return vs Nifty Z-Score])</f>
        <v>425</v>
      </c>
      <c r="AU423">
        <f>_xlfn.RANK.AVG(Table2[[#This Row],[Sharpe Ratio Z-Score]],Table2[Sharpe Ratio Z-Score])</f>
        <v>193</v>
      </c>
      <c r="AV423">
        <f>(Table2[[#This Row],[Rank 1Y]]+Table2[[#This Row],[Rank 6M]]+Table2[[#This Row],[Rank Sharpe]])/3</f>
        <v>412.66666666666669</v>
      </c>
    </row>
    <row r="424" spans="1:48" x14ac:dyDescent="0.3">
      <c r="A424" t="s">
        <v>1383</v>
      </c>
      <c r="B424" t="s">
        <v>1384</v>
      </c>
      <c r="C424" t="s">
        <v>10173</v>
      </c>
      <c r="D424" t="s">
        <v>255</v>
      </c>
      <c r="E424">
        <v>7832.1911542399903</v>
      </c>
      <c r="F424">
        <v>7057.9</v>
      </c>
      <c r="G424">
        <v>25.7763357348508</v>
      </c>
      <c r="H424">
        <f>(Table2[[#This Row],[1Y Return vs Nifty]]-AVERAGE(Table2[1Y Return vs Nifty]))/_xlfn.STDEV.P(Table2[1Y Return vs Nifty])</f>
        <v>-0.18984569158403133</v>
      </c>
      <c r="I424">
        <v>-7.9992109327161396</v>
      </c>
      <c r="J424">
        <f>(Table2[[#This Row],[1M Return vs Nifty]]-AVERAGE(Table2[1M Return vs Nifty]))/_xlfn.STDEV.P(Table2[1M Return vs Nifty])</f>
        <v>-1.0125745530125858</v>
      </c>
      <c r="K424">
        <v>-0.30341361401237898</v>
      </c>
      <c r="L424">
        <f>(Table2[[#This Row],[6M Return vs Nifty]]-AVERAGE(Table2[6M Return vs Nifty]))/_xlfn.STDEV.P(Table2[6M Return vs Nifty])</f>
        <v>-0.22278607609840415</v>
      </c>
      <c r="M424">
        <v>-0.249302692743753</v>
      </c>
      <c r="N424">
        <f>(Table2[[#This Row],[1W Return vs Nifty]]-AVERAGE(Table2[1W Return vs Nifty]))/_xlfn.STDEV.P(Table2[1W Return vs Nifty])</f>
        <v>-0.4511811016576463</v>
      </c>
      <c r="O424">
        <v>7036.42</v>
      </c>
      <c r="P424">
        <v>6938.8383753961298</v>
      </c>
      <c r="Q424">
        <v>6211.3050444580504</v>
      </c>
      <c r="R424">
        <v>51.592039284804301</v>
      </c>
      <c r="S424" s="2">
        <f>(Table2[[#This Row],[Close Price]]-Table2[[#This Row],[20D EMA]])/Table2[[#This Row],[20D EMA]]</f>
        <v>3.0526887252323716E-3</v>
      </c>
      <c r="T424" s="2">
        <f>(Table2[[#This Row],[Close Price]]-Table2[[#This Row],[50D EMA]])/Table2[[#This Row],[50D EMA]]</f>
        <v>1.7158725735137586E-2</v>
      </c>
      <c r="U424" s="2">
        <f>(Table2[[#This Row],[Close Price]]-Table2[[#This Row],[200D EMA]])/Table2[[#This Row],[200D EMA]]</f>
        <v>0.13629904657432848</v>
      </c>
      <c r="V424">
        <v>0.38394853338025903</v>
      </c>
      <c r="W424">
        <v>6981.2</v>
      </c>
      <c r="X424">
        <v>7088.1</v>
      </c>
      <c r="Y424">
        <v>6963.05</v>
      </c>
      <c r="Z424">
        <v>7234</v>
      </c>
      <c r="AA424">
        <v>6707</v>
      </c>
      <c r="AB424">
        <v>7650</v>
      </c>
      <c r="AC424" s="2">
        <f>(Table2[[#This Row],[Close Price]]/Table2[[#This Row],[Day Low]])-1</f>
        <v>1.0986649859622943E-2</v>
      </c>
      <c r="AD424" s="2">
        <f>(Table2[[#This Row],[Day High]]/Table2[[#This Row],[Close Price]])-1</f>
        <v>4.2788931551878129E-3</v>
      </c>
      <c r="AE424" s="2">
        <f>(Table2[[#This Row],[Close Price]]/Table2[[#This Row],[Current Week Low]])-1</f>
        <v>1.3621904194282664E-2</v>
      </c>
      <c r="AF424" s="2">
        <f>(Table2[[#This Row],[Current Week High]]/Table2[[#This Row],[Close Price]])-1</f>
        <v>2.4950764391674651E-2</v>
      </c>
      <c r="AG424" s="2">
        <f>(Table2[[#This Row],[Close Price]]/Table2[[#This Row],[Current Month Low]])-1</f>
        <v>5.2318473236916629E-2</v>
      </c>
      <c r="AH424" s="2">
        <f>(Table2[[#This Row],[Current Month High]]/Table2[[#This Row],[Close Price]])-1</f>
        <v>8.3891809178367582E-2</v>
      </c>
      <c r="AI424">
        <v>10.8686719845846</v>
      </c>
      <c r="AJ424">
        <v>63.6766308759073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0.05</v>
      </c>
      <c r="AM424" t="s">
        <v>10218</v>
      </c>
      <c r="AN424">
        <v>0.02</v>
      </c>
      <c r="AO424" t="s">
        <v>10218</v>
      </c>
      <c r="AP424">
        <v>7.4766632222630003E-3</v>
      </c>
      <c r="AQ424">
        <f>(Table2[[#This Row],[Sharpe Ratio]]-AVERAGE(Table2[Sharpe Ratio]))/_xlfn.STDEV.P(Table2[Sharpe Ratio])</f>
        <v>-0.57657680898783881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-2.4529642313405065</v>
      </c>
      <c r="AS424">
        <f>_xlfn.RANK.AVG(Table2[[#This Row],[1Y Return vs Nifty Z-Score]],Table2[1Y Return vs Nifty Z-Score])</f>
        <v>345</v>
      </c>
      <c r="AT424">
        <f>_xlfn.RANK.AVG(Table2[[#This Row],[6M Return vs Nifty Z-Score]],Table2[6M Return vs Nifty Z-Score])</f>
        <v>397</v>
      </c>
      <c r="AU424">
        <f>_xlfn.RANK.AVG(Table2[[#This Row],[Sharpe Ratio Z-Score]],Table2[Sharpe Ratio Z-Score])</f>
        <v>496</v>
      </c>
      <c r="AV424">
        <f>(Table2[[#This Row],[Rank 1Y]]+Table2[[#This Row],[Rank 6M]]+Table2[[#This Row],[Rank Sharpe]])/3</f>
        <v>412.66666666666669</v>
      </c>
    </row>
    <row r="425" spans="1:48" x14ac:dyDescent="0.3">
      <c r="A425" t="s">
        <v>483</v>
      </c>
      <c r="B425" t="s">
        <v>484</v>
      </c>
      <c r="C425" t="s">
        <v>10173</v>
      </c>
      <c r="D425" t="s">
        <v>54</v>
      </c>
      <c r="E425">
        <v>44841.053513528001</v>
      </c>
      <c r="F425">
        <v>179.89</v>
      </c>
      <c r="G425">
        <v>10.0729900541933</v>
      </c>
      <c r="H425">
        <f>(Table2[[#This Row],[1Y Return vs Nifty]]-AVERAGE(Table2[1Y Return vs Nifty]))/_xlfn.STDEV.P(Table2[1Y Return vs Nifty])</f>
        <v>-0.40516211883190861</v>
      </c>
      <c r="I425">
        <v>-5.8551517889682199</v>
      </c>
      <c r="J425">
        <f>(Table2[[#This Row],[1M Return vs Nifty]]-AVERAGE(Table2[1M Return vs Nifty]))/_xlfn.STDEV.P(Table2[1M Return vs Nifty])</f>
        <v>-0.79678327741448296</v>
      </c>
      <c r="K425">
        <v>-10.9836554032319</v>
      </c>
      <c r="L425">
        <f>(Table2[[#This Row],[6M Return vs Nifty]]-AVERAGE(Table2[6M Return vs Nifty]))/_xlfn.STDEV.P(Table2[6M Return vs Nifty])</f>
        <v>-0.58532154272455172</v>
      </c>
      <c r="M425">
        <v>0.34971435283308899</v>
      </c>
      <c r="N425">
        <f>(Table2[[#This Row],[1W Return vs Nifty]]-AVERAGE(Table2[1W Return vs Nifty]))/_xlfn.STDEV.P(Table2[1W Return vs Nifty])</f>
        <v>-0.32797763955092085</v>
      </c>
      <c r="O425">
        <v>179.31</v>
      </c>
      <c r="P425">
        <v>175.69203974771</v>
      </c>
      <c r="Q425">
        <v>159.57729698189399</v>
      </c>
      <c r="R425">
        <v>52.191774216305099</v>
      </c>
      <c r="S425" s="2">
        <f>(Table2[[#This Row],[Close Price]]-Table2[[#This Row],[20D EMA]])/Table2[[#This Row],[20D EMA]]</f>
        <v>3.2346216050414592E-3</v>
      </c>
      <c r="T425" s="2">
        <f>(Table2[[#This Row],[Close Price]]-Table2[[#This Row],[50D EMA]])/Table2[[#This Row],[50D EMA]]</f>
        <v>2.389385573938449E-2</v>
      </c>
      <c r="U425" s="2">
        <f>(Table2[[#This Row],[Close Price]]-Table2[[#This Row],[200D EMA]])/Table2[[#This Row],[200D EMA]]</f>
        <v>0.12729068233566282</v>
      </c>
      <c r="V425">
        <v>1.0504229686542199</v>
      </c>
      <c r="W425">
        <v>180.5</v>
      </c>
      <c r="X425">
        <v>182.06</v>
      </c>
      <c r="Y425">
        <v>178.92</v>
      </c>
      <c r="Z425">
        <v>182.47</v>
      </c>
      <c r="AA425">
        <v>165</v>
      </c>
      <c r="AB425">
        <v>194.25</v>
      </c>
      <c r="AC425" s="2">
        <f>(Table2[[#This Row],[Close Price]]/Table2[[#This Row],[Day Low]])-1</f>
        <v>-3.3795013850416167E-3</v>
      </c>
      <c r="AD425" s="2">
        <f>(Table2[[#This Row],[Day High]]/Table2[[#This Row],[Close Price]])-1</f>
        <v>1.2062927344488328E-2</v>
      </c>
      <c r="AE425" s="2">
        <f>(Table2[[#This Row],[Close Price]]/Table2[[#This Row],[Current Week Low]])-1</f>
        <v>5.4214173932483067E-3</v>
      </c>
      <c r="AF425" s="2">
        <f>(Table2[[#This Row],[Current Week High]]/Table2[[#This Row],[Close Price]])-1</f>
        <v>1.4342097948746524E-2</v>
      </c>
      <c r="AG425" s="2">
        <f>(Table2[[#This Row],[Close Price]]/Table2[[#This Row],[Current Month Low]])-1</f>
        <v>9.0242424242424235E-2</v>
      </c>
      <c r="AH425" s="2">
        <f>(Table2[[#This Row],[Current Month High]]/Table2[[#This Row],[Close Price]])-1</f>
        <v>7.9826560675968716E-2</v>
      </c>
      <c r="AI425">
        <v>7.9826560675968699</v>
      </c>
      <c r="AJ425">
        <v>54.412017167381897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0.04</v>
      </c>
      <c r="AM425" t="s">
        <v>10218</v>
      </c>
      <c r="AN425">
        <v>-1.3</v>
      </c>
      <c r="AO425" t="s">
        <v>10217</v>
      </c>
      <c r="AP425">
        <v>7.2063088259629995E-2</v>
      </c>
      <c r="AQ425">
        <f>(Table2[[#This Row],[Sharpe Ratio]]-AVERAGE(Table2[Sharpe Ratio]))/_xlfn.STDEV.P(Table2[Sharpe Ratio])</f>
        <v>0.17105800773737445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-1.9441865707844896</v>
      </c>
      <c r="AS425">
        <f>_xlfn.RANK.AVG(Table2[[#This Row],[1Y Return vs Nifty Z-Score]],Table2[1Y Return vs Nifty Z-Score])</f>
        <v>441</v>
      </c>
      <c r="AT425">
        <f>_xlfn.RANK.AVG(Table2[[#This Row],[6M Return vs Nifty Z-Score]],Table2[6M Return vs Nifty Z-Score])</f>
        <v>514</v>
      </c>
      <c r="AU425">
        <f>_xlfn.RANK.AVG(Table2[[#This Row],[Sharpe Ratio Z-Score]],Table2[Sharpe Ratio Z-Score])</f>
        <v>288</v>
      </c>
      <c r="AV425">
        <f>(Table2[[#This Row],[Rank 1Y]]+Table2[[#This Row],[Rank 6M]]+Table2[[#This Row],[Rank Sharpe]])/3</f>
        <v>414.33333333333331</v>
      </c>
    </row>
    <row r="426" spans="1:48" x14ac:dyDescent="0.3">
      <c r="A426" t="s">
        <v>865</v>
      </c>
      <c r="B426" t="s">
        <v>866</v>
      </c>
      <c r="C426" t="s">
        <v>10175</v>
      </c>
      <c r="D426" t="s">
        <v>124</v>
      </c>
      <c r="E426">
        <v>17907.333513599999</v>
      </c>
      <c r="F426">
        <v>715.2</v>
      </c>
      <c r="G426">
        <v>21.153283622422901</v>
      </c>
      <c r="H426">
        <f>(Table2[[#This Row],[1Y Return vs Nifty]]-AVERAGE(Table2[1Y Return vs Nifty]))/_xlfn.STDEV.P(Table2[1Y Return vs Nifty])</f>
        <v>-0.25323467149134038</v>
      </c>
      <c r="I426">
        <v>-3.2860562952120702</v>
      </c>
      <c r="J426">
        <f>(Table2[[#This Row],[1M Return vs Nifty]]-AVERAGE(Table2[1M Return vs Nifty]))/_xlfn.STDEV.P(Table2[1M Return vs Nifty])</f>
        <v>-0.53821373405670059</v>
      </c>
      <c r="K426">
        <v>6.0258215374029902</v>
      </c>
      <c r="L426">
        <f>(Table2[[#This Row],[6M Return vs Nifty]]-AVERAGE(Table2[6M Return vs Nifty]))/_xlfn.STDEV.P(Table2[6M Return vs Nifty])</f>
        <v>-7.9433539681717149E-3</v>
      </c>
      <c r="M426">
        <v>-1.71282310410996</v>
      </c>
      <c r="N426">
        <f>(Table2[[#This Row],[1W Return vs Nifty]]-AVERAGE(Table2[1W Return vs Nifty]))/_xlfn.STDEV.P(Table2[1W Return vs Nifty])</f>
        <v>-0.75219220455629565</v>
      </c>
      <c r="O426">
        <v>707.94</v>
      </c>
      <c r="P426">
        <v>673.82845702453301</v>
      </c>
      <c r="Q426">
        <v>575.16144138927996</v>
      </c>
      <c r="R426">
        <v>53.982777195252098</v>
      </c>
      <c r="S426" s="2">
        <f>(Table2[[#This Row],[Close Price]]-Table2[[#This Row],[20D EMA]])/Table2[[#This Row],[20D EMA]]</f>
        <v>1.0255106364946169E-2</v>
      </c>
      <c r="T426" s="2">
        <f>(Table2[[#This Row],[Close Price]]-Table2[[#This Row],[50D EMA]])/Table2[[#This Row],[50D EMA]]</f>
        <v>6.1397737872564744E-2</v>
      </c>
      <c r="U426" s="2">
        <f>(Table2[[#This Row],[Close Price]]-Table2[[#This Row],[200D EMA]])/Table2[[#This Row],[200D EMA]]</f>
        <v>0.24347695887342941</v>
      </c>
      <c r="V426">
        <v>0.77715636138708599</v>
      </c>
      <c r="W426">
        <v>711</v>
      </c>
      <c r="X426">
        <v>719.95</v>
      </c>
      <c r="Y426">
        <v>699.05</v>
      </c>
      <c r="Z426">
        <v>733.95</v>
      </c>
      <c r="AA426">
        <v>685.25</v>
      </c>
      <c r="AB426">
        <v>739</v>
      </c>
      <c r="AC426" s="2">
        <f>(Table2[[#This Row],[Close Price]]/Table2[[#This Row],[Day Low]])-1</f>
        <v>5.9071729957806962E-3</v>
      </c>
      <c r="AD426" s="2">
        <f>(Table2[[#This Row],[Day High]]/Table2[[#This Row],[Close Price]])-1</f>
        <v>6.6414988814318399E-3</v>
      </c>
      <c r="AE426" s="2">
        <f>(Table2[[#This Row],[Close Price]]/Table2[[#This Row],[Current Week Low]])-1</f>
        <v>2.3102782347471651E-2</v>
      </c>
      <c r="AF426" s="2">
        <f>(Table2[[#This Row],[Current Week High]]/Table2[[#This Row],[Close Price]])-1</f>
        <v>2.6216442953020058E-2</v>
      </c>
      <c r="AG426" s="2">
        <f>(Table2[[#This Row],[Close Price]]/Table2[[#This Row],[Current Month Low]])-1</f>
        <v>4.3706676395476096E-2</v>
      </c>
      <c r="AH426" s="2">
        <f>(Table2[[#This Row],[Current Month High]]/Table2[[#This Row],[Close Price]])-1</f>
        <v>3.3277404921700171E-2</v>
      </c>
      <c r="AI426">
        <v>4.4463087248321997</v>
      </c>
      <c r="AJ426">
        <v>58.8627276765882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0.22</v>
      </c>
      <c r="AM426" t="s">
        <v>10218</v>
      </c>
      <c r="AN426">
        <v>1.05</v>
      </c>
      <c r="AO426" t="s">
        <v>10218</v>
      </c>
      <c r="AQ426">
        <f>(Table2[[#This Row],[Sharpe Ratio]]-AVERAGE(Table2[Sharpe Ratio]))/_xlfn.STDEV.P(Table2[Sharpe Ratio])</f>
        <v>-0.66312462046151466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-2.2147085845340229</v>
      </c>
      <c r="AS426">
        <f>_xlfn.RANK.AVG(Table2[[#This Row],[1Y Return vs Nifty Z-Score]],Table2[1Y Return vs Nifty Z-Score])</f>
        <v>376</v>
      </c>
      <c r="AT426">
        <f>_xlfn.RANK.AVG(Table2[[#This Row],[6M Return vs Nifty Z-Score]],Table2[6M Return vs Nifty Z-Score])</f>
        <v>331</v>
      </c>
      <c r="AU426">
        <f>_xlfn.RANK.AVG(Table2[[#This Row],[Sharpe Ratio Z-Score]],Table2[Sharpe Ratio Z-Score])</f>
        <v>537.5</v>
      </c>
      <c r="AV426">
        <f>(Table2[[#This Row],[Rank 1Y]]+Table2[[#This Row],[Rank 6M]]+Table2[[#This Row],[Rank Sharpe]])/3</f>
        <v>414.83333333333331</v>
      </c>
    </row>
    <row r="427" spans="1:48" x14ac:dyDescent="0.3">
      <c r="A427" t="s">
        <v>373</v>
      </c>
      <c r="B427" t="s">
        <v>374</v>
      </c>
      <c r="C427" t="s">
        <v>10187</v>
      </c>
      <c r="D427" t="s">
        <v>170</v>
      </c>
      <c r="E427">
        <v>67214.900193549998</v>
      </c>
      <c r="F427">
        <v>4430.75</v>
      </c>
      <c r="G427">
        <v>-3.76866416028528</v>
      </c>
      <c r="H427">
        <f>(Table2[[#This Row],[1Y Return vs Nifty]]-AVERAGE(Table2[1Y Return vs Nifty]))/_xlfn.STDEV.P(Table2[1Y Return vs Nifty])</f>
        <v>-0.5949519631918313</v>
      </c>
      <c r="I427">
        <v>12.6487793788974</v>
      </c>
      <c r="J427">
        <f>(Table2[[#This Row],[1M Return vs Nifty]]-AVERAGE(Table2[1M Return vs Nifty]))/_xlfn.STDEV.P(Table2[1M Return vs Nifty])</f>
        <v>1.065565959516211</v>
      </c>
      <c r="K427">
        <v>16.526713975854001</v>
      </c>
      <c r="L427">
        <f>(Table2[[#This Row],[6M Return vs Nifty]]-AVERAGE(Table2[6M Return vs Nifty]))/_xlfn.STDEV.P(Table2[6M Return vs Nifty])</f>
        <v>0.34850418863404692</v>
      </c>
      <c r="M427">
        <v>7.1374351316112801</v>
      </c>
      <c r="N427">
        <f>(Table2[[#This Row],[1W Return vs Nifty]]-AVERAGE(Table2[1W Return vs Nifty]))/_xlfn.STDEV.P(Table2[1W Return vs Nifty])</f>
        <v>1.068093984677934</v>
      </c>
      <c r="O427">
        <v>4038.75</v>
      </c>
      <c r="P427">
        <v>3871.0810822502799</v>
      </c>
      <c r="Q427">
        <v>3674.1683191575198</v>
      </c>
      <c r="R427">
        <v>87.579482733913807</v>
      </c>
      <c r="S427" s="2">
        <f>(Table2[[#This Row],[Close Price]]-Table2[[#This Row],[20D EMA]])/Table2[[#This Row],[20D EMA]]</f>
        <v>9.7059733828536054E-2</v>
      </c>
      <c r="T427" s="2">
        <f>(Table2[[#This Row],[Close Price]]-Table2[[#This Row],[50D EMA]])/Table2[[#This Row],[50D EMA]]</f>
        <v>0.14457690393412828</v>
      </c>
      <c r="U427" s="2">
        <f>(Table2[[#This Row],[Close Price]]-Table2[[#This Row],[200D EMA]])/Table2[[#This Row],[200D EMA]]</f>
        <v>0.20591916731130136</v>
      </c>
      <c r="V427">
        <v>1.0317016692471901</v>
      </c>
      <c r="W427">
        <v>4404</v>
      </c>
      <c r="X427">
        <v>4453.8</v>
      </c>
      <c r="Y427">
        <v>4208.25</v>
      </c>
      <c r="Z427">
        <v>4467.05</v>
      </c>
      <c r="AA427">
        <v>3728</v>
      </c>
      <c r="AB427">
        <v>4467.05</v>
      </c>
      <c r="AC427" s="2">
        <f>(Table2[[#This Row],[Close Price]]/Table2[[#This Row],[Day Low]])-1</f>
        <v>6.0740236148955074E-3</v>
      </c>
      <c r="AD427" s="2">
        <f>(Table2[[#This Row],[Day High]]/Table2[[#This Row],[Close Price]])-1</f>
        <v>5.2022795237827157E-3</v>
      </c>
      <c r="AE427" s="2">
        <f>(Table2[[#This Row],[Close Price]]/Table2[[#This Row],[Current Week Low]])-1</f>
        <v>5.2872334105625862E-2</v>
      </c>
      <c r="AF427" s="2">
        <f>(Table2[[#This Row],[Current Week High]]/Table2[[#This Row],[Close Price]])-1</f>
        <v>8.1927438921176599E-3</v>
      </c>
      <c r="AG427" s="2">
        <f>(Table2[[#This Row],[Close Price]]/Table2[[#This Row],[Current Month Low]])-1</f>
        <v>0.18850590128755362</v>
      </c>
      <c r="AH427" s="2">
        <f>(Table2[[#This Row],[Current Month High]]/Table2[[#This Row],[Close Price]])-1</f>
        <v>8.1927438921176599E-3</v>
      </c>
      <c r="AI427">
        <v>0.81927438921176599</v>
      </c>
      <c r="AJ427">
        <v>37.6009316770186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7.0000000000000007E-2</v>
      </c>
      <c r="AM427" t="s">
        <v>10218</v>
      </c>
      <c r="AN427">
        <v>13.57</v>
      </c>
      <c r="AO427" t="s">
        <v>10218</v>
      </c>
      <c r="AP427">
        <v>5.4256465982589997E-3</v>
      </c>
      <c r="AQ427">
        <f>(Table2[[#This Row],[Sharpe Ratio]]-AVERAGE(Table2[Sharpe Ratio]))/_xlfn.STDEV.P(Table2[Sharpe Ratio])</f>
        <v>-0.60031881726435254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1.2868933523720081</v>
      </c>
      <c r="AS427">
        <f>_xlfn.RANK.AVG(Table2[[#This Row],[1Y Return vs Nifty Z-Score]],Table2[1Y Return vs Nifty Z-Score])</f>
        <v>532</v>
      </c>
      <c r="AT427">
        <f>_xlfn.RANK.AVG(Table2[[#This Row],[6M Return vs Nifty Z-Score]],Table2[6M Return vs Nifty Z-Score])</f>
        <v>212</v>
      </c>
      <c r="AU427">
        <f>_xlfn.RANK.AVG(Table2[[#This Row],[Sharpe Ratio Z-Score]],Table2[Sharpe Ratio Z-Score])</f>
        <v>501</v>
      </c>
      <c r="AV427">
        <f>(Table2[[#This Row],[Rank 1Y]]+Table2[[#This Row],[Rank 6M]]+Table2[[#This Row],[Rank Sharpe]])/3</f>
        <v>415</v>
      </c>
    </row>
    <row r="428" spans="1:48" x14ac:dyDescent="0.3">
      <c r="A428" t="s">
        <v>1127</v>
      </c>
      <c r="B428" t="s">
        <v>1128</v>
      </c>
      <c r="C428" t="s">
        <v>10184</v>
      </c>
      <c r="D428" t="s">
        <v>895</v>
      </c>
      <c r="E428">
        <v>10994.627103048</v>
      </c>
      <c r="F428">
        <v>79.62</v>
      </c>
      <c r="G428">
        <v>70.039551053493099</v>
      </c>
      <c r="H428">
        <f>(Table2[[#This Row],[1Y Return vs Nifty]]-AVERAGE(Table2[1Y Return vs Nifty]))/_xlfn.STDEV.P(Table2[1Y Return vs Nifty])</f>
        <v>0.41706939356580558</v>
      </c>
      <c r="I428">
        <v>-8.8406715849945705</v>
      </c>
      <c r="J428">
        <f>(Table2[[#This Row],[1M Return vs Nifty]]-AVERAGE(Table2[1M Return vs Nifty]))/_xlfn.STDEV.P(Table2[1M Return vs Nifty])</f>
        <v>-1.0972643191742431</v>
      </c>
      <c r="K428">
        <v>-24.522929472861801</v>
      </c>
      <c r="L428">
        <f>(Table2[[#This Row],[6M Return vs Nifty]]-AVERAGE(Table2[6M Return vs Nifty]))/_xlfn.STDEV.P(Table2[6M Return vs Nifty])</f>
        <v>-1.044905430382143</v>
      </c>
      <c r="M428">
        <v>5.6072843607553304</v>
      </c>
      <c r="N428">
        <f>(Table2[[#This Row],[1W Return vs Nifty]]-AVERAGE(Table2[1W Return vs Nifty]))/_xlfn.STDEV.P(Table2[1W Return vs Nifty])</f>
        <v>0.75337861237465231</v>
      </c>
      <c r="O428">
        <v>77.83</v>
      </c>
      <c r="P428">
        <v>77.680411519651898</v>
      </c>
      <c r="Q428">
        <v>72.529967825867601</v>
      </c>
      <c r="R428">
        <v>61.3818389445848</v>
      </c>
      <c r="S428" s="2">
        <f>(Table2[[#This Row],[Close Price]]-Table2[[#This Row],[20D EMA]])/Table2[[#This Row],[20D EMA]]</f>
        <v>2.2998843633560404E-2</v>
      </c>
      <c r="T428" s="2">
        <f>(Table2[[#This Row],[Close Price]]-Table2[[#This Row],[50D EMA]])/Table2[[#This Row],[50D EMA]]</f>
        <v>2.4968823444729331E-2</v>
      </c>
      <c r="U428" s="2">
        <f>(Table2[[#This Row],[Close Price]]-Table2[[#This Row],[200D EMA]])/Table2[[#This Row],[200D EMA]]</f>
        <v>9.7753141034811877E-2</v>
      </c>
      <c r="V428">
        <v>0.84335984376940698</v>
      </c>
      <c r="W428">
        <v>78.75</v>
      </c>
      <c r="X428">
        <v>80.099999999999994</v>
      </c>
      <c r="Y428">
        <v>75.81</v>
      </c>
      <c r="Z428">
        <v>82.35</v>
      </c>
      <c r="AA428">
        <v>71.05</v>
      </c>
      <c r="AB428">
        <v>84.8</v>
      </c>
      <c r="AC428" s="2">
        <f>(Table2[[#This Row],[Close Price]]/Table2[[#This Row],[Day Low]])-1</f>
        <v>1.1047619047619195E-2</v>
      </c>
      <c r="AD428" s="2">
        <f>(Table2[[#This Row],[Day High]]/Table2[[#This Row],[Close Price]])-1</f>
        <v>6.0286360211001533E-3</v>
      </c>
      <c r="AE428" s="2">
        <f>(Table2[[#This Row],[Close Price]]/Table2[[#This Row],[Current Week Low]])-1</f>
        <v>5.025722200237448E-2</v>
      </c>
      <c r="AF428" s="2">
        <f>(Table2[[#This Row],[Current Week High]]/Table2[[#This Row],[Close Price]])-1</f>
        <v>3.428786737000733E-2</v>
      </c>
      <c r="AG428" s="2">
        <f>(Table2[[#This Row],[Close Price]]/Table2[[#This Row],[Current Month Low]])-1</f>
        <v>0.12061928219563689</v>
      </c>
      <c r="AH428" s="2">
        <f>(Table2[[#This Row],[Current Month High]]/Table2[[#This Row],[Close Price]])-1</f>
        <v>6.5059030394373218E-2</v>
      </c>
      <c r="AI428">
        <v>19.1283597086159</v>
      </c>
      <c r="AJ428">
        <v>97.079207920792101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</v>
      </c>
      <c r="AM428">
        <v>0</v>
      </c>
      <c r="AN428">
        <v>0.94</v>
      </c>
      <c r="AO428" t="s">
        <v>10218</v>
      </c>
      <c r="AP428">
        <v>2.9296665310568001E-2</v>
      </c>
      <c r="AQ428">
        <f>(Table2[[#This Row],[Sharpe Ratio]]-AVERAGE(Table2[Sharpe Ratio]))/_xlfn.STDEV.P(Table2[Sharpe Ratio])</f>
        <v>-0.32399442417871777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-1.2957161677946458</v>
      </c>
      <c r="AS428">
        <f>_xlfn.RANK.AVG(Table2[[#This Row],[1Y Return vs Nifty Z-Score]],Table2[1Y Return vs Nifty Z-Score])</f>
        <v>175</v>
      </c>
      <c r="AT428">
        <f>_xlfn.RANK.AVG(Table2[[#This Row],[6M Return vs Nifty Z-Score]],Table2[6M Return vs Nifty Z-Score])</f>
        <v>650</v>
      </c>
      <c r="AU428">
        <f>_xlfn.RANK.AVG(Table2[[#This Row],[Sharpe Ratio Z-Score]],Table2[Sharpe Ratio Z-Score])</f>
        <v>420</v>
      </c>
      <c r="AV428">
        <f>(Table2[[#This Row],[Rank 1Y]]+Table2[[#This Row],[Rank 6M]]+Table2[[#This Row],[Rank Sharpe]])/3</f>
        <v>415</v>
      </c>
    </row>
    <row r="429" spans="1:48" x14ac:dyDescent="0.3">
      <c r="A429" t="s">
        <v>1264</v>
      </c>
      <c r="B429" t="s">
        <v>1265</v>
      </c>
      <c r="C429" t="s">
        <v>10183</v>
      </c>
      <c r="D429" t="s">
        <v>153</v>
      </c>
      <c r="E429">
        <v>9166.5462000000007</v>
      </c>
      <c r="F429">
        <v>489.3</v>
      </c>
      <c r="G429">
        <v>18.817647277133201</v>
      </c>
      <c r="H429">
        <f>(Table2[[#This Row],[1Y Return vs Nifty]]-AVERAGE(Table2[1Y Return vs Nifty]))/_xlfn.STDEV.P(Table2[1Y Return vs Nifty])</f>
        <v>-0.28525974967818263</v>
      </c>
      <c r="I429">
        <v>4.9180944055320603</v>
      </c>
      <c r="J429">
        <f>(Table2[[#This Row],[1M Return vs Nifty]]-AVERAGE(Table2[1M Return vs Nifty]))/_xlfn.STDEV.P(Table2[1M Return vs Nifty])</f>
        <v>0.2875023615440615</v>
      </c>
      <c r="K429">
        <v>-20.112456916347501</v>
      </c>
      <c r="L429">
        <f>(Table2[[#This Row],[6M Return vs Nifty]]-AVERAGE(Table2[6M Return vs Nifty]))/_xlfn.STDEV.P(Table2[6M Return vs Nifty])</f>
        <v>-0.8951941450129588</v>
      </c>
      <c r="M429">
        <v>0.98494476182250701</v>
      </c>
      <c r="N429">
        <f>(Table2[[#This Row],[1W Return vs Nifty]]-AVERAGE(Table2[1W Return vs Nifty]))/_xlfn.STDEV.P(Table2[1W Return vs Nifty])</f>
        <v>-0.19732595576185255</v>
      </c>
      <c r="O429">
        <v>490.11</v>
      </c>
      <c r="P429">
        <v>472.77995224518099</v>
      </c>
      <c r="Q429">
        <v>423.27238190485798</v>
      </c>
      <c r="R429">
        <v>47.2688601267892</v>
      </c>
      <c r="S429" s="2">
        <f>(Table2[[#This Row],[Close Price]]-Table2[[#This Row],[20D EMA]])/Table2[[#This Row],[20D EMA]]</f>
        <v>-1.6526902124013023E-3</v>
      </c>
      <c r="T429" s="2">
        <f>(Table2[[#This Row],[Close Price]]-Table2[[#This Row],[50D EMA]])/Table2[[#This Row],[50D EMA]]</f>
        <v>3.4942360978647877E-2</v>
      </c>
      <c r="U429" s="2">
        <f>(Table2[[#This Row],[Close Price]]-Table2[[#This Row],[200D EMA]])/Table2[[#This Row],[200D EMA]]</f>
        <v>0.15599321126976703</v>
      </c>
      <c r="V429">
        <v>0.583380229999932</v>
      </c>
      <c r="W429">
        <v>490.5</v>
      </c>
      <c r="X429">
        <v>493.7</v>
      </c>
      <c r="Y429">
        <v>488</v>
      </c>
      <c r="Z429">
        <v>506.75</v>
      </c>
      <c r="AA429">
        <v>452.2</v>
      </c>
      <c r="AB429">
        <v>541</v>
      </c>
      <c r="AC429" s="2">
        <f>(Table2[[#This Row],[Close Price]]/Table2[[#This Row],[Day Low]])-1</f>
        <v>-2.4464831804280607E-3</v>
      </c>
      <c r="AD429" s="2">
        <f>(Table2[[#This Row],[Day High]]/Table2[[#This Row],[Close Price]])-1</f>
        <v>8.9924381769874717E-3</v>
      </c>
      <c r="AE429" s="2">
        <f>(Table2[[#This Row],[Close Price]]/Table2[[#This Row],[Current Week Low]])-1</f>
        <v>2.6639344262295861E-3</v>
      </c>
      <c r="AF429" s="2">
        <f>(Table2[[#This Row],[Current Week High]]/Table2[[#This Row],[Close Price]])-1</f>
        <v>3.5663192315552816E-2</v>
      </c>
      <c r="AG429" s="2">
        <f>(Table2[[#This Row],[Close Price]]/Table2[[#This Row],[Current Month Low]])-1</f>
        <v>8.2043343653250833E-2</v>
      </c>
      <c r="AH429" s="2">
        <f>(Table2[[#This Row],[Current Month High]]/Table2[[#This Row],[Close Price]])-1</f>
        <v>0.10566114857960351</v>
      </c>
      <c r="AI429">
        <v>11.894543225015299</v>
      </c>
      <c r="AJ429">
        <v>55.087163232963498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0.09</v>
      </c>
      <c r="AM429" t="s">
        <v>10218</v>
      </c>
      <c r="AN429">
        <v>-5.29</v>
      </c>
      <c r="AO429" t="s">
        <v>10217</v>
      </c>
      <c r="AP429">
        <v>9.1631102024042996E-2</v>
      </c>
      <c r="AQ429">
        <f>(Table2[[#This Row],[Sharpe Ratio]]-AVERAGE(Table2[Sharpe Ratio]))/_xlfn.STDEV.P(Table2[Sharpe Ratio])</f>
        <v>0.39757199076042016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-0.69270549814851234</v>
      </c>
      <c r="AS429">
        <f>_xlfn.RANK.AVG(Table2[[#This Row],[1Y Return vs Nifty Z-Score]],Table2[1Y Return vs Nifty Z-Score])</f>
        <v>391</v>
      </c>
      <c r="AT429">
        <f>_xlfn.RANK.AVG(Table2[[#This Row],[6M Return vs Nifty Z-Score]],Table2[6M Return vs Nifty Z-Score])</f>
        <v>620</v>
      </c>
      <c r="AU429">
        <f>_xlfn.RANK.AVG(Table2[[#This Row],[Sharpe Ratio Z-Score]],Table2[Sharpe Ratio Z-Score])</f>
        <v>234</v>
      </c>
      <c r="AV429">
        <f>(Table2[[#This Row],[Rank 1Y]]+Table2[[#This Row],[Rank 6M]]+Table2[[#This Row],[Rank Sharpe]])/3</f>
        <v>415</v>
      </c>
    </row>
    <row r="430" spans="1:48" x14ac:dyDescent="0.3">
      <c r="A430" t="s">
        <v>1135</v>
      </c>
      <c r="B430" t="s">
        <v>1136</v>
      </c>
      <c r="C430" t="s">
        <v>10178</v>
      </c>
      <c r="D430" t="s">
        <v>293</v>
      </c>
      <c r="E430">
        <v>10857.588768809999</v>
      </c>
      <c r="F430">
        <v>2118.9</v>
      </c>
      <c r="G430">
        <v>28.184444477984002</v>
      </c>
      <c r="H430">
        <f>(Table2[[#This Row],[1Y Return vs Nifty]]-AVERAGE(Table2[1Y Return vs Nifty]))/_xlfn.STDEV.P(Table2[1Y Return vs Nifty])</f>
        <v>-0.15682690810055475</v>
      </c>
      <c r="I430">
        <v>1.84910840297947</v>
      </c>
      <c r="J430">
        <f>(Table2[[#This Row],[1M Return vs Nifty]]-AVERAGE(Table2[1M Return vs Nifty]))/_xlfn.STDEV.P(Table2[1M Return vs Nifty])</f>
        <v>-2.1379231678167715E-2</v>
      </c>
      <c r="K430">
        <v>14.9565024170731</v>
      </c>
      <c r="L430">
        <f>(Table2[[#This Row],[6M Return vs Nifty]]-AVERAGE(Table2[6M Return vs Nifty]))/_xlfn.STDEV.P(Table2[6M Return vs Nifty])</f>
        <v>0.2952041424928627</v>
      </c>
      <c r="M430">
        <v>1.14919527960496</v>
      </c>
      <c r="N430">
        <f>(Table2[[#This Row],[1W Return vs Nifty]]-AVERAGE(Table2[1W Return vs Nifty]))/_xlfn.STDEV.P(Table2[1W Return vs Nifty])</f>
        <v>-0.1635435574260366</v>
      </c>
      <c r="O430">
        <v>2054.9699999999998</v>
      </c>
      <c r="P430">
        <v>1990.4068398145801</v>
      </c>
      <c r="Q430">
        <v>1778.4592800394701</v>
      </c>
      <c r="R430">
        <v>64.767504009586602</v>
      </c>
      <c r="S430" s="2">
        <f>(Table2[[#This Row],[Close Price]]-Table2[[#This Row],[20D EMA]])/Table2[[#This Row],[20D EMA]]</f>
        <v>3.1109943210849939E-2</v>
      </c>
      <c r="T430" s="2">
        <f>(Table2[[#This Row],[Close Price]]-Table2[[#This Row],[50D EMA]])/Table2[[#This Row],[50D EMA]]</f>
        <v>6.4556229216630928E-2</v>
      </c>
      <c r="U430" s="2">
        <f>(Table2[[#This Row],[Close Price]]-Table2[[#This Row],[200D EMA]])/Table2[[#This Row],[200D EMA]]</f>
        <v>0.19142452333964852</v>
      </c>
      <c r="V430">
        <v>0.47347593575121699</v>
      </c>
      <c r="W430">
        <v>2104</v>
      </c>
      <c r="X430">
        <v>2127.15</v>
      </c>
      <c r="Y430">
        <v>2091.6999999999998</v>
      </c>
      <c r="Z430">
        <v>2150.25</v>
      </c>
      <c r="AA430">
        <v>1955.3</v>
      </c>
      <c r="AB430">
        <v>2150.25</v>
      </c>
      <c r="AC430" s="2">
        <f>(Table2[[#This Row],[Close Price]]/Table2[[#This Row],[Day Low]])-1</f>
        <v>7.0817490494297086E-3</v>
      </c>
      <c r="AD430" s="2">
        <f>(Table2[[#This Row],[Day High]]/Table2[[#This Row],[Close Price]])-1</f>
        <v>3.8935296616169346E-3</v>
      </c>
      <c r="AE430" s="2">
        <f>(Table2[[#This Row],[Close Price]]/Table2[[#This Row],[Current Week Low]])-1</f>
        <v>1.3003776832241742E-2</v>
      </c>
      <c r="AF430" s="2">
        <f>(Table2[[#This Row],[Current Week High]]/Table2[[#This Row],[Close Price]])-1</f>
        <v>1.4795412714144085E-2</v>
      </c>
      <c r="AG430" s="2">
        <f>(Table2[[#This Row],[Close Price]]/Table2[[#This Row],[Current Month Low]])-1</f>
        <v>8.3670025060093245E-2</v>
      </c>
      <c r="AH430" s="2">
        <f>(Table2[[#This Row],[Current Month High]]/Table2[[#This Row],[Close Price]])-1</f>
        <v>1.4795412714144085E-2</v>
      </c>
      <c r="AI430">
        <v>1.4795412714144001</v>
      </c>
      <c r="AJ430">
        <v>63.495370370370303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0.01</v>
      </c>
      <c r="AM430" t="s">
        <v>10218</v>
      </c>
      <c r="AN430">
        <v>3.18</v>
      </c>
      <c r="AO430" t="s">
        <v>10218</v>
      </c>
      <c r="AP430">
        <v>-7.0027347585691999E-2</v>
      </c>
      <c r="AQ430">
        <f>(Table2[[#This Row],[Sharpe Ratio]]-AVERAGE(Table2[Sharpe Ratio]))/_xlfn.STDEV.P(Table2[Sharpe Ratio])</f>
        <v>-1.4737420706097664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-1.5202876253216628</v>
      </c>
      <c r="AS430">
        <f>_xlfn.RANK.AVG(Table2[[#This Row],[1Y Return vs Nifty Z-Score]],Table2[1Y Return vs Nifty Z-Score])</f>
        <v>330</v>
      </c>
      <c r="AT430">
        <f>_xlfn.RANK.AVG(Table2[[#This Row],[6M Return vs Nifty Z-Score]],Table2[6M Return vs Nifty Z-Score])</f>
        <v>232</v>
      </c>
      <c r="AU430">
        <f>_xlfn.RANK.AVG(Table2[[#This Row],[Sharpe Ratio Z-Score]],Table2[Sharpe Ratio Z-Score])</f>
        <v>684</v>
      </c>
      <c r="AV430">
        <f>(Table2[[#This Row],[Rank 1Y]]+Table2[[#This Row],[Rank 6M]]+Table2[[#This Row],[Rank Sharpe]])/3</f>
        <v>415.33333333333331</v>
      </c>
    </row>
    <row r="431" spans="1:48" x14ac:dyDescent="0.3">
      <c r="A431" t="s">
        <v>955</v>
      </c>
      <c r="B431" t="s">
        <v>956</v>
      </c>
      <c r="C431" t="s">
        <v>10178</v>
      </c>
      <c r="D431" t="s">
        <v>60</v>
      </c>
      <c r="E431">
        <v>15221.39869224</v>
      </c>
      <c r="F431">
        <v>6609.2</v>
      </c>
      <c r="G431">
        <v>24.285211306241901</v>
      </c>
      <c r="H431">
        <f>(Table2[[#This Row],[1Y Return vs Nifty]]-AVERAGE(Table2[1Y Return vs Nifty]))/_xlfn.STDEV.P(Table2[1Y Return vs Nifty])</f>
        <v>-0.21029124446678857</v>
      </c>
      <c r="I431">
        <v>-3.8854923503182901</v>
      </c>
      <c r="J431">
        <f>(Table2[[#This Row],[1M Return vs Nifty]]-AVERAGE(Table2[1M Return vs Nifty]))/_xlfn.STDEV.P(Table2[1M Return vs Nifty])</f>
        <v>-0.59854465885794006</v>
      </c>
      <c r="K431">
        <v>7.1232427546528303</v>
      </c>
      <c r="L431">
        <f>(Table2[[#This Row],[6M Return vs Nifty]]-AVERAGE(Table2[6M Return vs Nifty]))/_xlfn.STDEV.P(Table2[6M Return vs Nifty])</f>
        <v>2.9308060459795043E-2</v>
      </c>
      <c r="M431">
        <v>6.6929761893849804E-2</v>
      </c>
      <c r="N431">
        <f>(Table2[[#This Row],[1W Return vs Nifty]]-AVERAGE(Table2[1W Return vs Nifty]))/_xlfn.STDEV.P(Table2[1W Return vs Nifty])</f>
        <v>-0.38613965829714553</v>
      </c>
      <c r="O431">
        <v>6634.12</v>
      </c>
      <c r="P431">
        <v>6271.1247433637</v>
      </c>
      <c r="Q431">
        <v>5500.6793560347396</v>
      </c>
      <c r="R431">
        <v>59.546452729574597</v>
      </c>
      <c r="S431" s="2">
        <f>(Table2[[#This Row],[Close Price]]-Table2[[#This Row],[20D EMA]])/Table2[[#This Row],[20D EMA]]</f>
        <v>-3.7563384442850104E-3</v>
      </c>
      <c r="T431" s="2">
        <f>(Table2[[#This Row],[Close Price]]-Table2[[#This Row],[50D EMA]])/Table2[[#This Row],[50D EMA]]</f>
        <v>5.3909828056611639E-2</v>
      </c>
      <c r="U431" s="2">
        <f>(Table2[[#This Row],[Close Price]]-Table2[[#This Row],[200D EMA]])/Table2[[#This Row],[200D EMA]]</f>
        <v>0.20152431585547945</v>
      </c>
      <c r="V431">
        <v>0.65516984146327695</v>
      </c>
      <c r="W431">
        <v>6587.05</v>
      </c>
      <c r="X431">
        <v>6649.8</v>
      </c>
      <c r="Y431">
        <v>6503</v>
      </c>
      <c r="Z431">
        <v>6687.95</v>
      </c>
      <c r="AA431">
        <v>6292.25</v>
      </c>
      <c r="AB431">
        <v>6866.9</v>
      </c>
      <c r="AC431" s="2">
        <f>(Table2[[#This Row],[Close Price]]/Table2[[#This Row],[Day Low]])-1</f>
        <v>3.3626585497301686E-3</v>
      </c>
      <c r="AD431" s="2">
        <f>(Table2[[#This Row],[Day High]]/Table2[[#This Row],[Close Price]])-1</f>
        <v>6.1429522483811283E-3</v>
      </c>
      <c r="AE431" s="2">
        <f>(Table2[[#This Row],[Close Price]]/Table2[[#This Row],[Current Week Low]])-1</f>
        <v>1.633092418883586E-2</v>
      </c>
      <c r="AF431" s="2">
        <f>(Table2[[#This Row],[Current Week High]]/Table2[[#This Row],[Close Price]])-1</f>
        <v>1.1915209102463242E-2</v>
      </c>
      <c r="AG431" s="2">
        <f>(Table2[[#This Row],[Close Price]]/Table2[[#This Row],[Current Month Low]])-1</f>
        <v>5.0371488736143721E-2</v>
      </c>
      <c r="AH431" s="2">
        <f>(Table2[[#This Row],[Current Month High]]/Table2[[#This Row],[Close Price]])-1</f>
        <v>3.899110331053679E-2</v>
      </c>
      <c r="AI431">
        <v>14.077346728802199</v>
      </c>
      <c r="AJ431">
        <v>54.126782428171602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-0.28000000000000003</v>
      </c>
      <c r="AM431" t="s">
        <v>10217</v>
      </c>
      <c r="AN431">
        <v>3.63</v>
      </c>
      <c r="AO431" t="s">
        <v>10218</v>
      </c>
      <c r="AP431">
        <v>-1.062615102757E-2</v>
      </c>
      <c r="AQ431">
        <f>(Table2[[#This Row],[Sharpe Ratio]]-AVERAGE(Table2[Sharpe Ratio]))/_xlfn.STDEV.P(Table2[Sharpe Ratio])</f>
        <v>-0.78613004259775143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-1.9517975437598305</v>
      </c>
      <c r="AS431">
        <f>_xlfn.RANK.AVG(Table2[[#This Row],[1Y Return vs Nifty Z-Score]],Table2[1Y Return vs Nifty Z-Score])</f>
        <v>355</v>
      </c>
      <c r="AT431">
        <f>_xlfn.RANK.AVG(Table2[[#This Row],[6M Return vs Nifty Z-Score]],Table2[6M Return vs Nifty Z-Score])</f>
        <v>313</v>
      </c>
      <c r="AU431">
        <f>_xlfn.RANK.AVG(Table2[[#This Row],[Sharpe Ratio Z-Score]],Table2[Sharpe Ratio Z-Score])</f>
        <v>580</v>
      </c>
      <c r="AV431">
        <f>(Table2[[#This Row],[Rank 1Y]]+Table2[[#This Row],[Rank 6M]]+Table2[[#This Row],[Rank Sharpe]])/3</f>
        <v>416</v>
      </c>
    </row>
    <row r="432" spans="1:48" x14ac:dyDescent="0.3">
      <c r="A432" t="s">
        <v>488</v>
      </c>
      <c r="B432" t="s">
        <v>489</v>
      </c>
      <c r="C432" t="s">
        <v>10188</v>
      </c>
      <c r="D432" t="s">
        <v>490</v>
      </c>
      <c r="E432">
        <v>44255.728700599997</v>
      </c>
      <c r="F432">
        <v>39285.800000000003</v>
      </c>
      <c r="G432">
        <v>9.5204045078548596</v>
      </c>
      <c r="H432">
        <f>(Table2[[#This Row],[1Y Return vs Nifty]]-AVERAGE(Table2[1Y Return vs Nifty]))/_xlfn.STDEV.P(Table2[1Y Return vs Nifty])</f>
        <v>-0.41273889565424926</v>
      </c>
      <c r="I432">
        <v>2.2541533326462</v>
      </c>
      <c r="J432">
        <f>(Table2[[#This Row],[1M Return vs Nifty]]-AVERAGE(Table2[1M Return vs Nifty]))/_xlfn.STDEV.P(Table2[1M Return vs Nifty])</f>
        <v>1.9386976801762108E-2</v>
      </c>
      <c r="K432">
        <v>-0.67104906822695798</v>
      </c>
      <c r="L432">
        <f>(Table2[[#This Row],[6M Return vs Nifty]]-AVERAGE(Table2[6M Return vs Nifty]))/_xlfn.STDEV.P(Table2[6M Return vs Nifty])</f>
        <v>-0.2352652777468659</v>
      </c>
      <c r="M432">
        <v>7.9779930751841602E-2</v>
      </c>
      <c r="N432">
        <f>(Table2[[#This Row],[1W Return vs Nifty]]-AVERAGE(Table2[1W Return vs Nifty]))/_xlfn.STDEV.P(Table2[1W Return vs Nifty])</f>
        <v>-0.3834966862754795</v>
      </c>
      <c r="O432">
        <v>38405.4</v>
      </c>
      <c r="P432">
        <v>36660.791900907898</v>
      </c>
      <c r="Q432">
        <v>32759.242318473302</v>
      </c>
      <c r="R432">
        <v>60.637750594738897</v>
      </c>
      <c r="S432" s="2">
        <f>(Table2[[#This Row],[Close Price]]-Table2[[#This Row],[20D EMA]])/Table2[[#This Row],[20D EMA]]</f>
        <v>2.2923859665567901E-2</v>
      </c>
      <c r="T432" s="2">
        <f>(Table2[[#This Row],[Close Price]]-Table2[[#This Row],[50D EMA]])/Table2[[#This Row],[50D EMA]]</f>
        <v>7.1602602207485253E-2</v>
      </c>
      <c r="U432" s="2">
        <f>(Table2[[#This Row],[Close Price]]-Table2[[#This Row],[200D EMA]])/Table2[[#This Row],[200D EMA]]</f>
        <v>0.19922798024685395</v>
      </c>
      <c r="V432">
        <v>0.49465659029074399</v>
      </c>
      <c r="W432">
        <v>39339.65</v>
      </c>
      <c r="X432">
        <v>39849.949999999997</v>
      </c>
      <c r="Y432">
        <v>38500</v>
      </c>
      <c r="Z432">
        <v>40642.949999999997</v>
      </c>
      <c r="AA432">
        <v>37018.9</v>
      </c>
      <c r="AB432">
        <v>40856.5</v>
      </c>
      <c r="AC432" s="2">
        <f>(Table2[[#This Row],[Close Price]]/Table2[[#This Row],[Day Low]])-1</f>
        <v>-1.3688479689066835E-3</v>
      </c>
      <c r="AD432" s="2">
        <f>(Table2[[#This Row],[Day High]]/Table2[[#This Row],[Close Price]])-1</f>
        <v>1.4360150486944168E-2</v>
      </c>
      <c r="AE432" s="2">
        <f>(Table2[[#This Row],[Close Price]]/Table2[[#This Row],[Current Week Low]])-1</f>
        <v>2.0410389610389768E-2</v>
      </c>
      <c r="AF432" s="2">
        <f>(Table2[[#This Row],[Current Week High]]/Table2[[#This Row],[Close Price]])-1</f>
        <v>3.4545560991503077E-2</v>
      </c>
      <c r="AG432" s="2">
        <f>(Table2[[#This Row],[Close Price]]/Table2[[#This Row],[Current Month Low]])-1</f>
        <v>6.1236287409944579E-2</v>
      </c>
      <c r="AH432" s="2">
        <f>(Table2[[#This Row],[Current Month High]]/Table2[[#This Row],[Close Price]])-1</f>
        <v>3.9981367313380423E-2</v>
      </c>
      <c r="AI432">
        <v>3.99813673133804</v>
      </c>
      <c r="AJ432">
        <v>47.535676731260303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</v>
      </c>
      <c r="AM432">
        <v>0</v>
      </c>
      <c r="AN432">
        <v>1.66</v>
      </c>
      <c r="AO432" t="s">
        <v>10218</v>
      </c>
      <c r="AP432">
        <v>3.5017400687457997E-2</v>
      </c>
      <c r="AQ432">
        <f>(Table2[[#This Row],[Sharpe Ratio]]-AVERAGE(Table2[Sharpe Ratio]))/_xlfn.STDEV.P(Table2[Sharpe Ratio])</f>
        <v>-0.25777275387323034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-1.2698866367480628</v>
      </c>
      <c r="AS432">
        <f>_xlfn.RANK.AVG(Table2[[#This Row],[1Y Return vs Nifty Z-Score]],Table2[1Y Return vs Nifty Z-Score])</f>
        <v>446</v>
      </c>
      <c r="AT432">
        <f>_xlfn.RANK.AVG(Table2[[#This Row],[6M Return vs Nifty Z-Score]],Table2[6M Return vs Nifty Z-Score])</f>
        <v>402</v>
      </c>
      <c r="AU432">
        <f>_xlfn.RANK.AVG(Table2[[#This Row],[Sharpe Ratio Z-Score]],Table2[Sharpe Ratio Z-Score])</f>
        <v>402</v>
      </c>
      <c r="AV432">
        <f>(Table2[[#This Row],[Rank 1Y]]+Table2[[#This Row],[Rank 6M]]+Table2[[#This Row],[Rank Sharpe]])/3</f>
        <v>416.66666666666669</v>
      </c>
    </row>
    <row r="433" spans="1:48" x14ac:dyDescent="0.3">
      <c r="A433" t="s">
        <v>786</v>
      </c>
      <c r="B433" t="s">
        <v>787</v>
      </c>
      <c r="C433" t="s">
        <v>10172</v>
      </c>
      <c r="D433" t="s">
        <v>21</v>
      </c>
      <c r="E433">
        <v>20455.875294059999</v>
      </c>
      <c r="F433">
        <v>736.85</v>
      </c>
      <c r="G433">
        <v>16.208529529979899</v>
      </c>
      <c r="H433">
        <f>(Table2[[#This Row],[1Y Return vs Nifty]]-AVERAGE(Table2[1Y Return vs Nifty]))/_xlfn.STDEV.P(Table2[1Y Return vs Nifty])</f>
        <v>-0.32103466815801052</v>
      </c>
      <c r="I433">
        <v>23.079709212867499</v>
      </c>
      <c r="J433">
        <f>(Table2[[#This Row],[1M Return vs Nifty]]-AVERAGE(Table2[1M Return vs Nifty]))/_xlfn.STDEV.P(Table2[1M Return vs Nifty])</f>
        <v>2.1153987783124433</v>
      </c>
      <c r="K433">
        <v>-18.902231591646</v>
      </c>
      <c r="L433">
        <f>(Table2[[#This Row],[6M Return vs Nifty]]-AVERAGE(Table2[6M Return vs Nifty]))/_xlfn.STDEV.P(Table2[6M Return vs Nifty])</f>
        <v>-0.85411365156792207</v>
      </c>
      <c r="M433">
        <v>6.6914441873599699</v>
      </c>
      <c r="N433">
        <f>(Table2[[#This Row],[1W Return vs Nifty]]-AVERAGE(Table2[1W Return vs Nifty]))/_xlfn.STDEV.P(Table2[1W Return vs Nifty])</f>
        <v>0.97636432722370348</v>
      </c>
      <c r="O433">
        <v>685.3</v>
      </c>
      <c r="P433">
        <v>647.72529090035596</v>
      </c>
      <c r="Q433">
        <v>636.645119522904</v>
      </c>
      <c r="R433">
        <v>62.815488844474601</v>
      </c>
      <c r="S433" s="2">
        <f>(Table2[[#This Row],[Close Price]]-Table2[[#This Row],[20D EMA]])/Table2[[#This Row],[20D EMA]]</f>
        <v>7.5222530278710162E-2</v>
      </c>
      <c r="T433" s="2">
        <f>(Table2[[#This Row],[Close Price]]-Table2[[#This Row],[50D EMA]])/Table2[[#This Row],[50D EMA]]</f>
        <v>0.13759646311750198</v>
      </c>
      <c r="U433" s="2">
        <f>(Table2[[#This Row],[Close Price]]-Table2[[#This Row],[200D EMA]])/Table2[[#This Row],[200D EMA]]</f>
        <v>0.15739519145640926</v>
      </c>
      <c r="V433">
        <v>1.1472354196021399</v>
      </c>
      <c r="W433">
        <v>684.2</v>
      </c>
      <c r="X433">
        <v>730</v>
      </c>
      <c r="Y433">
        <v>717.25</v>
      </c>
      <c r="Z433">
        <v>763.7</v>
      </c>
      <c r="AA433">
        <v>592.35</v>
      </c>
      <c r="AB433">
        <v>763.7</v>
      </c>
      <c r="AC433" s="2">
        <f>(Table2[[#This Row],[Close Price]]/Table2[[#This Row],[Day Low]])-1</f>
        <v>7.6951183864367056E-2</v>
      </c>
      <c r="AD433" s="2">
        <f>(Table2[[#This Row],[Day High]]/Table2[[#This Row],[Close Price]])-1</f>
        <v>-9.2963289679039995E-3</v>
      </c>
      <c r="AE433" s="2">
        <f>(Table2[[#This Row],[Close Price]]/Table2[[#This Row],[Current Week Low]])-1</f>
        <v>2.7326594632276047E-2</v>
      </c>
      <c r="AF433" s="2">
        <f>(Table2[[#This Row],[Current Week High]]/Table2[[#This Row],[Close Price]])-1</f>
        <v>3.6438895297550511E-2</v>
      </c>
      <c r="AG433" s="2">
        <f>(Table2[[#This Row],[Close Price]]/Table2[[#This Row],[Current Month Low]])-1</f>
        <v>0.24394361441715207</v>
      </c>
      <c r="AH433" s="2">
        <f>(Table2[[#This Row],[Current Month High]]/Table2[[#This Row],[Close Price]])-1</f>
        <v>3.6438895297550511E-2</v>
      </c>
      <c r="AI433">
        <v>18.070163533962099</v>
      </c>
      <c r="AJ433">
        <v>56.910136286201002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0.18</v>
      </c>
      <c r="AM433" t="s">
        <v>10218</v>
      </c>
      <c r="AN433">
        <v>3.71</v>
      </c>
      <c r="AO433" t="s">
        <v>10218</v>
      </c>
      <c r="AP433">
        <v>8.7917364820852995E-2</v>
      </c>
      <c r="AQ433">
        <f>(Table2[[#This Row],[Sharpe Ratio]]-AVERAGE(Table2[Sharpe Ratio]))/_xlfn.STDEV.P(Table2[Sharpe Ratio])</f>
        <v>0.35458278317281666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2.2711975689830308</v>
      </c>
      <c r="AS433">
        <f>_xlfn.RANK.AVG(Table2[[#This Row],[1Y Return vs Nifty Z-Score]],Table2[1Y Return vs Nifty Z-Score])</f>
        <v>404</v>
      </c>
      <c r="AT433">
        <f>_xlfn.RANK.AVG(Table2[[#This Row],[6M Return vs Nifty Z-Score]],Table2[6M Return vs Nifty Z-Score])</f>
        <v>605</v>
      </c>
      <c r="AU433">
        <f>_xlfn.RANK.AVG(Table2[[#This Row],[Sharpe Ratio Z-Score]],Table2[Sharpe Ratio Z-Score])</f>
        <v>245</v>
      </c>
      <c r="AV433">
        <f>(Table2[[#This Row],[Rank 1Y]]+Table2[[#This Row],[Rank 6M]]+Table2[[#This Row],[Rank Sharpe]])/3</f>
        <v>418</v>
      </c>
    </row>
    <row r="434" spans="1:48" x14ac:dyDescent="0.3">
      <c r="A434" t="s">
        <v>1528</v>
      </c>
      <c r="B434" t="s">
        <v>1529</v>
      </c>
      <c r="C434" t="s">
        <v>10187</v>
      </c>
      <c r="D434" t="s">
        <v>379</v>
      </c>
      <c r="E434">
        <v>6430.1138478499997</v>
      </c>
      <c r="F434">
        <v>330.65</v>
      </c>
      <c r="G434">
        <v>24.843651810935398</v>
      </c>
      <c r="H434">
        <f>(Table2[[#This Row],[1Y Return vs Nifty]]-AVERAGE(Table2[1Y Return vs Nifty]))/_xlfn.STDEV.P(Table2[1Y Return vs Nifty])</f>
        <v>-0.20263418738186356</v>
      </c>
      <c r="I434">
        <v>3.6662308283834202</v>
      </c>
      <c r="J434">
        <f>(Table2[[#This Row],[1M Return vs Nifty]]-AVERAGE(Table2[1M Return vs Nifty]))/_xlfn.STDEV.P(Table2[1M Return vs Nifty])</f>
        <v>0.16150712536998421</v>
      </c>
      <c r="K434">
        <v>10.210490215590401</v>
      </c>
      <c r="L434">
        <f>(Table2[[#This Row],[6M Return vs Nifty]]-AVERAGE(Table2[6M Return vs Nifty]))/_xlfn.STDEV.P(Table2[6M Return vs Nifty])</f>
        <v>0.1341031316698057</v>
      </c>
      <c r="M434">
        <v>-3.2005035430073998</v>
      </c>
      <c r="N434">
        <f>(Table2[[#This Row],[1W Return vs Nifty]]-AVERAGE(Table2[1W Return vs Nifty]))/_xlfn.STDEV.P(Table2[1W Return vs Nifty])</f>
        <v>-1.0581724465778146</v>
      </c>
      <c r="O434">
        <v>334.27</v>
      </c>
      <c r="P434">
        <v>317.13389722532997</v>
      </c>
      <c r="Q434">
        <v>274.09185183825298</v>
      </c>
      <c r="R434">
        <v>41.6163352295899</v>
      </c>
      <c r="S434" s="2">
        <f>(Table2[[#This Row],[Close Price]]-Table2[[#This Row],[20D EMA]])/Table2[[#This Row],[20D EMA]]</f>
        <v>-1.0829568911359095E-2</v>
      </c>
      <c r="T434" s="2">
        <f>(Table2[[#This Row],[Close Price]]-Table2[[#This Row],[50D EMA]])/Table2[[#This Row],[50D EMA]]</f>
        <v>4.2619546169378866E-2</v>
      </c>
      <c r="U434" s="2">
        <f>(Table2[[#This Row],[Close Price]]-Table2[[#This Row],[200D EMA]])/Table2[[#This Row],[200D EMA]]</f>
        <v>0.20634742617275278</v>
      </c>
      <c r="V434">
        <v>0.87962574712090602</v>
      </c>
      <c r="W434">
        <v>330.1</v>
      </c>
      <c r="X434">
        <v>333.9</v>
      </c>
      <c r="Y434">
        <v>329.45</v>
      </c>
      <c r="Z434">
        <v>348.25</v>
      </c>
      <c r="AA434">
        <v>310.85000000000002</v>
      </c>
      <c r="AB434">
        <v>357.7</v>
      </c>
      <c r="AC434" s="2">
        <f>(Table2[[#This Row],[Close Price]]/Table2[[#This Row],[Day Low]])-1</f>
        <v>1.6661617691606789E-3</v>
      </c>
      <c r="AD434" s="2">
        <f>(Table2[[#This Row],[Day High]]/Table2[[#This Row],[Close Price]])-1</f>
        <v>9.8291244518373677E-3</v>
      </c>
      <c r="AE434" s="2">
        <f>(Table2[[#This Row],[Close Price]]/Table2[[#This Row],[Current Week Low]])-1</f>
        <v>3.6424343602974307E-3</v>
      </c>
      <c r="AF434" s="2">
        <f>(Table2[[#This Row],[Current Week High]]/Table2[[#This Row],[Close Price]])-1</f>
        <v>5.3228489339180562E-2</v>
      </c>
      <c r="AG434" s="2">
        <f>(Table2[[#This Row],[Close Price]]/Table2[[#This Row],[Current Month Low]])-1</f>
        <v>6.3696316551391297E-2</v>
      </c>
      <c r="AH434" s="2">
        <f>(Table2[[#This Row],[Current Month High]]/Table2[[#This Row],[Close Price]])-1</f>
        <v>8.1808558899138184E-2</v>
      </c>
      <c r="AI434">
        <v>8.1808558899138095</v>
      </c>
      <c r="AJ434">
        <v>61.214041930765397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0.11</v>
      </c>
      <c r="AM434" t="s">
        <v>10218</v>
      </c>
      <c r="AN434">
        <v>-4.24</v>
      </c>
      <c r="AO434" t="s">
        <v>10217</v>
      </c>
      <c r="AP434">
        <v>-3.2311391487466E-2</v>
      </c>
      <c r="AQ434">
        <f>(Table2[[#This Row],[Sharpe Ratio]]-AVERAGE(Table2[Sharpe Ratio]))/_xlfn.STDEV.P(Table2[Sharpe Ratio])</f>
        <v>-1.0371524636018026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-2.0023488405216909</v>
      </c>
      <c r="AS434">
        <f>_xlfn.RANK.AVG(Table2[[#This Row],[1Y Return vs Nifty Z-Score]],Table2[1Y Return vs Nifty Z-Score])</f>
        <v>353</v>
      </c>
      <c r="AT434">
        <f>_xlfn.RANK.AVG(Table2[[#This Row],[6M Return vs Nifty Z-Score]],Table2[6M Return vs Nifty Z-Score])</f>
        <v>276</v>
      </c>
      <c r="AU434">
        <f>_xlfn.RANK.AVG(Table2[[#This Row],[Sharpe Ratio Z-Score]],Table2[Sharpe Ratio Z-Score])</f>
        <v>626</v>
      </c>
      <c r="AV434">
        <f>(Table2[[#This Row],[Rank 1Y]]+Table2[[#This Row],[Rank 6M]]+Table2[[#This Row],[Rank Sharpe]])/3</f>
        <v>418.33333333333331</v>
      </c>
    </row>
    <row r="435" spans="1:48" x14ac:dyDescent="0.3">
      <c r="A435" t="s">
        <v>495</v>
      </c>
      <c r="B435" t="s">
        <v>496</v>
      </c>
      <c r="C435" t="s">
        <v>10178</v>
      </c>
      <c r="D435" t="s">
        <v>497</v>
      </c>
      <c r="E435">
        <v>43382.485283050002</v>
      </c>
      <c r="F435">
        <v>362.35</v>
      </c>
      <c r="G435">
        <v>14.6267445486139</v>
      </c>
      <c r="H435">
        <f>(Table2[[#This Row],[1Y Return vs Nifty]]-AVERAGE(Table2[1Y Return vs Nifty]))/_xlfn.STDEV.P(Table2[1Y Return vs Nifty])</f>
        <v>-0.34272331322691385</v>
      </c>
      <c r="I435">
        <v>-1.2578565778125901</v>
      </c>
      <c r="J435">
        <f>(Table2[[#This Row],[1M Return vs Nifty]]-AVERAGE(Table2[1M Return vs Nifty]))/_xlfn.STDEV.P(Table2[1M Return vs Nifty])</f>
        <v>-0.3340832624409405</v>
      </c>
      <c r="K435">
        <v>20.1574837741015</v>
      </c>
      <c r="L435">
        <f>(Table2[[#This Row],[6M Return vs Nifty]]-AVERAGE(Table2[6M Return vs Nifty]))/_xlfn.STDEV.P(Table2[6M Return vs Nifty])</f>
        <v>0.47174885378277198</v>
      </c>
      <c r="M435">
        <v>4.4120015067042404</v>
      </c>
      <c r="N435">
        <f>(Table2[[#This Row],[1W Return vs Nifty]]-AVERAGE(Table2[1W Return vs Nifty]))/_xlfn.STDEV.P(Table2[1W Return vs Nifty])</f>
        <v>0.50753755175159332</v>
      </c>
      <c r="O435">
        <v>353.13</v>
      </c>
      <c r="P435">
        <v>339.450024401669</v>
      </c>
      <c r="Q435">
        <v>297.40740130965401</v>
      </c>
      <c r="R435">
        <v>59.746828000915201</v>
      </c>
      <c r="S435" s="2">
        <f>(Table2[[#This Row],[Close Price]]-Table2[[#This Row],[20D EMA]])/Table2[[#This Row],[20D EMA]]</f>
        <v>2.6109364823153024E-2</v>
      </c>
      <c r="T435" s="2">
        <f>(Table2[[#This Row],[Close Price]]-Table2[[#This Row],[50D EMA]])/Table2[[#This Row],[50D EMA]]</f>
        <v>6.7461994261734493E-2</v>
      </c>
      <c r="U435" s="2">
        <f>(Table2[[#This Row],[Close Price]]-Table2[[#This Row],[200D EMA]])/Table2[[#This Row],[200D EMA]]</f>
        <v>0.21836241601374681</v>
      </c>
      <c r="V435">
        <v>0.53925751817437595</v>
      </c>
      <c r="W435">
        <v>361.4</v>
      </c>
      <c r="X435">
        <v>370.45</v>
      </c>
      <c r="Y435">
        <v>358.4</v>
      </c>
      <c r="Z435">
        <v>370.8</v>
      </c>
      <c r="AA435">
        <v>320.39999999999998</v>
      </c>
      <c r="AB435">
        <v>376.8</v>
      </c>
      <c r="AC435" s="2">
        <f>(Table2[[#This Row],[Close Price]]/Table2[[#This Row],[Day Low]])-1</f>
        <v>2.6286662977310638E-3</v>
      </c>
      <c r="AD435" s="2">
        <f>(Table2[[#This Row],[Day High]]/Table2[[#This Row],[Close Price]])-1</f>
        <v>2.235407754933072E-2</v>
      </c>
      <c r="AE435" s="2">
        <f>(Table2[[#This Row],[Close Price]]/Table2[[#This Row],[Current Week Low]])-1</f>
        <v>1.1021205357143016E-2</v>
      </c>
      <c r="AF435" s="2">
        <f>(Table2[[#This Row],[Current Week High]]/Table2[[#This Row],[Close Price]])-1</f>
        <v>2.3319994480474726E-2</v>
      </c>
      <c r="AG435" s="2">
        <f>(Table2[[#This Row],[Close Price]]/Table2[[#This Row],[Current Month Low]])-1</f>
        <v>0.13093008739076173</v>
      </c>
      <c r="AH435" s="2">
        <f>(Table2[[#This Row],[Current Month High]]/Table2[[#This Row],[Close Price]])-1</f>
        <v>3.9878570442941852E-2</v>
      </c>
      <c r="AI435">
        <v>3.9878570442941799</v>
      </c>
      <c r="AJ435">
        <v>66.597701149425205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0.04</v>
      </c>
      <c r="AM435" t="s">
        <v>10218</v>
      </c>
      <c r="AN435">
        <v>3.31</v>
      </c>
      <c r="AO435" t="s">
        <v>10218</v>
      </c>
      <c r="AP435">
        <v>-4.9456575954711E-2</v>
      </c>
      <c r="AQ435">
        <f>(Table2[[#This Row],[Sharpe Ratio]]-AVERAGE(Table2[Sharpe Ratio]))/_xlfn.STDEV.P(Table2[Sharpe Ratio])</f>
        <v>-1.235620436391325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-0.9331406065248139</v>
      </c>
      <c r="AS435">
        <f>_xlfn.RANK.AVG(Table2[[#This Row],[1Y Return vs Nifty Z-Score]],Table2[1Y Return vs Nifty Z-Score])</f>
        <v>410</v>
      </c>
      <c r="AT435">
        <f>_xlfn.RANK.AVG(Table2[[#This Row],[6M Return vs Nifty Z-Score]],Table2[6M Return vs Nifty Z-Score])</f>
        <v>191</v>
      </c>
      <c r="AU435">
        <f>_xlfn.RANK.AVG(Table2[[#This Row],[Sharpe Ratio Z-Score]],Table2[Sharpe Ratio Z-Score])</f>
        <v>655</v>
      </c>
      <c r="AV435">
        <f>(Table2[[#This Row],[Rank 1Y]]+Table2[[#This Row],[Rank 6M]]+Table2[[#This Row],[Rank Sharpe]])/3</f>
        <v>418.66666666666669</v>
      </c>
    </row>
    <row r="436" spans="1:48" x14ac:dyDescent="0.3">
      <c r="A436" t="s">
        <v>1469</v>
      </c>
      <c r="B436" t="s">
        <v>1470</v>
      </c>
      <c r="C436" t="s">
        <v>10173</v>
      </c>
      <c r="D436" t="s">
        <v>24</v>
      </c>
      <c r="E436">
        <v>7000.8596112240002</v>
      </c>
      <c r="F436">
        <v>26.76</v>
      </c>
      <c r="G436">
        <v>25.037480357663402</v>
      </c>
      <c r="H436">
        <f>(Table2[[#This Row],[1Y Return vs Nifty]]-AVERAGE(Table2[1Y Return vs Nifty]))/_xlfn.STDEV.P(Table2[1Y Return vs Nifty])</f>
        <v>-0.19997650722702062</v>
      </c>
      <c r="I436">
        <v>-2.8774486046111898</v>
      </c>
      <c r="J436">
        <f>(Table2[[#This Row],[1M Return vs Nifty]]-AVERAGE(Table2[1M Return vs Nifty]))/_xlfn.STDEV.P(Table2[1M Return vs Nifty])</f>
        <v>-0.49708894744291965</v>
      </c>
      <c r="K436">
        <v>-30.8942592182003</v>
      </c>
      <c r="L436">
        <f>(Table2[[#This Row],[6M Return vs Nifty]]-AVERAGE(Table2[6M Return vs Nifty]))/_xlfn.STDEV.P(Table2[6M Return vs Nifty])</f>
        <v>-1.2611770324526932</v>
      </c>
      <c r="M436">
        <v>-1.3488328581851201</v>
      </c>
      <c r="N436">
        <f>(Table2[[#This Row],[1W Return vs Nifty]]-AVERAGE(Table2[1W Return vs Nifty]))/_xlfn.STDEV.P(Table2[1W Return vs Nifty])</f>
        <v>-0.67732812714455193</v>
      </c>
      <c r="O436">
        <v>26.93</v>
      </c>
      <c r="P436">
        <v>27.230270208375099</v>
      </c>
      <c r="Q436">
        <v>26.257375450177801</v>
      </c>
      <c r="R436">
        <v>46.126896494947303</v>
      </c>
      <c r="S436" s="2">
        <f>(Table2[[#This Row],[Close Price]]-Table2[[#This Row],[20D EMA]])/Table2[[#This Row],[20D EMA]]</f>
        <v>-6.312662458224959E-3</v>
      </c>
      <c r="T436" s="2">
        <f>(Table2[[#This Row],[Close Price]]-Table2[[#This Row],[50D EMA]])/Table2[[#This Row],[50D EMA]]</f>
        <v>-1.7270126398909503E-2</v>
      </c>
      <c r="U436" s="2">
        <f>(Table2[[#This Row],[Close Price]]-Table2[[#This Row],[200D EMA]])/Table2[[#This Row],[200D EMA]]</f>
        <v>1.9142223516432886E-2</v>
      </c>
      <c r="V436">
        <v>1.1438784424828401</v>
      </c>
      <c r="W436">
        <v>26.66</v>
      </c>
      <c r="X436">
        <v>26.97</v>
      </c>
      <c r="Y436">
        <v>26.71</v>
      </c>
      <c r="Z436">
        <v>27.78</v>
      </c>
      <c r="AA436">
        <v>25.9</v>
      </c>
      <c r="AB436">
        <v>28.19</v>
      </c>
      <c r="AC436" s="2">
        <f>(Table2[[#This Row],[Close Price]]/Table2[[#This Row],[Day Low]])-1</f>
        <v>3.7509377344335793E-3</v>
      </c>
      <c r="AD436" s="2">
        <f>(Table2[[#This Row],[Day High]]/Table2[[#This Row],[Close Price]])-1</f>
        <v>7.8475336322869627E-3</v>
      </c>
      <c r="AE436" s="2">
        <f>(Table2[[#This Row],[Close Price]]/Table2[[#This Row],[Current Week Low]])-1</f>
        <v>1.8719580681392234E-3</v>
      </c>
      <c r="AF436" s="2">
        <f>(Table2[[#This Row],[Current Week High]]/Table2[[#This Row],[Close Price]])-1</f>
        <v>3.811659192825112E-2</v>
      </c>
      <c r="AG436" s="2">
        <f>(Table2[[#This Row],[Close Price]]/Table2[[#This Row],[Current Month Low]])-1</f>
        <v>3.3204633204633405E-2</v>
      </c>
      <c r="AH436" s="2">
        <f>(Table2[[#This Row],[Current Month High]]/Table2[[#This Row],[Close Price]])-1</f>
        <v>5.3437967115097074E-2</v>
      </c>
      <c r="AI436">
        <v>37.824084706223601</v>
      </c>
      <c r="AJ436">
        <v>49.391477067533401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-0.08</v>
      </c>
      <c r="AM436" t="s">
        <v>10217</v>
      </c>
      <c r="AN436">
        <v>1.1299999999999999</v>
      </c>
      <c r="AO436" t="s">
        <v>10218</v>
      </c>
      <c r="AP436">
        <v>9.7927133715256007E-2</v>
      </c>
      <c r="AQ436">
        <f>(Table2[[#This Row],[Sharpe Ratio]]-AVERAGE(Table2[Sharpe Ratio]))/_xlfn.STDEV.P(Table2[Sharpe Ratio])</f>
        <v>0.4704531340785838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351</v>
      </c>
      <c r="AT436">
        <f>_xlfn.RANK.AVG(Table2[[#This Row],[6M Return vs Nifty Z-Score]],Table2[6M Return vs Nifty Z-Score])</f>
        <v>688</v>
      </c>
      <c r="AU436">
        <f>_xlfn.RANK.AVG(Table2[[#This Row],[Sharpe Ratio Z-Score]],Table2[Sharpe Ratio Z-Score])</f>
        <v>220</v>
      </c>
      <c r="AV436">
        <f>(Table2[[#This Row],[Rank 1Y]]+Table2[[#This Row],[Rank 6M]]+Table2[[#This Row],[Rank Sharpe]])/3</f>
        <v>419.66666666666669</v>
      </c>
    </row>
    <row r="437" spans="1:48" x14ac:dyDescent="0.3">
      <c r="A437" t="s">
        <v>584</v>
      </c>
      <c r="B437" t="s">
        <v>585</v>
      </c>
      <c r="C437" t="s">
        <v>10178</v>
      </c>
      <c r="D437" t="s">
        <v>293</v>
      </c>
      <c r="E437">
        <v>33350.899370580002</v>
      </c>
      <c r="F437">
        <v>1241.9000000000001</v>
      </c>
      <c r="G437">
        <v>49.1733282274961</v>
      </c>
      <c r="H437">
        <f>(Table2[[#This Row],[1Y Return vs Nifty]]-AVERAGE(Table2[1Y Return vs Nifty]))/_xlfn.STDEV.P(Table2[1Y Return vs Nifty])</f>
        <v>0.13096217537052587</v>
      </c>
      <c r="I437">
        <v>-5.8637601103455497</v>
      </c>
      <c r="J437">
        <f>(Table2[[#This Row],[1M Return vs Nifty]]-AVERAGE(Table2[1M Return vs Nifty]))/_xlfn.STDEV.P(Table2[1M Return vs Nifty])</f>
        <v>-0.79764967172836609</v>
      </c>
      <c r="K437">
        <v>-6.6950620030875996</v>
      </c>
      <c r="L437">
        <f>(Table2[[#This Row],[6M Return vs Nifty]]-AVERAGE(Table2[6M Return vs Nifty]))/_xlfn.STDEV.P(Table2[6M Return vs Nifty])</f>
        <v>-0.43974738436977645</v>
      </c>
      <c r="M437">
        <v>2.9541169392701598</v>
      </c>
      <c r="N437">
        <f>(Table2[[#This Row],[1W Return vs Nifty]]-AVERAGE(Table2[1W Return vs Nifty]))/_xlfn.STDEV.P(Table2[1W Return vs Nifty])</f>
        <v>0.20768560699286381</v>
      </c>
      <c r="O437">
        <v>1230.45</v>
      </c>
      <c r="P437">
        <v>1254.4332939128201</v>
      </c>
      <c r="Q437">
        <v>1141.5367519993699</v>
      </c>
      <c r="R437">
        <v>60.980183065488198</v>
      </c>
      <c r="S437" s="2">
        <f>(Table2[[#This Row],[Close Price]]-Table2[[#This Row],[20D EMA]])/Table2[[#This Row],[20D EMA]]</f>
        <v>9.3055386240806573E-3</v>
      </c>
      <c r="T437" s="2">
        <f>(Table2[[#This Row],[Close Price]]-Table2[[#This Row],[50D EMA]])/Table2[[#This Row],[50D EMA]]</f>
        <v>-9.9911999893802488E-3</v>
      </c>
      <c r="U437" s="2">
        <f>(Table2[[#This Row],[Close Price]]-Table2[[#This Row],[200D EMA]])/Table2[[#This Row],[200D EMA]]</f>
        <v>8.7919418997983834E-2</v>
      </c>
      <c r="V437">
        <v>0.54065458870866401</v>
      </c>
      <c r="W437">
        <v>1227</v>
      </c>
      <c r="X437">
        <v>1253.8</v>
      </c>
      <c r="Y437">
        <v>1209.0999999999999</v>
      </c>
      <c r="Z437">
        <v>1274.3</v>
      </c>
      <c r="AA437">
        <v>1166.2</v>
      </c>
      <c r="AB437">
        <v>1292.2</v>
      </c>
      <c r="AC437" s="2">
        <f>(Table2[[#This Row],[Close Price]]/Table2[[#This Row],[Day Low]])-1</f>
        <v>1.2143439282803703E-2</v>
      </c>
      <c r="AD437" s="2">
        <f>(Table2[[#This Row],[Day High]]/Table2[[#This Row],[Close Price]])-1</f>
        <v>9.5820919558740059E-3</v>
      </c>
      <c r="AE437" s="2">
        <f>(Table2[[#This Row],[Close Price]]/Table2[[#This Row],[Current Week Low]])-1</f>
        <v>2.7127615581837849E-2</v>
      </c>
      <c r="AF437" s="2">
        <f>(Table2[[#This Row],[Current Week High]]/Table2[[#This Row],[Close Price]])-1</f>
        <v>2.6089057089942802E-2</v>
      </c>
      <c r="AG437" s="2">
        <f>(Table2[[#This Row],[Close Price]]/Table2[[#This Row],[Current Month Low]])-1</f>
        <v>6.4911678957297214E-2</v>
      </c>
      <c r="AH437" s="2">
        <f>(Table2[[#This Row],[Current Month High]]/Table2[[#This Row],[Close Price]])-1</f>
        <v>4.0502455914324775E-2</v>
      </c>
      <c r="AI437">
        <v>21.901924470569199</v>
      </c>
      <c r="AJ437">
        <v>89.415084267520797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-0.22</v>
      </c>
      <c r="AM437" t="s">
        <v>10217</v>
      </c>
      <c r="AN437">
        <v>2.44</v>
      </c>
      <c r="AO437" t="s">
        <v>10218</v>
      </c>
      <c r="AQ437">
        <f>(Table2[[#This Row],[Sharpe Ratio]]-AVERAGE(Table2[Sharpe Ratio]))/_xlfn.STDEV.P(Table2[Sharpe Ratio])</f>
        <v>-0.66312462046151466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247</v>
      </c>
      <c r="AT437">
        <f>_xlfn.RANK.AVG(Table2[[#This Row],[6M Return vs Nifty Z-Score]],Table2[6M Return vs Nifty Z-Score])</f>
        <v>475</v>
      </c>
      <c r="AU437">
        <f>_xlfn.RANK.AVG(Table2[[#This Row],[Sharpe Ratio Z-Score]],Table2[Sharpe Ratio Z-Score])</f>
        <v>537.5</v>
      </c>
      <c r="AV437">
        <f>(Table2[[#This Row],[Rank 1Y]]+Table2[[#This Row],[Rank 6M]]+Table2[[#This Row],[Rank Sharpe]])/3</f>
        <v>419.83333333333331</v>
      </c>
    </row>
    <row r="438" spans="1:48" x14ac:dyDescent="0.3">
      <c r="A438" t="s">
        <v>259</v>
      </c>
      <c r="B438" t="s">
        <v>260</v>
      </c>
      <c r="C438" t="s">
        <v>10173</v>
      </c>
      <c r="D438" t="s">
        <v>37</v>
      </c>
      <c r="E438">
        <v>106121.075711595</v>
      </c>
      <c r="F438">
        <v>735.95</v>
      </c>
      <c r="G438">
        <v>0.68677765834086502</v>
      </c>
      <c r="H438">
        <f>(Table2[[#This Row],[1Y Return vs Nifty]]-AVERAGE(Table2[1Y Return vs Nifty]))/_xlfn.STDEV.P(Table2[1Y Return vs Nifty])</f>
        <v>-0.53386117185944559</v>
      </c>
      <c r="I438">
        <v>16.619026320422101</v>
      </c>
      <c r="J438">
        <f>(Table2[[#This Row],[1M Return vs Nifty]]-AVERAGE(Table2[1M Return vs Nifty]))/_xlfn.STDEV.P(Table2[1M Return vs Nifty])</f>
        <v>1.4651559868945838</v>
      </c>
      <c r="K438">
        <v>31.39320160818</v>
      </c>
      <c r="L438">
        <f>(Table2[[#This Row],[6M Return vs Nifty]]-AVERAGE(Table2[6M Return vs Nifty]))/_xlfn.STDEV.P(Table2[6M Return vs Nifty])</f>
        <v>0.8531396769726507</v>
      </c>
      <c r="M438">
        <v>7.0086582152728498</v>
      </c>
      <c r="N438">
        <f>(Table2[[#This Row],[1W Return vs Nifty]]-AVERAGE(Table2[1W Return vs Nifty]))/_xlfn.STDEV.P(Table2[1W Return vs Nifty])</f>
        <v>1.0416076567020007</v>
      </c>
      <c r="O438">
        <v>672.2</v>
      </c>
      <c r="P438">
        <v>634.67967216420004</v>
      </c>
      <c r="Q438">
        <v>578.72276962244405</v>
      </c>
      <c r="R438">
        <v>83.320561353273902</v>
      </c>
      <c r="S438" s="2">
        <f>(Table2[[#This Row],[Close Price]]-Table2[[#This Row],[20D EMA]])/Table2[[#This Row],[20D EMA]]</f>
        <v>9.4837845879202617E-2</v>
      </c>
      <c r="T438" s="2">
        <f>(Table2[[#This Row],[Close Price]]-Table2[[#This Row],[50D EMA]])/Table2[[#This Row],[50D EMA]]</f>
        <v>0.15956132247071564</v>
      </c>
      <c r="U438" s="2">
        <f>(Table2[[#This Row],[Close Price]]-Table2[[#This Row],[200D EMA]])/Table2[[#This Row],[200D EMA]]</f>
        <v>0.27167970335801767</v>
      </c>
      <c r="V438">
        <v>1.35994276681941</v>
      </c>
      <c r="W438">
        <v>732.7</v>
      </c>
      <c r="X438">
        <v>742.2</v>
      </c>
      <c r="Y438">
        <v>698.05</v>
      </c>
      <c r="Z438">
        <v>739.6</v>
      </c>
      <c r="AA438">
        <v>601.20000000000005</v>
      </c>
      <c r="AB438">
        <v>739.6</v>
      </c>
      <c r="AC438" s="2">
        <f>(Table2[[#This Row],[Close Price]]/Table2[[#This Row],[Day Low]])-1</f>
        <v>4.4356489695647205E-3</v>
      </c>
      <c r="AD438" s="2">
        <f>(Table2[[#This Row],[Day High]]/Table2[[#This Row],[Close Price]])-1</f>
        <v>8.4924247571167566E-3</v>
      </c>
      <c r="AE438" s="2">
        <f>(Table2[[#This Row],[Close Price]]/Table2[[#This Row],[Current Week Low]])-1</f>
        <v>5.4294105006804871E-2</v>
      </c>
      <c r="AF438" s="2">
        <f>(Table2[[#This Row],[Current Week High]]/Table2[[#This Row],[Close Price]])-1</f>
        <v>4.9595760581560011E-3</v>
      </c>
      <c r="AG438" s="2">
        <f>(Table2[[#This Row],[Close Price]]/Table2[[#This Row],[Current Month Low]])-1</f>
        <v>0.22413506320691945</v>
      </c>
      <c r="AH438" s="2">
        <f>(Table2[[#This Row],[Current Month High]]/Table2[[#This Row],[Close Price]])-1</f>
        <v>4.9595760581560011E-3</v>
      </c>
      <c r="AI438">
        <v>0.4959576058156</v>
      </c>
      <c r="AJ438">
        <v>58.798144352141499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0.12</v>
      </c>
      <c r="AM438" t="s">
        <v>10218</v>
      </c>
      <c r="AN438">
        <v>13.02</v>
      </c>
      <c r="AO438" t="s">
        <v>10218</v>
      </c>
      <c r="AP438">
        <v>-3.5023174033230998E-2</v>
      </c>
      <c r="AQ438">
        <f>(Table2[[#This Row],[Sharpe Ratio]]-AVERAGE(Table2[Sharpe Ratio]))/_xlfn.STDEV.P(Table2[Sharpe Ratio])</f>
        <v>-1.0685433177236812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1.7574988309861084</v>
      </c>
      <c r="AS438">
        <f>_xlfn.RANK.AVG(Table2[[#This Row],[1Y Return vs Nifty Z-Score]],Table2[1Y Return vs Nifty Z-Score])</f>
        <v>506</v>
      </c>
      <c r="AT438">
        <f>_xlfn.RANK.AVG(Table2[[#This Row],[6M Return vs Nifty Z-Score]],Table2[6M Return vs Nifty Z-Score])</f>
        <v>124</v>
      </c>
      <c r="AU438">
        <f>_xlfn.RANK.AVG(Table2[[#This Row],[Sharpe Ratio Z-Score]],Table2[Sharpe Ratio Z-Score])</f>
        <v>630</v>
      </c>
      <c r="AV438">
        <f>(Table2[[#This Row],[Rank 1Y]]+Table2[[#This Row],[Rank 6M]]+Table2[[#This Row],[Rank Sharpe]])/3</f>
        <v>420</v>
      </c>
    </row>
    <row r="439" spans="1:48" x14ac:dyDescent="0.3">
      <c r="A439" t="s">
        <v>1609</v>
      </c>
      <c r="B439" t="s">
        <v>1610</v>
      </c>
      <c r="C439" t="s">
        <v>10187</v>
      </c>
      <c r="D439" t="s">
        <v>287</v>
      </c>
      <c r="E439">
        <v>5509.465428775</v>
      </c>
      <c r="F439">
        <v>330.55</v>
      </c>
      <c r="G439">
        <v>23.394982038678702</v>
      </c>
      <c r="H439">
        <f>(Table2[[#This Row],[1Y Return vs Nifty]]-AVERAGE(Table2[1Y Return vs Nifty]))/_xlfn.STDEV.P(Table2[1Y Return vs Nifty])</f>
        <v>-0.22249762323607877</v>
      </c>
      <c r="I439">
        <v>7.3784232494848601</v>
      </c>
      <c r="J439">
        <f>(Table2[[#This Row],[1M Return vs Nifty]]-AVERAGE(Table2[1M Return vs Nifty]))/_xlfn.STDEV.P(Table2[1M Return vs Nifty])</f>
        <v>0.53512496149683653</v>
      </c>
      <c r="K439">
        <v>7.8979094955862603</v>
      </c>
      <c r="L439">
        <f>(Table2[[#This Row],[6M Return vs Nifty]]-AVERAGE(Table2[6M Return vs Nifty]))/_xlfn.STDEV.P(Table2[6M Return vs Nifty])</f>
        <v>5.5603735590253042E-2</v>
      </c>
      <c r="M439">
        <v>2.26520555795961</v>
      </c>
      <c r="N439">
        <f>(Table2[[#This Row],[1W Return vs Nifty]]-AVERAGE(Table2[1W Return vs Nifty]))/_xlfn.STDEV.P(Table2[1W Return vs Nifty])</f>
        <v>6.5993032651424186E-2</v>
      </c>
      <c r="O439">
        <v>301</v>
      </c>
      <c r="P439">
        <v>287.647803001471</v>
      </c>
      <c r="Q439">
        <v>264.75844236321598</v>
      </c>
      <c r="R439">
        <v>72.902930436837707</v>
      </c>
      <c r="S439" s="2">
        <f>(Table2[[#This Row],[Close Price]]-Table2[[#This Row],[20D EMA]])/Table2[[#This Row],[20D EMA]]</f>
        <v>9.8172757475083097E-2</v>
      </c>
      <c r="T439" s="2">
        <f>(Table2[[#This Row],[Close Price]]-Table2[[#This Row],[50D EMA]])/Table2[[#This Row],[50D EMA]]</f>
        <v>0.14914835625672973</v>
      </c>
      <c r="U439" s="2">
        <f>(Table2[[#This Row],[Close Price]]-Table2[[#This Row],[200D EMA]])/Table2[[#This Row],[200D EMA]]</f>
        <v>0.24849654292242027</v>
      </c>
      <c r="V439">
        <v>2.09050173333388</v>
      </c>
      <c r="W439">
        <v>328.55</v>
      </c>
      <c r="X439">
        <v>336</v>
      </c>
      <c r="Y439">
        <v>305</v>
      </c>
      <c r="Z439">
        <v>332.95</v>
      </c>
      <c r="AA439">
        <v>276.8</v>
      </c>
      <c r="AB439">
        <v>332.95</v>
      </c>
      <c r="AC439" s="2">
        <f>(Table2[[#This Row],[Close Price]]/Table2[[#This Row],[Day Low]])-1</f>
        <v>6.0873535230558939E-3</v>
      </c>
      <c r="AD439" s="2">
        <f>(Table2[[#This Row],[Day High]]/Table2[[#This Row],[Close Price]])-1</f>
        <v>1.6487672061715308E-2</v>
      </c>
      <c r="AE439" s="2">
        <f>(Table2[[#This Row],[Close Price]]/Table2[[#This Row],[Current Week Low]])-1</f>
        <v>8.3770491803278668E-2</v>
      </c>
      <c r="AF439" s="2">
        <f>(Table2[[#This Row],[Current Week High]]/Table2[[#This Row],[Close Price]])-1</f>
        <v>7.2606262290122459E-3</v>
      </c>
      <c r="AG439" s="2">
        <f>(Table2[[#This Row],[Close Price]]/Table2[[#This Row],[Current Month Low]])-1</f>
        <v>0.19418352601156075</v>
      </c>
      <c r="AH439" s="2">
        <f>(Table2[[#This Row],[Current Month High]]/Table2[[#This Row],[Close Price]])-1</f>
        <v>7.2606262290122459E-3</v>
      </c>
      <c r="AI439">
        <v>0.72606262290122403</v>
      </c>
      <c r="AJ439">
        <v>57.592371871275297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0.16</v>
      </c>
      <c r="AM439" t="s">
        <v>10218</v>
      </c>
      <c r="AN439">
        <v>10</v>
      </c>
      <c r="AO439" t="s">
        <v>10218</v>
      </c>
      <c r="AP439">
        <v>-1.8510148402528001E-2</v>
      </c>
      <c r="AQ439">
        <f>(Table2[[#This Row],[Sharpe Ratio]]-AVERAGE(Table2[Sharpe Ratio]))/_xlfn.STDEV.P(Table2[Sharpe Ratio])</f>
        <v>-0.87739304297404663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-0.4431689364716116</v>
      </c>
      <c r="AS439">
        <f>_xlfn.RANK.AVG(Table2[[#This Row],[1Y Return vs Nifty Z-Score]],Table2[1Y Return vs Nifty Z-Score])</f>
        <v>363</v>
      </c>
      <c r="AT439">
        <f>_xlfn.RANK.AVG(Table2[[#This Row],[6M Return vs Nifty Z-Score]],Table2[6M Return vs Nifty Z-Score])</f>
        <v>303</v>
      </c>
      <c r="AU439">
        <f>_xlfn.RANK.AVG(Table2[[#This Row],[Sharpe Ratio Z-Score]],Table2[Sharpe Ratio Z-Score])</f>
        <v>594</v>
      </c>
      <c r="AV439">
        <f>(Table2[[#This Row],[Rank 1Y]]+Table2[[#This Row],[Rank 6M]]+Table2[[#This Row],[Rank Sharpe]])/3</f>
        <v>420</v>
      </c>
    </row>
    <row r="440" spans="1:48" x14ac:dyDescent="0.3">
      <c r="A440" t="s">
        <v>1652</v>
      </c>
      <c r="B440" t="s">
        <v>1653</v>
      </c>
      <c r="C440" t="s">
        <v>10183</v>
      </c>
      <c r="D440" t="s">
        <v>1448</v>
      </c>
      <c r="E440">
        <v>5172.2321240450001</v>
      </c>
      <c r="F440">
        <v>799.45</v>
      </c>
      <c r="G440">
        <v>3.2283760618121899</v>
      </c>
      <c r="H440">
        <f>(Table2[[#This Row],[1Y Return vs Nifty]]-AVERAGE(Table2[1Y Return vs Nifty]))/_xlfn.STDEV.P(Table2[1Y Return vs Nifty])</f>
        <v>-0.49901204487318662</v>
      </c>
      <c r="I440">
        <v>10.611521787115899</v>
      </c>
      <c r="J440">
        <f>(Table2[[#This Row],[1M Return vs Nifty]]-AVERAGE(Table2[1M Return vs Nifty]))/_xlfn.STDEV.P(Table2[1M Return vs Nifty])</f>
        <v>0.86052384781216174</v>
      </c>
      <c r="K440">
        <v>-14.683365356054299</v>
      </c>
      <c r="L440">
        <f>(Table2[[#This Row],[6M Return vs Nifty]]-AVERAGE(Table2[6M Return vs Nifty]))/_xlfn.STDEV.P(Table2[6M Return vs Nifty])</f>
        <v>-0.71090634694515797</v>
      </c>
      <c r="M440">
        <v>2.2405938557898901</v>
      </c>
      <c r="N440">
        <f>(Table2[[#This Row],[1W Return vs Nifty]]-AVERAGE(Table2[1W Return vs Nifty]))/_xlfn.STDEV.P(Table2[1W Return vs Nifty])</f>
        <v>6.0930994871298751E-2</v>
      </c>
      <c r="O440">
        <v>797.26</v>
      </c>
      <c r="P440">
        <v>775.83104400366801</v>
      </c>
      <c r="Q440">
        <v>760.14002228929598</v>
      </c>
      <c r="R440">
        <v>49.6940713123563</v>
      </c>
      <c r="S440" s="2">
        <f>(Table2[[#This Row],[Close Price]]-Table2[[#This Row],[20D EMA]])/Table2[[#This Row],[20D EMA]]</f>
        <v>2.7469081604496082E-3</v>
      </c>
      <c r="T440" s="2">
        <f>(Table2[[#This Row],[Close Price]]-Table2[[#This Row],[50D EMA]])/Table2[[#This Row],[50D EMA]]</f>
        <v>3.0443427314337225E-2</v>
      </c>
      <c r="U440" s="2">
        <f>(Table2[[#This Row],[Close Price]]-Table2[[#This Row],[200D EMA]])/Table2[[#This Row],[200D EMA]]</f>
        <v>5.1714127079265107E-2</v>
      </c>
      <c r="V440">
        <v>0.85536462002501501</v>
      </c>
      <c r="W440">
        <v>773</v>
      </c>
      <c r="X440">
        <v>789.7</v>
      </c>
      <c r="Y440">
        <v>773</v>
      </c>
      <c r="Z440">
        <v>840</v>
      </c>
      <c r="AA440">
        <v>703.1</v>
      </c>
      <c r="AB440">
        <v>935.6</v>
      </c>
      <c r="AC440" s="2">
        <f>(Table2[[#This Row],[Close Price]]/Table2[[#This Row],[Day Low]])-1</f>
        <v>3.4217335058214893E-2</v>
      </c>
      <c r="AD440" s="2">
        <f>(Table2[[#This Row],[Day High]]/Table2[[#This Row],[Close Price]])-1</f>
        <v>-1.2195884670711088E-2</v>
      </c>
      <c r="AE440" s="2">
        <f>(Table2[[#This Row],[Close Price]]/Table2[[#This Row],[Current Week Low]])-1</f>
        <v>3.4217335058214893E-2</v>
      </c>
      <c r="AF440" s="2">
        <f>(Table2[[#This Row],[Current Week High]]/Table2[[#This Row],[Close Price]])-1</f>
        <v>5.0722371630495866E-2</v>
      </c>
      <c r="AG440" s="2">
        <f>(Table2[[#This Row],[Close Price]]/Table2[[#This Row],[Current Month Low]])-1</f>
        <v>0.13703598350163571</v>
      </c>
      <c r="AH440" s="2">
        <f>(Table2[[#This Row],[Current Month High]]/Table2[[#This Row],[Close Price]])-1</f>
        <v>0.17030458440177609</v>
      </c>
      <c r="AI440">
        <v>36.218650322096401</v>
      </c>
      <c r="AJ440">
        <v>30.971494102228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0.01</v>
      </c>
      <c r="AM440" t="s">
        <v>10218</v>
      </c>
      <c r="AN440">
        <v>-8.41</v>
      </c>
      <c r="AO440" t="s">
        <v>10217</v>
      </c>
      <c r="AP440">
        <v>9.9985454303602006E-2</v>
      </c>
      <c r="AQ440">
        <f>(Table2[[#This Row],[Sharpe Ratio]]-AVERAGE(Table2[Sharpe Ratio]))/_xlfn.STDEV.P(Table2[Sharpe Ratio])</f>
        <v>0.49427969105149983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0.20581614191661571</v>
      </c>
      <c r="AS440">
        <f>_xlfn.RANK.AVG(Table2[[#This Row],[1Y Return vs Nifty Z-Score]],Table2[1Y Return vs Nifty Z-Score])</f>
        <v>486</v>
      </c>
      <c r="AT440">
        <f>_xlfn.RANK.AVG(Table2[[#This Row],[6M Return vs Nifty Z-Score]],Table2[6M Return vs Nifty Z-Score])</f>
        <v>564</v>
      </c>
      <c r="AU440">
        <f>_xlfn.RANK.AVG(Table2[[#This Row],[Sharpe Ratio Z-Score]],Table2[Sharpe Ratio Z-Score])</f>
        <v>211</v>
      </c>
      <c r="AV440">
        <f>(Table2[[#This Row],[Rank 1Y]]+Table2[[#This Row],[Rank 6M]]+Table2[[#This Row],[Rank Sharpe]])/3</f>
        <v>420.33333333333331</v>
      </c>
    </row>
    <row r="441" spans="1:48" x14ac:dyDescent="0.3">
      <c r="A441" t="s">
        <v>1775</v>
      </c>
      <c r="B441" t="s">
        <v>1776</v>
      </c>
      <c r="C441" t="s">
        <v>10183</v>
      </c>
      <c r="D441" t="s">
        <v>1448</v>
      </c>
      <c r="E441">
        <v>4326.1901262599904</v>
      </c>
      <c r="F441">
        <v>599.1</v>
      </c>
      <c r="G441">
        <v>11.5878584432949</v>
      </c>
      <c r="H441">
        <f>(Table2[[#This Row],[1Y Return vs Nifty]]-AVERAGE(Table2[1Y Return vs Nifty]))/_xlfn.STDEV.P(Table2[1Y Return vs Nifty])</f>
        <v>-0.38439100063039888</v>
      </c>
      <c r="I441">
        <v>10.3150959014293</v>
      </c>
      <c r="J441">
        <f>(Table2[[#This Row],[1M Return vs Nifty]]-AVERAGE(Table2[1M Return vs Nifty]))/_xlfn.STDEV.P(Table2[1M Return vs Nifty])</f>
        <v>0.83068972678097008</v>
      </c>
      <c r="K441">
        <v>14.270137302031999</v>
      </c>
      <c r="L441">
        <f>(Table2[[#This Row],[6M Return vs Nifty]]-AVERAGE(Table2[6M Return vs Nifty]))/_xlfn.STDEV.P(Table2[6M Return vs Nifty])</f>
        <v>0.27190582189599183</v>
      </c>
      <c r="M441">
        <v>7.26355273968937</v>
      </c>
      <c r="N441">
        <f>(Table2[[#This Row],[1W Return vs Nifty]]-AVERAGE(Table2[1W Return vs Nifty]))/_xlfn.STDEV.P(Table2[1W Return vs Nifty])</f>
        <v>1.0940333566249827</v>
      </c>
      <c r="O441">
        <v>556.21</v>
      </c>
      <c r="P441">
        <v>518.75015409145601</v>
      </c>
      <c r="Q441">
        <v>472.12172209767101</v>
      </c>
      <c r="R441">
        <v>81.738697105701505</v>
      </c>
      <c r="S441" s="2">
        <f>(Table2[[#This Row],[Close Price]]-Table2[[#This Row],[20D EMA]])/Table2[[#This Row],[20D EMA]]</f>
        <v>7.7111163049927156E-2</v>
      </c>
      <c r="T441" s="2">
        <f>(Table2[[#This Row],[Close Price]]-Table2[[#This Row],[50D EMA]])/Table2[[#This Row],[50D EMA]]</f>
        <v>0.15489122321181667</v>
      </c>
      <c r="U441" s="2">
        <f>(Table2[[#This Row],[Close Price]]-Table2[[#This Row],[200D EMA]])/Table2[[#This Row],[200D EMA]]</f>
        <v>0.26895241620774263</v>
      </c>
      <c r="V441">
        <v>0.96583503467332898</v>
      </c>
      <c r="W441">
        <v>593.04999999999995</v>
      </c>
      <c r="X441">
        <v>606</v>
      </c>
      <c r="Y441">
        <v>567.65</v>
      </c>
      <c r="Z441">
        <v>612.5</v>
      </c>
      <c r="AA441">
        <v>519</v>
      </c>
      <c r="AB441">
        <v>612.5</v>
      </c>
      <c r="AC441" s="2">
        <f>(Table2[[#This Row],[Close Price]]/Table2[[#This Row],[Day Low]])-1</f>
        <v>1.0201500716634504E-2</v>
      </c>
      <c r="AD441" s="2">
        <f>(Table2[[#This Row],[Day High]]/Table2[[#This Row],[Close Price]])-1</f>
        <v>1.1517275913870861E-2</v>
      </c>
      <c r="AE441" s="2">
        <f>(Table2[[#This Row],[Close Price]]/Table2[[#This Row],[Current Week Low]])-1</f>
        <v>5.5403858011098484E-2</v>
      </c>
      <c r="AF441" s="2">
        <f>(Table2[[#This Row],[Current Week High]]/Table2[[#This Row],[Close Price]])-1</f>
        <v>2.2366883658821557E-2</v>
      </c>
      <c r="AG441" s="2">
        <f>(Table2[[#This Row],[Close Price]]/Table2[[#This Row],[Current Month Low]])-1</f>
        <v>0.15433526011560694</v>
      </c>
      <c r="AH441" s="2">
        <f>(Table2[[#This Row],[Current Month High]]/Table2[[#This Row],[Close Price]])-1</f>
        <v>2.2366883658821557E-2</v>
      </c>
      <c r="AI441">
        <v>2.2366883658821499</v>
      </c>
      <c r="AJ441">
        <v>61.504245855236498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0.24</v>
      </c>
      <c r="AM441" t="s">
        <v>10218</v>
      </c>
      <c r="AN441">
        <v>7.04</v>
      </c>
      <c r="AO441" t="s">
        <v>10218</v>
      </c>
      <c r="AP441">
        <v>-1.8523275206856999E-2</v>
      </c>
      <c r="AQ441">
        <f>(Table2[[#This Row],[Sharpe Ratio]]-AVERAGE(Table2[Sharpe Ratio]))/_xlfn.STDEV.P(Table2[Sharpe Ratio])</f>
        <v>-0.87754499527583474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0.93469290939571081</v>
      </c>
      <c r="AS441">
        <f>_xlfn.RANK.AVG(Table2[[#This Row],[1Y Return vs Nifty Z-Score]],Table2[1Y Return vs Nifty Z-Score])</f>
        <v>433</v>
      </c>
      <c r="AT441">
        <f>_xlfn.RANK.AVG(Table2[[#This Row],[6M Return vs Nifty Z-Score]],Table2[6M Return vs Nifty Z-Score])</f>
        <v>237</v>
      </c>
      <c r="AU441">
        <f>_xlfn.RANK.AVG(Table2[[#This Row],[Sharpe Ratio Z-Score]],Table2[Sharpe Ratio Z-Score])</f>
        <v>595</v>
      </c>
      <c r="AV441">
        <f>(Table2[[#This Row],[Rank 1Y]]+Table2[[#This Row],[Rank 6M]]+Table2[[#This Row],[Rank Sharpe]])/3</f>
        <v>421.66666666666669</v>
      </c>
    </row>
    <row r="442" spans="1:48" x14ac:dyDescent="0.3">
      <c r="A442" t="s">
        <v>1556</v>
      </c>
      <c r="B442" t="s">
        <v>1557</v>
      </c>
      <c r="C442" t="s">
        <v>628</v>
      </c>
      <c r="D442" t="s">
        <v>471</v>
      </c>
      <c r="E442">
        <v>6210.8546353350002</v>
      </c>
      <c r="F442">
        <v>2065.35</v>
      </c>
      <c r="G442">
        <v>3.0567322100227399</v>
      </c>
      <c r="H442">
        <f>(Table2[[#This Row],[1Y Return vs Nifty]]-AVERAGE(Table2[1Y Return vs Nifty]))/_xlfn.STDEV.P(Table2[1Y Return vs Nifty])</f>
        <v>-0.50136553957921559</v>
      </c>
      <c r="I442">
        <v>43.127861061360797</v>
      </c>
      <c r="J442">
        <f>(Table2[[#This Row],[1M Return vs Nifty]]-AVERAGE(Table2[1M Return vs Nifty]))/_xlfn.STDEV.P(Table2[1M Return vs Nifty])</f>
        <v>4.1331678652269002</v>
      </c>
      <c r="K442">
        <v>50.865636677449601</v>
      </c>
      <c r="L442">
        <f>(Table2[[#This Row],[6M Return vs Nifty]]-AVERAGE(Table2[6M Return vs Nifty]))/_xlfn.STDEV.P(Table2[6M Return vs Nifty])</f>
        <v>1.5141217477447486</v>
      </c>
      <c r="M442">
        <v>6.3228394623216202</v>
      </c>
      <c r="N442">
        <f>(Table2[[#This Row],[1W Return vs Nifty]]-AVERAGE(Table2[1W Return vs Nifty]))/_xlfn.STDEV.P(Table2[1W Return vs Nifty])</f>
        <v>0.900551161957446</v>
      </c>
      <c r="O442">
        <v>1861.71</v>
      </c>
      <c r="P442">
        <v>1673.19442371742</v>
      </c>
      <c r="Q442">
        <v>1461.4091280386499</v>
      </c>
      <c r="R442">
        <v>76.302331388747504</v>
      </c>
      <c r="S442" s="2">
        <f>(Table2[[#This Row],[Close Price]]-Table2[[#This Row],[20D EMA]])/Table2[[#This Row],[20D EMA]]</f>
        <v>0.10938330889343661</v>
      </c>
      <c r="T442" s="2">
        <f>(Table2[[#This Row],[Close Price]]-Table2[[#This Row],[50D EMA]])/Table2[[#This Row],[50D EMA]]</f>
        <v>0.23437537845202003</v>
      </c>
      <c r="U442" s="2">
        <f>(Table2[[#This Row],[Close Price]]-Table2[[#This Row],[200D EMA]])/Table2[[#This Row],[200D EMA]]</f>
        <v>0.41325927173583221</v>
      </c>
      <c r="V442">
        <v>1.33219335736495</v>
      </c>
      <c r="W442">
        <v>2061.0500000000002</v>
      </c>
      <c r="X442">
        <v>2089.9499999999998</v>
      </c>
      <c r="Y442">
        <v>1989.85</v>
      </c>
      <c r="Z442">
        <v>2131.9499999999998</v>
      </c>
      <c r="AA442">
        <v>1405.05</v>
      </c>
      <c r="AB442">
        <v>2131.9499999999998</v>
      </c>
      <c r="AC442" s="2">
        <f>(Table2[[#This Row],[Close Price]]/Table2[[#This Row],[Day Low]])-1</f>
        <v>2.0863152276751062E-3</v>
      </c>
      <c r="AD442" s="2">
        <f>(Table2[[#This Row],[Day High]]/Table2[[#This Row],[Close Price]])-1</f>
        <v>1.1910814147723103E-2</v>
      </c>
      <c r="AE442" s="2">
        <f>(Table2[[#This Row],[Close Price]]/Table2[[#This Row],[Current Week Low]])-1</f>
        <v>3.7942558484307831E-2</v>
      </c>
      <c r="AF442" s="2">
        <f>(Table2[[#This Row],[Current Week High]]/Table2[[#This Row],[Close Price]])-1</f>
        <v>3.2246350497494358E-2</v>
      </c>
      <c r="AG442" s="2">
        <f>(Table2[[#This Row],[Close Price]]/Table2[[#This Row],[Current Month Low]])-1</f>
        <v>0.46994768869435255</v>
      </c>
      <c r="AH442" s="2">
        <f>(Table2[[#This Row],[Current Month High]]/Table2[[#This Row],[Close Price]])-1</f>
        <v>3.2246350497494358E-2</v>
      </c>
      <c r="AI442">
        <v>3.22463504974943</v>
      </c>
      <c r="AJ442">
        <v>92.708187543736798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0.25</v>
      </c>
      <c r="AM442" t="s">
        <v>10218</v>
      </c>
      <c r="AN442">
        <v>12.82</v>
      </c>
      <c r="AO442" t="s">
        <v>10218</v>
      </c>
      <c r="AP442">
        <v>-0.114110099403001</v>
      </c>
      <c r="AQ442">
        <f>(Table2[[#This Row],[Sharpe Ratio]]-AVERAGE(Table2[Sharpe Ratio]))/_xlfn.STDEV.P(Table2[Sharpe Ratio])</f>
        <v>-1.9840319659958152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4.0624432693540644</v>
      </c>
      <c r="AS442">
        <f>_xlfn.RANK.AVG(Table2[[#This Row],[1Y Return vs Nifty Z-Score]],Table2[1Y Return vs Nifty Z-Score])</f>
        <v>487</v>
      </c>
      <c r="AT442">
        <f>_xlfn.RANK.AVG(Table2[[#This Row],[6M Return vs Nifty Z-Score]],Table2[6M Return vs Nifty Z-Score])</f>
        <v>57</v>
      </c>
      <c r="AU442">
        <f>_xlfn.RANK.AVG(Table2[[#This Row],[Sharpe Ratio Z-Score]],Table2[Sharpe Ratio Z-Score])</f>
        <v>724</v>
      </c>
      <c r="AV442">
        <f>(Table2[[#This Row],[Rank 1Y]]+Table2[[#This Row],[Rank 6M]]+Table2[[#This Row],[Rank Sharpe]])/3</f>
        <v>422.66666666666669</v>
      </c>
    </row>
    <row r="443" spans="1:48" x14ac:dyDescent="0.3">
      <c r="A443" t="s">
        <v>904</v>
      </c>
      <c r="B443" t="s">
        <v>905</v>
      </c>
      <c r="C443" t="s">
        <v>10187</v>
      </c>
      <c r="D443" t="s">
        <v>548</v>
      </c>
      <c r="E443">
        <v>16971.216515279899</v>
      </c>
      <c r="F443">
        <v>5535.3</v>
      </c>
      <c r="G443">
        <v>-3.6841094624503601</v>
      </c>
      <c r="H443">
        <f>(Table2[[#This Row],[1Y Return vs Nifty]]-AVERAGE(Table2[1Y Return vs Nifty]))/_xlfn.STDEV.P(Table2[1Y Return vs Nifty])</f>
        <v>-0.59379259143659668</v>
      </c>
      <c r="I443">
        <v>15.929204292415299</v>
      </c>
      <c r="J443">
        <f>(Table2[[#This Row],[1M Return vs Nifty]]-AVERAGE(Table2[1M Return vs Nifty]))/_xlfn.STDEV.P(Table2[1M Return vs Nifty])</f>
        <v>1.3957280628593132</v>
      </c>
      <c r="K443">
        <v>2.3302435227103699</v>
      </c>
      <c r="L443">
        <f>(Table2[[#This Row],[6M Return vs Nifty]]-AVERAGE(Table2[6M Return vs Nifty]))/_xlfn.STDEV.P(Table2[6M Return vs Nifty])</f>
        <v>-0.13338790161523653</v>
      </c>
      <c r="M443">
        <v>10.756120687718701</v>
      </c>
      <c r="N443">
        <f>(Table2[[#This Row],[1W Return vs Nifty]]-AVERAGE(Table2[1W Return vs Nifty]))/_xlfn.STDEV.P(Table2[1W Return vs Nifty])</f>
        <v>1.8123709498829979</v>
      </c>
      <c r="O443">
        <v>5277.53</v>
      </c>
      <c r="P443">
        <v>4998.4450490980298</v>
      </c>
      <c r="Q443">
        <v>4674.5730669445502</v>
      </c>
      <c r="R443">
        <v>59.2414446015149</v>
      </c>
      <c r="S443" s="2">
        <f>(Table2[[#This Row],[Close Price]]-Table2[[#This Row],[20D EMA]])/Table2[[#This Row],[20D EMA]]</f>
        <v>4.8842924625724621E-2</v>
      </c>
      <c r="T443" s="2">
        <f>(Table2[[#This Row],[Close Price]]-Table2[[#This Row],[50D EMA]])/Table2[[#This Row],[50D EMA]]</f>
        <v>0.10740439189160356</v>
      </c>
      <c r="U443" s="2">
        <f>(Table2[[#This Row],[Close Price]]-Table2[[#This Row],[200D EMA]])/Table2[[#This Row],[200D EMA]]</f>
        <v>0.18412952813636274</v>
      </c>
      <c r="V443">
        <v>1.8671658135934099</v>
      </c>
      <c r="W443">
        <v>5599.95</v>
      </c>
      <c r="X443">
        <v>5769</v>
      </c>
      <c r="Y443">
        <v>5200</v>
      </c>
      <c r="Z443">
        <v>5958.85</v>
      </c>
      <c r="AA443">
        <v>4914.05</v>
      </c>
      <c r="AB443">
        <v>5958.85</v>
      </c>
      <c r="AC443" s="2">
        <f>(Table2[[#This Row],[Close Price]]/Table2[[#This Row],[Day Low]])-1</f>
        <v>-1.1544745935231471E-2</v>
      </c>
      <c r="AD443" s="2">
        <f>(Table2[[#This Row],[Day High]]/Table2[[#This Row],[Close Price]])-1</f>
        <v>4.2219933878922422E-2</v>
      </c>
      <c r="AE443" s="2">
        <f>(Table2[[#This Row],[Close Price]]/Table2[[#This Row],[Current Week Low]])-1</f>
        <v>6.4480769230769175E-2</v>
      </c>
      <c r="AF443" s="2">
        <f>(Table2[[#This Row],[Current Week High]]/Table2[[#This Row],[Close Price]])-1</f>
        <v>7.6517984571748521E-2</v>
      </c>
      <c r="AG443" s="2">
        <f>(Table2[[#This Row],[Close Price]]/Table2[[#This Row],[Current Month Low]])-1</f>
        <v>0.12642321506700172</v>
      </c>
      <c r="AH443" s="2">
        <f>(Table2[[#This Row],[Current Month High]]/Table2[[#This Row],[Close Price]])-1</f>
        <v>7.6517984571748521E-2</v>
      </c>
      <c r="AI443">
        <v>7.6517984571748503</v>
      </c>
      <c r="AJ443">
        <v>37.659786122855003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0.14000000000000001</v>
      </c>
      <c r="AM443" t="s">
        <v>10218</v>
      </c>
      <c r="AN443">
        <v>3.51</v>
      </c>
      <c r="AO443" t="s">
        <v>10218</v>
      </c>
      <c r="AP443">
        <v>4.7896912950456998E-2</v>
      </c>
      <c r="AQ443">
        <f>(Table2[[#This Row],[Sharpe Ratio]]-AVERAGE(Table2[Sharpe Ratio]))/_xlfn.STDEV.P(Table2[Sharpe Ratio])</f>
        <v>-0.10868303750192848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2.3722354821885494</v>
      </c>
      <c r="AS443">
        <f>_xlfn.RANK.AVG(Table2[[#This Row],[1Y Return vs Nifty Z-Score]],Table2[1Y Return vs Nifty Z-Score])</f>
        <v>531</v>
      </c>
      <c r="AT443">
        <f>_xlfn.RANK.AVG(Table2[[#This Row],[6M Return vs Nifty Z-Score]],Table2[6M Return vs Nifty Z-Score])</f>
        <v>367</v>
      </c>
      <c r="AU443">
        <f>_xlfn.RANK.AVG(Table2[[#This Row],[Sharpe Ratio Z-Score]],Table2[Sharpe Ratio Z-Score])</f>
        <v>371</v>
      </c>
      <c r="AV443">
        <f>(Table2[[#This Row],[Rank 1Y]]+Table2[[#This Row],[Rank 6M]]+Table2[[#This Row],[Rank Sharpe]])/3</f>
        <v>423</v>
      </c>
    </row>
    <row r="444" spans="1:48" x14ac:dyDescent="0.3">
      <c r="A444" t="s">
        <v>1240</v>
      </c>
      <c r="B444" t="s">
        <v>1241</v>
      </c>
      <c r="C444" t="s">
        <v>10186</v>
      </c>
      <c r="D444" t="s">
        <v>133</v>
      </c>
      <c r="E444">
        <v>9380.5399441699992</v>
      </c>
      <c r="F444">
        <v>605.04999999999995</v>
      </c>
      <c r="G444">
        <v>-9.3249417146418399</v>
      </c>
      <c r="H444">
        <f>(Table2[[#This Row],[1Y Return vs Nifty]]-AVERAGE(Table2[1Y Return vs Nifty]))/_xlfn.STDEV.P(Table2[1Y Return vs Nifty])</f>
        <v>-0.67113686392131289</v>
      </c>
      <c r="I444">
        <v>-1.3233512158774401</v>
      </c>
      <c r="J444">
        <f>(Table2[[#This Row],[1M Return vs Nifty]]-AVERAGE(Table2[1M Return vs Nifty]))/_xlfn.STDEV.P(Table2[1M Return vs Nifty])</f>
        <v>-0.34067504491767975</v>
      </c>
      <c r="K444">
        <v>-7.0422330996267704</v>
      </c>
      <c r="L444">
        <f>(Table2[[#This Row],[6M Return vs Nifty]]-AVERAGE(Table2[6M Return vs Nifty]))/_xlfn.STDEV.P(Table2[6M Return vs Nifty])</f>
        <v>-0.45153193363063521</v>
      </c>
      <c r="M444">
        <v>-0.778070389836923</v>
      </c>
      <c r="N444">
        <f>(Table2[[#This Row],[1W Return vs Nifty]]-AVERAGE(Table2[1W Return vs Nifty]))/_xlfn.STDEV.P(Table2[1W Return vs Nifty])</f>
        <v>-0.55993595498464044</v>
      </c>
      <c r="O444">
        <v>609.03</v>
      </c>
      <c r="P444">
        <v>606.943877082938</v>
      </c>
      <c r="Q444">
        <v>573.99523029864395</v>
      </c>
      <c r="R444">
        <v>45.605579998227199</v>
      </c>
      <c r="S444" s="2">
        <f>(Table2[[#This Row],[Close Price]]-Table2[[#This Row],[20D EMA]])/Table2[[#This Row],[20D EMA]]</f>
        <v>-6.534981856394625E-3</v>
      </c>
      <c r="T444" s="2">
        <f>(Table2[[#This Row],[Close Price]]-Table2[[#This Row],[50D EMA]])/Table2[[#This Row],[50D EMA]]</f>
        <v>-3.1203495981214943E-3</v>
      </c>
      <c r="U444" s="2">
        <f>(Table2[[#This Row],[Close Price]]-Table2[[#This Row],[200D EMA]])/Table2[[#This Row],[200D EMA]]</f>
        <v>5.4102835811368197E-2</v>
      </c>
      <c r="V444">
        <v>0.91797875842405596</v>
      </c>
      <c r="W444">
        <v>606.95000000000005</v>
      </c>
      <c r="X444">
        <v>616</v>
      </c>
      <c r="Y444">
        <v>601.85</v>
      </c>
      <c r="Z444">
        <v>624.79999999999995</v>
      </c>
      <c r="AA444">
        <v>582.5</v>
      </c>
      <c r="AB444">
        <v>647</v>
      </c>
      <c r="AC444" s="2">
        <f>(Table2[[#This Row],[Close Price]]/Table2[[#This Row],[Day Low]])-1</f>
        <v>-3.130406129005836E-3</v>
      </c>
      <c r="AD444" s="2">
        <f>(Table2[[#This Row],[Day High]]/Table2[[#This Row],[Close Price]])-1</f>
        <v>1.8097677877861429E-2</v>
      </c>
      <c r="AE444" s="2">
        <f>(Table2[[#This Row],[Close Price]]/Table2[[#This Row],[Current Week Low]])-1</f>
        <v>5.3169394367367229E-3</v>
      </c>
      <c r="AF444" s="2">
        <f>(Table2[[#This Row],[Current Week High]]/Table2[[#This Row],[Close Price]])-1</f>
        <v>3.2641930418973564E-2</v>
      </c>
      <c r="AG444" s="2">
        <f>(Table2[[#This Row],[Close Price]]/Table2[[#This Row],[Current Month Low]])-1</f>
        <v>3.8712446351931273E-2</v>
      </c>
      <c r="AH444" s="2">
        <f>(Table2[[#This Row],[Current Month High]]/Table2[[#This Row],[Close Price]])-1</f>
        <v>6.9333112965870747E-2</v>
      </c>
      <c r="AI444">
        <v>12.1890752830344</v>
      </c>
      <c r="AJ444">
        <v>27.378947368420999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-0.13</v>
      </c>
      <c r="AM444" t="s">
        <v>10217</v>
      </c>
      <c r="AN444">
        <v>0.62</v>
      </c>
      <c r="AO444" t="s">
        <v>10218</v>
      </c>
      <c r="AP444">
        <v>9.3965574718158001E-2</v>
      </c>
      <c r="AQ444">
        <f>(Table2[[#This Row],[Sharpe Ratio]]-AVERAGE(Table2[Sharpe Ratio]))/_xlfn.STDEV.P(Table2[Sharpe Ratio])</f>
        <v>0.42459520908849624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-1.5986845883657721</v>
      </c>
      <c r="AS444">
        <f>_xlfn.RANK.AVG(Table2[[#This Row],[1Y Return vs Nifty Z-Score]],Table2[1Y Return vs Nifty Z-Score])</f>
        <v>569</v>
      </c>
      <c r="AT444">
        <f>_xlfn.RANK.AVG(Table2[[#This Row],[6M Return vs Nifty Z-Score]],Table2[6M Return vs Nifty Z-Score])</f>
        <v>477</v>
      </c>
      <c r="AU444">
        <f>_xlfn.RANK.AVG(Table2[[#This Row],[Sharpe Ratio Z-Score]],Table2[Sharpe Ratio Z-Score])</f>
        <v>230</v>
      </c>
      <c r="AV444">
        <f>(Table2[[#This Row],[Rank 1Y]]+Table2[[#This Row],[Rank 6M]]+Table2[[#This Row],[Rank Sharpe]])/3</f>
        <v>425.33333333333331</v>
      </c>
    </row>
    <row r="445" spans="1:48" x14ac:dyDescent="0.3">
      <c r="A445" t="s">
        <v>343</v>
      </c>
      <c r="B445" t="s">
        <v>344</v>
      </c>
      <c r="C445" t="s">
        <v>10173</v>
      </c>
      <c r="D445" t="s">
        <v>54</v>
      </c>
      <c r="E445">
        <v>73793.077804710003</v>
      </c>
      <c r="F445">
        <v>1838.1</v>
      </c>
      <c r="G445">
        <v>9.80459121513314</v>
      </c>
      <c r="H445">
        <f>(Table2[[#This Row],[1Y Return vs Nifty]]-AVERAGE(Table2[1Y Return vs Nifty]))/_xlfn.STDEV.P(Table2[1Y Return vs Nifty])</f>
        <v>-0.40884226956406083</v>
      </c>
      <c r="I445">
        <v>-3.1634734752179798</v>
      </c>
      <c r="J445">
        <f>(Table2[[#This Row],[1M Return vs Nifty]]-AVERAGE(Table2[1M Return vs Nifty]))/_xlfn.STDEV.P(Table2[1M Return vs Nifty])</f>
        <v>-0.52587624645983444</v>
      </c>
      <c r="K445">
        <v>16.921921725154299</v>
      </c>
      <c r="L445">
        <f>(Table2[[#This Row],[6M Return vs Nifty]]-AVERAGE(Table2[6M Return vs Nifty]))/_xlfn.STDEV.P(Table2[6M Return vs Nifty])</f>
        <v>0.36191931805101146</v>
      </c>
      <c r="M445">
        <v>2.1907383811411898</v>
      </c>
      <c r="N445">
        <f>(Table2[[#This Row],[1W Return vs Nifty]]-AVERAGE(Table2[1W Return vs Nifty]))/_xlfn.STDEV.P(Table2[1W Return vs Nifty])</f>
        <v>5.0676917584100721E-2</v>
      </c>
      <c r="O445">
        <v>1795.26</v>
      </c>
      <c r="P445">
        <v>1758.94023441122</v>
      </c>
      <c r="Q445">
        <v>1556.95443154797</v>
      </c>
      <c r="R445">
        <v>64.500073748199497</v>
      </c>
      <c r="S445" s="2">
        <f>(Table2[[#This Row],[Close Price]]-Table2[[#This Row],[20D EMA]])/Table2[[#This Row],[20D EMA]]</f>
        <v>2.3862838808863293E-2</v>
      </c>
      <c r="T445" s="2">
        <f>(Table2[[#This Row],[Close Price]]-Table2[[#This Row],[50D EMA]])/Table2[[#This Row],[50D EMA]]</f>
        <v>4.5004238370428495E-2</v>
      </c>
      <c r="U445" s="2">
        <f>(Table2[[#This Row],[Close Price]]-Table2[[#This Row],[200D EMA]])/Table2[[#This Row],[200D EMA]]</f>
        <v>0.18057405069492413</v>
      </c>
      <c r="V445">
        <v>1.24510183726117</v>
      </c>
      <c r="W445">
        <v>1831.7</v>
      </c>
      <c r="X445">
        <v>1855</v>
      </c>
      <c r="Y445">
        <v>1766.55</v>
      </c>
      <c r="Z445">
        <v>1847.15</v>
      </c>
      <c r="AA445">
        <v>1664.6</v>
      </c>
      <c r="AB445">
        <v>1885.95</v>
      </c>
      <c r="AC445" s="2">
        <f>(Table2[[#This Row],[Close Price]]/Table2[[#This Row],[Day Low]])-1</f>
        <v>3.4940219468253542E-3</v>
      </c>
      <c r="AD445" s="2">
        <f>(Table2[[#This Row],[Day High]]/Table2[[#This Row],[Close Price]])-1</f>
        <v>9.1942766987651581E-3</v>
      </c>
      <c r="AE445" s="2">
        <f>(Table2[[#This Row],[Close Price]]/Table2[[#This Row],[Current Week Low]])-1</f>
        <v>4.0502674704933295E-2</v>
      </c>
      <c r="AF445" s="2">
        <f>(Table2[[#This Row],[Current Week High]]/Table2[[#This Row],[Close Price]])-1</f>
        <v>4.9235623741907819E-3</v>
      </c>
      <c r="AG445" s="2">
        <f>(Table2[[#This Row],[Close Price]]/Table2[[#This Row],[Current Month Low]])-1</f>
        <v>0.10422924426288604</v>
      </c>
      <c r="AH445" s="2">
        <f>(Table2[[#This Row],[Current Month High]]/Table2[[#This Row],[Close Price]])-1</f>
        <v>2.6032315978456122E-2</v>
      </c>
      <c r="AI445">
        <v>2.60323159784561</v>
      </c>
      <c r="AJ445">
        <v>55.461580750200802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-0.01</v>
      </c>
      <c r="AM445" t="s">
        <v>10217</v>
      </c>
      <c r="AN445">
        <v>-0.47</v>
      </c>
      <c r="AO445" t="s">
        <v>10217</v>
      </c>
      <c r="AP445">
        <v>-3.2231840242893002E-2</v>
      </c>
      <c r="AQ445">
        <f>(Table2[[#This Row],[Sharpe Ratio]]-AVERAGE(Table2[Sharpe Ratio]))/_xlfn.STDEV.P(Table2[Sharpe Ratio])</f>
        <v>-1.0362316001212462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-1.5583538805100292</v>
      </c>
      <c r="AS445">
        <f>_xlfn.RANK.AVG(Table2[[#This Row],[1Y Return vs Nifty Z-Score]],Table2[1Y Return vs Nifty Z-Score])</f>
        <v>443</v>
      </c>
      <c r="AT445">
        <f>_xlfn.RANK.AVG(Table2[[#This Row],[6M Return vs Nifty Z-Score]],Table2[6M Return vs Nifty Z-Score])</f>
        <v>209</v>
      </c>
      <c r="AU445">
        <f>_xlfn.RANK.AVG(Table2[[#This Row],[Sharpe Ratio Z-Score]],Table2[Sharpe Ratio Z-Score])</f>
        <v>625</v>
      </c>
      <c r="AV445">
        <f>(Table2[[#This Row],[Rank 1Y]]+Table2[[#This Row],[Rank 6M]]+Table2[[#This Row],[Rank Sharpe]])/3</f>
        <v>425.66666666666669</v>
      </c>
    </row>
    <row r="446" spans="1:48" x14ac:dyDescent="0.3">
      <c r="A446" t="s">
        <v>1811</v>
      </c>
      <c r="B446" t="s">
        <v>1812</v>
      </c>
      <c r="C446" t="s">
        <v>10184</v>
      </c>
      <c r="D446" t="s">
        <v>146</v>
      </c>
      <c r="E446">
        <v>4100.1261258750001</v>
      </c>
      <c r="F446">
        <v>867.75</v>
      </c>
      <c r="G446">
        <v>46.754782929517702</v>
      </c>
      <c r="H446">
        <f>(Table2[[#This Row],[1Y Return vs Nifty]]-AVERAGE(Table2[1Y Return vs Nifty]))/_xlfn.STDEV.P(Table2[1Y Return vs Nifty])</f>
        <v>9.7800291063330436E-2</v>
      </c>
      <c r="I446">
        <v>7.1692029979352103</v>
      </c>
      <c r="J446">
        <f>(Table2[[#This Row],[1M Return vs Nifty]]-AVERAGE(Table2[1M Return vs Nifty]))/_xlfn.STDEV.P(Table2[1M Return vs Nifty])</f>
        <v>0.51406775088093237</v>
      </c>
      <c r="K446">
        <v>4.1214026311169301</v>
      </c>
      <c r="L446">
        <f>(Table2[[#This Row],[6M Return vs Nifty]]-AVERAGE(Table2[6M Return vs Nifty]))/_xlfn.STDEV.P(Table2[6M Return vs Nifty])</f>
        <v>-7.2587901392086165E-2</v>
      </c>
      <c r="M446">
        <v>-0.76108866960059995</v>
      </c>
      <c r="N446">
        <f>(Table2[[#This Row],[1W Return vs Nifty]]-AVERAGE(Table2[1W Return vs Nifty]))/_xlfn.STDEV.P(Table2[1W Return vs Nifty])</f>
        <v>-0.55644322177931393</v>
      </c>
      <c r="O446">
        <v>847.32</v>
      </c>
      <c r="P446">
        <v>829.64217431242002</v>
      </c>
      <c r="Q446">
        <v>749.20175459973495</v>
      </c>
      <c r="R446">
        <v>58.009403889847299</v>
      </c>
      <c r="S446" s="2">
        <f>(Table2[[#This Row],[Close Price]]-Table2[[#This Row],[20D EMA]])/Table2[[#This Row],[20D EMA]]</f>
        <v>2.4111315677665994E-2</v>
      </c>
      <c r="T446" s="2">
        <f>(Table2[[#This Row],[Close Price]]-Table2[[#This Row],[50D EMA]])/Table2[[#This Row],[50D EMA]]</f>
        <v>4.5932845348854737E-2</v>
      </c>
      <c r="U446" s="2">
        <f>(Table2[[#This Row],[Close Price]]-Table2[[#This Row],[200D EMA]])/Table2[[#This Row],[200D EMA]]</f>
        <v>0.15823273860804035</v>
      </c>
      <c r="V446">
        <v>0.471446337632065</v>
      </c>
      <c r="W446">
        <v>864</v>
      </c>
      <c r="X446">
        <v>877.95</v>
      </c>
      <c r="Y446">
        <v>850</v>
      </c>
      <c r="Z446">
        <v>941.75</v>
      </c>
      <c r="AA446">
        <v>771</v>
      </c>
      <c r="AB446">
        <v>941.75</v>
      </c>
      <c r="AC446" s="2">
        <f>(Table2[[#This Row],[Close Price]]/Table2[[#This Row],[Day Low]])-1</f>
        <v>4.3402777777776791E-3</v>
      </c>
      <c r="AD446" s="2">
        <f>(Table2[[#This Row],[Day High]]/Table2[[#This Row],[Close Price]])-1</f>
        <v>1.1754537597234327E-2</v>
      </c>
      <c r="AE446" s="2">
        <f>(Table2[[#This Row],[Close Price]]/Table2[[#This Row],[Current Week Low]])-1</f>
        <v>2.0882352941176574E-2</v>
      </c>
      <c r="AF446" s="2">
        <f>(Table2[[#This Row],[Current Week High]]/Table2[[#This Row],[Close Price]])-1</f>
        <v>8.5278017862287614E-2</v>
      </c>
      <c r="AG446" s="2">
        <f>(Table2[[#This Row],[Close Price]]/Table2[[#This Row],[Current Month Low]])-1</f>
        <v>0.1254863813229572</v>
      </c>
      <c r="AH446" s="2">
        <f>(Table2[[#This Row],[Current Month High]]/Table2[[#This Row],[Close Price]])-1</f>
        <v>8.5278017862287614E-2</v>
      </c>
      <c r="AI446">
        <v>12.198213771247399</v>
      </c>
      <c r="AJ446">
        <v>79.250154926668003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-0.24</v>
      </c>
      <c r="AM446" t="s">
        <v>10217</v>
      </c>
      <c r="AN446">
        <v>4.12</v>
      </c>
      <c r="AO446" t="s">
        <v>10218</v>
      </c>
      <c r="AP446">
        <v>-6.1666054514280998E-2</v>
      </c>
      <c r="AQ446">
        <f>(Table2[[#This Row],[Sharpe Ratio]]-AVERAGE(Table2[Sharpe Ratio]))/_xlfn.STDEV.P(Table2[Sharpe Ratio])</f>
        <v>-1.3769540256078412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-1.3941171068349785</v>
      </c>
      <c r="AS446">
        <f>_xlfn.RANK.AVG(Table2[[#This Row],[1Y Return vs Nifty Z-Score]],Table2[1Y Return vs Nifty Z-Score])</f>
        <v>258</v>
      </c>
      <c r="AT446">
        <f>_xlfn.RANK.AVG(Table2[[#This Row],[6M Return vs Nifty Z-Score]],Table2[6M Return vs Nifty Z-Score])</f>
        <v>348</v>
      </c>
      <c r="AU446">
        <f>_xlfn.RANK.AVG(Table2[[#This Row],[Sharpe Ratio Z-Score]],Table2[Sharpe Ratio Z-Score])</f>
        <v>672</v>
      </c>
      <c r="AV446">
        <f>(Table2[[#This Row],[Rank 1Y]]+Table2[[#This Row],[Rank 6M]]+Table2[[#This Row],[Rank Sharpe]])/3</f>
        <v>426</v>
      </c>
    </row>
    <row r="447" spans="1:48" x14ac:dyDescent="0.3">
      <c r="A447" t="s">
        <v>1177</v>
      </c>
      <c r="B447" t="s">
        <v>1178</v>
      </c>
      <c r="C447" t="s">
        <v>10189</v>
      </c>
      <c r="D447" t="s">
        <v>1147</v>
      </c>
      <c r="E447">
        <v>10281.034456580001</v>
      </c>
      <c r="F447">
        <v>98.2</v>
      </c>
      <c r="G447">
        <v>42.273057083774198</v>
      </c>
      <c r="H447">
        <f>(Table2[[#This Row],[1Y Return vs Nifty]]-AVERAGE(Table2[1Y Return vs Nifty]))/_xlfn.STDEV.P(Table2[1Y Return vs Nifty])</f>
        <v>3.6349106288191595E-2</v>
      </c>
      <c r="I447">
        <v>8.8762544139826893</v>
      </c>
      <c r="J447">
        <f>(Table2[[#This Row],[1M Return vs Nifty]]-AVERAGE(Table2[1M Return vs Nifty]))/_xlfn.STDEV.P(Table2[1M Return vs Nifty])</f>
        <v>0.68587588577058389</v>
      </c>
      <c r="K447">
        <v>-30.9146180766888</v>
      </c>
      <c r="L447">
        <f>(Table2[[#This Row],[6M Return vs Nifty]]-AVERAGE(Table2[6M Return vs Nifty]))/_xlfn.STDEV.P(Table2[6M Return vs Nifty])</f>
        <v>-1.2618681037231541</v>
      </c>
      <c r="M447">
        <v>2.9896867562033802</v>
      </c>
      <c r="N447">
        <f>(Table2[[#This Row],[1W Return vs Nifty]]-AVERAGE(Table2[1W Return vs Nifty]))/_xlfn.STDEV.P(Table2[1W Return vs Nifty])</f>
        <v>0.21500146657488134</v>
      </c>
      <c r="O447">
        <v>86.51</v>
      </c>
      <c r="P447">
        <v>85.035439938718696</v>
      </c>
      <c r="Q447">
        <v>85.346548101809105</v>
      </c>
      <c r="R447">
        <v>75.096330465034697</v>
      </c>
      <c r="S447" s="2">
        <f>(Table2[[#This Row],[Close Price]]-Table2[[#This Row],[20D EMA]])/Table2[[#This Row],[20D EMA]]</f>
        <v>0.13512888683389201</v>
      </c>
      <c r="T447" s="2">
        <f>(Table2[[#This Row],[Close Price]]-Table2[[#This Row],[50D EMA]])/Table2[[#This Row],[50D EMA]]</f>
        <v>0.15481262954326369</v>
      </c>
      <c r="U447" s="2">
        <f>(Table2[[#This Row],[Close Price]]-Table2[[#This Row],[200D EMA]])/Table2[[#This Row],[200D EMA]]</f>
        <v>0.15060306695542194</v>
      </c>
      <c r="V447">
        <v>2.6722806672967399</v>
      </c>
      <c r="W447">
        <v>96.33</v>
      </c>
      <c r="X447">
        <v>99.7</v>
      </c>
      <c r="Y447">
        <v>88.75</v>
      </c>
      <c r="Z447">
        <v>99.7</v>
      </c>
      <c r="AA447">
        <v>75.75</v>
      </c>
      <c r="AB447">
        <v>99.7</v>
      </c>
      <c r="AC447" s="2">
        <f>(Table2[[#This Row],[Close Price]]/Table2[[#This Row],[Day Low]])-1</f>
        <v>1.9412436416485157E-2</v>
      </c>
      <c r="AD447" s="2">
        <f>(Table2[[#This Row],[Day High]]/Table2[[#This Row],[Close Price]])-1</f>
        <v>1.5274949083503131E-2</v>
      </c>
      <c r="AE447" s="2">
        <f>(Table2[[#This Row],[Close Price]]/Table2[[#This Row],[Current Week Low]])-1</f>
        <v>0.10647887323943661</v>
      </c>
      <c r="AF447" s="2">
        <f>(Table2[[#This Row],[Current Week High]]/Table2[[#This Row],[Close Price]])-1</f>
        <v>1.5274949083503131E-2</v>
      </c>
      <c r="AG447" s="2">
        <f>(Table2[[#This Row],[Close Price]]/Table2[[#This Row],[Current Month Low]])-1</f>
        <v>0.29636963696369634</v>
      </c>
      <c r="AH447" s="2">
        <f>(Table2[[#This Row],[Current Month High]]/Table2[[#This Row],[Close Price]])-1</f>
        <v>1.5274949083503131E-2</v>
      </c>
      <c r="AI447">
        <v>38.1873727087576</v>
      </c>
      <c r="AJ447">
        <v>71.528384279475901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0.06</v>
      </c>
      <c r="AM447" t="s">
        <v>10218</v>
      </c>
      <c r="AN447">
        <v>18.43</v>
      </c>
      <c r="AO447" t="s">
        <v>10218</v>
      </c>
      <c r="AP447">
        <v>6.2892907864174993E-2</v>
      </c>
      <c r="AQ447">
        <f>(Table2[[#This Row],[Sharpe Ratio]]-AVERAGE(Table2[Sharpe Ratio]))/_xlfn.STDEV.P(Table2[Sharpe Ratio])</f>
        <v>6.4906503991400258E-2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275</v>
      </c>
      <c r="AT447">
        <f>_xlfn.RANK.AVG(Table2[[#This Row],[6M Return vs Nifty Z-Score]],Table2[6M Return vs Nifty Z-Score])</f>
        <v>689</v>
      </c>
      <c r="AU447">
        <f>_xlfn.RANK.AVG(Table2[[#This Row],[Sharpe Ratio Z-Score]],Table2[Sharpe Ratio Z-Score])</f>
        <v>316</v>
      </c>
      <c r="AV447">
        <f>(Table2[[#This Row],[Rank 1Y]]+Table2[[#This Row],[Rank 6M]]+Table2[[#This Row],[Rank Sharpe]])/3</f>
        <v>426.66666666666669</v>
      </c>
    </row>
    <row r="448" spans="1:48" x14ac:dyDescent="0.3">
      <c r="A448" t="s">
        <v>1331</v>
      </c>
      <c r="B448" t="s">
        <v>1332</v>
      </c>
      <c r="C448" t="s">
        <v>10184</v>
      </c>
      <c r="D448" t="s">
        <v>351</v>
      </c>
      <c r="E448">
        <v>8449.8523110440001</v>
      </c>
      <c r="F448">
        <v>219.62</v>
      </c>
      <c r="G448">
        <v>68.820418962042893</v>
      </c>
      <c r="H448">
        <f>(Table2[[#This Row],[1Y Return vs Nifty]]-AVERAGE(Table2[1Y Return vs Nifty]))/_xlfn.STDEV.P(Table2[1Y Return vs Nifty])</f>
        <v>0.40035326366505314</v>
      </c>
      <c r="I448">
        <v>-6.0422179223524797</v>
      </c>
      <c r="J448">
        <f>(Table2[[#This Row],[1M Return vs Nifty]]-AVERAGE(Table2[1M Return vs Nifty]))/_xlfn.STDEV.P(Table2[1M Return vs Nifty])</f>
        <v>-0.81561076156383827</v>
      </c>
      <c r="K448">
        <v>-14.310650339738601</v>
      </c>
      <c r="L448">
        <f>(Table2[[#This Row],[6M Return vs Nifty]]-AVERAGE(Table2[6M Return vs Nifty]))/_xlfn.STDEV.P(Table2[6M Return vs Nifty])</f>
        <v>-0.69825472210132955</v>
      </c>
      <c r="M448">
        <v>1.4551422672185701</v>
      </c>
      <c r="N448">
        <f>(Table2[[#This Row],[1W Return vs Nifty]]-AVERAGE(Table2[1W Return vs Nifty]))/_xlfn.STDEV.P(Table2[1W Return vs Nifty])</f>
        <v>-0.1006175883347533</v>
      </c>
      <c r="O448">
        <v>223.61</v>
      </c>
      <c r="P448">
        <v>222.69624804619701</v>
      </c>
      <c r="Q448">
        <v>199.34659508441999</v>
      </c>
      <c r="R448">
        <v>42.9535543772365</v>
      </c>
      <c r="S448" s="2">
        <f>(Table2[[#This Row],[Close Price]]-Table2[[#This Row],[20D EMA]])/Table2[[#This Row],[20D EMA]]</f>
        <v>-1.7843566924556187E-2</v>
      </c>
      <c r="T448" s="2">
        <f>(Table2[[#This Row],[Close Price]]-Table2[[#This Row],[50D EMA]])/Table2[[#This Row],[50D EMA]]</f>
        <v>-1.3813650086995893E-2</v>
      </c>
      <c r="U448" s="2">
        <f>(Table2[[#This Row],[Close Price]]-Table2[[#This Row],[200D EMA]])/Table2[[#This Row],[200D EMA]]</f>
        <v>0.10169927862070864</v>
      </c>
      <c r="V448">
        <v>0.93860577883190999</v>
      </c>
      <c r="W448">
        <v>219.9</v>
      </c>
      <c r="X448">
        <v>224.4</v>
      </c>
      <c r="Y448">
        <v>217.7</v>
      </c>
      <c r="Z448">
        <v>229.4</v>
      </c>
      <c r="AA448">
        <v>204</v>
      </c>
      <c r="AB448">
        <v>262</v>
      </c>
      <c r="AC448" s="2">
        <f>(Table2[[#This Row],[Close Price]]/Table2[[#This Row],[Day Low]])-1</f>
        <v>-1.2733060482037484E-3</v>
      </c>
      <c r="AD448" s="2">
        <f>(Table2[[#This Row],[Day High]]/Table2[[#This Row],[Close Price]])-1</f>
        <v>2.1764866587742571E-2</v>
      </c>
      <c r="AE448" s="2">
        <f>(Table2[[#This Row],[Close Price]]/Table2[[#This Row],[Current Week Low]])-1</f>
        <v>8.8194763435922585E-3</v>
      </c>
      <c r="AF448" s="2">
        <f>(Table2[[#This Row],[Current Week High]]/Table2[[#This Row],[Close Price]])-1</f>
        <v>4.4531463436845442E-2</v>
      </c>
      <c r="AG448" s="2">
        <f>(Table2[[#This Row],[Close Price]]/Table2[[#This Row],[Current Month Low]])-1</f>
        <v>7.6568627450980475E-2</v>
      </c>
      <c r="AH448" s="2">
        <f>(Table2[[#This Row],[Current Month High]]/Table2[[#This Row],[Close Price]])-1</f>
        <v>0.19296967489299699</v>
      </c>
      <c r="AI448">
        <v>19.2969674892997</v>
      </c>
      <c r="AJ448">
        <v>106.21596244131401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-0.08</v>
      </c>
      <c r="AM448" t="s">
        <v>10217</v>
      </c>
      <c r="AN448">
        <v>-5.8</v>
      </c>
      <c r="AO448" t="s">
        <v>10217</v>
      </c>
      <c r="AQ448">
        <f>(Table2[[#This Row],[Sharpe Ratio]]-AVERAGE(Table2[Sharpe Ratio]))/_xlfn.STDEV.P(Table2[Sharpe Ratio])</f>
        <v>-0.66312462046151466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-1.8772544287963826</v>
      </c>
      <c r="AS448">
        <f>_xlfn.RANK.AVG(Table2[[#This Row],[1Y Return vs Nifty Z-Score]],Table2[1Y Return vs Nifty Z-Score])</f>
        <v>184</v>
      </c>
      <c r="AT448">
        <f>_xlfn.RANK.AVG(Table2[[#This Row],[6M Return vs Nifty Z-Score]],Table2[6M Return vs Nifty Z-Score])</f>
        <v>560</v>
      </c>
      <c r="AU448">
        <f>_xlfn.RANK.AVG(Table2[[#This Row],[Sharpe Ratio Z-Score]],Table2[Sharpe Ratio Z-Score])</f>
        <v>537.5</v>
      </c>
      <c r="AV448">
        <f>(Table2[[#This Row],[Rank 1Y]]+Table2[[#This Row],[Rank 6M]]+Table2[[#This Row],[Rank Sharpe]])/3</f>
        <v>427.16666666666669</v>
      </c>
    </row>
    <row r="449" spans="1:48" x14ac:dyDescent="0.3">
      <c r="A449" t="s">
        <v>217</v>
      </c>
      <c r="B449" t="s">
        <v>218</v>
      </c>
      <c r="C449" t="s">
        <v>10178</v>
      </c>
      <c r="D449" t="s">
        <v>60</v>
      </c>
      <c r="E449">
        <v>124710.42600515</v>
      </c>
      <c r="F449">
        <v>1544.3</v>
      </c>
      <c r="G449">
        <v>5.1191533306922903</v>
      </c>
      <c r="H449">
        <f>(Table2[[#This Row],[1Y Return vs Nifty]]-AVERAGE(Table2[1Y Return vs Nifty]))/_xlfn.STDEV.P(Table2[1Y Return vs Nifty])</f>
        <v>-0.47308665199603533</v>
      </c>
      <c r="I449">
        <v>-0.406781092323244</v>
      </c>
      <c r="J449">
        <f>(Table2[[#This Row],[1M Return vs Nifty]]-AVERAGE(Table2[1M Return vs Nifty]))/_xlfn.STDEV.P(Table2[1M Return vs Nifty])</f>
        <v>-0.24842580043502618</v>
      </c>
      <c r="K449">
        <v>-0.53832194909734399</v>
      </c>
      <c r="L449">
        <f>(Table2[[#This Row],[6M Return vs Nifty]]-AVERAGE(Table2[6M Return vs Nifty]))/_xlfn.STDEV.P(Table2[6M Return vs Nifty])</f>
        <v>-0.23075992206136364</v>
      </c>
      <c r="M449">
        <v>9.9508028094877202E-2</v>
      </c>
      <c r="N449">
        <f>(Table2[[#This Row],[1W Return vs Nifty]]-AVERAGE(Table2[1W Return vs Nifty]))/_xlfn.STDEV.P(Table2[1W Return vs Nifty])</f>
        <v>-0.37943908906453555</v>
      </c>
      <c r="O449">
        <v>1516.72</v>
      </c>
      <c r="P449">
        <v>1496.49710257164</v>
      </c>
      <c r="Q449">
        <v>1385.2981775626299</v>
      </c>
      <c r="R449">
        <v>59.499527318578203</v>
      </c>
      <c r="S449" s="2">
        <f>(Table2[[#This Row],[Close Price]]-Table2[[#This Row],[20D EMA]])/Table2[[#This Row],[20D EMA]]</f>
        <v>1.818397594809848E-2</v>
      </c>
      <c r="T449" s="2">
        <f>(Table2[[#This Row],[Close Price]]-Table2[[#This Row],[50D EMA]])/Table2[[#This Row],[50D EMA]]</f>
        <v>3.1943194107234549E-2</v>
      </c>
      <c r="U449" s="2">
        <f>(Table2[[#This Row],[Close Price]]-Table2[[#This Row],[200D EMA]])/Table2[[#This Row],[200D EMA]]</f>
        <v>0.11477804924072492</v>
      </c>
      <c r="V449">
        <v>1.04098811044373</v>
      </c>
      <c r="W449">
        <v>1544.3</v>
      </c>
      <c r="X449">
        <v>1552.5</v>
      </c>
      <c r="Y449">
        <v>1523.55</v>
      </c>
      <c r="Z449">
        <v>1589</v>
      </c>
      <c r="AA449">
        <v>1467</v>
      </c>
      <c r="AB449">
        <v>1600</v>
      </c>
      <c r="AC449" s="2">
        <f>(Table2[[#This Row],[Close Price]]/Table2[[#This Row],[Day Low]])-1</f>
        <v>0</v>
      </c>
      <c r="AD449" s="2">
        <f>(Table2[[#This Row],[Day High]]/Table2[[#This Row],[Close Price]])-1</f>
        <v>5.3098491225798128E-3</v>
      </c>
      <c r="AE449" s="2">
        <f>(Table2[[#This Row],[Close Price]]/Table2[[#This Row],[Current Week Low]])-1</f>
        <v>1.3619507072298198E-2</v>
      </c>
      <c r="AF449" s="2">
        <f>(Table2[[#This Row],[Current Week High]]/Table2[[#This Row],[Close Price]])-1</f>
        <v>2.894515314381918E-2</v>
      </c>
      <c r="AG449" s="2">
        <f>(Table2[[#This Row],[Close Price]]/Table2[[#This Row],[Current Month Low]])-1</f>
        <v>5.2692569870483874E-2</v>
      </c>
      <c r="AH449" s="2">
        <f>(Table2[[#This Row],[Current Month High]]/Table2[[#This Row],[Close Price]])-1</f>
        <v>3.6068121478987303E-2</v>
      </c>
      <c r="AI449">
        <v>3.6068121478987298</v>
      </c>
      <c r="AJ449">
        <v>36.422261484098897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-0.05</v>
      </c>
      <c r="AM449" t="s">
        <v>10217</v>
      </c>
      <c r="AN449">
        <v>2.13</v>
      </c>
      <c r="AO449" t="s">
        <v>10218</v>
      </c>
      <c r="AP449">
        <v>3.2917576648115003E-2</v>
      </c>
      <c r="AQ449">
        <f>(Table2[[#This Row],[Sharpe Ratio]]-AVERAGE(Table2[Sharpe Ratio]))/_xlfn.STDEV.P(Table2[Sharpe Ratio])</f>
        <v>-0.28207974345968162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-1.6137912070166425</v>
      </c>
      <c r="AS449">
        <f>_xlfn.RANK.AVG(Table2[[#This Row],[1Y Return vs Nifty Z-Score]],Table2[1Y Return vs Nifty Z-Score])</f>
        <v>476</v>
      </c>
      <c r="AT449">
        <f>_xlfn.RANK.AVG(Table2[[#This Row],[6M Return vs Nifty Z-Score]],Table2[6M Return vs Nifty Z-Score])</f>
        <v>400</v>
      </c>
      <c r="AU449">
        <f>_xlfn.RANK.AVG(Table2[[#This Row],[Sharpe Ratio Z-Score]],Table2[Sharpe Ratio Z-Score])</f>
        <v>409</v>
      </c>
      <c r="AV449">
        <f>(Table2[[#This Row],[Rank 1Y]]+Table2[[#This Row],[Rank 6M]]+Table2[[#This Row],[Rank Sharpe]])/3</f>
        <v>428.33333333333331</v>
      </c>
    </row>
    <row r="450" spans="1:48" x14ac:dyDescent="0.3">
      <c r="A450" t="s">
        <v>1343</v>
      </c>
      <c r="B450" t="s">
        <v>1344</v>
      </c>
      <c r="C450" t="s">
        <v>10173</v>
      </c>
      <c r="D450" t="s">
        <v>513</v>
      </c>
      <c r="E450">
        <v>8344.9072931949995</v>
      </c>
      <c r="F450">
        <v>252.65</v>
      </c>
      <c r="G450">
        <v>19.6033135410621</v>
      </c>
      <c r="H450">
        <f>(Table2[[#This Row],[1Y Return vs Nifty]]-AVERAGE(Table2[1Y Return vs Nifty]))/_xlfn.STDEV.P(Table2[1Y Return vs Nifty])</f>
        <v>-0.27448708655285076</v>
      </c>
      <c r="I450">
        <v>2.562446632975</v>
      </c>
      <c r="J450">
        <f>(Table2[[#This Row],[1M Return vs Nifty]]-AVERAGE(Table2[1M Return vs Nifty]))/_xlfn.STDEV.P(Table2[1M Return vs Nifty])</f>
        <v>5.0415507302095382E-2</v>
      </c>
      <c r="K450">
        <v>-8.1302969185556009</v>
      </c>
      <c r="L450">
        <f>(Table2[[#This Row],[6M Return vs Nifty]]-AVERAGE(Table2[6M Return vs Nifty]))/_xlfn.STDEV.P(Table2[6M Return vs Nifty])</f>
        <v>-0.48846571585198489</v>
      </c>
      <c r="M450">
        <v>3.8544251474309998</v>
      </c>
      <c r="N450">
        <f>(Table2[[#This Row],[1W Return vs Nifty]]-AVERAGE(Table2[1W Return vs Nifty]))/_xlfn.STDEV.P(Table2[1W Return vs Nifty])</f>
        <v>0.3928574464714934</v>
      </c>
      <c r="O450">
        <v>246.22</v>
      </c>
      <c r="P450">
        <v>237.46151497615901</v>
      </c>
      <c r="Q450">
        <v>223.12230271819101</v>
      </c>
      <c r="R450">
        <v>58.915501229175099</v>
      </c>
      <c r="S450" s="2">
        <f>(Table2[[#This Row],[Close Price]]-Table2[[#This Row],[20D EMA]])/Table2[[#This Row],[20D EMA]]</f>
        <v>2.6114856632280102E-2</v>
      </c>
      <c r="T450" s="2">
        <f>(Table2[[#This Row],[Close Price]]-Table2[[#This Row],[50D EMA]])/Table2[[#This Row],[50D EMA]]</f>
        <v>6.3961880414036401E-2</v>
      </c>
      <c r="U450" s="2">
        <f>(Table2[[#This Row],[Close Price]]-Table2[[#This Row],[200D EMA]])/Table2[[#This Row],[200D EMA]]</f>
        <v>0.13233861842625033</v>
      </c>
      <c r="V450">
        <v>0.95776316812784501</v>
      </c>
      <c r="W450">
        <v>250.3</v>
      </c>
      <c r="X450">
        <v>255.4</v>
      </c>
      <c r="Y450">
        <v>251</v>
      </c>
      <c r="Z450">
        <v>262.55</v>
      </c>
      <c r="AA450">
        <v>228</v>
      </c>
      <c r="AB450">
        <v>264.85000000000002</v>
      </c>
      <c r="AC450" s="2">
        <f>(Table2[[#This Row],[Close Price]]/Table2[[#This Row],[Day Low]])-1</f>
        <v>9.3887335197762045E-3</v>
      </c>
      <c r="AD450" s="2">
        <f>(Table2[[#This Row],[Day High]]/Table2[[#This Row],[Close Price]])-1</f>
        <v>1.0884622996239823E-2</v>
      </c>
      <c r="AE450" s="2">
        <f>(Table2[[#This Row],[Close Price]]/Table2[[#This Row],[Current Week Low]])-1</f>
        <v>6.5737051792829071E-3</v>
      </c>
      <c r="AF450" s="2">
        <f>(Table2[[#This Row],[Current Week High]]/Table2[[#This Row],[Close Price]])-1</f>
        <v>3.9184642786463497E-2</v>
      </c>
      <c r="AG450" s="2">
        <f>(Table2[[#This Row],[Close Price]]/Table2[[#This Row],[Current Month Low]])-1</f>
        <v>0.10811403508771922</v>
      </c>
      <c r="AH450" s="2">
        <f>(Table2[[#This Row],[Current Month High]]/Table2[[#This Row],[Close Price]])-1</f>
        <v>4.8288145656046E-2</v>
      </c>
      <c r="AI450">
        <v>11.0627350089056</v>
      </c>
      <c r="AJ450">
        <v>53.4933171324423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0.05</v>
      </c>
      <c r="AM450" t="s">
        <v>10218</v>
      </c>
      <c r="AN450">
        <v>0.34</v>
      </c>
      <c r="AO450" t="s">
        <v>10218</v>
      </c>
      <c r="AP450">
        <v>3.4031098269478997E-2</v>
      </c>
      <c r="AQ450">
        <f>(Table2[[#This Row],[Sharpe Ratio]]-AVERAGE(Table2[Sharpe Ratio]))/_xlfn.STDEV.P(Table2[Sharpe Ratio])</f>
        <v>-0.26918992128998609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-0.58886976992123286</v>
      </c>
      <c r="AS450">
        <f>_xlfn.RANK.AVG(Table2[[#This Row],[1Y Return vs Nifty Z-Score]],Table2[1Y Return vs Nifty Z-Score])</f>
        <v>388</v>
      </c>
      <c r="AT450">
        <f>_xlfn.RANK.AVG(Table2[[#This Row],[6M Return vs Nifty Z-Score]],Table2[6M Return vs Nifty Z-Score])</f>
        <v>492</v>
      </c>
      <c r="AU450">
        <f>_xlfn.RANK.AVG(Table2[[#This Row],[Sharpe Ratio Z-Score]],Table2[Sharpe Ratio Z-Score])</f>
        <v>405</v>
      </c>
      <c r="AV450">
        <f>(Table2[[#This Row],[Rank 1Y]]+Table2[[#This Row],[Rank 6M]]+Table2[[#This Row],[Rank Sharpe]])/3</f>
        <v>428.33333333333331</v>
      </c>
    </row>
    <row r="451" spans="1:48" x14ac:dyDescent="0.3">
      <c r="A451" t="s">
        <v>590</v>
      </c>
      <c r="B451" t="s">
        <v>591</v>
      </c>
      <c r="C451" t="s">
        <v>10177</v>
      </c>
      <c r="D451" t="s">
        <v>533</v>
      </c>
      <c r="E451">
        <v>32654.303185752</v>
      </c>
      <c r="F451">
        <v>73.86</v>
      </c>
      <c r="G451">
        <v>-0.16204295544247599</v>
      </c>
      <c r="H451">
        <f>(Table2[[#This Row],[1Y Return vs Nifty]]-AVERAGE(Table2[1Y Return vs Nifty]))/_xlfn.STDEV.P(Table2[1Y Return vs Nifty])</f>
        <v>-0.54549977586466081</v>
      </c>
      <c r="I451">
        <v>-4.6749520028329004</v>
      </c>
      <c r="J451">
        <f>(Table2[[#This Row],[1M Return vs Nifty]]-AVERAGE(Table2[1M Return vs Nifty]))/_xlfn.STDEV.P(Table2[1M Return vs Nifty])</f>
        <v>-0.67800072514516374</v>
      </c>
      <c r="K451">
        <v>-1.3028138761067301</v>
      </c>
      <c r="L451">
        <f>(Table2[[#This Row],[6M Return vs Nifty]]-AVERAGE(Table2[6M Return vs Nifty]))/_xlfn.STDEV.P(Table2[6M Return vs Nifty])</f>
        <v>-0.25671021822132767</v>
      </c>
      <c r="M451">
        <v>1.47522583955025</v>
      </c>
      <c r="N451">
        <f>(Table2[[#This Row],[1W Return vs Nifty]]-AVERAGE(Table2[1W Return vs Nifty]))/_xlfn.STDEV.P(Table2[1W Return vs Nifty])</f>
        <v>-9.6486878430912359E-2</v>
      </c>
      <c r="O451">
        <v>73.78</v>
      </c>
      <c r="P451">
        <v>72.423430767361907</v>
      </c>
      <c r="Q451">
        <v>67.470763614121594</v>
      </c>
      <c r="R451">
        <v>48.887405096710502</v>
      </c>
      <c r="S451" s="2">
        <f>(Table2[[#This Row],[Close Price]]-Table2[[#This Row],[20D EMA]])/Table2[[#This Row],[20D EMA]]</f>
        <v>1.0843046896177595E-3</v>
      </c>
      <c r="T451" s="2">
        <f>(Table2[[#This Row],[Close Price]]-Table2[[#This Row],[50D EMA]])/Table2[[#This Row],[50D EMA]]</f>
        <v>1.9835697058492453E-2</v>
      </c>
      <c r="U451" s="2">
        <f>(Table2[[#This Row],[Close Price]]-Table2[[#This Row],[200D EMA]])/Table2[[#This Row],[200D EMA]]</f>
        <v>9.4696369859094659E-2</v>
      </c>
      <c r="V451">
        <v>0.63834419094112305</v>
      </c>
      <c r="W451">
        <v>73.709999999999994</v>
      </c>
      <c r="X451">
        <v>74.34</v>
      </c>
      <c r="Y451">
        <v>73.61</v>
      </c>
      <c r="Z451">
        <v>77</v>
      </c>
      <c r="AA451">
        <v>69.599999999999994</v>
      </c>
      <c r="AB451">
        <v>77</v>
      </c>
      <c r="AC451" s="2">
        <f>(Table2[[#This Row],[Close Price]]/Table2[[#This Row],[Day Low]])-1</f>
        <v>2.0350020350021758E-3</v>
      </c>
      <c r="AD451" s="2">
        <f>(Table2[[#This Row],[Day High]]/Table2[[#This Row],[Close Price]])-1</f>
        <v>6.498781478472937E-3</v>
      </c>
      <c r="AE451" s="2">
        <f>(Table2[[#This Row],[Close Price]]/Table2[[#This Row],[Current Week Low]])-1</f>
        <v>3.3962776796629957E-3</v>
      </c>
      <c r="AF451" s="2">
        <f>(Table2[[#This Row],[Current Week High]]/Table2[[#This Row],[Close Price]])-1</f>
        <v>4.2512862171676158E-2</v>
      </c>
      <c r="AG451" s="2">
        <f>(Table2[[#This Row],[Close Price]]/Table2[[#This Row],[Current Month Low]])-1</f>
        <v>6.1206896551724288E-2</v>
      </c>
      <c r="AH451" s="2">
        <f>(Table2[[#This Row],[Current Month High]]/Table2[[#This Row],[Close Price]])-1</f>
        <v>4.2512862171676158E-2</v>
      </c>
      <c r="AI451">
        <v>8.3130246412131008</v>
      </c>
      <c r="AJ451">
        <v>28.2291666666666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0.04</v>
      </c>
      <c r="AM451" t="s">
        <v>10218</v>
      </c>
      <c r="AN451">
        <v>-0.31</v>
      </c>
      <c r="AO451" t="s">
        <v>10217</v>
      </c>
      <c r="AP451">
        <v>5.0178618287479E-2</v>
      </c>
      <c r="AQ451">
        <f>(Table2[[#This Row],[Sharpe Ratio]]-AVERAGE(Table2[Sharpe Ratio]))/_xlfn.STDEV.P(Table2[Sharpe Ratio])</f>
        <v>-8.2270639688015818E-2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-1.6589682373500805</v>
      </c>
      <c r="AS451">
        <f>_xlfn.RANK.AVG(Table2[[#This Row],[1Y Return vs Nifty Z-Score]],Table2[1Y Return vs Nifty Z-Score])</f>
        <v>513</v>
      </c>
      <c r="AT451">
        <f>_xlfn.RANK.AVG(Table2[[#This Row],[6M Return vs Nifty Z-Score]],Table2[6M Return vs Nifty Z-Score])</f>
        <v>411</v>
      </c>
      <c r="AU451">
        <f>_xlfn.RANK.AVG(Table2[[#This Row],[Sharpe Ratio Z-Score]],Table2[Sharpe Ratio Z-Score])</f>
        <v>362</v>
      </c>
      <c r="AV451">
        <f>(Table2[[#This Row],[Rank 1Y]]+Table2[[#This Row],[Rank 6M]]+Table2[[#This Row],[Rank Sharpe]])/3</f>
        <v>428.66666666666669</v>
      </c>
    </row>
    <row r="452" spans="1:48" x14ac:dyDescent="0.3">
      <c r="A452" t="s">
        <v>972</v>
      </c>
      <c r="B452" t="s">
        <v>973</v>
      </c>
      <c r="C452" t="s">
        <v>10185</v>
      </c>
      <c r="D452" t="s">
        <v>351</v>
      </c>
      <c r="E452">
        <v>14624.31302195</v>
      </c>
      <c r="F452">
        <v>4334.5</v>
      </c>
      <c r="G452">
        <v>51.701234923525</v>
      </c>
      <c r="H452">
        <f>(Table2[[#This Row],[1Y Return vs Nifty]]-AVERAGE(Table2[1Y Return vs Nifty]))/_xlfn.STDEV.P(Table2[1Y Return vs Nifty])</f>
        <v>0.16562356850761809</v>
      </c>
      <c r="I452">
        <v>-7.4070311244795901</v>
      </c>
      <c r="J452">
        <f>(Table2[[#This Row],[1M Return vs Nifty]]-AVERAGE(Table2[1M Return vs Nifty]))/_xlfn.STDEV.P(Table2[1M Return vs Nifty])</f>
        <v>-0.95297394144576741</v>
      </c>
      <c r="K452">
        <v>-17.157462301074801</v>
      </c>
      <c r="L452">
        <f>(Table2[[#This Row],[6M Return vs Nifty]]-AVERAGE(Table2[6M Return vs Nifty]))/_xlfn.STDEV.P(Table2[6M Return vs Nifty])</f>
        <v>-0.79488833051286145</v>
      </c>
      <c r="M452">
        <v>0.68496714001468995</v>
      </c>
      <c r="N452">
        <f>(Table2[[#This Row],[1W Return vs Nifty]]-AVERAGE(Table2[1W Return vs Nifty]))/_xlfn.STDEV.P(Table2[1W Return vs Nifty])</f>
        <v>-0.25902416925037669</v>
      </c>
      <c r="O452">
        <v>4355.38</v>
      </c>
      <c r="P452">
        <v>4199.90280336244</v>
      </c>
      <c r="Q452">
        <v>3676.3225545835298</v>
      </c>
      <c r="R452">
        <v>45.637857798547302</v>
      </c>
      <c r="S452" s="2">
        <f>(Table2[[#This Row],[Close Price]]-Table2[[#This Row],[20D EMA]])/Table2[[#This Row],[20D EMA]]</f>
        <v>-4.7940707814243784E-3</v>
      </c>
      <c r="T452" s="2">
        <f>(Table2[[#This Row],[Close Price]]-Table2[[#This Row],[50D EMA]])/Table2[[#This Row],[50D EMA]]</f>
        <v>3.2047693229900844E-2</v>
      </c>
      <c r="U452" s="2">
        <f>(Table2[[#This Row],[Close Price]]-Table2[[#This Row],[200D EMA]])/Table2[[#This Row],[200D EMA]]</f>
        <v>0.17903147388301771</v>
      </c>
      <c r="V452">
        <v>0.79892610620326598</v>
      </c>
      <c r="W452">
        <v>4297.5</v>
      </c>
      <c r="X452">
        <v>4361.8999999999996</v>
      </c>
      <c r="Y452">
        <v>4325</v>
      </c>
      <c r="Z452">
        <v>4529</v>
      </c>
      <c r="AA452">
        <v>4030.65</v>
      </c>
      <c r="AB452">
        <v>4888</v>
      </c>
      <c r="AC452" s="2">
        <f>(Table2[[#This Row],[Close Price]]/Table2[[#This Row],[Day Low]])-1</f>
        <v>8.6096567771960508E-3</v>
      </c>
      <c r="AD452" s="2">
        <f>(Table2[[#This Row],[Day High]]/Table2[[#This Row],[Close Price]])-1</f>
        <v>6.321375014419095E-3</v>
      </c>
      <c r="AE452" s="2">
        <f>(Table2[[#This Row],[Close Price]]/Table2[[#This Row],[Current Week Low]])-1</f>
        <v>2.1965317919074856E-3</v>
      </c>
      <c r="AF452" s="2">
        <f>(Table2[[#This Row],[Current Week High]]/Table2[[#This Row],[Close Price]])-1</f>
        <v>4.4872534317683677E-2</v>
      </c>
      <c r="AG452" s="2">
        <f>(Table2[[#This Row],[Close Price]]/Table2[[#This Row],[Current Month Low]])-1</f>
        <v>7.5384863483557218E-2</v>
      </c>
      <c r="AH452" s="2">
        <f>(Table2[[#This Row],[Current Month High]]/Table2[[#This Row],[Close Price]])-1</f>
        <v>0.12769638943361405</v>
      </c>
      <c r="AI452">
        <v>12.7696389433614</v>
      </c>
      <c r="AJ452">
        <v>85.480765116179498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</v>
      </c>
      <c r="AM452" t="s">
        <v>10219</v>
      </c>
      <c r="AN452">
        <v>-4.8600000000000003</v>
      </c>
      <c r="AO452" t="s">
        <v>10217</v>
      </c>
      <c r="AP452">
        <v>1.8819727376402001E-2</v>
      </c>
      <c r="AQ452">
        <f>(Table2[[#This Row],[Sharpe Ratio]]-AVERAGE(Table2[Sharpe Ratio]))/_xlfn.STDEV.P(Table2[Sharpe Ratio])</f>
        <v>-0.44527259629801114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-2.2865354689993982</v>
      </c>
      <c r="AS452">
        <f>_xlfn.RANK.AVG(Table2[[#This Row],[1Y Return vs Nifty Z-Score]],Table2[1Y Return vs Nifty Z-Score])</f>
        <v>239</v>
      </c>
      <c r="AT452">
        <f>_xlfn.RANK.AVG(Table2[[#This Row],[6M Return vs Nifty Z-Score]],Table2[6M Return vs Nifty Z-Score])</f>
        <v>590</v>
      </c>
      <c r="AU452">
        <f>_xlfn.RANK.AVG(Table2[[#This Row],[Sharpe Ratio Z-Score]],Table2[Sharpe Ratio Z-Score])</f>
        <v>458</v>
      </c>
      <c r="AV452">
        <f>(Table2[[#This Row],[Rank 1Y]]+Table2[[#This Row],[Rank 6M]]+Table2[[#This Row],[Rank Sharpe]])/3</f>
        <v>429</v>
      </c>
    </row>
    <row r="453" spans="1:48" x14ac:dyDescent="0.3">
      <c r="A453" t="s">
        <v>1692</v>
      </c>
      <c r="B453" t="s">
        <v>1693</v>
      </c>
      <c r="C453" t="s">
        <v>10176</v>
      </c>
      <c r="D453" t="s">
        <v>46</v>
      </c>
      <c r="E453">
        <v>4814.6291144280003</v>
      </c>
      <c r="F453">
        <v>59.64</v>
      </c>
      <c r="G453">
        <v>10.0093660966497</v>
      </c>
      <c r="H453">
        <f>(Table2[[#This Row],[1Y Return vs Nifty]]-AVERAGE(Table2[1Y Return vs Nifty]))/_xlfn.STDEV.P(Table2[1Y Return vs Nifty])</f>
        <v>-0.40603449873770997</v>
      </c>
      <c r="I453">
        <v>-12.139870554523201</v>
      </c>
      <c r="J453">
        <f>(Table2[[#This Row],[1M Return vs Nifty]]-AVERAGE(Table2[1M Return vs Nifty]))/_xlfn.STDEV.P(Table2[1M Return vs Nifty])</f>
        <v>-1.4293159587768833</v>
      </c>
      <c r="K453">
        <v>-28.474047946039001</v>
      </c>
      <c r="L453">
        <f>(Table2[[#This Row],[6M Return vs Nifty]]-AVERAGE(Table2[6M Return vs Nifty]))/_xlfn.STDEV.P(Table2[6M Return vs Nifty])</f>
        <v>-1.1790241711033831</v>
      </c>
      <c r="M453">
        <v>-0.36415384170653597</v>
      </c>
      <c r="N453">
        <f>(Table2[[#This Row],[1W Return vs Nifty]]-AVERAGE(Table2[1W Return vs Nifty]))/_xlfn.STDEV.P(Table2[1W Return vs Nifty])</f>
        <v>-0.4748032327533046</v>
      </c>
      <c r="O453">
        <v>61.37</v>
      </c>
      <c r="P453">
        <v>62.218835453485802</v>
      </c>
      <c r="Q453">
        <v>58.074439226395</v>
      </c>
      <c r="R453">
        <v>39.166417320995301</v>
      </c>
      <c r="S453" s="2">
        <f>(Table2[[#This Row],[Close Price]]-Table2[[#This Row],[20D EMA]])/Table2[[#This Row],[20D EMA]]</f>
        <v>-2.81896692194883E-2</v>
      </c>
      <c r="T453" s="2">
        <f>(Table2[[#This Row],[Close Price]]-Table2[[#This Row],[50D EMA]])/Table2[[#This Row],[50D EMA]]</f>
        <v>-4.144782580210319E-2</v>
      </c>
      <c r="U453" s="2">
        <f>(Table2[[#This Row],[Close Price]]-Table2[[#This Row],[200D EMA]])/Table2[[#This Row],[200D EMA]]</f>
        <v>2.6957828512159755E-2</v>
      </c>
      <c r="V453">
        <v>0.55208833482966602</v>
      </c>
      <c r="W453">
        <v>59.53</v>
      </c>
      <c r="X453">
        <v>59.98</v>
      </c>
      <c r="Y453">
        <v>59.5</v>
      </c>
      <c r="Z453">
        <v>61.75</v>
      </c>
      <c r="AA453">
        <v>55.84</v>
      </c>
      <c r="AB453">
        <v>70</v>
      </c>
      <c r="AC453" s="2">
        <f>(Table2[[#This Row],[Close Price]]/Table2[[#This Row],[Day Low]])-1</f>
        <v>1.8478078279857701E-3</v>
      </c>
      <c r="AD453" s="2">
        <f>(Table2[[#This Row],[Day High]]/Table2[[#This Row],[Close Price]])-1</f>
        <v>5.7008718980549045E-3</v>
      </c>
      <c r="AE453" s="2">
        <f>(Table2[[#This Row],[Close Price]]/Table2[[#This Row],[Current Week Low]])-1</f>
        <v>2.3529411764706687E-3</v>
      </c>
      <c r="AF453" s="2">
        <f>(Table2[[#This Row],[Current Week High]]/Table2[[#This Row],[Close Price]])-1</f>
        <v>3.5378940308517848E-2</v>
      </c>
      <c r="AG453" s="2">
        <f>(Table2[[#This Row],[Close Price]]/Table2[[#This Row],[Current Month Low]])-1</f>
        <v>6.8051575931232122E-2</v>
      </c>
      <c r="AH453" s="2">
        <f>(Table2[[#This Row],[Current Month High]]/Table2[[#This Row],[Close Price]])-1</f>
        <v>0.17370892018779349</v>
      </c>
      <c r="AI453">
        <v>32.461435278336602</v>
      </c>
      <c r="AJ453">
        <v>41.831153388822798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-0.06</v>
      </c>
      <c r="AM453" t="s">
        <v>10217</v>
      </c>
      <c r="AN453">
        <v>-2.5299999999999998</v>
      </c>
      <c r="AO453" t="s">
        <v>10217</v>
      </c>
      <c r="AP453">
        <v>0.120628625097568</v>
      </c>
      <c r="AQ453">
        <f>(Table2[[#This Row],[Sharpe Ratio]]-AVERAGE(Table2[Sharpe Ratio]))/_xlfn.STDEV.P(Table2[Sharpe Ratio])</f>
        <v>0.73323939820737405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442</v>
      </c>
      <c r="AT453">
        <f>_xlfn.RANK.AVG(Table2[[#This Row],[6M Return vs Nifty Z-Score]],Table2[6M Return vs Nifty Z-Score])</f>
        <v>676</v>
      </c>
      <c r="AU453">
        <f>_xlfn.RANK.AVG(Table2[[#This Row],[Sharpe Ratio Z-Score]],Table2[Sharpe Ratio Z-Score])</f>
        <v>169</v>
      </c>
      <c r="AV453">
        <f>(Table2[[#This Row],[Rank 1Y]]+Table2[[#This Row],[Rank 6M]]+Table2[[#This Row],[Rank Sharpe]])/3</f>
        <v>429</v>
      </c>
    </row>
    <row r="454" spans="1:48" x14ac:dyDescent="0.3">
      <c r="A454" t="s">
        <v>1848</v>
      </c>
      <c r="B454" t="s">
        <v>1849</v>
      </c>
      <c r="C454" t="s">
        <v>10178</v>
      </c>
      <c r="D454" t="s">
        <v>293</v>
      </c>
      <c r="E454">
        <v>3938.8086900399999</v>
      </c>
      <c r="F454">
        <v>458.8</v>
      </c>
      <c r="G454">
        <v>12.883615010832701</v>
      </c>
      <c r="H454">
        <f>(Table2[[#This Row],[1Y Return vs Nifty]]-AVERAGE(Table2[1Y Return vs Nifty]))/_xlfn.STDEV.P(Table2[1Y Return vs Nifty])</f>
        <v>-0.36662423421138884</v>
      </c>
      <c r="I454">
        <v>6.8772577109483404</v>
      </c>
      <c r="J454">
        <f>(Table2[[#This Row],[1M Return vs Nifty]]-AVERAGE(Table2[1M Return vs Nifty]))/_xlfn.STDEV.P(Table2[1M Return vs Nifty])</f>
        <v>0.48468458481135041</v>
      </c>
      <c r="K454">
        <v>6.1931986987179899</v>
      </c>
      <c r="L454">
        <f>(Table2[[#This Row],[6M Return vs Nifty]]-AVERAGE(Table2[6M Return vs Nifty]))/_xlfn.STDEV.P(Table2[6M Return vs Nifty])</f>
        <v>-2.2618199282642068E-3</v>
      </c>
      <c r="M454">
        <v>1.5700562883825799</v>
      </c>
      <c r="N454">
        <f>(Table2[[#This Row],[1W Return vs Nifty]]-AVERAGE(Table2[1W Return vs Nifty]))/_xlfn.STDEV.P(Table2[1W Return vs Nifty])</f>
        <v>-7.6982525932851473E-2</v>
      </c>
      <c r="O454">
        <v>443.02</v>
      </c>
      <c r="P454">
        <v>434.85162081475301</v>
      </c>
      <c r="Q454">
        <v>410.866495528656</v>
      </c>
      <c r="R454">
        <v>68.249960631275101</v>
      </c>
      <c r="S454" s="2">
        <f>(Table2[[#This Row],[Close Price]]-Table2[[#This Row],[20D EMA]])/Table2[[#This Row],[20D EMA]]</f>
        <v>3.5619159405895967E-2</v>
      </c>
      <c r="T454" s="2">
        <f>(Table2[[#This Row],[Close Price]]-Table2[[#This Row],[50D EMA]])/Table2[[#This Row],[50D EMA]]</f>
        <v>5.507253058037704E-2</v>
      </c>
      <c r="U454" s="2">
        <f>(Table2[[#This Row],[Close Price]]-Table2[[#This Row],[200D EMA]])/Table2[[#This Row],[200D EMA]]</f>
        <v>0.11666442747946303</v>
      </c>
      <c r="V454">
        <v>0.99058574953780398</v>
      </c>
      <c r="W454">
        <v>455.2</v>
      </c>
      <c r="X454">
        <v>463.9</v>
      </c>
      <c r="Y454">
        <v>455.1</v>
      </c>
      <c r="Z454">
        <v>480</v>
      </c>
      <c r="AA454">
        <v>406</v>
      </c>
      <c r="AB454">
        <v>480</v>
      </c>
      <c r="AC454" s="2">
        <f>(Table2[[#This Row],[Close Price]]/Table2[[#This Row],[Day Low]])-1</f>
        <v>7.9086115992970107E-3</v>
      </c>
      <c r="AD454" s="2">
        <f>(Table2[[#This Row],[Day High]]/Table2[[#This Row],[Close Price]])-1</f>
        <v>1.1115954664341787E-2</v>
      </c>
      <c r="AE454" s="2">
        <f>(Table2[[#This Row],[Close Price]]/Table2[[#This Row],[Current Week Low]])-1</f>
        <v>8.1300813008129413E-3</v>
      </c>
      <c r="AF454" s="2">
        <f>(Table2[[#This Row],[Current Week High]]/Table2[[#This Row],[Close Price]])-1</f>
        <v>4.6207497820401011E-2</v>
      </c>
      <c r="AG454" s="2">
        <f>(Table2[[#This Row],[Close Price]]/Table2[[#This Row],[Current Month Low]])-1</f>
        <v>0.13004926108374382</v>
      </c>
      <c r="AH454" s="2">
        <f>(Table2[[#This Row],[Current Month High]]/Table2[[#This Row],[Close Price]])-1</f>
        <v>4.6207497820401011E-2</v>
      </c>
      <c r="AI454">
        <v>10.0479511769834</v>
      </c>
      <c r="AJ454">
        <v>49.885658281607299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-0.1</v>
      </c>
      <c r="AM454" t="s">
        <v>10217</v>
      </c>
      <c r="AN454">
        <v>6.75</v>
      </c>
      <c r="AO454" t="s">
        <v>10218</v>
      </c>
      <c r="AQ454">
        <f>(Table2[[#This Row],[Sharpe Ratio]]-AVERAGE(Table2[Sharpe Ratio]))/_xlfn.STDEV.P(Table2[Sharpe Ratio])</f>
        <v>-0.66312462046151466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-0.62430861572266882</v>
      </c>
      <c r="AS454">
        <f>_xlfn.RANK.AVG(Table2[[#This Row],[1Y Return vs Nifty Z-Score]],Table2[1Y Return vs Nifty Z-Score])</f>
        <v>424</v>
      </c>
      <c r="AT454">
        <f>_xlfn.RANK.AVG(Table2[[#This Row],[6M Return vs Nifty Z-Score]],Table2[6M Return vs Nifty Z-Score])</f>
        <v>329</v>
      </c>
      <c r="AU454">
        <f>_xlfn.RANK.AVG(Table2[[#This Row],[Sharpe Ratio Z-Score]],Table2[Sharpe Ratio Z-Score])</f>
        <v>537.5</v>
      </c>
      <c r="AV454">
        <f>(Table2[[#This Row],[Rank 1Y]]+Table2[[#This Row],[Rank 6M]]+Table2[[#This Row],[Rank Sharpe]])/3</f>
        <v>430.16666666666669</v>
      </c>
    </row>
    <row r="455" spans="1:48" x14ac:dyDescent="0.3">
      <c r="A455" t="s">
        <v>817</v>
      </c>
      <c r="B455" t="s">
        <v>818</v>
      </c>
      <c r="C455" t="s">
        <v>10182</v>
      </c>
      <c r="D455" t="s">
        <v>393</v>
      </c>
      <c r="E455">
        <v>19398.891081369999</v>
      </c>
      <c r="F455">
        <v>8175.55</v>
      </c>
      <c r="G455">
        <v>-4.7980338572751702</v>
      </c>
      <c r="H455">
        <f>(Table2[[#This Row],[1Y Return vs Nifty]]-AVERAGE(Table2[1Y Return vs Nifty]))/_xlfn.STDEV.P(Table2[1Y Return vs Nifty])</f>
        <v>-0.60906616598532237</v>
      </c>
      <c r="I455">
        <v>-5.0945503165911301</v>
      </c>
      <c r="J455">
        <f>(Table2[[#This Row],[1M Return vs Nifty]]-AVERAGE(Table2[1M Return vs Nifty]))/_xlfn.STDEV.P(Table2[1M Return vs Nifty])</f>
        <v>-0.72023167555002221</v>
      </c>
      <c r="K455">
        <v>10.753678104757901</v>
      </c>
      <c r="L455">
        <f>(Table2[[#This Row],[6M Return vs Nifty]]-AVERAGE(Table2[6M Return vs Nifty]))/_xlfn.STDEV.P(Table2[6M Return vs Nifty])</f>
        <v>0.15254137293357414</v>
      </c>
      <c r="M455">
        <v>-3.6840583675332201</v>
      </c>
      <c r="N455">
        <f>(Table2[[#This Row],[1W Return vs Nifty]]-AVERAGE(Table2[1W Return vs Nifty]))/_xlfn.STDEV.P(Table2[1W Return vs Nifty])</f>
        <v>-1.1576280946931716</v>
      </c>
      <c r="O455">
        <v>8041</v>
      </c>
      <c r="P455">
        <v>7783.6764937981297</v>
      </c>
      <c r="Q455">
        <v>7085.49562439294</v>
      </c>
      <c r="R455">
        <v>55.821927833373699</v>
      </c>
      <c r="S455" s="2">
        <f>(Table2[[#This Row],[Close Price]]-Table2[[#This Row],[20D EMA]])/Table2[[#This Row],[20D EMA]]</f>
        <v>1.6732993408780025E-2</v>
      </c>
      <c r="T455" s="2">
        <f>(Table2[[#This Row],[Close Price]]-Table2[[#This Row],[50D EMA]])/Table2[[#This Row],[50D EMA]]</f>
        <v>5.0345554123955055E-2</v>
      </c>
      <c r="U455" s="2">
        <f>(Table2[[#This Row],[Close Price]]-Table2[[#This Row],[200D EMA]])/Table2[[#This Row],[200D EMA]]</f>
        <v>0.15384306665215844</v>
      </c>
      <c r="V455">
        <v>1.2792040403220299</v>
      </c>
      <c r="W455">
        <v>8156</v>
      </c>
      <c r="X455">
        <v>8296.15</v>
      </c>
      <c r="Y455">
        <v>7652.15</v>
      </c>
      <c r="Z455">
        <v>8290</v>
      </c>
      <c r="AA455">
        <v>7537.05</v>
      </c>
      <c r="AB455">
        <v>8980</v>
      </c>
      <c r="AC455" s="2">
        <f>(Table2[[#This Row],[Close Price]]/Table2[[#This Row],[Day Low]])-1</f>
        <v>2.3970083374202922E-3</v>
      </c>
      <c r="AD455" s="2">
        <f>(Table2[[#This Row],[Day High]]/Table2[[#This Row],[Close Price]])-1</f>
        <v>1.4751301135703443E-2</v>
      </c>
      <c r="AE455" s="2">
        <f>(Table2[[#This Row],[Close Price]]/Table2[[#This Row],[Current Week Low]])-1</f>
        <v>6.8399077383480611E-2</v>
      </c>
      <c r="AF455" s="2">
        <f>(Table2[[#This Row],[Current Week High]]/Table2[[#This Row],[Close Price]])-1</f>
        <v>1.3999058167340372E-2</v>
      </c>
      <c r="AG455" s="2">
        <f>(Table2[[#This Row],[Close Price]]/Table2[[#This Row],[Current Month Low]])-1</f>
        <v>8.4714842013785319E-2</v>
      </c>
      <c r="AH455" s="2">
        <f>(Table2[[#This Row],[Current Month High]]/Table2[[#This Row],[Close Price]])-1</f>
        <v>9.8397049739772813E-2</v>
      </c>
      <c r="AI455">
        <v>9.8397049739772804</v>
      </c>
      <c r="AJ455">
        <v>49.009404731527702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0.02</v>
      </c>
      <c r="AM455" t="s">
        <v>10218</v>
      </c>
      <c r="AN455">
        <v>-3.47</v>
      </c>
      <c r="AO455" t="s">
        <v>10217</v>
      </c>
      <c r="AP455">
        <v>1.2960507855852E-2</v>
      </c>
      <c r="AQ455">
        <f>(Table2[[#This Row],[Sharpe Ratio]]-AVERAGE(Table2[Sharpe Ratio]))/_xlfn.STDEV.P(Table2[Sharpe Ratio])</f>
        <v>-0.51309732122844021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-2.8474818845233827</v>
      </c>
      <c r="AS455">
        <f>_xlfn.RANK.AVG(Table2[[#This Row],[1Y Return vs Nifty Z-Score]],Table2[1Y Return vs Nifty Z-Score])</f>
        <v>541</v>
      </c>
      <c r="AT455">
        <f>_xlfn.RANK.AVG(Table2[[#This Row],[6M Return vs Nifty Z-Score]],Table2[6M Return vs Nifty Z-Score])</f>
        <v>270</v>
      </c>
      <c r="AU455">
        <f>_xlfn.RANK.AVG(Table2[[#This Row],[Sharpe Ratio Z-Score]],Table2[Sharpe Ratio Z-Score])</f>
        <v>480</v>
      </c>
      <c r="AV455">
        <f>(Table2[[#This Row],[Rank 1Y]]+Table2[[#This Row],[Rank 6M]]+Table2[[#This Row],[Rank Sharpe]])/3</f>
        <v>430.33333333333331</v>
      </c>
    </row>
    <row r="456" spans="1:48" x14ac:dyDescent="0.3">
      <c r="A456" t="s">
        <v>1395</v>
      </c>
      <c r="B456" t="s">
        <v>1396</v>
      </c>
      <c r="C456" t="s">
        <v>10185</v>
      </c>
      <c r="D456" t="s">
        <v>1397</v>
      </c>
      <c r="E456">
        <v>7642.3339137599996</v>
      </c>
      <c r="F456">
        <v>286.64999999999998</v>
      </c>
      <c r="G456">
        <v>17.952073696045801</v>
      </c>
      <c r="H456">
        <f>(Table2[[#This Row],[1Y Return vs Nifty]]-AVERAGE(Table2[1Y Return vs Nifty]))/_xlfn.STDEV.P(Table2[1Y Return vs Nifty])</f>
        <v>-0.29712806199773201</v>
      </c>
      <c r="I456">
        <v>-13.3701791631921</v>
      </c>
      <c r="J456">
        <f>(Table2[[#This Row],[1M Return vs Nifty]]-AVERAGE(Table2[1M Return vs Nifty]))/_xlfn.STDEV.P(Table2[1M Return vs Nifty])</f>
        <v>-1.5531417705872328</v>
      </c>
      <c r="K456">
        <v>-19.232499513316</v>
      </c>
      <c r="L456">
        <f>(Table2[[#This Row],[6M Return vs Nifty]]-AVERAGE(Table2[6M Return vs Nifty]))/_xlfn.STDEV.P(Table2[6M Return vs Nifty])</f>
        <v>-0.86532443101068146</v>
      </c>
      <c r="M456">
        <v>-0.60577391211865605</v>
      </c>
      <c r="N456">
        <f>(Table2[[#This Row],[1W Return vs Nifty]]-AVERAGE(Table2[1W Return vs Nifty]))/_xlfn.STDEV.P(Table2[1W Return vs Nifty])</f>
        <v>-0.52449869536001148</v>
      </c>
      <c r="O456">
        <v>292.47000000000003</v>
      </c>
      <c r="P456">
        <v>298.39491631711502</v>
      </c>
      <c r="Q456">
        <v>287.89944231359902</v>
      </c>
      <c r="R456">
        <v>43.425489490519197</v>
      </c>
      <c r="S456" s="2">
        <f>(Table2[[#This Row],[Close Price]]-Table2[[#This Row],[20D EMA]])/Table2[[#This Row],[20D EMA]]</f>
        <v>-1.9899476869422675E-2</v>
      </c>
      <c r="T456" s="2">
        <f>(Table2[[#This Row],[Close Price]]-Table2[[#This Row],[50D EMA]])/Table2[[#This Row],[50D EMA]]</f>
        <v>-3.9360309693189599E-2</v>
      </c>
      <c r="U456" s="2">
        <f>(Table2[[#This Row],[Close Price]]-Table2[[#This Row],[200D EMA]])/Table2[[#This Row],[200D EMA]]</f>
        <v>-4.3398566650854169E-3</v>
      </c>
      <c r="V456">
        <v>1.16113846945449</v>
      </c>
      <c r="W456">
        <v>285.39999999999998</v>
      </c>
      <c r="X456">
        <v>290</v>
      </c>
      <c r="Y456">
        <v>284.05</v>
      </c>
      <c r="Z456">
        <v>296.5</v>
      </c>
      <c r="AA456">
        <v>271.35000000000002</v>
      </c>
      <c r="AB456">
        <v>339.45</v>
      </c>
      <c r="AC456" s="2">
        <f>(Table2[[#This Row],[Close Price]]/Table2[[#This Row],[Day Low]])-1</f>
        <v>4.3798177995795218E-3</v>
      </c>
      <c r="AD456" s="2">
        <f>(Table2[[#This Row],[Day High]]/Table2[[#This Row],[Close Price]])-1</f>
        <v>1.1686725972440248E-2</v>
      </c>
      <c r="AE456" s="2">
        <f>(Table2[[#This Row],[Close Price]]/Table2[[#This Row],[Current Week Low]])-1</f>
        <v>9.1533180778031742E-3</v>
      </c>
      <c r="AF456" s="2">
        <f>(Table2[[#This Row],[Current Week High]]/Table2[[#This Row],[Close Price]])-1</f>
        <v>3.4362462933891669E-2</v>
      </c>
      <c r="AG456" s="2">
        <f>(Table2[[#This Row],[Close Price]]/Table2[[#This Row],[Current Month Low]])-1</f>
        <v>5.6384742951906874E-2</v>
      </c>
      <c r="AH456" s="2">
        <f>(Table2[[#This Row],[Current Month High]]/Table2[[#This Row],[Close Price]])-1</f>
        <v>0.184196755625327</v>
      </c>
      <c r="AI456">
        <v>27.315541601255799</v>
      </c>
      <c r="AJ456">
        <v>49.8823529411764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-0.09</v>
      </c>
      <c r="AM456" t="s">
        <v>10217</v>
      </c>
      <c r="AN456">
        <v>0.44</v>
      </c>
      <c r="AO456" t="s">
        <v>10218</v>
      </c>
      <c r="AP456">
        <v>6.8916027696965004E-2</v>
      </c>
      <c r="AQ456">
        <f>(Table2[[#This Row],[Sharpe Ratio]]-AVERAGE(Table2[Sharpe Ratio]))/_xlfn.STDEV.P(Table2[Sharpe Ratio])</f>
        <v>0.13462849417272171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398</v>
      </c>
      <c r="AT456">
        <f>_xlfn.RANK.AVG(Table2[[#This Row],[6M Return vs Nifty Z-Score]],Table2[6M Return vs Nifty Z-Score])</f>
        <v>609</v>
      </c>
      <c r="AU456">
        <f>_xlfn.RANK.AVG(Table2[[#This Row],[Sharpe Ratio Z-Score]],Table2[Sharpe Ratio Z-Score])</f>
        <v>293</v>
      </c>
      <c r="AV456">
        <f>(Table2[[#This Row],[Rank 1Y]]+Table2[[#This Row],[Rank 6M]]+Table2[[#This Row],[Rank Sharpe]])/3</f>
        <v>433.33333333333331</v>
      </c>
    </row>
    <row r="457" spans="1:48" x14ac:dyDescent="0.3">
      <c r="A457" t="s">
        <v>654</v>
      </c>
      <c r="B457" t="s">
        <v>655</v>
      </c>
      <c r="C457" t="s">
        <v>10183</v>
      </c>
      <c r="D457" t="s">
        <v>258</v>
      </c>
      <c r="E457">
        <v>27702.068187420002</v>
      </c>
      <c r="F457">
        <v>5603.4</v>
      </c>
      <c r="G457">
        <v>-21.865071078320799</v>
      </c>
      <c r="H457">
        <f>(Table2[[#This Row],[1Y Return vs Nifty]]-AVERAGE(Table2[1Y Return vs Nifty]))/_xlfn.STDEV.P(Table2[1Y Return vs Nifty])</f>
        <v>-0.84308085004519839</v>
      </c>
      <c r="I457">
        <v>-18.448249116449599</v>
      </c>
      <c r="J457">
        <f>(Table2[[#This Row],[1M Return vs Nifty]]-AVERAGE(Table2[1M Return vs Nifty]))/_xlfn.STDEV.P(Table2[1M Return vs Nifty])</f>
        <v>-2.0642299073045418</v>
      </c>
      <c r="K457">
        <v>4.58212846388904</v>
      </c>
      <c r="L457">
        <f>(Table2[[#This Row],[6M Return vs Nifty]]-AVERAGE(Table2[6M Return vs Nifty]))/_xlfn.STDEV.P(Table2[6M Return vs Nifty])</f>
        <v>-5.6948793395546767E-2</v>
      </c>
      <c r="M457">
        <v>-4.1484525271929797</v>
      </c>
      <c r="N457">
        <f>(Table2[[#This Row],[1W Return vs Nifty]]-AVERAGE(Table2[1W Return vs Nifty]))/_xlfn.STDEV.P(Table2[1W Return vs Nifty])</f>
        <v>-1.2531428528702597</v>
      </c>
      <c r="O457">
        <v>5816.84</v>
      </c>
      <c r="P457">
        <v>5850.7602113939902</v>
      </c>
      <c r="Q457">
        <v>5242.9458262175103</v>
      </c>
      <c r="R457">
        <v>33.4825527494217</v>
      </c>
      <c r="S457" s="2">
        <f>(Table2[[#This Row],[Close Price]]-Table2[[#This Row],[20D EMA]])/Table2[[#This Row],[20D EMA]]</f>
        <v>-3.6693462429772956E-2</v>
      </c>
      <c r="T457" s="2">
        <f>(Table2[[#This Row],[Close Price]]-Table2[[#This Row],[50D EMA]])/Table2[[#This Row],[50D EMA]]</f>
        <v>-4.2278302725904229E-2</v>
      </c>
      <c r="U457" s="2">
        <f>(Table2[[#This Row],[Close Price]]-Table2[[#This Row],[200D EMA]])/Table2[[#This Row],[200D EMA]]</f>
        <v>6.8750314370983431E-2</v>
      </c>
      <c r="V457">
        <v>0.67529126010312801</v>
      </c>
      <c r="W457">
        <v>5616.85</v>
      </c>
      <c r="X457">
        <v>5738</v>
      </c>
      <c r="Y457">
        <v>5490</v>
      </c>
      <c r="Z457">
        <v>5698</v>
      </c>
      <c r="AA457">
        <v>5023.5</v>
      </c>
      <c r="AB457">
        <v>6750</v>
      </c>
      <c r="AC457" s="2">
        <f>(Table2[[#This Row],[Close Price]]/Table2[[#This Row],[Day Low]])-1</f>
        <v>-2.3945805923250019E-3</v>
      </c>
      <c r="AD457" s="2">
        <f>(Table2[[#This Row],[Day High]]/Table2[[#This Row],[Close Price]])-1</f>
        <v>2.4021130028197168E-2</v>
      </c>
      <c r="AE457" s="2">
        <f>(Table2[[#This Row],[Close Price]]/Table2[[#This Row],[Current Week Low]])-1</f>
        <v>2.0655737704917909E-2</v>
      </c>
      <c r="AF457" s="2">
        <f>(Table2[[#This Row],[Current Week High]]/Table2[[#This Row],[Close Price]])-1</f>
        <v>1.6882606988614102E-2</v>
      </c>
      <c r="AG457" s="2">
        <f>(Table2[[#This Row],[Close Price]]/Table2[[#This Row],[Current Month Low]])-1</f>
        <v>0.11543744401313827</v>
      </c>
      <c r="AH457" s="2">
        <f>(Table2[[#This Row],[Current Month High]]/Table2[[#This Row],[Close Price]])-1</f>
        <v>0.20462576292964996</v>
      </c>
      <c r="AI457">
        <v>31.170360852339599</v>
      </c>
      <c r="AJ457">
        <v>39.232202758106503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-7.0000000000000007E-2</v>
      </c>
      <c r="AM457" t="s">
        <v>10217</v>
      </c>
      <c r="AN457">
        <v>-5.35</v>
      </c>
      <c r="AO457" t="s">
        <v>10217</v>
      </c>
      <c r="AP457">
        <v>5.9525869455785002E-2</v>
      </c>
      <c r="AQ457">
        <f>(Table2[[#This Row],[Sharpe Ratio]]-AVERAGE(Table2[Sharpe Ratio]))/_xlfn.STDEV.P(Table2[Sharpe Ratio])</f>
        <v>2.5930586963836152E-2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627</v>
      </c>
      <c r="AT457">
        <f>_xlfn.RANK.AVG(Table2[[#This Row],[6M Return vs Nifty Z-Score]],Table2[6M Return vs Nifty Z-Score])</f>
        <v>344</v>
      </c>
      <c r="AU457">
        <f>_xlfn.RANK.AVG(Table2[[#This Row],[Sharpe Ratio Z-Score]],Table2[Sharpe Ratio Z-Score])</f>
        <v>331</v>
      </c>
      <c r="AV457">
        <f>(Table2[[#This Row],[Rank 1Y]]+Table2[[#This Row],[Rank 6M]]+Table2[[#This Row],[Rank Sharpe]])/3</f>
        <v>434</v>
      </c>
    </row>
    <row r="458" spans="1:48" x14ac:dyDescent="0.3">
      <c r="A458" t="s">
        <v>201</v>
      </c>
      <c r="B458" t="s">
        <v>202</v>
      </c>
      <c r="C458" t="s">
        <v>10178</v>
      </c>
      <c r="D458" t="s">
        <v>203</v>
      </c>
      <c r="E458">
        <v>130695.49130559999</v>
      </c>
      <c r="F458">
        <v>4923.2</v>
      </c>
      <c r="G458">
        <v>7.3158351681151403</v>
      </c>
      <c r="H458">
        <f>(Table2[[#This Row],[1Y Return vs Nifty]]-AVERAGE(Table2[1Y Return vs Nifty]))/_xlfn.STDEV.P(Table2[1Y Return vs Nifty])</f>
        <v>-0.44296684856989138</v>
      </c>
      <c r="I458">
        <v>3.1294775727903201</v>
      </c>
      <c r="J458">
        <f>(Table2[[#This Row],[1M Return vs Nifty]]-AVERAGE(Table2[1M Return vs Nifty]))/_xlfn.STDEV.P(Table2[1M Return vs Nifty])</f>
        <v>0.10748498235045958</v>
      </c>
      <c r="K458">
        <v>19.278969128831001</v>
      </c>
      <c r="L458">
        <f>(Table2[[#This Row],[6M Return vs Nifty]]-AVERAGE(Table2[6M Return vs Nifty]))/_xlfn.STDEV.P(Table2[6M Return vs Nifty])</f>
        <v>0.44192811347120653</v>
      </c>
      <c r="M458">
        <v>5.09162343877178</v>
      </c>
      <c r="N458">
        <f>(Table2[[#This Row],[1W Return vs Nifty]]-AVERAGE(Table2[1W Return vs Nifty]))/_xlfn.STDEV.P(Table2[1W Return vs Nifty])</f>
        <v>0.64731950883054512</v>
      </c>
      <c r="O458">
        <v>4656.04</v>
      </c>
      <c r="P458">
        <v>4474.0892287185197</v>
      </c>
      <c r="Q458">
        <v>4008.2439297771002</v>
      </c>
      <c r="R458">
        <v>81.092432503573804</v>
      </c>
      <c r="S458" s="2">
        <f>(Table2[[#This Row],[Close Price]]-Table2[[#This Row],[20D EMA]])/Table2[[#This Row],[20D EMA]]</f>
        <v>5.7379232137180922E-2</v>
      </c>
      <c r="T458" s="2">
        <f>(Table2[[#This Row],[Close Price]]-Table2[[#This Row],[50D EMA]])/Table2[[#This Row],[50D EMA]]</f>
        <v>0.10038037873690676</v>
      </c>
      <c r="U458" s="2">
        <f>(Table2[[#This Row],[Close Price]]-Table2[[#This Row],[200D EMA]])/Table2[[#This Row],[200D EMA]]</f>
        <v>0.22826856006085952</v>
      </c>
      <c r="V458">
        <v>0.970548503960182</v>
      </c>
      <c r="W458">
        <v>4930</v>
      </c>
      <c r="X458">
        <v>5000</v>
      </c>
      <c r="Y458">
        <v>4771.7</v>
      </c>
      <c r="Z458">
        <v>4951</v>
      </c>
      <c r="AA458">
        <v>4395.3</v>
      </c>
      <c r="AB458">
        <v>4951</v>
      </c>
      <c r="AC458" s="2">
        <f>(Table2[[#This Row],[Close Price]]/Table2[[#This Row],[Day Low]])-1</f>
        <v>-1.3793103448276334E-3</v>
      </c>
      <c r="AD458" s="2">
        <f>(Table2[[#This Row],[Day High]]/Table2[[#This Row],[Close Price]])-1</f>
        <v>1.5599610009749743E-2</v>
      </c>
      <c r="AE458" s="2">
        <f>(Table2[[#This Row],[Close Price]]/Table2[[#This Row],[Current Week Low]])-1</f>
        <v>3.1749690885847892E-2</v>
      </c>
      <c r="AF458" s="2">
        <f>(Table2[[#This Row],[Current Week High]]/Table2[[#This Row],[Close Price]])-1</f>
        <v>5.6467338316541493E-3</v>
      </c>
      <c r="AG458" s="2">
        <f>(Table2[[#This Row],[Close Price]]/Table2[[#This Row],[Current Month Low]])-1</f>
        <v>0.12010556731053623</v>
      </c>
      <c r="AH458" s="2">
        <f>(Table2[[#This Row],[Current Month High]]/Table2[[#This Row],[Close Price]])-1</f>
        <v>5.6467338316541493E-3</v>
      </c>
      <c r="AI458">
        <v>0.56467338316541404</v>
      </c>
      <c r="AJ458">
        <v>49.400661548265703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0.09</v>
      </c>
      <c r="AM458" t="s">
        <v>10218</v>
      </c>
      <c r="AN458">
        <v>8.4600000000000009</v>
      </c>
      <c r="AO458" t="s">
        <v>10218</v>
      </c>
      <c r="AP458">
        <v>-4.6930385940023002E-2</v>
      </c>
      <c r="AQ458">
        <f>(Table2[[#This Row],[Sharpe Ratio]]-AVERAGE(Table2[Sharpe Ratio]))/_xlfn.STDEV.P(Table2[Sharpe Ratio])</f>
        <v>-1.2063779507211301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-0.45261219463881031</v>
      </c>
      <c r="AS458">
        <f>_xlfn.RANK.AVG(Table2[[#This Row],[1Y Return vs Nifty Z-Score]],Table2[1Y Return vs Nifty Z-Score])</f>
        <v>464</v>
      </c>
      <c r="AT458">
        <f>_xlfn.RANK.AVG(Table2[[#This Row],[6M Return vs Nifty Z-Score]],Table2[6M Return vs Nifty Z-Score])</f>
        <v>196</v>
      </c>
      <c r="AU458">
        <f>_xlfn.RANK.AVG(Table2[[#This Row],[Sharpe Ratio Z-Score]],Table2[Sharpe Ratio Z-Score])</f>
        <v>648</v>
      </c>
      <c r="AV458">
        <f>(Table2[[#This Row],[Rank 1Y]]+Table2[[#This Row],[Rank 6M]]+Table2[[#This Row],[Rank Sharpe]])/3</f>
        <v>436</v>
      </c>
    </row>
    <row r="459" spans="1:48" x14ac:dyDescent="0.3">
      <c r="A459" t="s">
        <v>844</v>
      </c>
      <c r="B459" t="s">
        <v>845</v>
      </c>
      <c r="C459" t="s">
        <v>10174</v>
      </c>
      <c r="D459" t="s">
        <v>27</v>
      </c>
      <c r="E459">
        <v>18792.720239651</v>
      </c>
      <c r="F459">
        <v>96.13</v>
      </c>
      <c r="G459">
        <v>-0.40671481359044298</v>
      </c>
      <c r="H459">
        <f>(Table2[[#This Row],[1Y Return vs Nifty]]-AVERAGE(Table2[1Y Return vs Nifty]))/_xlfn.STDEV.P(Table2[1Y Return vs Nifty])</f>
        <v>-0.54885459409358195</v>
      </c>
      <c r="I459">
        <v>22.870719604178099</v>
      </c>
      <c r="J459">
        <f>(Table2[[#This Row],[1M Return vs Nifty]]-AVERAGE(Table2[1M Return vs Nifty]))/_xlfn.STDEV.P(Table2[1M Return vs Nifty])</f>
        <v>2.0943647810100181</v>
      </c>
      <c r="K459">
        <v>-11.1461341334475</v>
      </c>
      <c r="L459">
        <f>(Table2[[#This Row],[6M Return vs Nifty]]-AVERAGE(Table2[6M Return vs Nifty]))/_xlfn.STDEV.P(Table2[6M Return vs Nifty])</f>
        <v>-0.59083680197036703</v>
      </c>
      <c r="M459">
        <v>-5.03180948597866</v>
      </c>
      <c r="N459">
        <f>(Table2[[#This Row],[1W Return vs Nifty]]-AVERAGE(Table2[1W Return vs Nifty]))/_xlfn.STDEV.P(Table2[1W Return vs Nifty])</f>
        <v>-1.4348282262700436</v>
      </c>
      <c r="O459">
        <v>91.93</v>
      </c>
      <c r="P459">
        <v>85.236446672445098</v>
      </c>
      <c r="Q459">
        <v>83.972117350205906</v>
      </c>
      <c r="R459">
        <v>53.422591852305203</v>
      </c>
      <c r="S459" s="2">
        <f>(Table2[[#This Row],[Close Price]]-Table2[[#This Row],[20D EMA]])/Table2[[#This Row],[20D EMA]]</f>
        <v>4.5686935711954618E-2</v>
      </c>
      <c r="T459" s="2">
        <f>(Table2[[#This Row],[Close Price]]-Table2[[#This Row],[50D EMA]])/Table2[[#This Row],[50D EMA]]</f>
        <v>0.12780393543876487</v>
      </c>
      <c r="U459" s="2">
        <f>(Table2[[#This Row],[Close Price]]-Table2[[#This Row],[200D EMA]])/Table2[[#This Row],[200D EMA]]</f>
        <v>0.14478475752956915</v>
      </c>
      <c r="V459">
        <v>4.9526893596837702</v>
      </c>
      <c r="W459">
        <v>94.25</v>
      </c>
      <c r="X459">
        <v>97.57</v>
      </c>
      <c r="Y459">
        <v>95.5</v>
      </c>
      <c r="Z459">
        <v>104.7</v>
      </c>
      <c r="AA459">
        <v>74.349999999999994</v>
      </c>
      <c r="AB459">
        <v>111.4</v>
      </c>
      <c r="AC459" s="2">
        <f>(Table2[[#This Row],[Close Price]]/Table2[[#This Row],[Day Low]])-1</f>
        <v>1.9946949602122066E-2</v>
      </c>
      <c r="AD459" s="2">
        <f>(Table2[[#This Row],[Day High]]/Table2[[#This Row],[Close Price]])-1</f>
        <v>1.4979714969312274E-2</v>
      </c>
      <c r="AE459" s="2">
        <f>(Table2[[#This Row],[Close Price]]/Table2[[#This Row],[Current Week Low]])-1</f>
        <v>6.5968586387434858E-3</v>
      </c>
      <c r="AF459" s="2">
        <f>(Table2[[#This Row],[Current Week High]]/Table2[[#This Row],[Close Price]])-1</f>
        <v>8.9150109227088326E-2</v>
      </c>
      <c r="AG459" s="2">
        <f>(Table2[[#This Row],[Close Price]]/Table2[[#This Row],[Current Month Low]])-1</f>
        <v>0.2929388029589779</v>
      </c>
      <c r="AH459" s="2">
        <f>(Table2[[#This Row],[Current Month High]]/Table2[[#This Row],[Close Price]])-1</f>
        <v>0.15884739415375027</v>
      </c>
      <c r="AI459">
        <v>15.884739415375</v>
      </c>
      <c r="AJ459">
        <v>47.778631821675603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0.13</v>
      </c>
      <c r="AM459" t="s">
        <v>10218</v>
      </c>
      <c r="AN459">
        <v>25.35</v>
      </c>
      <c r="AO459" t="s">
        <v>10218</v>
      </c>
      <c r="AP459">
        <v>7.6908398388314994E-2</v>
      </c>
      <c r="AQ459">
        <f>(Table2[[#This Row],[Sharpe Ratio]]-AVERAGE(Table2[Sharpe Ratio]))/_xlfn.STDEV.P(Table2[Sharpe Ratio])</f>
        <v>0.227145994461216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-0.25300884686275849</v>
      </c>
      <c r="AS459">
        <f>_xlfn.RANK.AVG(Table2[[#This Row],[1Y Return vs Nifty Z-Score]],Table2[1Y Return vs Nifty Z-Score])</f>
        <v>517</v>
      </c>
      <c r="AT459">
        <f>_xlfn.RANK.AVG(Table2[[#This Row],[6M Return vs Nifty Z-Score]],Table2[6M Return vs Nifty Z-Score])</f>
        <v>518</v>
      </c>
      <c r="AU459">
        <f>_xlfn.RANK.AVG(Table2[[#This Row],[Sharpe Ratio Z-Score]],Table2[Sharpe Ratio Z-Score])</f>
        <v>273</v>
      </c>
      <c r="AV459">
        <f>(Table2[[#This Row],[Rank 1Y]]+Table2[[#This Row],[Rank 6M]]+Table2[[#This Row],[Rank Sharpe]])/3</f>
        <v>436</v>
      </c>
    </row>
    <row r="460" spans="1:48" x14ac:dyDescent="0.3">
      <c r="A460" t="s">
        <v>1577</v>
      </c>
      <c r="B460" t="s">
        <v>1578</v>
      </c>
      <c r="C460" t="s">
        <v>10182</v>
      </c>
      <c r="D460" t="s">
        <v>1152</v>
      </c>
      <c r="E460">
        <v>5895.4105307500004</v>
      </c>
      <c r="F460">
        <v>3516.95</v>
      </c>
      <c r="G460">
        <v>22.8485577330982</v>
      </c>
      <c r="H460">
        <f>(Table2[[#This Row],[1Y Return vs Nifty]]-AVERAGE(Table2[1Y Return vs Nifty]))/_xlfn.STDEV.P(Table2[1Y Return vs Nifty])</f>
        <v>-0.22998992020461048</v>
      </c>
      <c r="I460">
        <v>13.5619802508894</v>
      </c>
      <c r="J460">
        <f>(Table2[[#This Row],[1M Return vs Nifty]]-AVERAGE(Table2[1M Return vs Nifty]))/_xlfn.STDEV.P(Table2[1M Return vs Nifty])</f>
        <v>1.1574761018362505</v>
      </c>
      <c r="K460">
        <v>7.8409135069318001</v>
      </c>
      <c r="L460">
        <f>(Table2[[#This Row],[6M Return vs Nifty]]-AVERAGE(Table2[6M Return vs Nifty]))/_xlfn.STDEV.P(Table2[6M Return vs Nifty])</f>
        <v>5.3669035257577019E-2</v>
      </c>
      <c r="M460">
        <v>3.1104245987304102</v>
      </c>
      <c r="N460">
        <f>(Table2[[#This Row],[1W Return vs Nifty]]-AVERAGE(Table2[1W Return vs Nifty]))/_xlfn.STDEV.P(Table2[1W Return vs Nifty])</f>
        <v>0.23983434957289701</v>
      </c>
      <c r="O460">
        <v>3163</v>
      </c>
      <c r="P460">
        <v>3071.0596417737102</v>
      </c>
      <c r="Q460">
        <v>2941.28849654954</v>
      </c>
      <c r="R460">
        <v>84.325042749059307</v>
      </c>
      <c r="S460" s="2">
        <f>(Table2[[#This Row],[Close Price]]-Table2[[#This Row],[20D EMA]])/Table2[[#This Row],[20D EMA]]</f>
        <v>0.11190325640214981</v>
      </c>
      <c r="T460" s="2">
        <f>(Table2[[#This Row],[Close Price]]-Table2[[#This Row],[50D EMA]])/Table2[[#This Row],[50D EMA]]</f>
        <v>0.14519104486318699</v>
      </c>
      <c r="U460" s="2">
        <f>(Table2[[#This Row],[Close Price]]-Table2[[#This Row],[200D EMA]])/Table2[[#This Row],[200D EMA]]</f>
        <v>0.19571745652484449</v>
      </c>
      <c r="V460">
        <v>2.5501843090015499</v>
      </c>
      <c r="W460">
        <v>3341.3</v>
      </c>
      <c r="X460">
        <v>3456</v>
      </c>
      <c r="Y460">
        <v>3350</v>
      </c>
      <c r="Z460">
        <v>3586</v>
      </c>
      <c r="AA460">
        <v>2811.4</v>
      </c>
      <c r="AB460">
        <v>3586</v>
      </c>
      <c r="AC460" s="2">
        <f>(Table2[[#This Row],[Close Price]]/Table2[[#This Row],[Day Low]])-1</f>
        <v>5.2569359231436685E-2</v>
      </c>
      <c r="AD460" s="2">
        <f>(Table2[[#This Row],[Day High]]/Table2[[#This Row],[Close Price]])-1</f>
        <v>-1.7330357269793373E-2</v>
      </c>
      <c r="AE460" s="2">
        <f>(Table2[[#This Row],[Close Price]]/Table2[[#This Row],[Current Week Low]])-1</f>
        <v>4.9835820895522298E-2</v>
      </c>
      <c r="AF460" s="2">
        <f>(Table2[[#This Row],[Current Week High]]/Table2[[#This Row],[Close Price]])-1</f>
        <v>1.9633489244942348E-2</v>
      </c>
      <c r="AG460" s="2">
        <f>(Table2[[#This Row],[Close Price]]/Table2[[#This Row],[Current Month Low]])-1</f>
        <v>0.25096037561357321</v>
      </c>
      <c r="AH460" s="2">
        <f>(Table2[[#This Row],[Current Month High]]/Table2[[#This Row],[Close Price]])-1</f>
        <v>1.9633489244942348E-2</v>
      </c>
      <c r="AI460">
        <v>5.2047939265556797</v>
      </c>
      <c r="AJ460">
        <v>61.320581624696104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</v>
      </c>
      <c r="AM460">
        <v>0</v>
      </c>
      <c r="AN460">
        <v>21.16</v>
      </c>
      <c r="AO460" t="s">
        <v>10218</v>
      </c>
      <c r="AP460">
        <v>-4.3687735885132001E-2</v>
      </c>
      <c r="AQ460">
        <f>(Table2[[#This Row],[Sharpe Ratio]]-AVERAGE(Table2[Sharpe Ratio]))/_xlfn.STDEV.P(Table2[Sharpe Ratio])</f>
        <v>-1.1688419193013724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5.2147647160741634E-2</v>
      </c>
      <c r="AS460">
        <f>_xlfn.RANK.AVG(Table2[[#This Row],[1Y Return vs Nifty Z-Score]],Table2[1Y Return vs Nifty Z-Score])</f>
        <v>365</v>
      </c>
      <c r="AT460">
        <f>_xlfn.RANK.AVG(Table2[[#This Row],[6M Return vs Nifty Z-Score]],Table2[6M Return vs Nifty Z-Score])</f>
        <v>304</v>
      </c>
      <c r="AU460">
        <f>_xlfn.RANK.AVG(Table2[[#This Row],[Sharpe Ratio Z-Score]],Table2[Sharpe Ratio Z-Score])</f>
        <v>640</v>
      </c>
      <c r="AV460">
        <f>(Table2[[#This Row],[Rank 1Y]]+Table2[[#This Row],[Rank 6M]]+Table2[[#This Row],[Rank Sharpe]])/3</f>
        <v>436.33333333333331</v>
      </c>
    </row>
    <row r="461" spans="1:48" x14ac:dyDescent="0.3">
      <c r="A461" t="s">
        <v>856</v>
      </c>
      <c r="B461" t="s">
        <v>857</v>
      </c>
      <c r="C461" t="s">
        <v>10173</v>
      </c>
      <c r="D461" t="s">
        <v>54</v>
      </c>
      <c r="E461">
        <v>18113.703200600001</v>
      </c>
      <c r="F461">
        <v>214</v>
      </c>
      <c r="G461">
        <v>27.535519942803599</v>
      </c>
      <c r="H461">
        <f>(Table2[[#This Row],[1Y Return vs Nifty]]-AVERAGE(Table2[1Y Return vs Nifty]))/_xlfn.STDEV.P(Table2[1Y Return vs Nifty])</f>
        <v>-0.16572463698648496</v>
      </c>
      <c r="I461">
        <v>-2.0986745232130701</v>
      </c>
      <c r="J461">
        <f>(Table2[[#This Row],[1M Return vs Nifty]]-AVERAGE(Table2[1M Return vs Nifty]))/_xlfn.STDEV.P(Table2[1M Return vs Nifty])</f>
        <v>-0.41870834263652584</v>
      </c>
      <c r="K461">
        <v>0.98596367504314797</v>
      </c>
      <c r="L461">
        <f>(Table2[[#This Row],[6M Return vs Nifty]]-AVERAGE(Table2[6M Return vs Nifty]))/_xlfn.STDEV.P(Table2[6M Return vs Nifty])</f>
        <v>-0.17901880880519228</v>
      </c>
      <c r="M461">
        <v>3.4908041667418499</v>
      </c>
      <c r="N461">
        <f>(Table2[[#This Row],[1W Return vs Nifty]]-AVERAGE(Table2[1W Return vs Nifty]))/_xlfn.STDEV.P(Table2[1W Return vs Nifty])</f>
        <v>0.31806931807624034</v>
      </c>
      <c r="O461">
        <v>210.62</v>
      </c>
      <c r="P461">
        <v>201.445054261601</v>
      </c>
      <c r="Q461">
        <v>178.42475671777001</v>
      </c>
      <c r="R461">
        <v>53.216273436144299</v>
      </c>
      <c r="S461" s="2">
        <f>(Table2[[#This Row],[Close Price]]-Table2[[#This Row],[20D EMA]])/Table2[[#This Row],[20D EMA]]</f>
        <v>1.6047858702877199E-2</v>
      </c>
      <c r="T461" s="2">
        <f>(Table2[[#This Row],[Close Price]]-Table2[[#This Row],[50D EMA]])/Table2[[#This Row],[50D EMA]]</f>
        <v>6.2324417863815457E-2</v>
      </c>
      <c r="U461" s="2">
        <f>(Table2[[#This Row],[Close Price]]-Table2[[#This Row],[200D EMA]])/Table2[[#This Row],[200D EMA]]</f>
        <v>0.1993851298253552</v>
      </c>
      <c r="V461">
        <v>1.07705258998565</v>
      </c>
      <c r="W461">
        <v>214.4</v>
      </c>
      <c r="X461">
        <v>217.61</v>
      </c>
      <c r="Y461">
        <v>211.1</v>
      </c>
      <c r="Z461">
        <v>216.91</v>
      </c>
      <c r="AA461">
        <v>200.5</v>
      </c>
      <c r="AB461">
        <v>230.4</v>
      </c>
      <c r="AC461" s="2">
        <f>(Table2[[#This Row],[Close Price]]/Table2[[#This Row],[Day Low]])-1</f>
        <v>-1.8656716417910779E-3</v>
      </c>
      <c r="AD461" s="2">
        <f>(Table2[[#This Row],[Day High]]/Table2[[#This Row],[Close Price]])-1</f>
        <v>1.686915887850482E-2</v>
      </c>
      <c r="AE461" s="2">
        <f>(Table2[[#This Row],[Close Price]]/Table2[[#This Row],[Current Week Low]])-1</f>
        <v>1.3737565135007124E-2</v>
      </c>
      <c r="AF461" s="2">
        <f>(Table2[[#This Row],[Current Week High]]/Table2[[#This Row],[Close Price]])-1</f>
        <v>1.3598130841121492E-2</v>
      </c>
      <c r="AG461" s="2">
        <f>(Table2[[#This Row],[Close Price]]/Table2[[#This Row],[Current Month Low]])-1</f>
        <v>6.7331670822942558E-2</v>
      </c>
      <c r="AH461" s="2">
        <f>(Table2[[#This Row],[Current Month High]]/Table2[[#This Row],[Close Price]])-1</f>
        <v>7.6635514018691619E-2</v>
      </c>
      <c r="AI461">
        <v>7.6635514018691602</v>
      </c>
      <c r="AJ461">
        <v>70.721978460311107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0.12</v>
      </c>
      <c r="AM461" t="s">
        <v>10218</v>
      </c>
      <c r="AN461">
        <v>-4.5599999999999996</v>
      </c>
      <c r="AO461" t="s">
        <v>10217</v>
      </c>
      <c r="AP461">
        <v>-2.2693243879472001E-2</v>
      </c>
      <c r="AQ461">
        <f>(Table2[[#This Row],[Sharpe Ratio]]-AVERAGE(Table2[Sharpe Ratio]))/_xlfn.STDEV.P(Table2[Sharpe Ratio])</f>
        <v>-0.92581541374994414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-1.3711978841019068</v>
      </c>
      <c r="AS461">
        <f>_xlfn.RANK.AVG(Table2[[#This Row],[1Y Return vs Nifty Z-Score]],Table2[1Y Return vs Nifty Z-Score])</f>
        <v>335</v>
      </c>
      <c r="AT461">
        <f>_xlfn.RANK.AVG(Table2[[#This Row],[6M Return vs Nifty Z-Score]],Table2[6M Return vs Nifty Z-Score])</f>
        <v>380</v>
      </c>
      <c r="AU461">
        <f>_xlfn.RANK.AVG(Table2[[#This Row],[Sharpe Ratio Z-Score]],Table2[Sharpe Ratio Z-Score])</f>
        <v>600</v>
      </c>
      <c r="AV461">
        <f>(Table2[[#This Row],[Rank 1Y]]+Table2[[#This Row],[Rank 6M]]+Table2[[#This Row],[Rank Sharpe]])/3</f>
        <v>438.33333333333331</v>
      </c>
    </row>
    <row r="462" spans="1:48" x14ac:dyDescent="0.3">
      <c r="A462" t="s">
        <v>168</v>
      </c>
      <c r="B462" t="s">
        <v>169</v>
      </c>
      <c r="C462" t="s">
        <v>10187</v>
      </c>
      <c r="D462" t="s">
        <v>170</v>
      </c>
      <c r="E462">
        <v>162063.28009760001</v>
      </c>
      <c r="F462">
        <v>3186.4</v>
      </c>
      <c r="G462">
        <v>-4.4574435937840899</v>
      </c>
      <c r="H462">
        <f>(Table2[[#This Row],[1Y Return vs Nifty]]-AVERAGE(Table2[1Y Return vs Nifty]))/_xlfn.STDEV.P(Table2[1Y Return vs Nifty])</f>
        <v>-0.60439616252353512</v>
      </c>
      <c r="I462">
        <v>-3.4212963439856199</v>
      </c>
      <c r="J462">
        <f>(Table2[[#This Row],[1M Return vs Nifty]]-AVERAGE(Table2[1M Return vs Nifty]))/_xlfn.STDEV.P(Table2[1M Return vs Nifty])</f>
        <v>-0.55182512286651653</v>
      </c>
      <c r="K462">
        <v>10.946774315881401</v>
      </c>
      <c r="L462">
        <f>(Table2[[#This Row],[6M Return vs Nifty]]-AVERAGE(Table2[6M Return vs Nifty]))/_xlfn.STDEV.P(Table2[6M Return vs Nifty])</f>
        <v>0.15909592725780869</v>
      </c>
      <c r="M462">
        <v>-2.1071176615970102</v>
      </c>
      <c r="N462">
        <f>(Table2[[#This Row],[1W Return vs Nifty]]-AVERAGE(Table2[1W Return vs Nifty]))/_xlfn.STDEV.P(Table2[1W Return vs Nifty])</f>
        <v>-0.83328915318396568</v>
      </c>
      <c r="O462">
        <v>3142.42</v>
      </c>
      <c r="P462">
        <v>3098.5636327682701</v>
      </c>
      <c r="Q462">
        <v>2873.45681943617</v>
      </c>
      <c r="R462">
        <v>62.529907028999503</v>
      </c>
      <c r="S462" s="2">
        <f>(Table2[[#This Row],[Close Price]]-Table2[[#This Row],[20D EMA]])/Table2[[#This Row],[20D EMA]]</f>
        <v>1.3995583022002156E-2</v>
      </c>
      <c r="T462" s="2">
        <f>(Table2[[#This Row],[Close Price]]-Table2[[#This Row],[50D EMA]])/Table2[[#This Row],[50D EMA]]</f>
        <v>2.8347446637155761E-2</v>
      </c>
      <c r="U462" s="2">
        <f>(Table2[[#This Row],[Close Price]]-Table2[[#This Row],[200D EMA]])/Table2[[#This Row],[200D EMA]]</f>
        <v>0.10890825936449458</v>
      </c>
      <c r="V462">
        <v>0.68223398615223796</v>
      </c>
      <c r="W462">
        <v>3165</v>
      </c>
      <c r="X462">
        <v>3201.4</v>
      </c>
      <c r="Y462">
        <v>3130.05</v>
      </c>
      <c r="Z462">
        <v>3230</v>
      </c>
      <c r="AA462">
        <v>3056</v>
      </c>
      <c r="AB462">
        <v>3243.05</v>
      </c>
      <c r="AC462" s="2">
        <f>(Table2[[#This Row],[Close Price]]/Table2[[#This Row],[Day Low]])-1</f>
        <v>6.7614533965245638E-3</v>
      </c>
      <c r="AD462" s="2">
        <f>(Table2[[#This Row],[Day High]]/Table2[[#This Row],[Close Price]])-1</f>
        <v>4.7075069043434059E-3</v>
      </c>
      <c r="AE462" s="2">
        <f>(Table2[[#This Row],[Close Price]]/Table2[[#This Row],[Current Week Low]])-1</f>
        <v>1.8002907301800208E-2</v>
      </c>
      <c r="AF462" s="2">
        <f>(Table2[[#This Row],[Current Week High]]/Table2[[#This Row],[Close Price]])-1</f>
        <v>1.3683153401958359E-2</v>
      </c>
      <c r="AG462" s="2">
        <f>(Table2[[#This Row],[Close Price]]/Table2[[#This Row],[Current Month Low]])-1</f>
        <v>4.2670157068062764E-2</v>
      </c>
      <c r="AH462" s="2">
        <f>(Table2[[#This Row],[Current Month High]]/Table2[[#This Row],[Close Price]])-1</f>
        <v>1.7778684408737089E-2</v>
      </c>
      <c r="AI462">
        <v>1.7778684408737</v>
      </c>
      <c r="AJ462">
        <v>38.989335019955902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-0.05</v>
      </c>
      <c r="AM462" t="s">
        <v>10217</v>
      </c>
      <c r="AN462">
        <v>1.23</v>
      </c>
      <c r="AO462" t="s">
        <v>10218</v>
      </c>
      <c r="AP462">
        <v>6.9389404216099997E-4</v>
      </c>
      <c r="AQ462">
        <f>(Table2[[#This Row],[Sharpe Ratio]]-AVERAGE(Table2[Sharpe Ratio]))/_xlfn.STDEV.P(Table2[Sharpe Ratio])</f>
        <v>-0.6550922925421786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-2.485506803858387</v>
      </c>
      <c r="AS462">
        <f>_xlfn.RANK.AVG(Table2[[#This Row],[1Y Return vs Nifty Z-Score]],Table2[1Y Return vs Nifty Z-Score])</f>
        <v>536</v>
      </c>
      <c r="AT462">
        <f>_xlfn.RANK.AVG(Table2[[#This Row],[6M Return vs Nifty Z-Score]],Table2[6M Return vs Nifty Z-Score])</f>
        <v>266</v>
      </c>
      <c r="AU462">
        <f>_xlfn.RANK.AVG(Table2[[#This Row],[Sharpe Ratio Z-Score]],Table2[Sharpe Ratio Z-Score])</f>
        <v>514</v>
      </c>
      <c r="AV462">
        <f>(Table2[[#This Row],[Rank 1Y]]+Table2[[#This Row],[Rank 6M]]+Table2[[#This Row],[Rank Sharpe]])/3</f>
        <v>438.66666666666669</v>
      </c>
    </row>
    <row r="463" spans="1:48" x14ac:dyDescent="0.3">
      <c r="A463" t="s">
        <v>1284</v>
      </c>
      <c r="B463" t="s">
        <v>1285</v>
      </c>
      <c r="C463" t="s">
        <v>10178</v>
      </c>
      <c r="D463" t="s">
        <v>293</v>
      </c>
      <c r="E463">
        <v>8766.5049715099995</v>
      </c>
      <c r="F463">
        <v>1337.05</v>
      </c>
      <c r="G463">
        <v>-0.38174292148070399</v>
      </c>
      <c r="H463">
        <f>(Table2[[#This Row],[1Y Return vs Nifty]]-AVERAGE(Table2[1Y Return vs Nifty]))/_xlfn.STDEV.P(Table2[1Y Return vs Nifty])</f>
        <v>-0.54851219199023193</v>
      </c>
      <c r="I463">
        <v>1.0885274967390699</v>
      </c>
      <c r="J463">
        <f>(Table2[[#This Row],[1M Return vs Nifty]]-AVERAGE(Table2[1M Return vs Nifty]))/_xlfn.STDEV.P(Table2[1M Return vs Nifty])</f>
        <v>-9.7928763640366998E-2</v>
      </c>
      <c r="K463">
        <v>10.8281634809249</v>
      </c>
      <c r="L463">
        <f>(Table2[[#This Row],[6M Return vs Nifty]]-AVERAGE(Table2[6M Return vs Nifty]))/_xlfn.STDEV.P(Table2[6M Return vs Nifty])</f>
        <v>0.15506974177937913</v>
      </c>
      <c r="M463">
        <v>2.80807551615018</v>
      </c>
      <c r="N463">
        <f>(Table2[[#This Row],[1W Return vs Nifty]]-AVERAGE(Table2[1W Return vs Nifty]))/_xlfn.STDEV.P(Table2[1W Return vs Nifty])</f>
        <v>0.17764838339090777</v>
      </c>
      <c r="O463">
        <v>1306.32</v>
      </c>
      <c r="P463">
        <v>1275.7765088000699</v>
      </c>
      <c r="Q463">
        <v>1185.0298268194399</v>
      </c>
      <c r="R463">
        <v>62.198853261252403</v>
      </c>
      <c r="S463" s="2">
        <f>(Table2[[#This Row],[Close Price]]-Table2[[#This Row],[20D EMA]])/Table2[[#This Row],[20D EMA]]</f>
        <v>2.3524098230142707E-2</v>
      </c>
      <c r="T463" s="2">
        <f>(Table2[[#This Row],[Close Price]]-Table2[[#This Row],[50D EMA]])/Table2[[#This Row],[50D EMA]]</f>
        <v>4.8028389594319119E-2</v>
      </c>
      <c r="U463" s="2">
        <f>(Table2[[#This Row],[Close Price]]-Table2[[#This Row],[200D EMA]])/Table2[[#This Row],[200D EMA]]</f>
        <v>0.12828383703098387</v>
      </c>
      <c r="V463">
        <v>1.05753578842706</v>
      </c>
      <c r="W463">
        <v>1328.1</v>
      </c>
      <c r="X463">
        <v>1360.55</v>
      </c>
      <c r="Y463">
        <v>1313.15</v>
      </c>
      <c r="Z463">
        <v>1373.1</v>
      </c>
      <c r="AA463">
        <v>1248.95</v>
      </c>
      <c r="AB463">
        <v>1392.9</v>
      </c>
      <c r="AC463" s="2">
        <f>(Table2[[#This Row],[Close Price]]/Table2[[#This Row],[Day Low]])-1</f>
        <v>6.7389503802424144E-3</v>
      </c>
      <c r="AD463" s="2">
        <f>(Table2[[#This Row],[Day High]]/Table2[[#This Row],[Close Price]])-1</f>
        <v>1.7576006880819728E-2</v>
      </c>
      <c r="AE463" s="2">
        <f>(Table2[[#This Row],[Close Price]]/Table2[[#This Row],[Current Week Low]])-1</f>
        <v>1.8200510223508326E-2</v>
      </c>
      <c r="AF463" s="2">
        <f>(Table2[[#This Row],[Current Week High]]/Table2[[#This Row],[Close Price]])-1</f>
        <v>2.6962342470363776E-2</v>
      </c>
      <c r="AG463" s="2">
        <f>(Table2[[#This Row],[Close Price]]/Table2[[#This Row],[Current Month Low]])-1</f>
        <v>7.0539252972496858E-2</v>
      </c>
      <c r="AH463" s="2">
        <f>(Table2[[#This Row],[Current Month High]]/Table2[[#This Row],[Close Price]])-1</f>
        <v>4.1771063161437638E-2</v>
      </c>
      <c r="AI463">
        <v>23.701432257581899</v>
      </c>
      <c r="AJ463">
        <v>36.866618896509301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-0.09</v>
      </c>
      <c r="AM463" t="s">
        <v>10217</v>
      </c>
      <c r="AN463">
        <v>0.28000000000000003</v>
      </c>
      <c r="AO463" t="s">
        <v>10218</v>
      </c>
      <c r="AQ463">
        <f>(Table2[[#This Row],[Sharpe Ratio]]-AVERAGE(Table2[Sharpe Ratio]))/_xlfn.STDEV.P(Table2[Sharpe Ratio])</f>
        <v>-0.66312462046151466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-0.97684745092182679</v>
      </c>
      <c r="AS463">
        <f>_xlfn.RANK.AVG(Table2[[#This Row],[1Y Return vs Nifty Z-Score]],Table2[1Y Return vs Nifty Z-Score])</f>
        <v>516</v>
      </c>
      <c r="AT463">
        <f>_xlfn.RANK.AVG(Table2[[#This Row],[6M Return vs Nifty Z-Score]],Table2[6M Return vs Nifty Z-Score])</f>
        <v>267</v>
      </c>
      <c r="AU463">
        <f>_xlfn.RANK.AVG(Table2[[#This Row],[Sharpe Ratio Z-Score]],Table2[Sharpe Ratio Z-Score])</f>
        <v>537.5</v>
      </c>
      <c r="AV463">
        <f>(Table2[[#This Row],[Rank 1Y]]+Table2[[#This Row],[Rank 6M]]+Table2[[#This Row],[Rank Sharpe]])/3</f>
        <v>440.16666666666669</v>
      </c>
    </row>
    <row r="464" spans="1:48" x14ac:dyDescent="0.3">
      <c r="A464" t="s">
        <v>609</v>
      </c>
      <c r="B464" t="s">
        <v>610</v>
      </c>
      <c r="C464" t="s">
        <v>10187</v>
      </c>
      <c r="D464" t="s">
        <v>379</v>
      </c>
      <c r="E464">
        <v>31263.966299799999</v>
      </c>
      <c r="F464">
        <v>6956.5</v>
      </c>
      <c r="G464">
        <v>30.059132885073399</v>
      </c>
      <c r="H464">
        <f>(Table2[[#This Row],[1Y Return vs Nifty]]-AVERAGE(Table2[1Y Return vs Nifty]))/_xlfn.STDEV.P(Table2[1Y Return vs Nifty])</f>
        <v>-0.13112211765486659</v>
      </c>
      <c r="I464">
        <v>-3.5156226757791398E-2</v>
      </c>
      <c r="J464">
        <f>(Table2[[#This Row],[1M Return vs Nifty]]-AVERAGE(Table2[1M Return vs Nifty]))/_xlfn.STDEV.P(Table2[1M Return vs Nifty])</f>
        <v>-0.21102319238748857</v>
      </c>
      <c r="K464">
        <v>1.0558247855326901</v>
      </c>
      <c r="L464">
        <f>(Table2[[#This Row],[6M Return vs Nifty]]-AVERAGE(Table2[6M Return vs Nifty]))/_xlfn.STDEV.P(Table2[6M Return vs Nifty])</f>
        <v>-0.17664740834533454</v>
      </c>
      <c r="M464">
        <v>1.3335962558321099</v>
      </c>
      <c r="N464">
        <f>(Table2[[#This Row],[1W Return vs Nifty]]-AVERAGE(Table2[1W Return vs Nifty]))/_xlfn.STDEV.P(Table2[1W Return vs Nifty])</f>
        <v>-0.12561669231459888</v>
      </c>
      <c r="O464">
        <v>6648.64</v>
      </c>
      <c r="P464">
        <v>6310.6061379760904</v>
      </c>
      <c r="Q464">
        <v>5687.0650094161501</v>
      </c>
      <c r="R464">
        <v>77.322185336627896</v>
      </c>
      <c r="S464" s="2">
        <f>(Table2[[#This Row],[Close Price]]-Table2[[#This Row],[20D EMA]])/Table2[[#This Row],[20D EMA]]</f>
        <v>4.6304206574577608E-2</v>
      </c>
      <c r="T464" s="2">
        <f>(Table2[[#This Row],[Close Price]]-Table2[[#This Row],[50D EMA]])/Table2[[#This Row],[50D EMA]]</f>
        <v>0.10235052670091971</v>
      </c>
      <c r="U464" s="2">
        <f>(Table2[[#This Row],[Close Price]]-Table2[[#This Row],[200D EMA]])/Table2[[#This Row],[200D EMA]]</f>
        <v>0.22321443283697817</v>
      </c>
      <c r="V464">
        <v>1.25739335828622</v>
      </c>
      <c r="W464">
        <v>6911</v>
      </c>
      <c r="X464">
        <v>7024.1</v>
      </c>
      <c r="Y464">
        <v>6632.4</v>
      </c>
      <c r="Z464">
        <v>7103.7</v>
      </c>
      <c r="AA464">
        <v>6370</v>
      </c>
      <c r="AB464">
        <v>7103.7</v>
      </c>
      <c r="AC464" s="2">
        <f>(Table2[[#This Row],[Close Price]]/Table2[[#This Row],[Day Low]])-1</f>
        <v>6.5837071335552722E-3</v>
      </c>
      <c r="AD464" s="2">
        <f>(Table2[[#This Row],[Day High]]/Table2[[#This Row],[Close Price]])-1</f>
        <v>9.717530367282512E-3</v>
      </c>
      <c r="AE464" s="2">
        <f>(Table2[[#This Row],[Close Price]]/Table2[[#This Row],[Current Week Low]])-1</f>
        <v>4.8866172124721219E-2</v>
      </c>
      <c r="AF464" s="2">
        <f>(Table2[[#This Row],[Current Week High]]/Table2[[#This Row],[Close Price]])-1</f>
        <v>2.1160066125206711E-2</v>
      </c>
      <c r="AG464" s="2">
        <f>(Table2[[#This Row],[Close Price]]/Table2[[#This Row],[Current Month Low]])-1</f>
        <v>9.2072213500784983E-2</v>
      </c>
      <c r="AH464" s="2">
        <f>(Table2[[#This Row],[Current Month High]]/Table2[[#This Row],[Close Price]])-1</f>
        <v>2.1160066125206711E-2</v>
      </c>
      <c r="AI464">
        <v>2.1160066125206698</v>
      </c>
      <c r="AJ464">
        <v>58.789760211826199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0.18</v>
      </c>
      <c r="AM464" t="s">
        <v>10218</v>
      </c>
      <c r="AN464">
        <v>6.05</v>
      </c>
      <c r="AO464" t="s">
        <v>10218</v>
      </c>
      <c r="AP464">
        <v>-3.0903208608589999E-2</v>
      </c>
      <c r="AQ464">
        <f>(Table2[[#This Row],[Sharpe Ratio]]-AVERAGE(Table2[Sharpe Ratio]))/_xlfn.STDEV.P(Table2[Sharpe Ratio])</f>
        <v>-1.0208517231914929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-1.6652611338937815</v>
      </c>
      <c r="AS464">
        <f>_xlfn.RANK.AVG(Table2[[#This Row],[1Y Return vs Nifty Z-Score]],Table2[1Y Return vs Nifty Z-Score])</f>
        <v>324</v>
      </c>
      <c r="AT464">
        <f>_xlfn.RANK.AVG(Table2[[#This Row],[6M Return vs Nifty Z-Score]],Table2[6M Return vs Nifty Z-Score])</f>
        <v>379</v>
      </c>
      <c r="AU464">
        <f>_xlfn.RANK.AVG(Table2[[#This Row],[Sharpe Ratio Z-Score]],Table2[Sharpe Ratio Z-Score])</f>
        <v>622</v>
      </c>
      <c r="AV464">
        <f>(Table2[[#This Row],[Rank 1Y]]+Table2[[#This Row],[Rank 6M]]+Table2[[#This Row],[Rank Sharpe]])/3</f>
        <v>441.66666666666669</v>
      </c>
    </row>
    <row r="465" spans="1:48" x14ac:dyDescent="0.3">
      <c r="A465" t="s">
        <v>1924</v>
      </c>
      <c r="B465" t="s">
        <v>1925</v>
      </c>
      <c r="C465" t="s">
        <v>10178</v>
      </c>
      <c r="D465" t="s">
        <v>60</v>
      </c>
      <c r="E465">
        <v>3574.8930888999998</v>
      </c>
      <c r="F465">
        <v>356.5</v>
      </c>
      <c r="G465">
        <v>12.4323121951124</v>
      </c>
      <c r="H465">
        <f>(Table2[[#This Row],[1Y Return vs Nifty]]-AVERAGE(Table2[1Y Return vs Nifty]))/_xlfn.STDEV.P(Table2[1Y Return vs Nifty])</f>
        <v>-0.37281227285384794</v>
      </c>
      <c r="I465">
        <v>-0.55303253685142795</v>
      </c>
      <c r="J465">
        <f>(Table2[[#This Row],[1M Return vs Nifty]]-AVERAGE(Table2[1M Return vs Nifty]))/_xlfn.STDEV.P(Table2[1M Return vs Nifty])</f>
        <v>-0.26314544371764287</v>
      </c>
      <c r="K465">
        <v>-13.682791384022099</v>
      </c>
      <c r="L465">
        <f>(Table2[[#This Row],[6M Return vs Nifty]]-AVERAGE(Table2[6M Return vs Nifty]))/_xlfn.STDEV.P(Table2[6M Return vs Nifty])</f>
        <v>-0.67694236382533568</v>
      </c>
      <c r="M465">
        <v>2.60852981434329</v>
      </c>
      <c r="N465">
        <f>(Table2[[#This Row],[1W Return vs Nifty]]-AVERAGE(Table2[1W Return vs Nifty]))/_xlfn.STDEV.P(Table2[1W Return vs Nifty])</f>
        <v>0.13660661088600271</v>
      </c>
      <c r="O465">
        <v>352.49</v>
      </c>
      <c r="P465">
        <v>346.32198822783801</v>
      </c>
      <c r="Q465">
        <v>317.82497912899498</v>
      </c>
      <c r="R465">
        <v>55.198292622744603</v>
      </c>
      <c r="S465" s="2">
        <f>(Table2[[#This Row],[Close Price]]-Table2[[#This Row],[20D EMA]])/Table2[[#This Row],[20D EMA]]</f>
        <v>1.1376209254163213E-2</v>
      </c>
      <c r="T465" s="2">
        <f>(Table2[[#This Row],[Close Price]]-Table2[[#This Row],[50D EMA]])/Table2[[#This Row],[50D EMA]]</f>
        <v>2.9388869659255055E-2</v>
      </c>
      <c r="U465" s="2">
        <f>(Table2[[#This Row],[Close Price]]-Table2[[#This Row],[200D EMA]])/Table2[[#This Row],[200D EMA]]</f>
        <v>0.12168653633516975</v>
      </c>
      <c r="V465">
        <v>0.58414749789396603</v>
      </c>
      <c r="W465">
        <v>354</v>
      </c>
      <c r="X465">
        <v>360.85</v>
      </c>
      <c r="Y465">
        <v>346.1</v>
      </c>
      <c r="Z465">
        <v>364.5</v>
      </c>
      <c r="AA465">
        <v>324.7</v>
      </c>
      <c r="AB465">
        <v>379.05</v>
      </c>
      <c r="AC465" s="2">
        <f>(Table2[[#This Row],[Close Price]]/Table2[[#This Row],[Day Low]])-1</f>
        <v>7.0621468926552744E-3</v>
      </c>
      <c r="AD465" s="2">
        <f>(Table2[[#This Row],[Day High]]/Table2[[#This Row],[Close Price]])-1</f>
        <v>1.2201963534361981E-2</v>
      </c>
      <c r="AE465" s="2">
        <f>(Table2[[#This Row],[Close Price]]/Table2[[#This Row],[Current Week Low]])-1</f>
        <v>3.0049118751805715E-2</v>
      </c>
      <c r="AF465" s="2">
        <f>(Table2[[#This Row],[Current Week High]]/Table2[[#This Row],[Close Price]])-1</f>
        <v>2.244039270687237E-2</v>
      </c>
      <c r="AG465" s="2">
        <f>(Table2[[#This Row],[Close Price]]/Table2[[#This Row],[Current Month Low]])-1</f>
        <v>9.7936556821681675E-2</v>
      </c>
      <c r="AH465" s="2">
        <f>(Table2[[#This Row],[Current Month High]]/Table2[[#This Row],[Close Price]])-1</f>
        <v>6.3253856942496522E-2</v>
      </c>
      <c r="AI465">
        <v>8.5413744740532902</v>
      </c>
      <c r="AJ465">
        <v>50.200126395618199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-0.04</v>
      </c>
      <c r="AM465" t="s">
        <v>10217</v>
      </c>
      <c r="AN465">
        <v>0.03</v>
      </c>
      <c r="AO465" t="s">
        <v>10218</v>
      </c>
      <c r="AP465">
        <v>5.4718630918671997E-2</v>
      </c>
      <c r="AQ465">
        <f>(Table2[[#This Row],[Sharpe Ratio]]-AVERAGE(Table2[Sharpe Ratio]))/_xlfn.STDEV.P(Table2[Sharpe Ratio])</f>
        <v>-2.971669341388242E-2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-1.2060101629247062</v>
      </c>
      <c r="AS465">
        <f>_xlfn.RANK.AVG(Table2[[#This Row],[1Y Return vs Nifty Z-Score]],Table2[1Y Return vs Nifty Z-Score])</f>
        <v>428</v>
      </c>
      <c r="AT465">
        <f>_xlfn.RANK.AVG(Table2[[#This Row],[6M Return vs Nifty Z-Score]],Table2[6M Return vs Nifty Z-Score])</f>
        <v>551</v>
      </c>
      <c r="AU465">
        <f>_xlfn.RANK.AVG(Table2[[#This Row],[Sharpe Ratio Z-Score]],Table2[Sharpe Ratio Z-Score])</f>
        <v>349</v>
      </c>
      <c r="AV465">
        <f>(Table2[[#This Row],[Rank 1Y]]+Table2[[#This Row],[Rank 6M]]+Table2[[#This Row],[Rank Sharpe]])/3</f>
        <v>442.66666666666669</v>
      </c>
    </row>
    <row r="466" spans="1:48" x14ac:dyDescent="0.3">
      <c r="A466" t="s">
        <v>1965</v>
      </c>
      <c r="B466" t="s">
        <v>1966</v>
      </c>
      <c r="C466" t="s">
        <v>10185</v>
      </c>
      <c r="D466" t="s">
        <v>46</v>
      </c>
      <c r="E466">
        <v>3349.2756171999999</v>
      </c>
      <c r="F466">
        <v>1976.2</v>
      </c>
      <c r="G466">
        <v>-6.0114557199650998</v>
      </c>
      <c r="H466">
        <f>(Table2[[#This Row],[1Y Return vs Nifty]]-AVERAGE(Table2[1Y Return vs Nifty]))/_xlfn.STDEV.P(Table2[1Y Return vs Nifty])</f>
        <v>-0.62570400008335647</v>
      </c>
      <c r="I466">
        <v>-1.6068191871495301</v>
      </c>
      <c r="J466">
        <f>(Table2[[#This Row],[1M Return vs Nifty]]-AVERAGE(Table2[1M Return vs Nifty]))/_xlfn.STDEV.P(Table2[1M Return vs Nifty])</f>
        <v>-0.36920500188756195</v>
      </c>
      <c r="K466">
        <v>5.5619834296156698</v>
      </c>
      <c r="L466">
        <f>(Table2[[#This Row],[6M Return vs Nifty]]-AVERAGE(Table2[6M Return vs Nifty]))/_xlfn.STDEV.P(Table2[6M Return vs Nifty])</f>
        <v>-2.3688106583735293E-2</v>
      </c>
      <c r="M466">
        <v>0.49248718423202598</v>
      </c>
      <c r="N466">
        <f>(Table2[[#This Row],[1W Return vs Nifty]]-AVERAGE(Table2[1W Return vs Nifty]))/_xlfn.STDEV.P(Table2[1W Return vs Nifty])</f>
        <v>-0.29861268699570614</v>
      </c>
      <c r="O466">
        <v>1924.66</v>
      </c>
      <c r="P466">
        <v>1831.4333236974201</v>
      </c>
      <c r="Q466">
        <v>1683.99385286443</v>
      </c>
      <c r="R466">
        <v>58.463087564561697</v>
      </c>
      <c r="S466" s="2">
        <f>(Table2[[#This Row],[Close Price]]-Table2[[#This Row],[20D EMA]])/Table2[[#This Row],[20D EMA]]</f>
        <v>2.6778755728284455E-2</v>
      </c>
      <c r="T466" s="2">
        <f>(Table2[[#This Row],[Close Price]]-Table2[[#This Row],[50D EMA]])/Table2[[#This Row],[50D EMA]]</f>
        <v>7.904556198110195E-2</v>
      </c>
      <c r="U466" s="2">
        <f>(Table2[[#This Row],[Close Price]]-Table2[[#This Row],[200D EMA]])/Table2[[#This Row],[200D EMA]]</f>
        <v>0.17351972315013797</v>
      </c>
      <c r="V466">
        <v>1.3360995537767399</v>
      </c>
      <c r="W466">
        <v>1944.2</v>
      </c>
      <c r="X466">
        <v>2005.85</v>
      </c>
      <c r="Y466">
        <v>1905</v>
      </c>
      <c r="Z466">
        <v>2000.95</v>
      </c>
      <c r="AA466">
        <v>1820</v>
      </c>
      <c r="AB466">
        <v>2090</v>
      </c>
      <c r="AC466" s="2">
        <f>(Table2[[#This Row],[Close Price]]/Table2[[#This Row],[Day Low]])-1</f>
        <v>1.6459212015224711E-2</v>
      </c>
      <c r="AD466" s="2">
        <f>(Table2[[#This Row],[Day High]]/Table2[[#This Row],[Close Price]])-1</f>
        <v>1.5003542151603932E-2</v>
      </c>
      <c r="AE466" s="2">
        <f>(Table2[[#This Row],[Close Price]]/Table2[[#This Row],[Current Week Low]])-1</f>
        <v>3.7375328083989467E-2</v>
      </c>
      <c r="AF466" s="2">
        <f>(Table2[[#This Row],[Current Week High]]/Table2[[#This Row],[Close Price]])-1</f>
        <v>1.2524036028741969E-2</v>
      </c>
      <c r="AG466" s="2">
        <f>(Table2[[#This Row],[Close Price]]/Table2[[#This Row],[Current Month Low]])-1</f>
        <v>8.5824175824175786E-2</v>
      </c>
      <c r="AH466" s="2">
        <f>(Table2[[#This Row],[Current Month High]]/Table2[[#This Row],[Close Price]])-1</f>
        <v>5.7585264649326895E-2</v>
      </c>
      <c r="AI466">
        <v>5.7585264649326797</v>
      </c>
      <c r="AJ466">
        <v>39.759547383309702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0.09</v>
      </c>
      <c r="AM466" t="s">
        <v>10218</v>
      </c>
      <c r="AN466">
        <v>-1.71</v>
      </c>
      <c r="AO466" t="s">
        <v>10217</v>
      </c>
      <c r="AP466">
        <v>2.1829599654187001E-2</v>
      </c>
      <c r="AQ466">
        <f>(Table2[[#This Row],[Sharpe Ratio]]-AVERAGE(Table2[Sharpe Ratio]))/_xlfn.STDEV.P(Table2[Sharpe Ratio])</f>
        <v>-0.41043113685098076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-1.7276409324013406</v>
      </c>
      <c r="AS466">
        <f>_xlfn.RANK.AVG(Table2[[#This Row],[1Y Return vs Nifty Z-Score]],Table2[1Y Return vs Nifty Z-Score])</f>
        <v>547</v>
      </c>
      <c r="AT466">
        <f>_xlfn.RANK.AVG(Table2[[#This Row],[6M Return vs Nifty Z-Score]],Table2[6M Return vs Nifty Z-Score])</f>
        <v>336</v>
      </c>
      <c r="AU466">
        <f>_xlfn.RANK.AVG(Table2[[#This Row],[Sharpe Ratio Z-Score]],Table2[Sharpe Ratio Z-Score])</f>
        <v>446</v>
      </c>
      <c r="AV466">
        <f>(Table2[[#This Row],[Rank 1Y]]+Table2[[#This Row],[Rank 6M]]+Table2[[#This Row],[Rank Sharpe]])/3</f>
        <v>443</v>
      </c>
    </row>
    <row r="467" spans="1:48" x14ac:dyDescent="0.3">
      <c r="A467" t="s">
        <v>47</v>
      </c>
      <c r="B467" t="s">
        <v>48</v>
      </c>
      <c r="C467" t="s">
        <v>10172</v>
      </c>
      <c r="D467" t="s">
        <v>21</v>
      </c>
      <c r="E467">
        <v>444509.44748074003</v>
      </c>
      <c r="F467">
        <v>1642.6</v>
      </c>
      <c r="G467">
        <v>20.783482690184201</v>
      </c>
      <c r="H467">
        <f>(Table2[[#This Row],[1Y Return vs Nifty]]-AVERAGE(Table2[1Y Return vs Nifty]))/_xlfn.STDEV.P(Table2[1Y Return vs Nifty])</f>
        <v>-0.25830519704314353</v>
      </c>
      <c r="I467">
        <v>8.2018097201476792</v>
      </c>
      <c r="J467">
        <f>(Table2[[#This Row],[1M Return vs Nifty]]-AVERAGE(Table2[1M Return vs Nifty]))/_xlfn.STDEV.P(Table2[1M Return vs Nifty])</f>
        <v>0.61799563105493316</v>
      </c>
      <c r="K467">
        <v>-10.6203536834396</v>
      </c>
      <c r="L467">
        <f>(Table2[[#This Row],[6M Return vs Nifty]]-AVERAGE(Table2[6M Return vs Nifty]))/_xlfn.STDEV.P(Table2[6M Return vs Nifty])</f>
        <v>-0.57298944752386727</v>
      </c>
      <c r="M467">
        <v>7.5096132122086795E-2</v>
      </c>
      <c r="N467">
        <f>(Table2[[#This Row],[1W Return vs Nifty]]-AVERAGE(Table2[1W Return vs Nifty]))/_xlfn.STDEV.P(Table2[1W Return vs Nifty])</f>
        <v>-0.38446003149454727</v>
      </c>
      <c r="O467">
        <v>1571.18</v>
      </c>
      <c r="P467">
        <v>1510.88122929066</v>
      </c>
      <c r="Q467">
        <v>1435.7226755368899</v>
      </c>
      <c r="R467">
        <v>78.603447491980504</v>
      </c>
      <c r="S467" s="2">
        <f>(Table2[[#This Row],[Close Price]]-Table2[[#This Row],[20D EMA]])/Table2[[#This Row],[20D EMA]]</f>
        <v>4.5456281266309295E-2</v>
      </c>
      <c r="T467" s="2">
        <f>(Table2[[#This Row],[Close Price]]-Table2[[#This Row],[50D EMA]])/Table2[[#This Row],[50D EMA]]</f>
        <v>8.7180096062997758E-2</v>
      </c>
      <c r="U467" s="2">
        <f>(Table2[[#This Row],[Close Price]]-Table2[[#This Row],[200D EMA]])/Table2[[#This Row],[200D EMA]]</f>
        <v>0.14409281680095218</v>
      </c>
      <c r="V467">
        <v>0.75464530337767299</v>
      </c>
      <c r="W467">
        <v>1636.1</v>
      </c>
      <c r="X467">
        <v>1654.5</v>
      </c>
      <c r="Y467">
        <v>1618</v>
      </c>
      <c r="Z467">
        <v>1645</v>
      </c>
      <c r="AA467">
        <v>1455</v>
      </c>
      <c r="AB467">
        <v>1645</v>
      </c>
      <c r="AC467" s="2">
        <f>(Table2[[#This Row],[Close Price]]/Table2[[#This Row],[Day Low]])-1</f>
        <v>3.9728622944807945E-3</v>
      </c>
      <c r="AD467" s="2">
        <f>(Table2[[#This Row],[Day High]]/Table2[[#This Row],[Close Price]])-1</f>
        <v>7.2446122001705859E-3</v>
      </c>
      <c r="AE467" s="2">
        <f>(Table2[[#This Row],[Close Price]]/Table2[[#This Row],[Current Week Low]])-1</f>
        <v>1.5203955500618038E-2</v>
      </c>
      <c r="AF467" s="2">
        <f>(Table2[[#This Row],[Current Week High]]/Table2[[#This Row],[Close Price]])-1</f>
        <v>1.4610982588578736E-3</v>
      </c>
      <c r="AG467" s="2">
        <f>(Table2[[#This Row],[Close Price]]/Table2[[#This Row],[Current Month Low]])-1</f>
        <v>0.12893470790377992</v>
      </c>
      <c r="AH467" s="2">
        <f>(Table2[[#This Row],[Current Month High]]/Table2[[#This Row],[Close Price]])-1</f>
        <v>1.4610982588578736E-3</v>
      </c>
      <c r="AI467">
        <v>3.3331304030196098</v>
      </c>
      <c r="AJ467">
        <v>49.872262773722603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0.01</v>
      </c>
      <c r="AM467" t="s">
        <v>10218</v>
      </c>
      <c r="AN467">
        <v>5.28</v>
      </c>
      <c r="AO467" t="s">
        <v>10218</v>
      </c>
      <c r="AP467">
        <v>2.4030989791744999E-2</v>
      </c>
      <c r="AQ467">
        <f>(Table2[[#This Row],[Sharpe Ratio]]-AVERAGE(Table2[Sharpe Ratio]))/_xlfn.STDEV.P(Table2[Sharpe Ratio])</f>
        <v>-0.3849484458507953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-0.98270749085742026</v>
      </c>
      <c r="AS467">
        <f>_xlfn.RANK.AVG(Table2[[#This Row],[1Y Return vs Nifty Z-Score]],Table2[1Y Return vs Nifty Z-Score])</f>
        <v>379</v>
      </c>
      <c r="AT467">
        <f>_xlfn.RANK.AVG(Table2[[#This Row],[6M Return vs Nifty Z-Score]],Table2[6M Return vs Nifty Z-Score])</f>
        <v>512</v>
      </c>
      <c r="AU467">
        <f>_xlfn.RANK.AVG(Table2[[#This Row],[Sharpe Ratio Z-Score]],Table2[Sharpe Ratio Z-Score])</f>
        <v>439</v>
      </c>
      <c r="AV467">
        <f>(Table2[[#This Row],[Rank 1Y]]+Table2[[#This Row],[Rank 6M]]+Table2[[#This Row],[Rank Sharpe]])/3</f>
        <v>443.33333333333331</v>
      </c>
    </row>
    <row r="468" spans="1:48" x14ac:dyDescent="0.3">
      <c r="A468" t="s">
        <v>1316</v>
      </c>
      <c r="B468" t="s">
        <v>1317</v>
      </c>
      <c r="C468" t="s">
        <v>10184</v>
      </c>
      <c r="D468" t="s">
        <v>92</v>
      </c>
      <c r="E468">
        <v>8583.7979636500004</v>
      </c>
      <c r="F468">
        <v>780.5</v>
      </c>
      <c r="G468">
        <v>-28.430021914386099</v>
      </c>
      <c r="H468">
        <f>(Table2[[#This Row],[1Y Return vs Nifty]]-AVERAGE(Table2[1Y Return vs Nifty]))/_xlfn.STDEV.P(Table2[1Y Return vs Nifty])</f>
        <v>-0.93309617466615913</v>
      </c>
      <c r="I468">
        <v>0.64978431264194803</v>
      </c>
      <c r="J468">
        <f>(Table2[[#This Row],[1M Return vs Nifty]]-AVERAGE(Table2[1M Return vs Nifty]))/_xlfn.STDEV.P(Table2[1M Return vs Nifty])</f>
        <v>-0.1420865713353503</v>
      </c>
      <c r="K468">
        <v>-11.345380053664799</v>
      </c>
      <c r="L468">
        <f>(Table2[[#This Row],[6M Return vs Nifty]]-AVERAGE(Table2[6M Return vs Nifty]))/_xlfn.STDEV.P(Table2[6M Return vs Nifty])</f>
        <v>-0.59760010509448225</v>
      </c>
      <c r="M468">
        <v>3.2592166883367</v>
      </c>
      <c r="N468">
        <f>(Table2[[#This Row],[1W Return vs Nifty]]-AVERAGE(Table2[1W Return vs Nifty]))/_xlfn.STDEV.P(Table2[1W Return vs Nifty])</f>
        <v>0.27043731940313936</v>
      </c>
      <c r="O468">
        <v>780.35</v>
      </c>
      <c r="P468">
        <v>768.56397915682305</v>
      </c>
      <c r="Q468">
        <v>737.43890946847296</v>
      </c>
      <c r="R468">
        <v>49.896255715050003</v>
      </c>
      <c r="S468" s="2">
        <f>(Table2[[#This Row],[Close Price]]-Table2[[#This Row],[20D EMA]])/Table2[[#This Row],[20D EMA]]</f>
        <v>1.9222143909781157E-4</v>
      </c>
      <c r="T468" s="2">
        <f>(Table2[[#This Row],[Close Price]]-Table2[[#This Row],[50D EMA]])/Table2[[#This Row],[50D EMA]]</f>
        <v>1.5530289171594705E-2</v>
      </c>
      <c r="U468" s="2">
        <f>(Table2[[#This Row],[Close Price]]-Table2[[#This Row],[200D EMA]])/Table2[[#This Row],[200D EMA]]</f>
        <v>5.839275630650459E-2</v>
      </c>
      <c r="V468">
        <v>0.91780230773417204</v>
      </c>
      <c r="W468">
        <v>769.75</v>
      </c>
      <c r="X468">
        <v>781.45</v>
      </c>
      <c r="Y468">
        <v>763</v>
      </c>
      <c r="Z468">
        <v>795.2</v>
      </c>
      <c r="AA468">
        <v>737</v>
      </c>
      <c r="AB468">
        <v>920</v>
      </c>
      <c r="AC468" s="2">
        <f>(Table2[[#This Row],[Close Price]]/Table2[[#This Row],[Day Low]])-1</f>
        <v>1.3965573238064355E-2</v>
      </c>
      <c r="AD468" s="2">
        <f>(Table2[[#This Row],[Day High]]/Table2[[#This Row],[Close Price]])-1</f>
        <v>1.217168481742581E-3</v>
      </c>
      <c r="AE468" s="2">
        <f>(Table2[[#This Row],[Close Price]]/Table2[[#This Row],[Current Week Low]])-1</f>
        <v>2.2935779816513735E-2</v>
      </c>
      <c r="AF468" s="2">
        <f>(Table2[[#This Row],[Current Week High]]/Table2[[#This Row],[Close Price]])-1</f>
        <v>1.8834080717488932E-2</v>
      </c>
      <c r="AG468" s="2">
        <f>(Table2[[#This Row],[Close Price]]/Table2[[#This Row],[Current Month Low]])-1</f>
        <v>5.9023066485752951E-2</v>
      </c>
      <c r="AH468" s="2">
        <f>(Table2[[#This Row],[Current Month High]]/Table2[[#This Row],[Close Price]])-1</f>
        <v>0.17873158231902631</v>
      </c>
      <c r="AI468">
        <v>17.8731582319026</v>
      </c>
      <c r="AJ468">
        <v>26.7045454545454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-0.05</v>
      </c>
      <c r="AM468" t="s">
        <v>10217</v>
      </c>
      <c r="AN468">
        <v>-8.34</v>
      </c>
      <c r="AO468" t="s">
        <v>10217</v>
      </c>
      <c r="AP468">
        <v>0.12747423072267</v>
      </c>
      <c r="AQ468">
        <f>(Table2[[#This Row],[Sharpe Ratio]]-AVERAGE(Table2[Sharpe Ratio]))/_xlfn.STDEV.P(Table2[Sharpe Ratio])</f>
        <v>0.81248225928747186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-0.5898632724053805</v>
      </c>
      <c r="AS468">
        <f>_xlfn.RANK.AVG(Table2[[#This Row],[1Y Return vs Nifty Z-Score]],Table2[1Y Return vs Nifty Z-Score])</f>
        <v>652</v>
      </c>
      <c r="AT468">
        <f>_xlfn.RANK.AVG(Table2[[#This Row],[6M Return vs Nifty Z-Score]],Table2[6M Return vs Nifty Z-Score])</f>
        <v>522</v>
      </c>
      <c r="AU468">
        <f>_xlfn.RANK.AVG(Table2[[#This Row],[Sharpe Ratio Z-Score]],Table2[Sharpe Ratio Z-Score])</f>
        <v>157</v>
      </c>
      <c r="AV468">
        <f>(Table2[[#This Row],[Rank 1Y]]+Table2[[#This Row],[Rank 6M]]+Table2[[#This Row],[Rank Sharpe]])/3</f>
        <v>443.66666666666669</v>
      </c>
    </row>
    <row r="469" spans="1:48" x14ac:dyDescent="0.3">
      <c r="A469" t="s">
        <v>1806</v>
      </c>
      <c r="B469" t="s">
        <v>1807</v>
      </c>
      <c r="C469" t="s">
        <v>10172</v>
      </c>
      <c r="D469" t="s">
        <v>290</v>
      </c>
      <c r="E469">
        <v>4103.6812361000002</v>
      </c>
      <c r="F469">
        <v>1532.75</v>
      </c>
      <c r="G469">
        <v>11.229746570447199</v>
      </c>
      <c r="H469">
        <f>(Table2[[#This Row],[1Y Return vs Nifty]]-AVERAGE(Table2[1Y Return vs Nifty]))/_xlfn.STDEV.P(Table2[1Y Return vs Nifty])</f>
        <v>-0.38930125164216828</v>
      </c>
      <c r="I469">
        <v>5.4247552958169099</v>
      </c>
      <c r="J469">
        <f>(Table2[[#This Row],[1M Return vs Nifty]]-AVERAGE(Table2[1M Return vs Nifty]))/_xlfn.STDEV.P(Table2[1M Return vs Nifty])</f>
        <v>0.338495824168007</v>
      </c>
      <c r="K469">
        <v>-18.926469800170999</v>
      </c>
      <c r="L469">
        <f>(Table2[[#This Row],[6M Return vs Nifty]]-AVERAGE(Table2[6M Return vs Nifty]))/_xlfn.STDEV.P(Table2[6M Return vs Nifty])</f>
        <v>-0.8549364054354105</v>
      </c>
      <c r="M469">
        <v>-1.9226138817581699</v>
      </c>
      <c r="N469">
        <f>(Table2[[#This Row],[1W Return vs Nifty]]-AVERAGE(Table2[1W Return vs Nifty]))/_xlfn.STDEV.P(Table2[1W Return vs Nifty])</f>
        <v>-0.79534114383135679</v>
      </c>
      <c r="O469">
        <v>1473.75</v>
      </c>
      <c r="P469">
        <v>1410.6405120506399</v>
      </c>
      <c r="Q469">
        <v>1315.4950801257701</v>
      </c>
      <c r="R469">
        <v>67.071954633355503</v>
      </c>
      <c r="S469" s="2">
        <f>(Table2[[#This Row],[Close Price]]-Table2[[#This Row],[20D EMA]])/Table2[[#This Row],[20D EMA]]</f>
        <v>4.0033927056827817E-2</v>
      </c>
      <c r="T469" s="2">
        <f>(Table2[[#This Row],[Close Price]]-Table2[[#This Row],[50D EMA]])/Table2[[#This Row],[50D EMA]]</f>
        <v>8.6563151211253825E-2</v>
      </c>
      <c r="U469" s="2">
        <f>(Table2[[#This Row],[Close Price]]-Table2[[#This Row],[200D EMA]])/Table2[[#This Row],[200D EMA]]</f>
        <v>0.16515068977183778</v>
      </c>
      <c r="V469">
        <v>1.35087083052576</v>
      </c>
      <c r="W469">
        <v>1534.05</v>
      </c>
      <c r="X469">
        <v>1625</v>
      </c>
      <c r="Y469">
        <v>1500.6</v>
      </c>
      <c r="Z469">
        <v>1559</v>
      </c>
      <c r="AA469">
        <v>1370</v>
      </c>
      <c r="AB469">
        <v>1645</v>
      </c>
      <c r="AC469" s="2">
        <f>(Table2[[#This Row],[Close Price]]/Table2[[#This Row],[Day Low]])-1</f>
        <v>-8.4743000554088344E-4</v>
      </c>
      <c r="AD469" s="2">
        <f>(Table2[[#This Row],[Day High]]/Table2[[#This Row],[Close Price]])-1</f>
        <v>6.0185940303376206E-2</v>
      </c>
      <c r="AE469" s="2">
        <f>(Table2[[#This Row],[Close Price]]/Table2[[#This Row],[Current Week Low]])-1</f>
        <v>2.142476342796229E-2</v>
      </c>
      <c r="AF469" s="2">
        <f>(Table2[[#This Row],[Current Week High]]/Table2[[#This Row],[Close Price]])-1</f>
        <v>1.7126080574131564E-2</v>
      </c>
      <c r="AG469" s="2">
        <f>(Table2[[#This Row],[Close Price]]/Table2[[#This Row],[Current Month Low]])-1</f>
        <v>0.11879562043795611</v>
      </c>
      <c r="AH469" s="2">
        <f>(Table2[[#This Row],[Current Month High]]/Table2[[#This Row],[Close Price]])-1</f>
        <v>7.3234382645571694E-2</v>
      </c>
      <c r="AI469">
        <v>18.9332898385255</v>
      </c>
      <c r="AJ469">
        <v>62.195767195767203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-7.0000000000000007E-2</v>
      </c>
      <c r="AM469" t="s">
        <v>10217</v>
      </c>
      <c r="AN469">
        <v>7.34</v>
      </c>
      <c r="AO469" t="s">
        <v>10218</v>
      </c>
      <c r="AP469">
        <v>6.9292598994139004E-2</v>
      </c>
      <c r="AQ469">
        <f>(Table2[[#This Row],[Sharpe Ratio]]-AVERAGE(Table2[Sharpe Ratio]))/_xlfn.STDEV.P(Table2[Sharpe Ratio])</f>
        <v>0.13898758066162048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-1.5620953960793083</v>
      </c>
      <c r="AS469">
        <f>_xlfn.RANK.AVG(Table2[[#This Row],[1Y Return vs Nifty Z-Score]],Table2[1Y Return vs Nifty Z-Score])</f>
        <v>435</v>
      </c>
      <c r="AT469">
        <f>_xlfn.RANK.AVG(Table2[[#This Row],[6M Return vs Nifty Z-Score]],Table2[6M Return vs Nifty Z-Score])</f>
        <v>606</v>
      </c>
      <c r="AU469">
        <f>_xlfn.RANK.AVG(Table2[[#This Row],[Sharpe Ratio Z-Score]],Table2[Sharpe Ratio Z-Score])</f>
        <v>291</v>
      </c>
      <c r="AV469">
        <f>(Table2[[#This Row],[Rank 1Y]]+Table2[[#This Row],[Rank 6M]]+Table2[[#This Row],[Rank Sharpe]])/3</f>
        <v>444</v>
      </c>
    </row>
    <row r="470" spans="1:48" x14ac:dyDescent="0.3">
      <c r="A470" t="s">
        <v>586</v>
      </c>
      <c r="B470" t="s">
        <v>587</v>
      </c>
      <c r="C470" t="s">
        <v>10178</v>
      </c>
      <c r="D470" t="s">
        <v>60</v>
      </c>
      <c r="E470">
        <v>33183.2431933099</v>
      </c>
      <c r="F470">
        <v>1307.95</v>
      </c>
      <c r="G470">
        <v>23.426057567743001</v>
      </c>
      <c r="H470">
        <f>(Table2[[#This Row],[1Y Return vs Nifty]]-AVERAGE(Table2[1Y Return vs Nifty]))/_xlfn.STDEV.P(Table2[1Y Return vs Nifty])</f>
        <v>-0.22207153111348071</v>
      </c>
      <c r="I470">
        <v>10.795576231625899</v>
      </c>
      <c r="J470">
        <f>(Table2[[#This Row],[1M Return vs Nifty]]-AVERAGE(Table2[1M Return vs Nifty]))/_xlfn.STDEV.P(Table2[1M Return vs Nifty])</f>
        <v>0.8790482171030598</v>
      </c>
      <c r="K470">
        <v>1.9089465656662801</v>
      </c>
      <c r="L470">
        <f>(Table2[[#This Row],[6M Return vs Nifty]]-AVERAGE(Table2[6M Return vs Nifty]))/_xlfn.STDEV.P(Table2[6M Return vs Nifty])</f>
        <v>-0.14768861614253528</v>
      </c>
      <c r="M470">
        <v>2.0402563130150901</v>
      </c>
      <c r="N470">
        <f>(Table2[[#This Row],[1W Return vs Nifty]]-AVERAGE(Table2[1W Return vs Nifty]))/_xlfn.STDEV.P(Table2[1W Return vs Nifty])</f>
        <v>1.9726359640858865E-2</v>
      </c>
      <c r="O470">
        <v>1237.06</v>
      </c>
      <c r="P470">
        <v>1220.6933368928601</v>
      </c>
      <c r="Q470">
        <v>1151.9708481915</v>
      </c>
      <c r="R470">
        <v>80.865517175846094</v>
      </c>
      <c r="S470" s="2">
        <f>(Table2[[#This Row],[Close Price]]-Table2[[#This Row],[20D EMA]])/Table2[[#This Row],[20D EMA]]</f>
        <v>5.7305223675488744E-2</v>
      </c>
      <c r="T470" s="2">
        <f>(Table2[[#This Row],[Close Price]]-Table2[[#This Row],[50D EMA]])/Table2[[#This Row],[50D EMA]]</f>
        <v>7.1481231583717941E-2</v>
      </c>
      <c r="U470" s="2">
        <f>(Table2[[#This Row],[Close Price]]-Table2[[#This Row],[200D EMA]])/Table2[[#This Row],[200D EMA]]</f>
        <v>0.13540199567842764</v>
      </c>
      <c r="V470">
        <v>0.61709062634966605</v>
      </c>
      <c r="W470">
        <v>1300</v>
      </c>
      <c r="X470">
        <v>1314.5</v>
      </c>
      <c r="Y470">
        <v>1285.3</v>
      </c>
      <c r="Z470">
        <v>1322.85</v>
      </c>
      <c r="AA470">
        <v>1113.3</v>
      </c>
      <c r="AB470">
        <v>1322.85</v>
      </c>
      <c r="AC470" s="2">
        <f>(Table2[[#This Row],[Close Price]]/Table2[[#This Row],[Day Low]])-1</f>
        <v>6.1153846153847446E-3</v>
      </c>
      <c r="AD470" s="2">
        <f>(Table2[[#This Row],[Day High]]/Table2[[#This Row],[Close Price]])-1</f>
        <v>5.0078366910049077E-3</v>
      </c>
      <c r="AE470" s="2">
        <f>(Table2[[#This Row],[Close Price]]/Table2[[#This Row],[Current Week Low]])-1</f>
        <v>1.7622344977826332E-2</v>
      </c>
      <c r="AF470" s="2">
        <f>(Table2[[#This Row],[Current Week High]]/Table2[[#This Row],[Close Price]])-1</f>
        <v>1.1391872778011347E-2</v>
      </c>
      <c r="AG470" s="2">
        <f>(Table2[[#This Row],[Close Price]]/Table2[[#This Row],[Current Month Low]])-1</f>
        <v>0.17484056408874515</v>
      </c>
      <c r="AH470" s="2">
        <f>(Table2[[#This Row],[Current Month High]]/Table2[[#This Row],[Close Price]])-1</f>
        <v>1.1391872778011347E-2</v>
      </c>
      <c r="AI470">
        <v>5.0957605413050899</v>
      </c>
      <c r="AJ470">
        <v>54.366812227074199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-0.12</v>
      </c>
      <c r="AM470" t="s">
        <v>10217</v>
      </c>
      <c r="AN470">
        <v>6.9</v>
      </c>
      <c r="AO470" t="s">
        <v>10218</v>
      </c>
      <c r="AP470">
        <v>-2.4920411523214E-2</v>
      </c>
      <c r="AQ470">
        <f>(Table2[[#This Row],[Sharpe Ratio]]-AVERAGE(Table2[Sharpe Ratio]))/_xlfn.STDEV.P(Table2[Sharpe Ratio])</f>
        <v>-0.95159649812149771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-0.42258206863359493</v>
      </c>
      <c r="AS470">
        <f>_xlfn.RANK.AVG(Table2[[#This Row],[1Y Return vs Nifty Z-Score]],Table2[1Y Return vs Nifty Z-Score])</f>
        <v>362</v>
      </c>
      <c r="AT470">
        <f>_xlfn.RANK.AVG(Table2[[#This Row],[6M Return vs Nifty Z-Score]],Table2[6M Return vs Nifty Z-Score])</f>
        <v>371</v>
      </c>
      <c r="AU470">
        <f>_xlfn.RANK.AVG(Table2[[#This Row],[Sharpe Ratio Z-Score]],Table2[Sharpe Ratio Z-Score])</f>
        <v>608</v>
      </c>
      <c r="AV470">
        <f>(Table2[[#This Row],[Rank 1Y]]+Table2[[#This Row],[Rank 6M]]+Table2[[#This Row],[Rank Sharpe]])/3</f>
        <v>447</v>
      </c>
    </row>
    <row r="471" spans="1:48" x14ac:dyDescent="0.3">
      <c r="A471" t="s">
        <v>640</v>
      </c>
      <c r="B471" t="s">
        <v>641</v>
      </c>
      <c r="C471" t="s">
        <v>10183</v>
      </c>
      <c r="D471" t="s">
        <v>258</v>
      </c>
      <c r="E471">
        <v>28660.425599999999</v>
      </c>
      <c r="F471">
        <v>2588.5500000000002</v>
      </c>
      <c r="G471">
        <v>-14.638934162193999</v>
      </c>
      <c r="H471">
        <f>(Table2[[#This Row],[1Y Return vs Nifty]]-AVERAGE(Table2[1Y Return vs Nifty]))/_xlfn.STDEV.P(Table2[1Y Return vs Nifty])</f>
        <v>-0.74399967236336884</v>
      </c>
      <c r="I471">
        <v>-6.3855906508307099</v>
      </c>
      <c r="J471">
        <f>(Table2[[#This Row],[1M Return vs Nifty]]-AVERAGE(Table2[1M Return vs Nifty]))/_xlfn.STDEV.P(Table2[1M Return vs Nifty])</f>
        <v>-0.85016990108197366</v>
      </c>
      <c r="K471">
        <v>-5.5578588202862997</v>
      </c>
      <c r="L471">
        <f>(Table2[[#This Row],[6M Return vs Nifty]]-AVERAGE(Table2[6M Return vs Nifty]))/_xlfn.STDEV.P(Table2[6M Return vs Nifty])</f>
        <v>-0.40114559101508335</v>
      </c>
      <c r="M471">
        <v>2.5077234868161402</v>
      </c>
      <c r="N471">
        <f>(Table2[[#This Row],[1W Return vs Nifty]]-AVERAGE(Table2[1W Return vs Nifty]))/_xlfn.STDEV.P(Table2[1W Return vs Nifty])</f>
        <v>0.11587316323986863</v>
      </c>
      <c r="O471">
        <v>2659.19</v>
      </c>
      <c r="P471">
        <v>2598.9069905024999</v>
      </c>
      <c r="Q471">
        <v>2334.36188672054</v>
      </c>
      <c r="R471">
        <v>42.208607840049702</v>
      </c>
      <c r="S471" s="2">
        <f>(Table2[[#This Row],[Close Price]]-Table2[[#This Row],[20D EMA]])/Table2[[#This Row],[20D EMA]]</f>
        <v>-2.6564480161252062E-2</v>
      </c>
      <c r="T471" s="2">
        <f>(Table2[[#This Row],[Close Price]]-Table2[[#This Row],[50D EMA]])/Table2[[#This Row],[50D EMA]]</f>
        <v>-3.9851331888168711E-3</v>
      </c>
      <c r="U471" s="2">
        <f>(Table2[[#This Row],[Close Price]]-Table2[[#This Row],[200D EMA]])/Table2[[#This Row],[200D EMA]]</f>
        <v>0.10888976329054094</v>
      </c>
      <c r="V471">
        <v>1.1189259665547899</v>
      </c>
      <c r="W471">
        <v>2580.5500000000002</v>
      </c>
      <c r="X471">
        <v>2615</v>
      </c>
      <c r="Y471">
        <v>2578</v>
      </c>
      <c r="Z471">
        <v>2787.3</v>
      </c>
      <c r="AA471">
        <v>2505</v>
      </c>
      <c r="AB471">
        <v>2960</v>
      </c>
      <c r="AC471" s="2">
        <f>(Table2[[#This Row],[Close Price]]/Table2[[#This Row],[Day Low]])-1</f>
        <v>3.1001143167155298E-3</v>
      </c>
      <c r="AD471" s="2">
        <f>(Table2[[#This Row],[Day High]]/Table2[[#This Row],[Close Price]])-1</f>
        <v>1.0218075756697642E-2</v>
      </c>
      <c r="AE471" s="2">
        <f>(Table2[[#This Row],[Close Price]]/Table2[[#This Row],[Current Week Low]])-1</f>
        <v>4.0923196276183571E-3</v>
      </c>
      <c r="AF471" s="2">
        <f>(Table2[[#This Row],[Current Week High]]/Table2[[#This Row],[Close Price]])-1</f>
        <v>7.6780436924146711E-2</v>
      </c>
      <c r="AG471" s="2">
        <f>(Table2[[#This Row],[Close Price]]/Table2[[#This Row],[Current Month Low]])-1</f>
        <v>3.3353293413173724E-2</v>
      </c>
      <c r="AH471" s="2">
        <f>(Table2[[#This Row],[Current Month High]]/Table2[[#This Row],[Close Price]])-1</f>
        <v>0.14349732475710342</v>
      </c>
      <c r="AI471">
        <v>14.349732475710301</v>
      </c>
      <c r="AJ471">
        <v>38.041275597269603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0.01</v>
      </c>
      <c r="AM471" t="s">
        <v>10218</v>
      </c>
      <c r="AN471">
        <v>-3.43</v>
      </c>
      <c r="AO471" t="s">
        <v>10217</v>
      </c>
      <c r="AP471">
        <v>6.901231111884E-2</v>
      </c>
      <c r="AQ471">
        <f>(Table2[[#This Row],[Sharpe Ratio]]-AVERAGE(Table2[Sharpe Ratio]))/_xlfn.STDEV.P(Table2[Sharpe Ratio])</f>
        <v>0.13574304476792098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-1.7436989564526364</v>
      </c>
      <c r="AS471">
        <f>_xlfn.RANK.AVG(Table2[[#This Row],[1Y Return vs Nifty Z-Score]],Table2[1Y Return vs Nifty Z-Score])</f>
        <v>592</v>
      </c>
      <c r="AT471">
        <f>_xlfn.RANK.AVG(Table2[[#This Row],[6M Return vs Nifty Z-Score]],Table2[6M Return vs Nifty Z-Score])</f>
        <v>462</v>
      </c>
      <c r="AU471">
        <f>_xlfn.RANK.AVG(Table2[[#This Row],[Sharpe Ratio Z-Score]],Table2[Sharpe Ratio Z-Score])</f>
        <v>292</v>
      </c>
      <c r="AV471">
        <f>(Table2[[#This Row],[Rank 1Y]]+Table2[[#This Row],[Rank 6M]]+Table2[[#This Row],[Rank Sharpe]])/3</f>
        <v>448.66666666666669</v>
      </c>
    </row>
    <row r="472" spans="1:48" x14ac:dyDescent="0.3">
      <c r="A472" t="s">
        <v>632</v>
      </c>
      <c r="B472" t="s">
        <v>633</v>
      </c>
      <c r="C472" t="s">
        <v>10177</v>
      </c>
      <c r="D472" t="s">
        <v>198</v>
      </c>
      <c r="E472">
        <v>29452.642981050001</v>
      </c>
      <c r="F472">
        <v>1401.65</v>
      </c>
      <c r="G472">
        <v>-13.8007680785673</v>
      </c>
      <c r="H472">
        <f>(Table2[[#This Row],[1Y Return vs Nifty]]-AVERAGE(Table2[1Y Return vs Nifty]))/_xlfn.STDEV.P(Table2[1Y Return vs Nifty])</f>
        <v>-0.73250715795039634</v>
      </c>
      <c r="I472">
        <v>2.7531028968310198</v>
      </c>
      <c r="J472">
        <f>(Table2[[#This Row],[1M Return vs Nifty]]-AVERAGE(Table2[1M Return vs Nifty]))/_xlfn.STDEV.P(Table2[1M Return vs Nifty])</f>
        <v>6.9604324223601036E-2</v>
      </c>
      <c r="K472">
        <v>0.12320391712711699</v>
      </c>
      <c r="L472">
        <f>(Table2[[#This Row],[6M Return vs Nifty]]-AVERAGE(Table2[6M Return vs Nifty]))/_xlfn.STDEV.P(Table2[6M Return vs Nifty])</f>
        <v>-0.20830475734411644</v>
      </c>
      <c r="M472">
        <v>-1.1421944688107399</v>
      </c>
      <c r="N472">
        <f>(Table2[[#This Row],[1W Return vs Nifty]]-AVERAGE(Table2[1W Return vs Nifty]))/_xlfn.STDEV.P(Table2[1W Return vs Nifty])</f>
        <v>-0.63482755864976881</v>
      </c>
      <c r="O472">
        <v>1390.79</v>
      </c>
      <c r="P472">
        <v>1326.0661108709</v>
      </c>
      <c r="Q472">
        <v>1218.0554498460899</v>
      </c>
      <c r="R472">
        <v>49.940361575080203</v>
      </c>
      <c r="S472" s="2">
        <f>(Table2[[#This Row],[Close Price]]-Table2[[#This Row],[20D EMA]])/Table2[[#This Row],[20D EMA]]</f>
        <v>7.8085117091725763E-3</v>
      </c>
      <c r="T472" s="2">
        <f>(Table2[[#This Row],[Close Price]]-Table2[[#This Row],[50D EMA]])/Table2[[#This Row],[50D EMA]]</f>
        <v>5.6998582883216867E-2</v>
      </c>
      <c r="U472" s="2">
        <f>(Table2[[#This Row],[Close Price]]-Table2[[#This Row],[200D EMA]])/Table2[[#This Row],[200D EMA]]</f>
        <v>0.15072757991198896</v>
      </c>
      <c r="V472">
        <v>0.99411886494320401</v>
      </c>
      <c r="W472">
        <v>1398.25</v>
      </c>
      <c r="X472">
        <v>1450</v>
      </c>
      <c r="Y472">
        <v>1388.95</v>
      </c>
      <c r="Z472">
        <v>1457.9</v>
      </c>
      <c r="AA472">
        <v>1322.35</v>
      </c>
      <c r="AB472">
        <v>1505.95</v>
      </c>
      <c r="AC472" s="2">
        <f>(Table2[[#This Row],[Close Price]]/Table2[[#This Row],[Day Low]])-1</f>
        <v>2.4316109422493071E-3</v>
      </c>
      <c r="AD472" s="2">
        <f>(Table2[[#This Row],[Day High]]/Table2[[#This Row],[Close Price]])-1</f>
        <v>3.449505939428521E-2</v>
      </c>
      <c r="AE472" s="2">
        <f>(Table2[[#This Row],[Close Price]]/Table2[[#This Row],[Current Week Low]])-1</f>
        <v>9.1435976817020315E-3</v>
      </c>
      <c r="AF472" s="2">
        <f>(Table2[[#This Row],[Current Week High]]/Table2[[#This Row],[Close Price]])-1</f>
        <v>4.0131273855812832E-2</v>
      </c>
      <c r="AG472" s="2">
        <f>(Table2[[#This Row],[Close Price]]/Table2[[#This Row],[Current Month Low]])-1</f>
        <v>5.9968994592959568E-2</v>
      </c>
      <c r="AH472" s="2">
        <f>(Table2[[#This Row],[Current Month High]]/Table2[[#This Row],[Close Price]])-1</f>
        <v>7.4412299789533787E-2</v>
      </c>
      <c r="AI472">
        <v>7.4412299789533698</v>
      </c>
      <c r="AJ472">
        <v>39.738796670155999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0.04</v>
      </c>
      <c r="AM472" t="s">
        <v>10218</v>
      </c>
      <c r="AN472">
        <v>0.31</v>
      </c>
      <c r="AO472" t="s">
        <v>10218</v>
      </c>
      <c r="AP472">
        <v>4.8804030134164997E-2</v>
      </c>
      <c r="AQ472">
        <f>(Table2[[#This Row],[Sharpe Ratio]]-AVERAGE(Table2[Sharpe Ratio]))/_xlfn.STDEV.P(Table2[Sharpe Ratio])</f>
        <v>-9.8182496730435886E-2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-1.6042176464511164</v>
      </c>
      <c r="AS472">
        <f>_xlfn.RANK.AVG(Table2[[#This Row],[1Y Return vs Nifty Z-Score]],Table2[1Y Return vs Nifty Z-Score])</f>
        <v>587</v>
      </c>
      <c r="AT472">
        <f>_xlfn.RANK.AVG(Table2[[#This Row],[6M Return vs Nifty Z-Score]],Table2[6M Return vs Nifty Z-Score])</f>
        <v>391</v>
      </c>
      <c r="AU472">
        <f>_xlfn.RANK.AVG(Table2[[#This Row],[Sharpe Ratio Z-Score]],Table2[Sharpe Ratio Z-Score])</f>
        <v>369</v>
      </c>
      <c r="AV472">
        <f>(Table2[[#This Row],[Rank 1Y]]+Table2[[#This Row],[Rank 6M]]+Table2[[#This Row],[Rank Sharpe]])/3</f>
        <v>449</v>
      </c>
    </row>
    <row r="473" spans="1:48" x14ac:dyDescent="0.3">
      <c r="A473" t="s">
        <v>1730</v>
      </c>
      <c r="B473" t="s">
        <v>1731</v>
      </c>
      <c r="C473" t="s">
        <v>10180</v>
      </c>
      <c r="D473" t="s">
        <v>130</v>
      </c>
      <c r="E473">
        <v>4553.4245731680003</v>
      </c>
      <c r="F473">
        <v>252.66</v>
      </c>
      <c r="G473">
        <v>-16.050978655695801</v>
      </c>
      <c r="H473">
        <f>(Table2[[#This Row],[1Y Return vs Nifty]]-AVERAGE(Table2[1Y Return vs Nifty]))/_xlfn.STDEV.P(Table2[1Y Return vs Nifty])</f>
        <v>-0.76336092070106176</v>
      </c>
      <c r="I473">
        <v>13.040017999690701</v>
      </c>
      <c r="J473">
        <f>(Table2[[#This Row],[1M Return vs Nifty]]-AVERAGE(Table2[1M Return vs Nifty]))/_xlfn.STDEV.P(Table2[1M Return vs Nifty])</f>
        <v>1.1049426163077993</v>
      </c>
      <c r="K473">
        <v>-8.1035297142696407</v>
      </c>
      <c r="L473">
        <f>(Table2[[#This Row],[6M Return vs Nifty]]-AVERAGE(Table2[6M Return vs Nifty]))/_xlfn.STDEV.P(Table2[6M Return vs Nifty])</f>
        <v>-0.48755711648807504</v>
      </c>
      <c r="M473">
        <v>0.23495182152379801</v>
      </c>
      <c r="N473">
        <f>(Table2[[#This Row],[1W Return vs Nifty]]-AVERAGE(Table2[1W Return vs Nifty]))/_xlfn.STDEV.P(Table2[1W Return vs Nifty])</f>
        <v>-0.35158154411730991</v>
      </c>
      <c r="O473">
        <v>245.76</v>
      </c>
      <c r="P473">
        <v>233.71833750779101</v>
      </c>
      <c r="Q473">
        <v>210.93520504362701</v>
      </c>
      <c r="R473">
        <v>59.017094060934198</v>
      </c>
      <c r="S473" s="2">
        <f>(Table2[[#This Row],[Close Price]]-Table2[[#This Row],[20D EMA]])/Table2[[#This Row],[20D EMA]]</f>
        <v>2.8076171875000024E-2</v>
      </c>
      <c r="T473" s="2">
        <f>(Table2[[#This Row],[Close Price]]-Table2[[#This Row],[50D EMA]])/Table2[[#This Row],[50D EMA]]</f>
        <v>8.1044828121702564E-2</v>
      </c>
      <c r="U473" s="2">
        <f>(Table2[[#This Row],[Close Price]]-Table2[[#This Row],[200D EMA]])/Table2[[#This Row],[200D EMA]]</f>
        <v>0.19780858746525121</v>
      </c>
      <c r="V473">
        <v>0.71809458683443095</v>
      </c>
      <c r="W473">
        <v>252.8</v>
      </c>
      <c r="X473">
        <v>270.89999999999998</v>
      </c>
      <c r="Y473">
        <v>244.69</v>
      </c>
      <c r="Z473">
        <v>257.38</v>
      </c>
      <c r="AA473">
        <v>213.01</v>
      </c>
      <c r="AB473">
        <v>274.79000000000002</v>
      </c>
      <c r="AC473" s="2">
        <f>(Table2[[#This Row],[Close Price]]/Table2[[#This Row],[Day Low]])-1</f>
        <v>-5.5379746835448884E-4</v>
      </c>
      <c r="AD473" s="2">
        <f>(Table2[[#This Row],[Day High]]/Table2[[#This Row],[Close Price]])-1</f>
        <v>7.2191878413678356E-2</v>
      </c>
      <c r="AE473" s="2">
        <f>(Table2[[#This Row],[Close Price]]/Table2[[#This Row],[Current Week Low]])-1</f>
        <v>3.257182557521765E-2</v>
      </c>
      <c r="AF473" s="2">
        <f>(Table2[[#This Row],[Current Week High]]/Table2[[#This Row],[Close Price]])-1</f>
        <v>1.8681231694767764E-2</v>
      </c>
      <c r="AG473" s="2">
        <f>(Table2[[#This Row],[Close Price]]/Table2[[#This Row],[Current Month Low]])-1</f>
        <v>0.18614149570442695</v>
      </c>
      <c r="AH473" s="2">
        <f>(Table2[[#This Row],[Current Month High]]/Table2[[#This Row],[Close Price]])-1</f>
        <v>8.7588063009578221E-2</v>
      </c>
      <c r="AI473">
        <v>8.7588063009578203</v>
      </c>
      <c r="AJ473">
        <v>58.855705752907802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0.19</v>
      </c>
      <c r="AM473" t="s">
        <v>10218</v>
      </c>
      <c r="AN473">
        <v>-4.6900000000000004</v>
      </c>
      <c r="AO473" t="s">
        <v>10217</v>
      </c>
      <c r="AP473">
        <v>8.3995429746543004E-2</v>
      </c>
      <c r="AQ473">
        <f>(Table2[[#This Row],[Sharpe Ratio]]-AVERAGE(Table2[Sharpe Ratio]))/_xlfn.STDEV.P(Table2[Sharpe Ratio])</f>
        <v>0.30918353389104419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-0.18837343110760324</v>
      </c>
      <c r="AS473">
        <f>_xlfn.RANK.AVG(Table2[[#This Row],[1Y Return vs Nifty Z-Score]],Table2[1Y Return vs Nifty Z-Score])</f>
        <v>601</v>
      </c>
      <c r="AT473">
        <f>_xlfn.RANK.AVG(Table2[[#This Row],[6M Return vs Nifty Z-Score]],Table2[6M Return vs Nifty Z-Score])</f>
        <v>491</v>
      </c>
      <c r="AU473">
        <f>_xlfn.RANK.AVG(Table2[[#This Row],[Sharpe Ratio Z-Score]],Table2[Sharpe Ratio Z-Score])</f>
        <v>255</v>
      </c>
      <c r="AV473">
        <f>(Table2[[#This Row],[Rank 1Y]]+Table2[[#This Row],[Rank 6M]]+Table2[[#This Row],[Rank Sharpe]])/3</f>
        <v>449</v>
      </c>
    </row>
    <row r="474" spans="1:48" x14ac:dyDescent="0.3">
      <c r="A474" t="s">
        <v>223</v>
      </c>
      <c r="B474" t="s">
        <v>224</v>
      </c>
      <c r="C474" t="s">
        <v>10175</v>
      </c>
      <c r="D474" t="s">
        <v>225</v>
      </c>
      <c r="E474">
        <v>117644.49900965999</v>
      </c>
      <c r="F474">
        <v>1188.95</v>
      </c>
      <c r="G474">
        <v>14.472819135904301</v>
      </c>
      <c r="H474">
        <f>(Table2[[#This Row],[1Y Return vs Nifty]]-AVERAGE(Table2[1Y Return vs Nifty]))/_xlfn.STDEV.P(Table2[1Y Return vs Nifty])</f>
        <v>-0.34483386155217355</v>
      </c>
      <c r="I474">
        <v>7.3355666543325801</v>
      </c>
      <c r="J474">
        <f>(Table2[[#This Row],[1M Return vs Nifty]]-AVERAGE(Table2[1M Return vs Nifty]))/_xlfn.STDEV.P(Table2[1M Return vs Nifty])</f>
        <v>0.53081161064424021</v>
      </c>
      <c r="K474">
        <v>-7.1782406278669804</v>
      </c>
      <c r="L474">
        <f>(Table2[[#This Row],[6M Return vs Nifty]]-AVERAGE(Table2[6M Return vs Nifty]))/_xlfn.STDEV.P(Table2[6M Return vs Nifty])</f>
        <v>-0.45614864116295006</v>
      </c>
      <c r="M474">
        <v>-5.9533820177196901</v>
      </c>
      <c r="N474">
        <f>(Table2[[#This Row],[1W Return vs Nifty]]-AVERAGE(Table2[1W Return vs Nifty]))/_xlfn.STDEV.P(Table2[1W Return vs Nifty])</f>
        <v>-1.6243736279098535</v>
      </c>
      <c r="O474">
        <v>1170.6300000000001</v>
      </c>
      <c r="P474">
        <v>1137.9601047180299</v>
      </c>
      <c r="Q474">
        <v>1061.40641406844</v>
      </c>
      <c r="R474">
        <v>53.5310150148741</v>
      </c>
      <c r="S474" s="2">
        <f>(Table2[[#This Row],[Close Price]]-Table2[[#This Row],[20D EMA]])/Table2[[#This Row],[20D EMA]]</f>
        <v>1.5649692900404001E-2</v>
      </c>
      <c r="T474" s="2">
        <f>(Table2[[#This Row],[Close Price]]-Table2[[#This Row],[50D EMA]])/Table2[[#This Row],[50D EMA]]</f>
        <v>4.4808157219716135E-2</v>
      </c>
      <c r="U474" s="2">
        <f>(Table2[[#This Row],[Close Price]]-Table2[[#This Row],[200D EMA]])/Table2[[#This Row],[200D EMA]]</f>
        <v>0.12016470245612818</v>
      </c>
      <c r="V474">
        <v>1.2469588007844701</v>
      </c>
      <c r="W474">
        <v>1188</v>
      </c>
      <c r="X474">
        <v>1201.75</v>
      </c>
      <c r="Y474">
        <v>1167</v>
      </c>
      <c r="Z474">
        <v>1222</v>
      </c>
      <c r="AA474">
        <v>1066.74</v>
      </c>
      <c r="AB474">
        <v>1247.0999999999999</v>
      </c>
      <c r="AC474" s="2">
        <f>(Table2[[#This Row],[Close Price]]/Table2[[#This Row],[Day Low]])-1</f>
        <v>7.9966329966341121E-4</v>
      </c>
      <c r="AD474" s="2">
        <f>(Table2[[#This Row],[Day High]]/Table2[[#This Row],[Close Price]])-1</f>
        <v>1.0765801757853577E-2</v>
      </c>
      <c r="AE474" s="2">
        <f>(Table2[[#This Row],[Close Price]]/Table2[[#This Row],[Current Week Low]])-1</f>
        <v>1.8808911739502943E-2</v>
      </c>
      <c r="AF474" s="2">
        <f>(Table2[[#This Row],[Current Week High]]/Table2[[#This Row],[Close Price]])-1</f>
        <v>2.7797636570082718E-2</v>
      </c>
      <c r="AG474" s="2">
        <f>(Table2[[#This Row],[Close Price]]/Table2[[#This Row],[Current Month Low]])-1</f>
        <v>0.11456399872508771</v>
      </c>
      <c r="AH474" s="2">
        <f>(Table2[[#This Row],[Current Month High]]/Table2[[#This Row],[Close Price]])-1</f>
        <v>4.890870095462363E-2</v>
      </c>
      <c r="AI474">
        <v>5.42246510140418</v>
      </c>
      <c r="AJ474">
        <v>45.333927610429598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-0.02</v>
      </c>
      <c r="AM474" t="s">
        <v>10217</v>
      </c>
      <c r="AN474">
        <v>4.47</v>
      </c>
      <c r="AO474" t="s">
        <v>10218</v>
      </c>
      <c r="AP474">
        <v>1.856637194362E-2</v>
      </c>
      <c r="AQ474">
        <f>(Table2[[#This Row],[Sharpe Ratio]]-AVERAGE(Table2[Sharpe Ratio]))/_xlfn.STDEV.P(Table2[Sharpe Ratio])</f>
        <v>-0.44820536959278195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-2.3427498895735188</v>
      </c>
      <c r="AS474">
        <f>_xlfn.RANK.AVG(Table2[[#This Row],[1Y Return vs Nifty Z-Score]],Table2[1Y Return vs Nifty Z-Score])</f>
        <v>411</v>
      </c>
      <c r="AT474">
        <f>_xlfn.RANK.AVG(Table2[[#This Row],[6M Return vs Nifty Z-Score]],Table2[6M Return vs Nifty Z-Score])</f>
        <v>479</v>
      </c>
      <c r="AU474">
        <f>_xlfn.RANK.AVG(Table2[[#This Row],[Sharpe Ratio Z-Score]],Table2[Sharpe Ratio Z-Score])</f>
        <v>459</v>
      </c>
      <c r="AV474">
        <f>(Table2[[#This Row],[Rank 1Y]]+Table2[[#This Row],[Rank 6M]]+Table2[[#This Row],[Rank Sharpe]])/3</f>
        <v>449.66666666666669</v>
      </c>
    </row>
    <row r="475" spans="1:48" x14ac:dyDescent="0.3">
      <c r="A475" t="s">
        <v>538</v>
      </c>
      <c r="B475" t="s">
        <v>539</v>
      </c>
      <c r="C475" t="s">
        <v>10180</v>
      </c>
      <c r="D475" t="s">
        <v>354</v>
      </c>
      <c r="E475">
        <v>38227.5923641849</v>
      </c>
      <c r="F475">
        <v>731.45</v>
      </c>
      <c r="G475">
        <v>-10.032118681984601</v>
      </c>
      <c r="H475">
        <f>(Table2[[#This Row],[1Y Return vs Nifty]]-AVERAGE(Table2[1Y Return vs Nifty]))/_xlfn.STDEV.P(Table2[1Y Return vs Nifty])</f>
        <v>-0.68083332104177141</v>
      </c>
      <c r="I475">
        <v>-3.8765329179881198</v>
      </c>
      <c r="J475">
        <f>(Table2[[#This Row],[1M Return vs Nifty]]-AVERAGE(Table2[1M Return vs Nifty]))/_xlfn.STDEV.P(Table2[1M Return vs Nifty])</f>
        <v>-0.59764292658213047</v>
      </c>
      <c r="K475">
        <v>14.248357356318399</v>
      </c>
      <c r="L475">
        <f>(Table2[[#This Row],[6M Return vs Nifty]]-AVERAGE(Table2[6M Return vs Nifty]))/_xlfn.STDEV.P(Table2[6M Return vs Nifty])</f>
        <v>0.27116651253032348</v>
      </c>
      <c r="M475">
        <v>1.98083345136046</v>
      </c>
      <c r="N475">
        <f>(Table2[[#This Row],[1W Return vs Nifty]]-AVERAGE(Table2[1W Return vs Nifty]))/_xlfn.STDEV.P(Table2[1W Return vs Nifty])</f>
        <v>7.5044999488874361E-3</v>
      </c>
      <c r="O475">
        <v>731.29</v>
      </c>
      <c r="P475">
        <v>719.52930503366497</v>
      </c>
      <c r="Q475">
        <v>631.78476914192402</v>
      </c>
      <c r="R475">
        <v>49.954733477793702</v>
      </c>
      <c r="S475" s="2">
        <f>(Table2[[#This Row],[Close Price]]-Table2[[#This Row],[20D EMA]])/Table2[[#This Row],[20D EMA]]</f>
        <v>2.1879145072417489E-4</v>
      </c>
      <c r="T475" s="2">
        <f>(Table2[[#This Row],[Close Price]]-Table2[[#This Row],[50D EMA]])/Table2[[#This Row],[50D EMA]]</f>
        <v>1.6567351576844167E-2</v>
      </c>
      <c r="U475" s="2">
        <f>(Table2[[#This Row],[Close Price]]-Table2[[#This Row],[200D EMA]])/Table2[[#This Row],[200D EMA]]</f>
        <v>0.15775187330558652</v>
      </c>
      <c r="V475">
        <v>0.981525521142385</v>
      </c>
      <c r="W475">
        <v>736.05</v>
      </c>
      <c r="X475">
        <v>793.65</v>
      </c>
      <c r="Y475">
        <v>726</v>
      </c>
      <c r="Z475">
        <v>756</v>
      </c>
      <c r="AA475">
        <v>674.8</v>
      </c>
      <c r="AB475">
        <v>786</v>
      </c>
      <c r="AC475" s="2">
        <f>(Table2[[#This Row],[Close Price]]/Table2[[#This Row],[Day Low]])-1</f>
        <v>-6.2495754364512157E-3</v>
      </c>
      <c r="AD475" s="2">
        <f>(Table2[[#This Row],[Day High]]/Table2[[#This Row],[Close Price]])-1</f>
        <v>8.5036571194203159E-2</v>
      </c>
      <c r="AE475" s="2">
        <f>(Table2[[#This Row],[Close Price]]/Table2[[#This Row],[Current Week Low]])-1</f>
        <v>7.5068870523415931E-3</v>
      </c>
      <c r="AF475" s="2">
        <f>(Table2[[#This Row],[Current Week High]]/Table2[[#This Row],[Close Price]])-1</f>
        <v>3.3563469820220071E-2</v>
      </c>
      <c r="AG475" s="2">
        <f>(Table2[[#This Row],[Close Price]]/Table2[[#This Row],[Current Month Low]])-1</f>
        <v>8.3950800237107437E-2</v>
      </c>
      <c r="AH475" s="2">
        <f>(Table2[[#This Row],[Current Month High]]/Table2[[#This Row],[Close Price]])-1</f>
        <v>7.4577893225784342E-2</v>
      </c>
      <c r="AI475">
        <v>7.4577893225784297</v>
      </c>
      <c r="AJ475">
        <v>48.668699186991802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-0.01</v>
      </c>
      <c r="AM475" t="s">
        <v>10217</v>
      </c>
      <c r="AN475">
        <v>-2.13</v>
      </c>
      <c r="AO475" t="s">
        <v>10217</v>
      </c>
      <c r="AQ475">
        <f>(Table2[[#This Row],[Sharpe Ratio]]-AVERAGE(Table2[Sharpe Ratio]))/_xlfn.STDEV.P(Table2[Sharpe Ratio])</f>
        <v>-0.66312462046151466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-1.6629298556062058</v>
      </c>
      <c r="AS475">
        <f>_xlfn.RANK.AVG(Table2[[#This Row],[1Y Return vs Nifty Z-Score]],Table2[1Y Return vs Nifty Z-Score])</f>
        <v>573</v>
      </c>
      <c r="AT475">
        <f>_xlfn.RANK.AVG(Table2[[#This Row],[6M Return vs Nifty Z-Score]],Table2[6M Return vs Nifty Z-Score])</f>
        <v>239</v>
      </c>
      <c r="AU475">
        <f>_xlfn.RANK.AVG(Table2[[#This Row],[Sharpe Ratio Z-Score]],Table2[Sharpe Ratio Z-Score])</f>
        <v>537.5</v>
      </c>
      <c r="AV475">
        <f>(Table2[[#This Row],[Rank 1Y]]+Table2[[#This Row],[Rank 6M]]+Table2[[#This Row],[Rank Sharpe]])/3</f>
        <v>449.83333333333331</v>
      </c>
    </row>
    <row r="476" spans="1:48" x14ac:dyDescent="0.3">
      <c r="A476" t="s">
        <v>66</v>
      </c>
      <c r="B476" t="s">
        <v>67</v>
      </c>
      <c r="C476" t="s">
        <v>10180</v>
      </c>
      <c r="D476" t="s">
        <v>68</v>
      </c>
      <c r="E476">
        <v>361311.95528974</v>
      </c>
      <c r="F476">
        <v>3169.4</v>
      </c>
      <c r="G476">
        <v>0.86214516735034497</v>
      </c>
      <c r="H476">
        <f>(Table2[[#This Row],[1Y Return vs Nifty]]-AVERAGE(Table2[1Y Return vs Nifty]))/_xlfn.STDEV.P(Table2[1Y Return vs Nifty])</f>
        <v>-0.53145662022674545</v>
      </c>
      <c r="I476">
        <v>-4.7009465477409904</v>
      </c>
      <c r="J476">
        <f>(Table2[[#This Row],[1M Return vs Nifty]]-AVERAGE(Table2[1M Return vs Nifty]))/_xlfn.STDEV.P(Table2[1M Return vs Nifty])</f>
        <v>-0.68061697573725499</v>
      </c>
      <c r="K476">
        <v>-13.9741859930358</v>
      </c>
      <c r="L476">
        <f>(Table2[[#This Row],[6M Return vs Nifty]]-AVERAGE(Table2[6M Return vs Nifty]))/_xlfn.STDEV.P(Table2[6M Return vs Nifty])</f>
        <v>-0.68683360810950145</v>
      </c>
      <c r="M476">
        <v>2.0702848923052</v>
      </c>
      <c r="N476">
        <f>(Table2[[#This Row],[1W Return vs Nifty]]-AVERAGE(Table2[1W Return vs Nifty]))/_xlfn.STDEV.P(Table2[1W Return vs Nifty])</f>
        <v>2.5902519331148108E-2</v>
      </c>
      <c r="O476">
        <v>3091.52</v>
      </c>
      <c r="P476">
        <v>3119.14068046594</v>
      </c>
      <c r="Q476">
        <v>2979.5218183323</v>
      </c>
      <c r="R476">
        <v>70.670222229891195</v>
      </c>
      <c r="S476" s="2">
        <f>(Table2[[#This Row],[Close Price]]-Table2[[#This Row],[20D EMA]])/Table2[[#This Row],[20D EMA]]</f>
        <v>2.5191491564020323E-2</v>
      </c>
      <c r="T476" s="2">
        <f>(Table2[[#This Row],[Close Price]]-Table2[[#This Row],[50D EMA]])/Table2[[#This Row],[50D EMA]]</f>
        <v>1.6113194204037083E-2</v>
      </c>
      <c r="U476" s="2">
        <f>(Table2[[#This Row],[Close Price]]-Table2[[#This Row],[200D EMA]])/Table2[[#This Row],[200D EMA]]</f>
        <v>6.3727736611769087E-2</v>
      </c>
      <c r="V476">
        <v>0.471219252731919</v>
      </c>
      <c r="W476">
        <v>3161.05</v>
      </c>
      <c r="X476">
        <v>3206.55</v>
      </c>
      <c r="Y476">
        <v>3066.65</v>
      </c>
      <c r="Z476">
        <v>3197.5</v>
      </c>
      <c r="AA476">
        <v>2886.35</v>
      </c>
      <c r="AB476">
        <v>3207.8</v>
      </c>
      <c r="AC476" s="2">
        <f>(Table2[[#This Row],[Close Price]]/Table2[[#This Row],[Day Low]])-1</f>
        <v>2.6415273405988593E-3</v>
      </c>
      <c r="AD476" s="2">
        <f>(Table2[[#This Row],[Day High]]/Table2[[#This Row],[Close Price]])-1</f>
        <v>1.1721461475358241E-2</v>
      </c>
      <c r="AE476" s="2">
        <f>(Table2[[#This Row],[Close Price]]/Table2[[#This Row],[Current Week Low]])-1</f>
        <v>3.3505616878352518E-2</v>
      </c>
      <c r="AF476" s="2">
        <f>(Table2[[#This Row],[Current Week High]]/Table2[[#This Row],[Close Price]])-1</f>
        <v>8.8660314255064598E-3</v>
      </c>
      <c r="AG476" s="2">
        <f>(Table2[[#This Row],[Close Price]]/Table2[[#This Row],[Current Month Low]])-1</f>
        <v>9.8065030228489336E-2</v>
      </c>
      <c r="AH476" s="2">
        <f>(Table2[[#This Row],[Current Month High]]/Table2[[#This Row],[Close Price]])-1</f>
        <v>1.2115857891083603E-2</v>
      </c>
      <c r="AI476">
        <v>18.126459266738099</v>
      </c>
      <c r="AJ476">
        <v>47.964519140989701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-0.03</v>
      </c>
      <c r="AM476" t="s">
        <v>10217</v>
      </c>
      <c r="AN476">
        <v>3.39</v>
      </c>
      <c r="AO476" t="s">
        <v>10218</v>
      </c>
      <c r="AP476">
        <v>6.7979665262217007E-2</v>
      </c>
      <c r="AQ476">
        <f>(Table2[[#This Row],[Sharpe Ratio]]-AVERAGE(Table2[Sharpe Ratio]))/_xlfn.STDEV.P(Table2[Sharpe Ratio])</f>
        <v>0.12378941836250046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505</v>
      </c>
      <c r="AT476">
        <f>_xlfn.RANK.AVG(Table2[[#This Row],[6M Return vs Nifty Z-Score]],Table2[6M Return vs Nifty Z-Score])</f>
        <v>555</v>
      </c>
      <c r="AU476">
        <f>_xlfn.RANK.AVG(Table2[[#This Row],[Sharpe Ratio Z-Score]],Table2[Sharpe Ratio Z-Score])</f>
        <v>296</v>
      </c>
      <c r="AV476">
        <f>(Table2[[#This Row],[Rank 1Y]]+Table2[[#This Row],[Rank 6M]]+Table2[[#This Row],[Rank Sharpe]])/3</f>
        <v>452</v>
      </c>
    </row>
    <row r="477" spans="1:48" x14ac:dyDescent="0.3">
      <c r="A477" t="s">
        <v>1274</v>
      </c>
      <c r="B477" t="s">
        <v>1275</v>
      </c>
      <c r="C477" t="s">
        <v>10173</v>
      </c>
      <c r="D477" t="s">
        <v>24</v>
      </c>
      <c r="E477">
        <v>8972.5922307100009</v>
      </c>
      <c r="F477">
        <v>237.67</v>
      </c>
      <c r="G477">
        <v>-12.238159701286399</v>
      </c>
      <c r="H477">
        <f>(Table2[[#This Row],[1Y Return vs Nifty]]-AVERAGE(Table2[1Y Return vs Nifty]))/_xlfn.STDEV.P(Table2[1Y Return vs Nifty])</f>
        <v>-0.71108145289200531</v>
      </c>
      <c r="I477">
        <v>2.7706450323865401</v>
      </c>
      <c r="J477">
        <f>(Table2[[#This Row],[1M Return vs Nifty]]-AVERAGE(Table2[1M Return vs Nifty]))/_xlfn.STDEV.P(Table2[1M Return vs Nifty])</f>
        <v>7.1369872445196936E-2</v>
      </c>
      <c r="K477">
        <v>-21.440857846394799</v>
      </c>
      <c r="L477">
        <f>(Table2[[#This Row],[6M Return vs Nifty]]-AVERAGE(Table2[6M Return vs Nifty]))/_xlfn.STDEV.P(Table2[6M Return vs Nifty])</f>
        <v>-0.94028605028493661</v>
      </c>
      <c r="M477">
        <v>3.7275703146388501</v>
      </c>
      <c r="N477">
        <f>(Table2[[#This Row],[1W Return vs Nifty]]-AVERAGE(Table2[1W Return vs Nifty]))/_xlfn.STDEV.P(Table2[1W Return vs Nifty])</f>
        <v>0.36676644505447659</v>
      </c>
      <c r="O477">
        <v>228.51</v>
      </c>
      <c r="P477">
        <v>225.63934175679</v>
      </c>
      <c r="Q477">
        <v>222.095919007069</v>
      </c>
      <c r="R477">
        <v>64.912315190365504</v>
      </c>
      <c r="S477" s="2">
        <f>(Table2[[#This Row],[Close Price]]-Table2[[#This Row],[20D EMA]])/Table2[[#This Row],[20D EMA]]</f>
        <v>4.0085773051507581E-2</v>
      </c>
      <c r="T477" s="2">
        <f>(Table2[[#This Row],[Close Price]]-Table2[[#This Row],[50D EMA]])/Table2[[#This Row],[50D EMA]]</f>
        <v>5.3318087836727854E-2</v>
      </c>
      <c r="U477" s="2">
        <f>(Table2[[#This Row],[Close Price]]-Table2[[#This Row],[200D EMA]])/Table2[[#This Row],[200D EMA]]</f>
        <v>7.012322001484092E-2</v>
      </c>
      <c r="V477">
        <v>1.8619847559011</v>
      </c>
      <c r="W477">
        <v>236.55</v>
      </c>
      <c r="X477">
        <v>240.05</v>
      </c>
      <c r="Y477">
        <v>228.71</v>
      </c>
      <c r="Z477">
        <v>245</v>
      </c>
      <c r="AA477">
        <v>216.33</v>
      </c>
      <c r="AB477">
        <v>245</v>
      </c>
      <c r="AC477" s="2">
        <f>(Table2[[#This Row],[Close Price]]/Table2[[#This Row],[Day Low]])-1</f>
        <v>4.7347283872329893E-3</v>
      </c>
      <c r="AD477" s="2">
        <f>(Table2[[#This Row],[Day High]]/Table2[[#This Row],[Close Price]])-1</f>
        <v>1.0013884798249828E-2</v>
      </c>
      <c r="AE477" s="2">
        <f>(Table2[[#This Row],[Close Price]]/Table2[[#This Row],[Current Week Low]])-1</f>
        <v>3.9176249398801932E-2</v>
      </c>
      <c r="AF477" s="2">
        <f>(Table2[[#This Row],[Current Week High]]/Table2[[#This Row],[Close Price]])-1</f>
        <v>3.0841082172760714E-2</v>
      </c>
      <c r="AG477" s="2">
        <f>(Table2[[#This Row],[Close Price]]/Table2[[#This Row],[Current Month Low]])-1</f>
        <v>9.8645587759441433E-2</v>
      </c>
      <c r="AH477" s="2">
        <f>(Table2[[#This Row],[Current Month High]]/Table2[[#This Row],[Close Price]])-1</f>
        <v>3.0841082172760714E-2</v>
      </c>
      <c r="AI477">
        <v>20.566331468001799</v>
      </c>
      <c r="AJ477">
        <v>23.7864583333333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</v>
      </c>
      <c r="AM477" t="s">
        <v>10219</v>
      </c>
      <c r="AN477">
        <v>8.43</v>
      </c>
      <c r="AO477" t="s">
        <v>10218</v>
      </c>
      <c r="AP477">
        <v>0.13264141131951299</v>
      </c>
      <c r="AQ477">
        <f>(Table2[[#This Row],[Sharpe Ratio]]-AVERAGE(Table2[Sharpe Ratio]))/_xlfn.STDEV.P(Table2[Sharpe Ratio])</f>
        <v>0.87229613064312772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-0.34093505503414073</v>
      </c>
      <c r="AS477">
        <f>_xlfn.RANK.AVG(Table2[[#This Row],[1Y Return vs Nifty Z-Score]],Table2[1Y Return vs Nifty Z-Score])</f>
        <v>582</v>
      </c>
      <c r="AT477">
        <f>_xlfn.RANK.AVG(Table2[[#This Row],[6M Return vs Nifty Z-Score]],Table2[6M Return vs Nifty Z-Score])</f>
        <v>632</v>
      </c>
      <c r="AU477">
        <f>_xlfn.RANK.AVG(Table2[[#This Row],[Sharpe Ratio Z-Score]],Table2[Sharpe Ratio Z-Score])</f>
        <v>142</v>
      </c>
      <c r="AV477">
        <f>(Table2[[#This Row],[Rank 1Y]]+Table2[[#This Row],[Rank 6M]]+Table2[[#This Row],[Rank Sharpe]])/3</f>
        <v>452</v>
      </c>
    </row>
    <row r="478" spans="1:48" x14ac:dyDescent="0.3">
      <c r="A478" t="s">
        <v>1010</v>
      </c>
      <c r="B478" t="s">
        <v>1011</v>
      </c>
      <c r="C478" t="s">
        <v>10172</v>
      </c>
      <c r="D478" t="s">
        <v>290</v>
      </c>
      <c r="E478">
        <v>13367.857166419901</v>
      </c>
      <c r="F478">
        <v>969.55</v>
      </c>
      <c r="G478">
        <v>17.400920235832999</v>
      </c>
      <c r="H478">
        <f>(Table2[[#This Row],[1Y Return vs Nifty]]-AVERAGE(Table2[1Y Return vs Nifty]))/_xlfn.STDEV.P(Table2[1Y Return vs Nifty])</f>
        <v>-0.30468520277089217</v>
      </c>
      <c r="I478">
        <v>-12.1065929687436</v>
      </c>
      <c r="J478">
        <f>(Table2[[#This Row],[1M Return vs Nifty]]-AVERAGE(Table2[1M Return vs Nifty]))/_xlfn.STDEV.P(Table2[1M Return vs Nifty])</f>
        <v>-1.425966698237525</v>
      </c>
      <c r="K478">
        <v>-7.2081626300168704</v>
      </c>
      <c r="L478">
        <f>(Table2[[#This Row],[6M Return vs Nifty]]-AVERAGE(Table2[6M Return vs Nifty]))/_xlfn.STDEV.P(Table2[6M Return vs Nifty])</f>
        <v>-0.45716432856271921</v>
      </c>
      <c r="M478">
        <v>-3.7820043578417901</v>
      </c>
      <c r="N478">
        <f>(Table2[[#This Row],[1W Return vs Nifty]]-AVERAGE(Table2[1W Return vs Nifty]))/_xlfn.STDEV.P(Table2[1W Return vs Nifty])</f>
        <v>-1.1777732394675864</v>
      </c>
      <c r="O478">
        <v>1024.56</v>
      </c>
      <c r="P478">
        <v>1021.83246777445</v>
      </c>
      <c r="Q478">
        <v>921.93131994980195</v>
      </c>
      <c r="R478">
        <v>19.471755688371399</v>
      </c>
      <c r="S478" s="2">
        <f>(Table2[[#This Row],[Close Price]]-Table2[[#This Row],[20D EMA]])/Table2[[#This Row],[20D EMA]]</f>
        <v>-5.369134067306941E-2</v>
      </c>
      <c r="T478" s="2">
        <f>(Table2[[#This Row],[Close Price]]-Table2[[#This Row],[50D EMA]])/Table2[[#This Row],[50D EMA]]</f>
        <v>-5.1165400810096823E-2</v>
      </c>
      <c r="U478" s="2">
        <f>(Table2[[#This Row],[Close Price]]-Table2[[#This Row],[200D EMA]])/Table2[[#This Row],[200D EMA]]</f>
        <v>5.1651005904421156E-2</v>
      </c>
      <c r="V478">
        <v>0.84024079964180198</v>
      </c>
      <c r="W478">
        <v>966.95</v>
      </c>
      <c r="X478">
        <v>984.35</v>
      </c>
      <c r="Y478">
        <v>960</v>
      </c>
      <c r="Z478">
        <v>1004.15</v>
      </c>
      <c r="AA478">
        <v>960</v>
      </c>
      <c r="AB478">
        <v>1143.1500000000001</v>
      </c>
      <c r="AC478" s="2">
        <f>(Table2[[#This Row],[Close Price]]/Table2[[#This Row],[Day Low]])-1</f>
        <v>2.6888670562075223E-3</v>
      </c>
      <c r="AD478" s="2">
        <f>(Table2[[#This Row],[Day High]]/Table2[[#This Row],[Close Price]])-1</f>
        <v>1.5264813573307334E-2</v>
      </c>
      <c r="AE478" s="2">
        <f>(Table2[[#This Row],[Close Price]]/Table2[[#This Row],[Current Week Low]])-1</f>
        <v>9.9479166666667229E-3</v>
      </c>
      <c r="AF478" s="2">
        <f>(Table2[[#This Row],[Current Week High]]/Table2[[#This Row],[Close Price]])-1</f>
        <v>3.5686658759218171E-2</v>
      </c>
      <c r="AG478" s="2">
        <f>(Table2[[#This Row],[Close Price]]/Table2[[#This Row],[Current Month Low]])-1</f>
        <v>9.9479166666667229E-3</v>
      </c>
      <c r="AH478" s="2">
        <f>(Table2[[#This Row],[Current Month High]]/Table2[[#This Row],[Close Price]])-1</f>
        <v>0.17905213758960348</v>
      </c>
      <c r="AI478">
        <v>23.6656180702387</v>
      </c>
      <c r="AJ478">
        <v>55.128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-0.11</v>
      </c>
      <c r="AM478" t="s">
        <v>10217</v>
      </c>
      <c r="AN478">
        <v>-10.45</v>
      </c>
      <c r="AO478" t="s">
        <v>10217</v>
      </c>
      <c r="AP478">
        <v>1.2727106554938E-2</v>
      </c>
      <c r="AQ478">
        <f>(Table2[[#This Row],[Sharpe Ratio]]-AVERAGE(Table2[Sharpe Ratio]))/_xlfn.STDEV.P(Table2[Sharpe Ratio])</f>
        <v>-0.51579911094247533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-3.881388579981198</v>
      </c>
      <c r="AS478">
        <f>_xlfn.RANK.AVG(Table2[[#This Row],[1Y Return vs Nifty Z-Score]],Table2[1Y Return vs Nifty Z-Score])</f>
        <v>400</v>
      </c>
      <c r="AT478">
        <f>_xlfn.RANK.AVG(Table2[[#This Row],[6M Return vs Nifty Z-Score]],Table2[6M Return vs Nifty Z-Score])</f>
        <v>481</v>
      </c>
      <c r="AU478">
        <f>_xlfn.RANK.AVG(Table2[[#This Row],[Sharpe Ratio Z-Score]],Table2[Sharpe Ratio Z-Score])</f>
        <v>481</v>
      </c>
      <c r="AV478">
        <f>(Table2[[#This Row],[Rank 1Y]]+Table2[[#This Row],[Rank 6M]]+Table2[[#This Row],[Rank Sharpe]])/3</f>
        <v>454</v>
      </c>
    </row>
    <row r="479" spans="1:48" x14ac:dyDescent="0.3">
      <c r="A479" t="s">
        <v>2012</v>
      </c>
      <c r="B479" t="s">
        <v>2013</v>
      </c>
      <c r="C479" t="s">
        <v>10177</v>
      </c>
      <c r="D479" t="s">
        <v>258</v>
      </c>
      <c r="E479">
        <v>3170.3382459999998</v>
      </c>
      <c r="F479">
        <v>327.10000000000002</v>
      </c>
      <c r="G479">
        <v>4.3203565119852101</v>
      </c>
      <c r="H479">
        <f>(Table2[[#This Row],[1Y Return vs Nifty]]-AVERAGE(Table2[1Y Return vs Nifty]))/_xlfn.STDEV.P(Table2[1Y Return vs Nifty])</f>
        <v>-0.48403935472567289</v>
      </c>
      <c r="I479">
        <v>-10.0457285126186</v>
      </c>
      <c r="J479">
        <f>(Table2[[#This Row],[1M Return vs Nifty]]-AVERAGE(Table2[1M Return vs Nifty]))/_xlfn.STDEV.P(Table2[1M Return vs Nifty])</f>
        <v>-1.2185486467724809</v>
      </c>
      <c r="K479">
        <v>-19.800477080229001</v>
      </c>
      <c r="L479">
        <f>(Table2[[#This Row],[6M Return vs Nifty]]-AVERAGE(Table2[6M Return vs Nifty]))/_xlfn.STDEV.P(Table2[6M Return vs Nifty])</f>
        <v>-0.88460414548885302</v>
      </c>
      <c r="M479">
        <v>-0.28488400223093102</v>
      </c>
      <c r="N479">
        <f>(Table2[[#This Row],[1W Return vs Nifty]]-AVERAGE(Table2[1W Return vs Nifty]))/_xlfn.STDEV.P(Table2[1W Return vs Nifty])</f>
        <v>-0.45849932498281015</v>
      </c>
      <c r="O479">
        <v>330.09</v>
      </c>
      <c r="P479">
        <v>328.71173673287598</v>
      </c>
      <c r="Q479">
        <v>303.72932626408601</v>
      </c>
      <c r="R479">
        <v>45.989290730057597</v>
      </c>
      <c r="S479" s="2">
        <f>(Table2[[#This Row],[Close Price]]-Table2[[#This Row],[20D EMA]])/Table2[[#This Row],[20D EMA]]</f>
        <v>-9.0581356599713798E-3</v>
      </c>
      <c r="T479" s="2">
        <f>(Table2[[#This Row],[Close Price]]-Table2[[#This Row],[50D EMA]])/Table2[[#This Row],[50D EMA]]</f>
        <v>-4.9031919240100467E-3</v>
      </c>
      <c r="U479" s="2">
        <f>(Table2[[#This Row],[Close Price]]-Table2[[#This Row],[200D EMA]])/Table2[[#This Row],[200D EMA]]</f>
        <v>7.6945726721145524E-2</v>
      </c>
      <c r="V479">
        <v>0.33891694586941501</v>
      </c>
      <c r="W479">
        <v>327.35000000000002</v>
      </c>
      <c r="X479">
        <v>335</v>
      </c>
      <c r="Y479">
        <v>325.05</v>
      </c>
      <c r="Z479">
        <v>339</v>
      </c>
      <c r="AA479">
        <v>310.10000000000002</v>
      </c>
      <c r="AB479">
        <v>356.7</v>
      </c>
      <c r="AC479" s="2">
        <f>(Table2[[#This Row],[Close Price]]/Table2[[#This Row],[Day Low]])-1</f>
        <v>-7.6370856881013971E-4</v>
      </c>
      <c r="AD479" s="2">
        <f>(Table2[[#This Row],[Day High]]/Table2[[#This Row],[Close Price]])-1</f>
        <v>2.4151635585447861E-2</v>
      </c>
      <c r="AE479" s="2">
        <f>(Table2[[#This Row],[Close Price]]/Table2[[#This Row],[Current Week Low]])-1</f>
        <v>6.3067220427626136E-3</v>
      </c>
      <c r="AF479" s="2">
        <f>(Table2[[#This Row],[Current Week High]]/Table2[[#This Row],[Close Price]])-1</f>
        <v>3.6380311831244239E-2</v>
      </c>
      <c r="AG479" s="2">
        <f>(Table2[[#This Row],[Close Price]]/Table2[[#This Row],[Current Month Low]])-1</f>
        <v>5.4821025475652929E-2</v>
      </c>
      <c r="AH479" s="2">
        <f>(Table2[[#This Row],[Current Month High]]/Table2[[#This Row],[Close Price]])-1</f>
        <v>9.0492204218893146E-2</v>
      </c>
      <c r="AI479">
        <v>22.760623662488499</v>
      </c>
      <c r="AJ479">
        <v>53.568075117370803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-0.11</v>
      </c>
      <c r="AM479" t="s">
        <v>10217</v>
      </c>
      <c r="AN479">
        <v>-3.02</v>
      </c>
      <c r="AO479" t="s">
        <v>10217</v>
      </c>
      <c r="AP479">
        <v>8.0014777419304003E-2</v>
      </c>
      <c r="AQ479">
        <f>(Table2[[#This Row],[Sharpe Ratio]]-AVERAGE(Table2[Sharpe Ratio]))/_xlfn.STDEV.P(Table2[Sharpe Ratio])</f>
        <v>0.26310458972591522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-2.7825868822439017</v>
      </c>
      <c r="AS479">
        <f>_xlfn.RANK.AVG(Table2[[#This Row],[1Y Return vs Nifty Z-Score]],Table2[1Y Return vs Nifty Z-Score])</f>
        <v>483</v>
      </c>
      <c r="AT479">
        <f>_xlfn.RANK.AVG(Table2[[#This Row],[6M Return vs Nifty Z-Score]],Table2[6M Return vs Nifty Z-Score])</f>
        <v>615</v>
      </c>
      <c r="AU479">
        <f>_xlfn.RANK.AVG(Table2[[#This Row],[Sharpe Ratio Z-Score]],Table2[Sharpe Ratio Z-Score])</f>
        <v>264</v>
      </c>
      <c r="AV479">
        <f>(Table2[[#This Row],[Rank 1Y]]+Table2[[#This Row],[Rank 6M]]+Table2[[#This Row],[Rank Sharpe]])/3</f>
        <v>454</v>
      </c>
    </row>
    <row r="480" spans="1:48" x14ac:dyDescent="0.3">
      <c r="A480" t="s">
        <v>403</v>
      </c>
      <c r="B480" t="s">
        <v>404</v>
      </c>
      <c r="C480" t="s">
        <v>10177</v>
      </c>
      <c r="D480" t="s">
        <v>388</v>
      </c>
      <c r="E480">
        <v>60329.856266415001</v>
      </c>
      <c r="F480">
        <v>142249.04999999999</v>
      </c>
      <c r="G480">
        <v>11.8539262860505</v>
      </c>
      <c r="H480">
        <f>(Table2[[#This Row],[1Y Return vs Nifty]]-AVERAGE(Table2[1Y Return vs Nifty]))/_xlfn.STDEV.P(Table2[1Y Return vs Nifty])</f>
        <v>-0.3807428113545141</v>
      </c>
      <c r="I480">
        <v>3.8836765114782499</v>
      </c>
      <c r="J480">
        <f>(Table2[[#This Row],[1M Return vs Nifty]]-AVERAGE(Table2[1M Return vs Nifty]))/_xlfn.STDEV.P(Table2[1M Return vs Nifty])</f>
        <v>0.183392193916326</v>
      </c>
      <c r="K480">
        <v>-15.076537973872499</v>
      </c>
      <c r="L480">
        <f>(Table2[[#This Row],[6M Return vs Nifty]]-AVERAGE(Table2[6M Return vs Nifty]))/_xlfn.STDEV.P(Table2[6M Return vs Nifty])</f>
        <v>-0.72425239484167847</v>
      </c>
      <c r="M480">
        <v>3.9234430616439302</v>
      </c>
      <c r="N480">
        <f>(Table2[[#This Row],[1W Return vs Nifty]]-AVERAGE(Table2[1W Return vs Nifty]))/_xlfn.STDEV.P(Table2[1W Return vs Nifty])</f>
        <v>0.40705277870987661</v>
      </c>
      <c r="O480">
        <v>134168.26999999999</v>
      </c>
      <c r="P480">
        <v>131463.884022107</v>
      </c>
      <c r="Q480">
        <v>126184.36519835499</v>
      </c>
      <c r="R480">
        <v>82.205850706609894</v>
      </c>
      <c r="S480" s="2">
        <f>(Table2[[#This Row],[Close Price]]-Table2[[#This Row],[20D EMA]])/Table2[[#This Row],[20D EMA]]</f>
        <v>6.0228696397441807E-2</v>
      </c>
      <c r="T480" s="2">
        <f>(Table2[[#This Row],[Close Price]]-Table2[[#This Row],[50D EMA]])/Table2[[#This Row],[50D EMA]]</f>
        <v>8.2039003016823639E-2</v>
      </c>
      <c r="U480" s="2">
        <f>(Table2[[#This Row],[Close Price]]-Table2[[#This Row],[200D EMA]])/Table2[[#This Row],[200D EMA]]</f>
        <v>0.12731121463734577</v>
      </c>
      <c r="V480">
        <v>1.3879412561450499</v>
      </c>
      <c r="W480">
        <v>141800</v>
      </c>
      <c r="X480">
        <v>143849.9</v>
      </c>
      <c r="Y480">
        <v>138500</v>
      </c>
      <c r="Z480">
        <v>142497.85</v>
      </c>
      <c r="AA480">
        <v>126225.60000000001</v>
      </c>
      <c r="AB480">
        <v>142497.85</v>
      </c>
      <c r="AC480" s="2">
        <f>(Table2[[#This Row],[Close Price]]/Table2[[#This Row],[Day Low]])-1</f>
        <v>3.1667842031029014E-3</v>
      </c>
      <c r="AD480" s="2">
        <f>(Table2[[#This Row],[Day High]]/Table2[[#This Row],[Close Price]])-1</f>
        <v>1.1253853716421958E-2</v>
      </c>
      <c r="AE480" s="2">
        <f>(Table2[[#This Row],[Close Price]]/Table2[[#This Row],[Current Week Low]])-1</f>
        <v>2.7068953068591917E-2</v>
      </c>
      <c r="AF480" s="2">
        <f>(Table2[[#This Row],[Current Week High]]/Table2[[#This Row],[Close Price]])-1</f>
        <v>1.7490450727088991E-3</v>
      </c>
      <c r="AG480" s="2">
        <f>(Table2[[#This Row],[Close Price]]/Table2[[#This Row],[Current Month Low]])-1</f>
        <v>0.12694294976613296</v>
      </c>
      <c r="AH480" s="2">
        <f>(Table2[[#This Row],[Current Month High]]/Table2[[#This Row],[Close Price]])-1</f>
        <v>1.7490450727088991E-3</v>
      </c>
      <c r="AI480">
        <v>6.46468289243409</v>
      </c>
      <c r="AJ480">
        <v>40.284989997539398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-7.0000000000000007E-2</v>
      </c>
      <c r="AM480" t="s">
        <v>10217</v>
      </c>
      <c r="AN480">
        <v>9.68</v>
      </c>
      <c r="AO480" t="s">
        <v>10218</v>
      </c>
      <c r="AP480">
        <v>4.9840861729208E-2</v>
      </c>
      <c r="AQ480">
        <f>(Table2[[#This Row],[Sharpe Ratio]]-AVERAGE(Table2[Sharpe Ratio]))/_xlfn.STDEV.P(Table2[Sharpe Ratio])</f>
        <v>-8.6180417360252379E-2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-0.60073065093024236</v>
      </c>
      <c r="AS480">
        <f>_xlfn.RANK.AVG(Table2[[#This Row],[1Y Return vs Nifty Z-Score]],Table2[1Y Return vs Nifty Z-Score])</f>
        <v>432</v>
      </c>
      <c r="AT480">
        <f>_xlfn.RANK.AVG(Table2[[#This Row],[6M Return vs Nifty Z-Score]],Table2[6M Return vs Nifty Z-Score])</f>
        <v>567</v>
      </c>
      <c r="AU480">
        <f>_xlfn.RANK.AVG(Table2[[#This Row],[Sharpe Ratio Z-Score]],Table2[Sharpe Ratio Z-Score])</f>
        <v>364</v>
      </c>
      <c r="AV480">
        <f>(Table2[[#This Row],[Rank 1Y]]+Table2[[#This Row],[Rank 6M]]+Table2[[#This Row],[Rank Sharpe]])/3</f>
        <v>454.33333333333331</v>
      </c>
    </row>
    <row r="481" spans="1:48" x14ac:dyDescent="0.3">
      <c r="A481" t="s">
        <v>208</v>
      </c>
      <c r="B481" t="s">
        <v>209</v>
      </c>
      <c r="C481" t="s">
        <v>10179</v>
      </c>
      <c r="D481" t="s">
        <v>210</v>
      </c>
      <c r="E481">
        <v>126948.644788814</v>
      </c>
      <c r="F481">
        <v>1138.05</v>
      </c>
      <c r="G481">
        <v>12.3575761612287</v>
      </c>
      <c r="H481">
        <f>(Table2[[#This Row],[1Y Return vs Nifty]]-AVERAGE(Table2[1Y Return vs Nifty]))/_xlfn.STDEV.P(Table2[1Y Return vs Nifty])</f>
        <v>-0.3738370159964724</v>
      </c>
      <c r="I481">
        <v>8.7211518205284992</v>
      </c>
      <c r="J481">
        <f>(Table2[[#This Row],[1M Return vs Nifty]]-AVERAGE(Table2[1M Return vs Nifty]))/_xlfn.STDEV.P(Table2[1M Return vs Nifty])</f>
        <v>0.67026540851875449</v>
      </c>
      <c r="K481">
        <v>-8.2722849918778394</v>
      </c>
      <c r="L481">
        <f>(Table2[[#This Row],[6M Return vs Nifty]]-AVERAGE(Table2[6M Return vs Nifty]))/_xlfn.STDEV.P(Table2[6M Return vs Nifty])</f>
        <v>-0.49328542999639535</v>
      </c>
      <c r="M481">
        <v>7.3410204767164098</v>
      </c>
      <c r="N481">
        <f>(Table2[[#This Row],[1W Return vs Nifty]]-AVERAGE(Table2[1W Return vs Nifty]))/_xlfn.STDEV.P(Table2[1W Return vs Nifty])</f>
        <v>1.1099666150752718</v>
      </c>
      <c r="O481">
        <v>1044.99</v>
      </c>
      <c r="P481">
        <v>1036.49761507472</v>
      </c>
      <c r="Q481">
        <v>1051.36612995062</v>
      </c>
      <c r="R481">
        <v>91.745514316494095</v>
      </c>
      <c r="S481" s="2">
        <f>(Table2[[#This Row],[Close Price]]-Table2[[#This Row],[20D EMA]])/Table2[[#This Row],[20D EMA]]</f>
        <v>8.9053483765394834E-2</v>
      </c>
      <c r="T481" s="2">
        <f>(Table2[[#This Row],[Close Price]]-Table2[[#This Row],[50D EMA]])/Table2[[#This Row],[50D EMA]]</f>
        <v>9.7976477174970794E-2</v>
      </c>
      <c r="U481" s="2">
        <f>(Table2[[#This Row],[Close Price]]-Table2[[#This Row],[200D EMA]])/Table2[[#This Row],[200D EMA]]</f>
        <v>8.2448794554044913E-2</v>
      </c>
      <c r="V481">
        <v>1.2577715688151401</v>
      </c>
      <c r="W481">
        <v>1119.95</v>
      </c>
      <c r="X481">
        <v>1214.7</v>
      </c>
      <c r="Y481">
        <v>1047.8499999999999</v>
      </c>
      <c r="Z481">
        <v>1168.8</v>
      </c>
      <c r="AA481">
        <v>975</v>
      </c>
      <c r="AB481">
        <v>1168.8</v>
      </c>
      <c r="AC481" s="2">
        <f>(Table2[[#This Row],[Close Price]]/Table2[[#This Row],[Day Low]])-1</f>
        <v>1.6161435778382804E-2</v>
      </c>
      <c r="AD481" s="2">
        <f>(Table2[[#This Row],[Day High]]/Table2[[#This Row],[Close Price]])-1</f>
        <v>6.7352049558455418E-2</v>
      </c>
      <c r="AE481" s="2">
        <f>(Table2[[#This Row],[Close Price]]/Table2[[#This Row],[Current Week Low]])-1</f>
        <v>8.6081023047192007E-2</v>
      </c>
      <c r="AF481" s="2">
        <f>(Table2[[#This Row],[Current Week High]]/Table2[[#This Row],[Close Price]])-1</f>
        <v>2.7019902464742396E-2</v>
      </c>
      <c r="AG481" s="2">
        <f>(Table2[[#This Row],[Close Price]]/Table2[[#This Row],[Current Month Low]])-1</f>
        <v>0.16723076923076929</v>
      </c>
      <c r="AH481" s="2">
        <f>(Table2[[#This Row],[Current Month High]]/Table2[[#This Row],[Close Price]])-1</f>
        <v>2.7019902464742396E-2</v>
      </c>
      <c r="AI481">
        <v>9.8370018891964293</v>
      </c>
      <c r="AJ481">
        <v>65.896501457725904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0.01</v>
      </c>
      <c r="AM481" t="s">
        <v>10218</v>
      </c>
      <c r="AN481">
        <v>13.26</v>
      </c>
      <c r="AO481" t="s">
        <v>10218</v>
      </c>
      <c r="AP481">
        <v>2.3733388516639E-2</v>
      </c>
      <c r="AQ481">
        <f>(Table2[[#This Row],[Sharpe Ratio]]-AVERAGE(Table2[Sharpe Ratio]))/_xlfn.STDEV.P(Table2[Sharpe Ratio])</f>
        <v>-0.38839339693211511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429</v>
      </c>
      <c r="AT481">
        <f>_xlfn.RANK.AVG(Table2[[#This Row],[6M Return vs Nifty Z-Score]],Table2[6M Return vs Nifty Z-Score])</f>
        <v>494</v>
      </c>
      <c r="AU481">
        <f>_xlfn.RANK.AVG(Table2[[#This Row],[Sharpe Ratio Z-Score]],Table2[Sharpe Ratio Z-Score])</f>
        <v>441</v>
      </c>
      <c r="AV481">
        <f>(Table2[[#This Row],[Rank 1Y]]+Table2[[#This Row],[Rank 6M]]+Table2[[#This Row],[Rank Sharpe]])/3</f>
        <v>454.66666666666669</v>
      </c>
    </row>
    <row r="482" spans="1:48" x14ac:dyDescent="0.3">
      <c r="A482" t="s">
        <v>1214</v>
      </c>
      <c r="B482" t="s">
        <v>1215</v>
      </c>
      <c r="C482" t="s">
        <v>10175</v>
      </c>
      <c r="D482" t="s">
        <v>978</v>
      </c>
      <c r="E482">
        <v>9701.1124458249997</v>
      </c>
      <c r="F482">
        <v>480.85</v>
      </c>
      <c r="G482">
        <v>-6.9930160373452797</v>
      </c>
      <c r="H482">
        <f>(Table2[[#This Row],[1Y Return vs Nifty]]-AVERAGE(Table2[1Y Return vs Nifty]))/_xlfn.STDEV.P(Table2[1Y Return vs Nifty])</f>
        <v>-0.63916266455935511</v>
      </c>
      <c r="I482">
        <v>7.0678999602381598</v>
      </c>
      <c r="J482">
        <f>(Table2[[#This Row],[1M Return vs Nifty]]-AVERAGE(Table2[1M Return vs Nifty]))/_xlfn.STDEV.P(Table2[1M Return vs Nifty])</f>
        <v>0.50387199122087167</v>
      </c>
      <c r="K482">
        <v>6.7494085164059401</v>
      </c>
      <c r="L482">
        <f>(Table2[[#This Row],[6M Return vs Nifty]]-AVERAGE(Table2[6M Return vs Nifty]))/_xlfn.STDEV.P(Table2[6M Return vs Nifty])</f>
        <v>1.6618444187205889E-2</v>
      </c>
      <c r="M482">
        <v>6.13012859078421</v>
      </c>
      <c r="N482">
        <f>(Table2[[#This Row],[1W Return vs Nifty]]-AVERAGE(Table2[1W Return vs Nifty]))/_xlfn.STDEV.P(Table2[1W Return vs Nifty])</f>
        <v>0.86091515037091515</v>
      </c>
      <c r="O482">
        <v>450.44</v>
      </c>
      <c r="P482">
        <v>429.75115746727198</v>
      </c>
      <c r="Q482">
        <v>405.16354917697203</v>
      </c>
      <c r="R482">
        <v>81.311325675585095</v>
      </c>
      <c r="S482" s="2">
        <f>(Table2[[#This Row],[Close Price]]-Table2[[#This Row],[20D EMA]])/Table2[[#This Row],[20D EMA]]</f>
        <v>6.7511766272977586E-2</v>
      </c>
      <c r="T482" s="2">
        <f>(Table2[[#This Row],[Close Price]]-Table2[[#This Row],[50D EMA]])/Table2[[#This Row],[50D EMA]]</f>
        <v>0.11890332729730813</v>
      </c>
      <c r="U482" s="2">
        <f>(Table2[[#This Row],[Close Price]]-Table2[[#This Row],[200D EMA]])/Table2[[#This Row],[200D EMA]]</f>
        <v>0.18680468906142589</v>
      </c>
      <c r="V482">
        <v>1.16236057841935</v>
      </c>
      <c r="W482">
        <v>480.45</v>
      </c>
      <c r="X482">
        <v>489.85</v>
      </c>
      <c r="Y482">
        <v>463</v>
      </c>
      <c r="Z482">
        <v>493.9</v>
      </c>
      <c r="AA482">
        <v>422</v>
      </c>
      <c r="AB482">
        <v>493.9</v>
      </c>
      <c r="AC482" s="2">
        <f>(Table2[[#This Row],[Close Price]]/Table2[[#This Row],[Day Low]])-1</f>
        <v>8.3255281506922074E-4</v>
      </c>
      <c r="AD482" s="2">
        <f>(Table2[[#This Row],[Day High]]/Table2[[#This Row],[Close Price]])-1</f>
        <v>1.8716855568264634E-2</v>
      </c>
      <c r="AE482" s="2">
        <f>(Table2[[#This Row],[Close Price]]/Table2[[#This Row],[Current Week Low]])-1</f>
        <v>3.8552915766738804E-2</v>
      </c>
      <c r="AF482" s="2">
        <f>(Table2[[#This Row],[Current Week High]]/Table2[[#This Row],[Close Price]])-1</f>
        <v>2.7139440573983542E-2</v>
      </c>
      <c r="AG482" s="2">
        <f>(Table2[[#This Row],[Close Price]]/Table2[[#This Row],[Current Month Low]])-1</f>
        <v>0.13945497630331749</v>
      </c>
      <c r="AH482" s="2">
        <f>(Table2[[#This Row],[Current Month High]]/Table2[[#This Row],[Close Price]])-1</f>
        <v>2.7139440573983542E-2</v>
      </c>
      <c r="AI482">
        <v>2.7139440573983502</v>
      </c>
      <c r="AJ482">
        <v>39.985443959243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0.15</v>
      </c>
      <c r="AM482" t="s">
        <v>10218</v>
      </c>
      <c r="AN482">
        <v>9.1999999999999993</v>
      </c>
      <c r="AO482" t="s">
        <v>10218</v>
      </c>
      <c r="AP482">
        <v>7.5036799482039998E-3</v>
      </c>
      <c r="AQ482">
        <f>(Table2[[#This Row],[Sharpe Ratio]]-AVERAGE(Table2[Sharpe Ratio]))/_xlfn.STDEV.P(Table2[Sharpe Ratio])</f>
        <v>-0.57626407074701302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0.16597885047262462</v>
      </c>
      <c r="AS482">
        <f>_xlfn.RANK.AVG(Table2[[#This Row],[1Y Return vs Nifty Z-Score]],Table2[1Y Return vs Nifty Z-Score])</f>
        <v>554</v>
      </c>
      <c r="AT482">
        <f>_xlfn.RANK.AVG(Table2[[#This Row],[6M Return vs Nifty Z-Score]],Table2[6M Return vs Nifty Z-Score])</f>
        <v>319</v>
      </c>
      <c r="AU482">
        <f>_xlfn.RANK.AVG(Table2[[#This Row],[Sharpe Ratio Z-Score]],Table2[Sharpe Ratio Z-Score])</f>
        <v>495</v>
      </c>
      <c r="AV482">
        <f>(Table2[[#This Row],[Rank 1Y]]+Table2[[#This Row],[Rank 6M]]+Table2[[#This Row],[Rank Sharpe]])/3</f>
        <v>456</v>
      </c>
    </row>
    <row r="483" spans="1:48" x14ac:dyDescent="0.3">
      <c r="A483" t="s">
        <v>176</v>
      </c>
      <c r="B483" t="s">
        <v>177</v>
      </c>
      <c r="C483" t="s">
        <v>10172</v>
      </c>
      <c r="D483" t="s">
        <v>21</v>
      </c>
      <c r="E483">
        <v>152044.14708671899</v>
      </c>
      <c r="F483">
        <v>1554.4</v>
      </c>
      <c r="G483">
        <v>13.0349510361387</v>
      </c>
      <c r="H483">
        <f>(Table2[[#This Row],[1Y Return vs Nifty]]-AVERAGE(Table2[1Y Return vs Nifty]))/_xlfn.STDEV.P(Table2[1Y Return vs Nifty])</f>
        <v>-0.36454919027199961</v>
      </c>
      <c r="I483">
        <v>3.9620892742010398</v>
      </c>
      <c r="J483">
        <f>(Table2[[#This Row],[1M Return vs Nifty]]-AVERAGE(Table2[1M Return vs Nifty]))/_xlfn.STDEV.P(Table2[1M Return vs Nifty])</f>
        <v>0.19128413576898584</v>
      </c>
      <c r="K483">
        <v>1.7060768159664901</v>
      </c>
      <c r="L483">
        <f>(Table2[[#This Row],[6M Return vs Nifty]]-AVERAGE(Table2[6M Return vs Nifty]))/_xlfn.STDEV.P(Table2[6M Return vs Nifty])</f>
        <v>-0.15457492834625158</v>
      </c>
      <c r="M483">
        <v>0.78410869221264401</v>
      </c>
      <c r="N483">
        <f>(Table2[[#This Row],[1W Return vs Nifty]]-AVERAGE(Table2[1W Return vs Nifty]))/_xlfn.STDEV.P(Table2[1W Return vs Nifty])</f>
        <v>-0.23863312602445289</v>
      </c>
      <c r="O483">
        <v>1498.95</v>
      </c>
      <c r="P483">
        <v>1431.86816397448</v>
      </c>
      <c r="Q483">
        <v>1311.05603345235</v>
      </c>
      <c r="R483">
        <v>69.784770636298205</v>
      </c>
      <c r="S483" s="2">
        <f>(Table2[[#This Row],[Close Price]]-Table2[[#This Row],[20D EMA]])/Table2[[#This Row],[20D EMA]]</f>
        <v>3.6992561459688475E-2</v>
      </c>
      <c r="T483" s="2">
        <f>(Table2[[#This Row],[Close Price]]-Table2[[#This Row],[50D EMA]])/Table2[[#This Row],[50D EMA]]</f>
        <v>8.5574802980048617E-2</v>
      </c>
      <c r="U483" s="2">
        <f>(Table2[[#This Row],[Close Price]]-Table2[[#This Row],[200D EMA]])/Table2[[#This Row],[200D EMA]]</f>
        <v>0.1856091275571666</v>
      </c>
      <c r="V483">
        <v>1.22722555450048</v>
      </c>
      <c r="W483">
        <v>1550.5</v>
      </c>
      <c r="X483">
        <v>1569</v>
      </c>
      <c r="Y483">
        <v>1510.05</v>
      </c>
      <c r="Z483">
        <v>1561.75</v>
      </c>
      <c r="AA483">
        <v>1424.15</v>
      </c>
      <c r="AB483">
        <v>1561.75</v>
      </c>
      <c r="AC483" s="2">
        <f>(Table2[[#This Row],[Close Price]]/Table2[[#This Row],[Day Low]])-1</f>
        <v>2.5153176394712151E-3</v>
      </c>
      <c r="AD483" s="2">
        <f>(Table2[[#This Row],[Day High]]/Table2[[#This Row],[Close Price]])-1</f>
        <v>9.3926917138444921E-3</v>
      </c>
      <c r="AE483" s="2">
        <f>(Table2[[#This Row],[Close Price]]/Table2[[#This Row],[Current Week Low]])-1</f>
        <v>2.9369888414291001E-2</v>
      </c>
      <c r="AF483" s="2">
        <f>(Table2[[#This Row],[Current Week High]]/Table2[[#This Row],[Close Price]])-1</f>
        <v>4.7285126093667973E-3</v>
      </c>
      <c r="AG483" s="2">
        <f>(Table2[[#This Row],[Close Price]]/Table2[[#This Row],[Current Month Low]])-1</f>
        <v>9.1458062704069087E-2</v>
      </c>
      <c r="AH483" s="2">
        <f>(Table2[[#This Row],[Current Month High]]/Table2[[#This Row],[Close Price]])-1</f>
        <v>4.7285126093667973E-3</v>
      </c>
      <c r="AI483">
        <v>0.47285126093667901</v>
      </c>
      <c r="AJ483">
        <v>42.979349675757703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</v>
      </c>
      <c r="AM483" t="s">
        <v>10219</v>
      </c>
      <c r="AN483">
        <v>3.28</v>
      </c>
      <c r="AO483" t="s">
        <v>10218</v>
      </c>
      <c r="AP483">
        <v>-1.0217625184375001E-2</v>
      </c>
      <c r="AQ483">
        <f>(Table2[[#This Row],[Sharpe Ratio]]-AVERAGE(Table2[Sharpe Ratio]))/_xlfn.STDEV.P(Table2[Sharpe Ratio])</f>
        <v>-0.78140105901137236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-1.3478741678850907</v>
      </c>
      <c r="AS483">
        <f>_xlfn.RANK.AVG(Table2[[#This Row],[1Y Return vs Nifty Z-Score]],Table2[1Y Return vs Nifty Z-Score])</f>
        <v>421</v>
      </c>
      <c r="AT483">
        <f>_xlfn.RANK.AVG(Table2[[#This Row],[6M Return vs Nifty Z-Score]],Table2[6M Return vs Nifty Z-Score])</f>
        <v>373</v>
      </c>
      <c r="AU483">
        <f>_xlfn.RANK.AVG(Table2[[#This Row],[Sharpe Ratio Z-Score]],Table2[Sharpe Ratio Z-Score])</f>
        <v>577</v>
      </c>
      <c r="AV483">
        <f>(Table2[[#This Row],[Rank 1Y]]+Table2[[#This Row],[Rank 6M]]+Table2[[#This Row],[Rank Sharpe]])/3</f>
        <v>457</v>
      </c>
    </row>
    <row r="484" spans="1:48" x14ac:dyDescent="0.3">
      <c r="A484" t="s">
        <v>398</v>
      </c>
      <c r="B484" t="s">
        <v>399</v>
      </c>
      <c r="C484" t="s">
        <v>10175</v>
      </c>
      <c r="D484" t="s">
        <v>400</v>
      </c>
      <c r="E484">
        <v>62266.734664529999</v>
      </c>
      <c r="F484">
        <v>1720.1</v>
      </c>
      <c r="G484">
        <v>2.9230249997301301</v>
      </c>
      <c r="H484">
        <f>(Table2[[#This Row],[1Y Return vs Nifty]]-AVERAGE(Table2[1Y Return vs Nifty]))/_xlfn.STDEV.P(Table2[1Y Return vs Nifty])</f>
        <v>-0.5031988660182396</v>
      </c>
      <c r="I484">
        <v>1.2883265271989399</v>
      </c>
      <c r="J484">
        <f>(Table2[[#This Row],[1M Return vs Nifty]]-AVERAGE(Table2[1M Return vs Nifty]))/_xlfn.STDEV.P(Table2[1M Return vs Nifty])</f>
        <v>-7.7819762556174593E-2</v>
      </c>
      <c r="K484">
        <v>-6.1236581008479698</v>
      </c>
      <c r="L484">
        <f>(Table2[[#This Row],[6M Return vs Nifty]]-AVERAGE(Table2[6M Return vs Nifty]))/_xlfn.STDEV.P(Table2[6M Return vs Nifty])</f>
        <v>-0.42035136465236289</v>
      </c>
      <c r="M484">
        <v>3.8225795803080498</v>
      </c>
      <c r="N484">
        <f>(Table2[[#This Row],[1W Return vs Nifty]]-AVERAGE(Table2[1W Return vs Nifty]))/_xlfn.STDEV.P(Table2[1W Return vs Nifty])</f>
        <v>0.38630757589390186</v>
      </c>
      <c r="O484">
        <v>1630.49</v>
      </c>
      <c r="P484">
        <v>1564.0704021823301</v>
      </c>
      <c r="Q484">
        <v>1462.26980148494</v>
      </c>
      <c r="R484">
        <v>77.893927585761602</v>
      </c>
      <c r="S484" s="2">
        <f>(Table2[[#This Row],[Close Price]]-Table2[[#This Row],[20D EMA]])/Table2[[#This Row],[20D EMA]]</f>
        <v>5.4958938723941822E-2</v>
      </c>
      <c r="T484" s="2">
        <f>(Table2[[#This Row],[Close Price]]-Table2[[#This Row],[50D EMA]])/Table2[[#This Row],[50D EMA]]</f>
        <v>9.9758679404688841E-2</v>
      </c>
      <c r="U484" s="2">
        <f>(Table2[[#This Row],[Close Price]]-Table2[[#This Row],[200D EMA]])/Table2[[#This Row],[200D EMA]]</f>
        <v>0.1763219060211956</v>
      </c>
      <c r="V484">
        <v>1.1022592165692999</v>
      </c>
      <c r="W484">
        <v>1705</v>
      </c>
      <c r="X484">
        <v>1729</v>
      </c>
      <c r="Y484">
        <v>1671.1</v>
      </c>
      <c r="Z484">
        <v>1723.9</v>
      </c>
      <c r="AA484">
        <v>1541.05</v>
      </c>
      <c r="AB484">
        <v>1764.4</v>
      </c>
      <c r="AC484" s="2">
        <f>(Table2[[#This Row],[Close Price]]/Table2[[#This Row],[Day Low]])-1</f>
        <v>8.8563049853371822E-3</v>
      </c>
      <c r="AD484" s="2">
        <f>(Table2[[#This Row],[Day High]]/Table2[[#This Row],[Close Price]])-1</f>
        <v>5.1741177838497965E-3</v>
      </c>
      <c r="AE484" s="2">
        <f>(Table2[[#This Row],[Close Price]]/Table2[[#This Row],[Current Week Low]])-1</f>
        <v>2.9322003470767743E-2</v>
      </c>
      <c r="AF484" s="2">
        <f>(Table2[[#This Row],[Current Week High]]/Table2[[#This Row],[Close Price]])-1</f>
        <v>2.209173885239446E-3</v>
      </c>
      <c r="AG484" s="2">
        <f>(Table2[[#This Row],[Close Price]]/Table2[[#This Row],[Current Month Low]])-1</f>
        <v>0.11618701534667908</v>
      </c>
      <c r="AH484" s="2">
        <f>(Table2[[#This Row],[Current Month High]]/Table2[[#This Row],[Close Price]])-1</f>
        <v>2.5754316609499561E-2</v>
      </c>
      <c r="AI484">
        <v>2.5754316609499499</v>
      </c>
      <c r="AJ484">
        <v>47.023377067395998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0.15</v>
      </c>
      <c r="AM484" t="s">
        <v>10218</v>
      </c>
      <c r="AN484">
        <v>7.99</v>
      </c>
      <c r="AO484" t="s">
        <v>10218</v>
      </c>
      <c r="AP484">
        <v>3.2537405570492998E-2</v>
      </c>
      <c r="AQ484">
        <f>(Table2[[#This Row],[Sharpe Ratio]]-AVERAGE(Table2[Sharpe Ratio]))/_xlfn.STDEV.P(Table2[Sharpe Ratio])</f>
        <v>-0.28648050002389325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-0.90154291735676839</v>
      </c>
      <c r="AS484">
        <f>_xlfn.RANK.AVG(Table2[[#This Row],[1Y Return vs Nifty Z-Score]],Table2[1Y Return vs Nifty Z-Score])</f>
        <v>491</v>
      </c>
      <c r="AT484">
        <f>_xlfn.RANK.AVG(Table2[[#This Row],[6M Return vs Nifty Z-Score]],Table2[6M Return vs Nifty Z-Score])</f>
        <v>469</v>
      </c>
      <c r="AU484">
        <f>_xlfn.RANK.AVG(Table2[[#This Row],[Sharpe Ratio Z-Score]],Table2[Sharpe Ratio Z-Score])</f>
        <v>411</v>
      </c>
      <c r="AV484">
        <f>(Table2[[#This Row],[Rank 1Y]]+Table2[[#This Row],[Rank 6M]]+Table2[[#This Row],[Rank Sharpe]])/3</f>
        <v>457</v>
      </c>
    </row>
    <row r="485" spans="1:48" x14ac:dyDescent="0.3">
      <c r="A485" t="s">
        <v>1558</v>
      </c>
      <c r="B485" t="s">
        <v>1559</v>
      </c>
      <c r="C485" t="s">
        <v>10185</v>
      </c>
      <c r="D485" t="s">
        <v>351</v>
      </c>
      <c r="E485">
        <v>6206.8140019100001</v>
      </c>
      <c r="F485">
        <v>290.89999999999998</v>
      </c>
      <c r="G485">
        <v>-0.29807163347804799</v>
      </c>
      <c r="H485">
        <f>(Table2[[#This Row],[1Y Return vs Nifty]]-AVERAGE(Table2[1Y Return vs Nifty]))/_xlfn.STDEV.P(Table2[1Y Return vs Nifty])</f>
        <v>-0.5473649331090783</v>
      </c>
      <c r="I485">
        <v>0.93393991323464998</v>
      </c>
      <c r="J485">
        <f>(Table2[[#This Row],[1M Return vs Nifty]]-AVERAGE(Table2[1M Return vs Nifty]))/_xlfn.STDEV.P(Table2[1M Return vs Nifty])</f>
        <v>-0.11348740712896707</v>
      </c>
      <c r="K485">
        <v>24.3070705963272</v>
      </c>
      <c r="L485">
        <f>(Table2[[#This Row],[6M Return vs Nifty]]-AVERAGE(Table2[6M Return vs Nifty]))/_xlfn.STDEV.P(Table2[6M Return vs Nifty])</f>
        <v>0.61260450336364558</v>
      </c>
      <c r="M485">
        <v>2.5906012911691501</v>
      </c>
      <c r="N485">
        <f>(Table2[[#This Row],[1W Return vs Nifty]]-AVERAGE(Table2[1W Return vs Nifty]))/_xlfn.STDEV.P(Table2[1W Return vs Nifty])</f>
        <v>0.13291914298867832</v>
      </c>
      <c r="O485">
        <v>271.12</v>
      </c>
      <c r="P485">
        <v>256.83448444034502</v>
      </c>
      <c r="Q485">
        <v>235.045205163405</v>
      </c>
      <c r="R485">
        <v>80.013331698821304</v>
      </c>
      <c r="S485" s="2">
        <f>(Table2[[#This Row],[Close Price]]-Table2[[#This Row],[20D EMA]])/Table2[[#This Row],[20D EMA]]</f>
        <v>7.2956624372971277E-2</v>
      </c>
      <c r="T485" s="2">
        <f>(Table2[[#This Row],[Close Price]]-Table2[[#This Row],[50D EMA]])/Table2[[#This Row],[50D EMA]]</f>
        <v>0.13263606572881126</v>
      </c>
      <c r="U485" s="2">
        <f>(Table2[[#This Row],[Close Price]]-Table2[[#This Row],[200D EMA]])/Table2[[#This Row],[200D EMA]]</f>
        <v>0.23763426613091021</v>
      </c>
      <c r="V485">
        <v>0.84542526161547904</v>
      </c>
      <c r="W485">
        <v>282.35000000000002</v>
      </c>
      <c r="X485">
        <v>292.3</v>
      </c>
      <c r="Y485">
        <v>274.10000000000002</v>
      </c>
      <c r="Z485">
        <v>297.10000000000002</v>
      </c>
      <c r="AA485">
        <v>257.75</v>
      </c>
      <c r="AB485">
        <v>297.10000000000002</v>
      </c>
      <c r="AC485" s="2">
        <f>(Table2[[#This Row],[Close Price]]/Table2[[#This Row],[Day Low]])-1</f>
        <v>3.0281565432973112E-2</v>
      </c>
      <c r="AD485" s="2">
        <f>(Table2[[#This Row],[Day High]]/Table2[[#This Row],[Close Price]])-1</f>
        <v>4.8126503953249689E-3</v>
      </c>
      <c r="AE485" s="2">
        <f>(Table2[[#This Row],[Close Price]]/Table2[[#This Row],[Current Week Low]])-1</f>
        <v>6.129149945275425E-2</v>
      </c>
      <c r="AF485" s="2">
        <f>(Table2[[#This Row],[Current Week High]]/Table2[[#This Row],[Close Price]])-1</f>
        <v>2.1313166036438735E-2</v>
      </c>
      <c r="AG485" s="2">
        <f>(Table2[[#This Row],[Close Price]]/Table2[[#This Row],[Current Month Low]])-1</f>
        <v>0.12861299709020368</v>
      </c>
      <c r="AH485" s="2">
        <f>(Table2[[#This Row],[Current Month High]]/Table2[[#This Row],[Close Price]])-1</f>
        <v>2.1313166036438735E-2</v>
      </c>
      <c r="AI485">
        <v>2.13131660364387</v>
      </c>
      <c r="AJ485">
        <v>53.915343915343897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0.22</v>
      </c>
      <c r="AM485" t="s">
        <v>10218</v>
      </c>
      <c r="AN485">
        <v>9.7100000000000009</v>
      </c>
      <c r="AO485" t="s">
        <v>10218</v>
      </c>
      <c r="AP485">
        <v>-7.3086422435111001E-2</v>
      </c>
      <c r="AQ485">
        <f>(Table2[[#This Row],[Sharpe Ratio]]-AVERAGE(Table2[Sharpe Ratio]))/_xlfn.STDEV.P(Table2[Sharpe Ratio])</f>
        <v>-1.5091530855880826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-1.4244817794738041</v>
      </c>
      <c r="AS485">
        <f>_xlfn.RANK.AVG(Table2[[#This Row],[1Y Return vs Nifty Z-Score]],Table2[1Y Return vs Nifty Z-Score])</f>
        <v>515</v>
      </c>
      <c r="AT485">
        <f>_xlfn.RANK.AVG(Table2[[#This Row],[6M Return vs Nifty Z-Score]],Table2[6M Return vs Nifty Z-Score])</f>
        <v>166</v>
      </c>
      <c r="AU485">
        <f>_xlfn.RANK.AVG(Table2[[#This Row],[Sharpe Ratio Z-Score]],Table2[Sharpe Ratio Z-Score])</f>
        <v>690</v>
      </c>
      <c r="AV485">
        <f>(Table2[[#This Row],[Rank 1Y]]+Table2[[#This Row],[Rank 6M]]+Table2[[#This Row],[Rank Sharpe]])/3</f>
        <v>457</v>
      </c>
    </row>
    <row r="486" spans="1:48" x14ac:dyDescent="0.3">
      <c r="A486" t="s">
        <v>1083</v>
      </c>
      <c r="B486" t="s">
        <v>1084</v>
      </c>
      <c r="C486" t="s">
        <v>10185</v>
      </c>
      <c r="D486" t="s">
        <v>717</v>
      </c>
      <c r="E486">
        <v>11618.34233231</v>
      </c>
      <c r="F486">
        <v>8933.15</v>
      </c>
      <c r="G486">
        <v>-8.3290843071591993</v>
      </c>
      <c r="H486">
        <f>(Table2[[#This Row],[1Y Return vs Nifty]]-AVERAGE(Table2[1Y Return vs Nifty]))/_xlfn.STDEV.P(Table2[1Y Return vs Nifty])</f>
        <v>-0.65748216489169076</v>
      </c>
      <c r="I486">
        <v>0.92293305462441</v>
      </c>
      <c r="J486">
        <f>(Table2[[#This Row],[1M Return vs Nifty]]-AVERAGE(Table2[1M Return vs Nifty]))/_xlfn.STDEV.P(Table2[1M Return vs Nifty])</f>
        <v>-0.1145952049557004</v>
      </c>
      <c r="K486">
        <v>-6.6141763892570502</v>
      </c>
      <c r="L486">
        <f>(Table2[[#This Row],[6M Return vs Nifty]]-AVERAGE(Table2[6M Return vs Nifty]))/_xlfn.STDEV.P(Table2[6M Return vs Nifty])</f>
        <v>-0.43700176265707336</v>
      </c>
      <c r="M486">
        <v>-0.88065466102832002</v>
      </c>
      <c r="N486">
        <f>(Table2[[#This Row],[1W Return vs Nifty]]-AVERAGE(Table2[1W Return vs Nifty]))/_xlfn.STDEV.P(Table2[1W Return vs Nifty])</f>
        <v>-0.5810350830675558</v>
      </c>
      <c r="O486">
        <v>8864.16</v>
      </c>
      <c r="P486">
        <v>8424.0614019535296</v>
      </c>
      <c r="Q486">
        <v>7856.1941364206996</v>
      </c>
      <c r="R486">
        <v>50.462604846530397</v>
      </c>
      <c r="S486" s="2">
        <f>(Table2[[#This Row],[Close Price]]-Table2[[#This Row],[20D EMA]])/Table2[[#This Row],[20D EMA]]</f>
        <v>7.7830273821771923E-3</v>
      </c>
      <c r="T486" s="2">
        <f>(Table2[[#This Row],[Close Price]]-Table2[[#This Row],[50D EMA]])/Table2[[#This Row],[50D EMA]]</f>
        <v>6.0432678936600932E-2</v>
      </c>
      <c r="U486" s="2">
        <f>(Table2[[#This Row],[Close Price]]-Table2[[#This Row],[200D EMA]])/Table2[[#This Row],[200D EMA]]</f>
        <v>0.13708366225149876</v>
      </c>
      <c r="V486">
        <v>0.49038717792794201</v>
      </c>
      <c r="W486">
        <v>8975.5</v>
      </c>
      <c r="X486">
        <v>9049.85</v>
      </c>
      <c r="Y486">
        <v>8911</v>
      </c>
      <c r="Z486">
        <v>9139.9</v>
      </c>
      <c r="AA486">
        <v>8630.4500000000007</v>
      </c>
      <c r="AB486">
        <v>9650</v>
      </c>
      <c r="AC486" s="2">
        <f>(Table2[[#This Row],[Close Price]]/Table2[[#This Row],[Day Low]])-1</f>
        <v>-4.7184000891316025E-3</v>
      </c>
      <c r="AD486" s="2">
        <f>(Table2[[#This Row],[Day High]]/Table2[[#This Row],[Close Price]])-1</f>
        <v>1.3063700934160982E-2</v>
      </c>
      <c r="AE486" s="2">
        <f>(Table2[[#This Row],[Close Price]]/Table2[[#This Row],[Current Week Low]])-1</f>
        <v>2.4856918415441243E-3</v>
      </c>
      <c r="AF486" s="2">
        <f>(Table2[[#This Row],[Current Week High]]/Table2[[#This Row],[Close Price]])-1</f>
        <v>2.3144131689269765E-2</v>
      </c>
      <c r="AG486" s="2">
        <f>(Table2[[#This Row],[Close Price]]/Table2[[#This Row],[Current Month Low]])-1</f>
        <v>3.507348979485414E-2</v>
      </c>
      <c r="AH486" s="2">
        <f>(Table2[[#This Row],[Current Month High]]/Table2[[#This Row],[Close Price]])-1</f>
        <v>8.0246049825649424E-2</v>
      </c>
      <c r="AI486">
        <v>9.0320883450966303</v>
      </c>
      <c r="AJ486">
        <v>35.531466197354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0.1</v>
      </c>
      <c r="AM486" t="s">
        <v>10218</v>
      </c>
      <c r="AN486">
        <v>-0.62</v>
      </c>
      <c r="AO486" t="s">
        <v>10217</v>
      </c>
      <c r="AP486">
        <v>5.6777014801691998E-2</v>
      </c>
      <c r="AQ486">
        <f>(Table2[[#This Row],[Sharpe Ratio]]-AVERAGE(Table2[Sharpe Ratio]))/_xlfn.STDEV.P(Table2[Sharpe Ratio])</f>
        <v>-5.8894037591068664E-3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-1.7960036193311271</v>
      </c>
      <c r="AS486">
        <f>_xlfn.RANK.AVG(Table2[[#This Row],[1Y Return vs Nifty Z-Score]],Table2[1Y Return vs Nifty Z-Score])</f>
        <v>562</v>
      </c>
      <c r="AT486">
        <f>_xlfn.RANK.AVG(Table2[[#This Row],[6M Return vs Nifty Z-Score]],Table2[6M Return vs Nifty Z-Score])</f>
        <v>474</v>
      </c>
      <c r="AU486">
        <f>_xlfn.RANK.AVG(Table2[[#This Row],[Sharpe Ratio Z-Score]],Table2[Sharpe Ratio Z-Score])</f>
        <v>338</v>
      </c>
      <c r="AV486">
        <f>(Table2[[#This Row],[Rank 1Y]]+Table2[[#This Row],[Rank 6M]]+Table2[[#This Row],[Rank Sharpe]])/3</f>
        <v>458</v>
      </c>
    </row>
    <row r="487" spans="1:48" x14ac:dyDescent="0.3">
      <c r="A487" t="s">
        <v>540</v>
      </c>
      <c r="B487" t="s">
        <v>541</v>
      </c>
      <c r="C487" t="s">
        <v>10173</v>
      </c>
      <c r="D487" t="s">
        <v>37</v>
      </c>
      <c r="E487">
        <v>38045.486615200003</v>
      </c>
      <c r="F487">
        <v>1112</v>
      </c>
      <c r="G487">
        <v>10.172950018098</v>
      </c>
      <c r="H487">
        <f>(Table2[[#This Row],[1Y Return vs Nifty]]-AVERAGE(Table2[1Y Return vs Nifty]))/_xlfn.STDEV.P(Table2[1Y Return vs Nifty])</f>
        <v>-0.40379151776806665</v>
      </c>
      <c r="I487">
        <v>8.3846260598511293</v>
      </c>
      <c r="J487">
        <f>(Table2[[#This Row],[1M Return vs Nifty]]-AVERAGE(Table2[1M Return vs Nifty]))/_xlfn.STDEV.P(Table2[1M Return vs Nifty])</f>
        <v>0.63639538987680166</v>
      </c>
      <c r="K487">
        <v>10.055476513533799</v>
      </c>
      <c r="L487">
        <f>(Table2[[#This Row],[6M Return vs Nifty]]-AVERAGE(Table2[6M Return vs Nifty]))/_xlfn.STDEV.P(Table2[6M Return vs Nifty])</f>
        <v>0.12884126907178267</v>
      </c>
      <c r="M487">
        <v>2.9759005030930799</v>
      </c>
      <c r="N487">
        <f>(Table2[[#This Row],[1W Return vs Nifty]]-AVERAGE(Table2[1W Return vs Nifty]))/_xlfn.STDEV.P(Table2[1W Return vs Nifty])</f>
        <v>0.21216596443815505</v>
      </c>
      <c r="O487">
        <v>1051.67</v>
      </c>
      <c r="P487">
        <v>1017.8142627147</v>
      </c>
      <c r="Q487">
        <v>960.36143595199803</v>
      </c>
      <c r="R487">
        <v>73.157120295580995</v>
      </c>
      <c r="S487" s="2">
        <f>(Table2[[#This Row],[Close Price]]-Table2[[#This Row],[20D EMA]])/Table2[[#This Row],[20D EMA]]</f>
        <v>5.7365903753078366E-2</v>
      </c>
      <c r="T487" s="2">
        <f>(Table2[[#This Row],[Close Price]]-Table2[[#This Row],[50D EMA]])/Table2[[#This Row],[50D EMA]]</f>
        <v>9.2537254325842408E-2</v>
      </c>
      <c r="U487" s="2">
        <f>(Table2[[#This Row],[Close Price]]-Table2[[#This Row],[200D EMA]])/Table2[[#This Row],[200D EMA]]</f>
        <v>0.15789738984852505</v>
      </c>
      <c r="V487">
        <v>0.79187306434738403</v>
      </c>
      <c r="W487">
        <v>1106.1500000000001</v>
      </c>
      <c r="X487">
        <v>1122</v>
      </c>
      <c r="Y487">
        <v>1083.3499999999999</v>
      </c>
      <c r="Z487">
        <v>1124.5</v>
      </c>
      <c r="AA487">
        <v>967.7</v>
      </c>
      <c r="AB487">
        <v>1132.5</v>
      </c>
      <c r="AC487" s="2">
        <f>(Table2[[#This Row],[Close Price]]/Table2[[#This Row],[Day Low]])-1</f>
        <v>5.288613659991892E-3</v>
      </c>
      <c r="AD487" s="2">
        <f>(Table2[[#This Row],[Day High]]/Table2[[#This Row],[Close Price]])-1</f>
        <v>8.9928057553956275E-3</v>
      </c>
      <c r="AE487" s="2">
        <f>(Table2[[#This Row],[Close Price]]/Table2[[#This Row],[Current Week Low]])-1</f>
        <v>2.644574698850799E-2</v>
      </c>
      <c r="AF487" s="2">
        <f>(Table2[[#This Row],[Current Week High]]/Table2[[#This Row],[Close Price]])-1</f>
        <v>1.124100719424459E-2</v>
      </c>
      <c r="AG487" s="2">
        <f>(Table2[[#This Row],[Close Price]]/Table2[[#This Row],[Current Month Low]])-1</f>
        <v>0.14911646171334092</v>
      </c>
      <c r="AH487" s="2">
        <f>(Table2[[#This Row],[Current Month High]]/Table2[[#This Row],[Close Price]])-1</f>
        <v>1.8435251798561092E-2</v>
      </c>
      <c r="AI487">
        <v>1.8435251798561001</v>
      </c>
      <c r="AJ487">
        <v>45.740498034075998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0.04</v>
      </c>
      <c r="AM487" t="s">
        <v>10218</v>
      </c>
      <c r="AN487">
        <v>9.2100000000000009</v>
      </c>
      <c r="AO487" t="s">
        <v>10218</v>
      </c>
      <c r="AP487">
        <v>-5.0905443870177002E-2</v>
      </c>
      <c r="AQ487">
        <f>(Table2[[#This Row],[Sharpe Ratio]]-AVERAGE(Table2[Sharpe Ratio]))/_xlfn.STDEV.P(Table2[Sharpe Ratio])</f>
        <v>-1.2523921356735157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-0.67878103005484314</v>
      </c>
      <c r="AS487">
        <f>_xlfn.RANK.AVG(Table2[[#This Row],[1Y Return vs Nifty Z-Score]],Table2[1Y Return vs Nifty Z-Score])</f>
        <v>440</v>
      </c>
      <c r="AT487">
        <f>_xlfn.RANK.AVG(Table2[[#This Row],[6M Return vs Nifty Z-Score]],Table2[6M Return vs Nifty Z-Score])</f>
        <v>278</v>
      </c>
      <c r="AU487">
        <f>_xlfn.RANK.AVG(Table2[[#This Row],[Sharpe Ratio Z-Score]],Table2[Sharpe Ratio Z-Score])</f>
        <v>657</v>
      </c>
      <c r="AV487">
        <f>(Table2[[#This Row],[Rank 1Y]]+Table2[[#This Row],[Rank 6M]]+Table2[[#This Row],[Rank Sharpe]])/3</f>
        <v>458.33333333333331</v>
      </c>
    </row>
    <row r="488" spans="1:48" x14ac:dyDescent="0.3">
      <c r="A488" t="s">
        <v>691</v>
      </c>
      <c r="B488" t="s">
        <v>692</v>
      </c>
      <c r="C488" t="s">
        <v>10175</v>
      </c>
      <c r="D488" t="s">
        <v>186</v>
      </c>
      <c r="E488">
        <v>25496.954745989999</v>
      </c>
      <c r="F488">
        <v>7824.7</v>
      </c>
      <c r="G488">
        <v>12.139199331191801</v>
      </c>
      <c r="H488">
        <f>(Table2[[#This Row],[1Y Return vs Nifty]]-AVERAGE(Table2[1Y Return vs Nifty]))/_xlfn.STDEV.P(Table2[1Y Return vs Nifty])</f>
        <v>-0.37683128994251297</v>
      </c>
      <c r="I488">
        <v>4.0729479039060399</v>
      </c>
      <c r="J488">
        <f>(Table2[[#This Row],[1M Return vs Nifty]]-AVERAGE(Table2[1M Return vs Nifty]))/_xlfn.STDEV.P(Table2[1M Return vs Nifty])</f>
        <v>0.202441628874928</v>
      </c>
      <c r="K488">
        <v>3.9636397086887398</v>
      </c>
      <c r="L488">
        <f>(Table2[[#This Row],[6M Return vs Nifty]]-AVERAGE(Table2[6M Return vs Nifty]))/_xlfn.STDEV.P(Table2[6M Return vs Nifty])</f>
        <v>-7.7943084900809742E-2</v>
      </c>
      <c r="M488">
        <v>-1.1312973982533501</v>
      </c>
      <c r="N488">
        <f>(Table2[[#This Row],[1W Return vs Nifty]]-AVERAGE(Table2[1W Return vs Nifty]))/_xlfn.STDEV.P(Table2[1W Return vs Nifty])</f>
        <v>-0.63258629217929818</v>
      </c>
      <c r="O488">
        <v>7661.94</v>
      </c>
      <c r="P488">
        <v>7430.10223125019</v>
      </c>
      <c r="Q488">
        <v>6736.7027439495896</v>
      </c>
      <c r="R488">
        <v>62.4873029520489</v>
      </c>
      <c r="S488" s="2">
        <f>(Table2[[#This Row],[Close Price]]-Table2[[#This Row],[20D EMA]])/Table2[[#This Row],[20D EMA]]</f>
        <v>2.1242661780175809E-2</v>
      </c>
      <c r="T488" s="2">
        <f>(Table2[[#This Row],[Close Price]]-Table2[[#This Row],[50D EMA]])/Table2[[#This Row],[50D EMA]]</f>
        <v>5.31079864675583E-2</v>
      </c>
      <c r="U488" s="2">
        <f>(Table2[[#This Row],[Close Price]]-Table2[[#This Row],[200D EMA]])/Table2[[#This Row],[200D EMA]]</f>
        <v>0.16150293361653359</v>
      </c>
      <c r="V488">
        <v>0.468799684489906</v>
      </c>
      <c r="W488">
        <v>7777</v>
      </c>
      <c r="X488">
        <v>7845</v>
      </c>
      <c r="Y488">
        <v>7770</v>
      </c>
      <c r="Z488">
        <v>7962.65</v>
      </c>
      <c r="AA488">
        <v>7152.75</v>
      </c>
      <c r="AB488">
        <v>8099</v>
      </c>
      <c r="AC488" s="2">
        <f>(Table2[[#This Row],[Close Price]]/Table2[[#This Row],[Day Low]])-1</f>
        <v>6.1334704899060899E-3</v>
      </c>
      <c r="AD488" s="2">
        <f>(Table2[[#This Row],[Day High]]/Table2[[#This Row],[Close Price]])-1</f>
        <v>2.5943486651245351E-3</v>
      </c>
      <c r="AE488" s="2">
        <f>(Table2[[#This Row],[Close Price]]/Table2[[#This Row],[Current Week Low]])-1</f>
        <v>7.0398970398970473E-3</v>
      </c>
      <c r="AF488" s="2">
        <f>(Table2[[#This Row],[Current Week High]]/Table2[[#This Row],[Close Price]])-1</f>
        <v>1.7630068884429972E-2</v>
      </c>
      <c r="AG488" s="2">
        <f>(Table2[[#This Row],[Close Price]]/Table2[[#This Row],[Current Month Low]])-1</f>
        <v>9.3942889098598492E-2</v>
      </c>
      <c r="AH488" s="2">
        <f>(Table2[[#This Row],[Current Month High]]/Table2[[#This Row],[Close Price]])-1</f>
        <v>3.5055657085894643E-2</v>
      </c>
      <c r="AI488">
        <v>3.5055657085894598</v>
      </c>
      <c r="AJ488">
        <v>44.834798704303502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0.01</v>
      </c>
      <c r="AM488" t="s">
        <v>10218</v>
      </c>
      <c r="AN488">
        <v>6.27</v>
      </c>
      <c r="AO488" t="s">
        <v>10218</v>
      </c>
      <c r="AP488">
        <v>-1.7967855356779999E-2</v>
      </c>
      <c r="AQ488">
        <f>(Table2[[#This Row],[Sharpe Ratio]]-AVERAGE(Table2[Sharpe Ratio]))/_xlfn.STDEV.P(Table2[Sharpe Ratio])</f>
        <v>-0.87111560678471434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-1.7560346449324074</v>
      </c>
      <c r="AS488">
        <f>_xlfn.RANK.AVG(Table2[[#This Row],[1Y Return vs Nifty Z-Score]],Table2[1Y Return vs Nifty Z-Score])</f>
        <v>431</v>
      </c>
      <c r="AT488">
        <f>_xlfn.RANK.AVG(Table2[[#This Row],[6M Return vs Nifty Z-Score]],Table2[6M Return vs Nifty Z-Score])</f>
        <v>352</v>
      </c>
      <c r="AU488">
        <f>_xlfn.RANK.AVG(Table2[[#This Row],[Sharpe Ratio Z-Score]],Table2[Sharpe Ratio Z-Score])</f>
        <v>592</v>
      </c>
      <c r="AV488">
        <f>(Table2[[#This Row],[Rank 1Y]]+Table2[[#This Row],[Rank 6M]]+Table2[[#This Row],[Rank Sharpe]])/3</f>
        <v>458.33333333333331</v>
      </c>
    </row>
    <row r="489" spans="1:48" x14ac:dyDescent="0.3">
      <c r="A489" t="s">
        <v>1204</v>
      </c>
      <c r="B489" t="s">
        <v>1205</v>
      </c>
      <c r="C489" t="s">
        <v>10187</v>
      </c>
      <c r="D489" t="s">
        <v>379</v>
      </c>
      <c r="E489">
        <v>9807.3289683599996</v>
      </c>
      <c r="F489">
        <v>246.12</v>
      </c>
      <c r="G489">
        <v>23.170082768377601</v>
      </c>
      <c r="H489">
        <f>(Table2[[#This Row],[1Y Return vs Nifty]]-AVERAGE(Table2[1Y Return vs Nifty]))/_xlfn.STDEV.P(Table2[1Y Return vs Nifty])</f>
        <v>-0.22558132962302627</v>
      </c>
      <c r="I489">
        <v>-3.7161046665891</v>
      </c>
      <c r="J489">
        <f>(Table2[[#This Row],[1M Return vs Nifty]]-AVERAGE(Table2[1M Return vs Nifty]))/_xlfn.STDEV.P(Table2[1M Return vs Nifty])</f>
        <v>-0.58149644241805476</v>
      </c>
      <c r="K489">
        <v>-32.641833190677403</v>
      </c>
      <c r="L489">
        <f>(Table2[[#This Row],[6M Return vs Nifty]]-AVERAGE(Table2[6M Return vs Nifty]))/_xlfn.STDEV.P(Table2[6M Return vs Nifty])</f>
        <v>-1.3204975570325017</v>
      </c>
      <c r="M489">
        <v>-0.55501893346573306</v>
      </c>
      <c r="N489">
        <f>(Table2[[#This Row],[1W Return vs Nifty]]-AVERAGE(Table2[1W Return vs Nifty]))/_xlfn.STDEV.P(Table2[1W Return vs Nifty])</f>
        <v>-0.5140596116388273</v>
      </c>
      <c r="O489">
        <v>242.54</v>
      </c>
      <c r="P489">
        <v>238.76605028301199</v>
      </c>
      <c r="Q489">
        <v>223.455345444762</v>
      </c>
      <c r="R489">
        <v>57.129317588166401</v>
      </c>
      <c r="S489" s="2">
        <f>(Table2[[#This Row],[Close Price]]-Table2[[#This Row],[20D EMA]])/Table2[[#This Row],[20D EMA]]</f>
        <v>1.4760451884225334E-2</v>
      </c>
      <c r="T489" s="2">
        <f>(Table2[[#This Row],[Close Price]]-Table2[[#This Row],[50D EMA]])/Table2[[#This Row],[50D EMA]]</f>
        <v>3.0799813073388346E-2</v>
      </c>
      <c r="U489" s="2">
        <f>(Table2[[#This Row],[Close Price]]-Table2[[#This Row],[200D EMA]])/Table2[[#This Row],[200D EMA]]</f>
        <v>0.10142811535846963</v>
      </c>
      <c r="V489">
        <v>0.73797297873086298</v>
      </c>
      <c r="W489">
        <v>244.2</v>
      </c>
      <c r="X489">
        <v>247.6</v>
      </c>
      <c r="Y489">
        <v>237.1</v>
      </c>
      <c r="Z489">
        <v>249.4</v>
      </c>
      <c r="AA489">
        <v>229</v>
      </c>
      <c r="AB489">
        <v>267</v>
      </c>
      <c r="AC489" s="2">
        <f>(Table2[[#This Row],[Close Price]]/Table2[[#This Row],[Day Low]])-1</f>
        <v>7.862407862407883E-3</v>
      </c>
      <c r="AD489" s="2">
        <f>(Table2[[#This Row],[Day High]]/Table2[[#This Row],[Close Price]])-1</f>
        <v>6.0133268324393807E-3</v>
      </c>
      <c r="AE489" s="2">
        <f>(Table2[[#This Row],[Close Price]]/Table2[[#This Row],[Current Week Low]])-1</f>
        <v>3.8043019822859625E-2</v>
      </c>
      <c r="AF489" s="2">
        <f>(Table2[[#This Row],[Current Week High]]/Table2[[#This Row],[Close Price]])-1</f>
        <v>1.3326832439460423E-2</v>
      </c>
      <c r="AG489" s="2">
        <f>(Table2[[#This Row],[Close Price]]/Table2[[#This Row],[Current Month Low]])-1</f>
        <v>7.475982532751102E-2</v>
      </c>
      <c r="AH489" s="2">
        <f>(Table2[[#This Row],[Current Month High]]/Table2[[#This Row],[Close Price]])-1</f>
        <v>8.483666504144316E-2</v>
      </c>
      <c r="AI489">
        <v>30.932065659028101</v>
      </c>
      <c r="AJ489">
        <v>68.402326377009899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-0.02</v>
      </c>
      <c r="AM489" t="s">
        <v>10217</v>
      </c>
      <c r="AN489">
        <v>-2.93</v>
      </c>
      <c r="AO489" t="s">
        <v>10217</v>
      </c>
      <c r="AP489">
        <v>6.3382078964195995E-2</v>
      </c>
      <c r="AQ489">
        <f>(Table2[[#This Row],[Sharpe Ratio]]-AVERAGE(Table2[Sharpe Ratio]))/_xlfn.STDEV.P(Table2[Sharpe Ratio])</f>
        <v>7.0569015045385389E-2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-2.5710659256670247</v>
      </c>
      <c r="AS489">
        <f>_xlfn.RANK.AVG(Table2[[#This Row],[1Y Return vs Nifty Z-Score]],Table2[1Y Return vs Nifty Z-Score])</f>
        <v>364</v>
      </c>
      <c r="AT489">
        <f>_xlfn.RANK.AVG(Table2[[#This Row],[6M Return vs Nifty Z-Score]],Table2[6M Return vs Nifty Z-Score])</f>
        <v>699</v>
      </c>
      <c r="AU489">
        <f>_xlfn.RANK.AVG(Table2[[#This Row],[Sharpe Ratio Z-Score]],Table2[Sharpe Ratio Z-Score])</f>
        <v>314</v>
      </c>
      <c r="AV489">
        <f>(Table2[[#This Row],[Rank 1Y]]+Table2[[#This Row],[Rank 6M]]+Table2[[#This Row],[Rank Sharpe]])/3</f>
        <v>459</v>
      </c>
    </row>
    <row r="490" spans="1:48" x14ac:dyDescent="0.3">
      <c r="A490" t="s">
        <v>1294</v>
      </c>
      <c r="B490" t="s">
        <v>1295</v>
      </c>
      <c r="C490" t="s">
        <v>10183</v>
      </c>
      <c r="D490" t="s">
        <v>416</v>
      </c>
      <c r="E490">
        <v>8704.5914099199999</v>
      </c>
      <c r="F490">
        <v>649.6</v>
      </c>
      <c r="G490">
        <v>-4.77648984348121</v>
      </c>
      <c r="H490">
        <f>(Table2[[#This Row],[1Y Return vs Nifty]]-AVERAGE(Table2[1Y Return vs Nifty]))/_xlfn.STDEV.P(Table2[1Y Return vs Nifty])</f>
        <v>-0.6087707652361426</v>
      </c>
      <c r="I490">
        <v>-4.9569838812658498</v>
      </c>
      <c r="J490">
        <f>(Table2[[#This Row],[1M Return vs Nifty]]-AVERAGE(Table2[1M Return vs Nifty]))/_xlfn.STDEV.P(Table2[1M Return vs Nifty])</f>
        <v>-0.70638614491487639</v>
      </c>
      <c r="K490">
        <v>-53.149974556512902</v>
      </c>
      <c r="L490">
        <f>(Table2[[#This Row],[6M Return vs Nifty]]-AVERAGE(Table2[6M Return vs Nifty]))/_xlfn.STDEV.P(Table2[6M Return vs Nifty])</f>
        <v>-2.0166361601119638</v>
      </c>
      <c r="M490">
        <v>1.3516757854153301</v>
      </c>
      <c r="N490">
        <f>(Table2[[#This Row],[1W Return vs Nifty]]-AVERAGE(Table2[1W Return vs Nifty]))/_xlfn.STDEV.P(Table2[1W Return vs Nifty])</f>
        <v>-0.12189816601495294</v>
      </c>
      <c r="O490">
        <v>651.70000000000005</v>
      </c>
      <c r="P490">
        <v>686.77797593926505</v>
      </c>
      <c r="Q490">
        <v>747.22808790559804</v>
      </c>
      <c r="R490">
        <v>50.083924276583097</v>
      </c>
      <c r="S490" s="2">
        <f>(Table2[[#This Row],[Close Price]]-Table2[[#This Row],[20D EMA]])/Table2[[#This Row],[20D EMA]]</f>
        <v>-3.2223415682062647E-3</v>
      </c>
      <c r="T490" s="2">
        <f>(Table2[[#This Row],[Close Price]]-Table2[[#This Row],[50D EMA]])/Table2[[#This Row],[50D EMA]]</f>
        <v>-5.4133908252399818E-2</v>
      </c>
      <c r="U490" s="2">
        <f>(Table2[[#This Row],[Close Price]]-Table2[[#This Row],[200D EMA]])/Table2[[#This Row],[200D EMA]]</f>
        <v>-0.13065366450455485</v>
      </c>
      <c r="V490">
        <v>1.13622091060039</v>
      </c>
      <c r="W490">
        <v>646.79999999999995</v>
      </c>
      <c r="X490">
        <v>655.75</v>
      </c>
      <c r="Y490">
        <v>622</v>
      </c>
      <c r="Z490">
        <v>675</v>
      </c>
      <c r="AA490">
        <v>613</v>
      </c>
      <c r="AB490">
        <v>675.4</v>
      </c>
      <c r="AC490" s="2">
        <f>(Table2[[#This Row],[Close Price]]/Table2[[#This Row],[Day Low]])-1</f>
        <v>4.3290043290045155E-3</v>
      </c>
      <c r="AD490" s="2">
        <f>(Table2[[#This Row],[Day High]]/Table2[[#This Row],[Close Price]])-1</f>
        <v>9.4673645320195732E-3</v>
      </c>
      <c r="AE490" s="2">
        <f>(Table2[[#This Row],[Close Price]]/Table2[[#This Row],[Current Week Low]])-1</f>
        <v>4.4372990353697794E-2</v>
      </c>
      <c r="AF490" s="2">
        <f>(Table2[[#This Row],[Current Week High]]/Table2[[#This Row],[Close Price]])-1</f>
        <v>3.9100985221674822E-2</v>
      </c>
      <c r="AG490" s="2">
        <f>(Table2[[#This Row],[Close Price]]/Table2[[#This Row],[Current Month Low]])-1</f>
        <v>5.9706362153344239E-2</v>
      </c>
      <c r="AH490" s="2">
        <f>(Table2[[#This Row],[Current Month High]]/Table2[[#This Row],[Close Price]])-1</f>
        <v>3.9716748768472865E-2</v>
      </c>
      <c r="AI490">
        <v>68.873152709359601</v>
      </c>
      <c r="AJ490">
        <v>38.198064035740799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-0.23</v>
      </c>
      <c r="AM490" t="s">
        <v>10217</v>
      </c>
      <c r="AN490">
        <v>1</v>
      </c>
      <c r="AO490" t="s">
        <v>10218</v>
      </c>
      <c r="AP490">
        <v>0.14975804267248299</v>
      </c>
      <c r="AQ490">
        <f>(Table2[[#This Row],[Sharpe Ratio]]-AVERAGE(Table2[Sharpe Ratio]))/_xlfn.STDEV.P(Table2[Sharpe Ratio])</f>
        <v>1.0704335803800804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540</v>
      </c>
      <c r="AT490">
        <f>_xlfn.RANK.AVG(Table2[[#This Row],[6M Return vs Nifty Z-Score]],Table2[6M Return vs Nifty Z-Score])</f>
        <v>731</v>
      </c>
      <c r="AU490">
        <f>_xlfn.RANK.AVG(Table2[[#This Row],[Sharpe Ratio Z-Score]],Table2[Sharpe Ratio Z-Score])</f>
        <v>110</v>
      </c>
      <c r="AV490">
        <f>(Table2[[#This Row],[Rank 1Y]]+Table2[[#This Row],[Rank 6M]]+Table2[[#This Row],[Rank Sharpe]])/3</f>
        <v>460.33333333333331</v>
      </c>
    </row>
    <row r="491" spans="1:48" x14ac:dyDescent="0.3">
      <c r="A491" t="s">
        <v>689</v>
      </c>
      <c r="B491" t="s">
        <v>690</v>
      </c>
      <c r="C491" t="s">
        <v>10178</v>
      </c>
      <c r="D491" t="s">
        <v>293</v>
      </c>
      <c r="E491">
        <v>25514.416771875</v>
      </c>
      <c r="F491">
        <v>1256.25</v>
      </c>
      <c r="G491">
        <v>-1.9909901626278299</v>
      </c>
      <c r="H491">
        <f>(Table2[[#This Row],[1Y Return vs Nifty]]-AVERAGE(Table2[1Y Return vs Nifty]))/_xlfn.STDEV.P(Table2[1Y Return vs Nifty])</f>
        <v>-0.57057738583927897</v>
      </c>
      <c r="I491">
        <v>1.50685033774717</v>
      </c>
      <c r="J491">
        <f>(Table2[[#This Row],[1M Return vs Nifty]]-AVERAGE(Table2[1M Return vs Nifty]))/_xlfn.STDEV.P(Table2[1M Return vs Nifty])</f>
        <v>-5.5826184643799202E-2</v>
      </c>
      <c r="K491">
        <v>-19.448132884266698</v>
      </c>
      <c r="L491">
        <f>(Table2[[#This Row],[6M Return vs Nifty]]-AVERAGE(Table2[6M Return vs Nifty]))/_xlfn.STDEV.P(Table2[6M Return vs Nifty])</f>
        <v>-0.87264399795500747</v>
      </c>
      <c r="M491">
        <v>-1.0828621551141899</v>
      </c>
      <c r="N491">
        <f>(Table2[[#This Row],[1W Return vs Nifty]]-AVERAGE(Table2[1W Return vs Nifty]))/_xlfn.STDEV.P(Table2[1W Return vs Nifty])</f>
        <v>-0.62262432250449695</v>
      </c>
      <c r="O491">
        <v>1246.67</v>
      </c>
      <c r="P491">
        <v>1241.5518789221301</v>
      </c>
      <c r="Q491">
        <v>1197.6634299642001</v>
      </c>
      <c r="R491">
        <v>53.577570426005003</v>
      </c>
      <c r="S491" s="2">
        <f>(Table2[[#This Row],[Close Price]]-Table2[[#This Row],[20D EMA]])/Table2[[#This Row],[20D EMA]]</f>
        <v>7.684471431894508E-3</v>
      </c>
      <c r="T491" s="2">
        <f>(Table2[[#This Row],[Close Price]]-Table2[[#This Row],[50D EMA]])/Table2[[#This Row],[50D EMA]]</f>
        <v>1.1838507377259418E-2</v>
      </c>
      <c r="U491" s="2">
        <f>(Table2[[#This Row],[Close Price]]-Table2[[#This Row],[200D EMA]])/Table2[[#This Row],[200D EMA]]</f>
        <v>4.891739078778682E-2</v>
      </c>
      <c r="V491">
        <v>0.67498299173972198</v>
      </c>
      <c r="W491">
        <v>1256.5</v>
      </c>
      <c r="X491">
        <v>1273.95</v>
      </c>
      <c r="Y491">
        <v>1247</v>
      </c>
      <c r="Z491">
        <v>1294.5</v>
      </c>
      <c r="AA491">
        <v>1202.4000000000001</v>
      </c>
      <c r="AB491">
        <v>1294.5</v>
      </c>
      <c r="AC491" s="2">
        <f>(Table2[[#This Row],[Close Price]]/Table2[[#This Row],[Day Low]])-1</f>
        <v>-1.9896538002384112E-4</v>
      </c>
      <c r="AD491" s="2">
        <f>(Table2[[#This Row],[Day High]]/Table2[[#This Row],[Close Price]])-1</f>
        <v>1.4089552238806036E-2</v>
      </c>
      <c r="AE491" s="2">
        <f>(Table2[[#This Row],[Close Price]]/Table2[[#This Row],[Current Week Low]])-1</f>
        <v>7.4178027265436874E-3</v>
      </c>
      <c r="AF491" s="2">
        <f>(Table2[[#This Row],[Current Week High]]/Table2[[#This Row],[Close Price]])-1</f>
        <v>3.0447761194029921E-2</v>
      </c>
      <c r="AG491" s="2">
        <f>(Table2[[#This Row],[Close Price]]/Table2[[#This Row],[Current Month Low]])-1</f>
        <v>4.478542914171646E-2</v>
      </c>
      <c r="AH491" s="2">
        <f>(Table2[[#This Row],[Current Month High]]/Table2[[#This Row],[Close Price]])-1</f>
        <v>3.0447761194029921E-2</v>
      </c>
      <c r="AI491">
        <v>15.0169154228855</v>
      </c>
      <c r="AJ491">
        <v>29.057941236901499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-0.13</v>
      </c>
      <c r="AM491" t="s">
        <v>10217</v>
      </c>
      <c r="AN491">
        <v>3.34</v>
      </c>
      <c r="AO491" t="s">
        <v>10218</v>
      </c>
      <c r="AP491">
        <v>8.7963575387987006E-2</v>
      </c>
      <c r="AQ491">
        <f>(Table2[[#This Row],[Sharpe Ratio]]-AVERAGE(Table2[Sharpe Ratio]))/_xlfn.STDEV.P(Table2[Sharpe Ratio])</f>
        <v>0.35511770407717108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-1.7665541868654115</v>
      </c>
      <c r="AS491">
        <f>_xlfn.RANK.AVG(Table2[[#This Row],[1Y Return vs Nifty Z-Score]],Table2[1Y Return vs Nifty Z-Score])</f>
        <v>526</v>
      </c>
      <c r="AT491">
        <f>_xlfn.RANK.AVG(Table2[[#This Row],[6M Return vs Nifty Z-Score]],Table2[6M Return vs Nifty Z-Score])</f>
        <v>612</v>
      </c>
      <c r="AU491">
        <f>_xlfn.RANK.AVG(Table2[[#This Row],[Sharpe Ratio Z-Score]],Table2[Sharpe Ratio Z-Score])</f>
        <v>244</v>
      </c>
      <c r="AV491">
        <f>(Table2[[#This Row],[Rank 1Y]]+Table2[[#This Row],[Rank 6M]]+Table2[[#This Row],[Rank Sharpe]])/3</f>
        <v>460.66666666666669</v>
      </c>
    </row>
    <row r="492" spans="1:48" x14ac:dyDescent="0.3">
      <c r="A492" t="s">
        <v>1896</v>
      </c>
      <c r="B492" t="s">
        <v>1897</v>
      </c>
      <c r="C492" t="s">
        <v>10182</v>
      </c>
      <c r="D492" t="s">
        <v>393</v>
      </c>
      <c r="E492">
        <v>3704.8285342199902</v>
      </c>
      <c r="F492">
        <v>514.20000000000005</v>
      </c>
      <c r="G492">
        <v>17.200390377978199</v>
      </c>
      <c r="H492">
        <f>(Table2[[#This Row],[1Y Return vs Nifty]]-AVERAGE(Table2[1Y Return vs Nifty]))/_xlfn.STDEV.P(Table2[1Y Return vs Nifty])</f>
        <v>-0.30743476795450803</v>
      </c>
      <c r="I492">
        <v>-6.4083579864645799</v>
      </c>
      <c r="J492">
        <f>(Table2[[#This Row],[1M Return vs Nifty]]-AVERAGE(Table2[1M Return vs Nifty]))/_xlfn.STDEV.P(Table2[1M Return vs Nifty])</f>
        <v>-0.85246134551937613</v>
      </c>
      <c r="K492">
        <v>9.5369219974927901</v>
      </c>
      <c r="L492">
        <f>(Table2[[#This Row],[6M Return vs Nifty]]-AVERAGE(Table2[6M Return vs Nifty]))/_xlfn.STDEV.P(Table2[6M Return vs Nifty])</f>
        <v>0.11123919534028887</v>
      </c>
      <c r="M492">
        <v>-0.67421871852539705</v>
      </c>
      <c r="N492">
        <f>(Table2[[#This Row],[1W Return vs Nifty]]-AVERAGE(Table2[1W Return vs Nifty]))/_xlfn.STDEV.P(Table2[1W Return vs Nifty])</f>
        <v>-0.53857615304640272</v>
      </c>
      <c r="O492">
        <v>518.53</v>
      </c>
      <c r="P492">
        <v>496.670728949492</v>
      </c>
      <c r="Q492">
        <v>445.81403083536298</v>
      </c>
      <c r="R492">
        <v>43.186214146753002</v>
      </c>
      <c r="S492" s="2">
        <f>(Table2[[#This Row],[Close Price]]-Table2[[#This Row],[20D EMA]])/Table2[[#This Row],[20D EMA]]</f>
        <v>-8.3505293811349923E-3</v>
      </c>
      <c r="T492" s="2">
        <f>(Table2[[#This Row],[Close Price]]-Table2[[#This Row],[50D EMA]])/Table2[[#This Row],[50D EMA]]</f>
        <v>3.5293545660691934E-2</v>
      </c>
      <c r="U492" s="2">
        <f>(Table2[[#This Row],[Close Price]]-Table2[[#This Row],[200D EMA]])/Table2[[#This Row],[200D EMA]]</f>
        <v>0.15339573103272669</v>
      </c>
      <c r="V492">
        <v>1.1136820728382699</v>
      </c>
      <c r="W492">
        <v>513.5</v>
      </c>
      <c r="X492">
        <v>520.9</v>
      </c>
      <c r="Y492">
        <v>513.15</v>
      </c>
      <c r="Z492">
        <v>549</v>
      </c>
      <c r="AA492">
        <v>495</v>
      </c>
      <c r="AB492">
        <v>554.70000000000005</v>
      </c>
      <c r="AC492" s="2">
        <f>(Table2[[#This Row],[Close Price]]/Table2[[#This Row],[Day Low]])-1</f>
        <v>1.3631937682572204E-3</v>
      </c>
      <c r="AD492" s="2">
        <f>(Table2[[#This Row],[Day High]]/Table2[[#This Row],[Close Price]])-1</f>
        <v>1.3029949436016874E-2</v>
      </c>
      <c r="AE492" s="2">
        <f>(Table2[[#This Row],[Close Price]]/Table2[[#This Row],[Current Week Low]])-1</f>
        <v>2.0461853259281515E-3</v>
      </c>
      <c r="AF492" s="2">
        <f>(Table2[[#This Row],[Current Week High]]/Table2[[#This Row],[Close Price]])-1</f>
        <v>6.7677946324387284E-2</v>
      </c>
      <c r="AG492" s="2">
        <f>(Table2[[#This Row],[Close Price]]/Table2[[#This Row],[Current Month Low]])-1</f>
        <v>3.8787878787878816E-2</v>
      </c>
      <c r="AH492" s="2">
        <f>(Table2[[#This Row],[Current Month High]]/Table2[[#This Row],[Close Price]])-1</f>
        <v>7.8763127187864601E-2</v>
      </c>
      <c r="AI492">
        <v>7.8763127187864601</v>
      </c>
      <c r="AJ492">
        <v>47.737394052578601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0.05</v>
      </c>
      <c r="AM492" t="s">
        <v>10218</v>
      </c>
      <c r="AN492">
        <v>-3.15</v>
      </c>
      <c r="AO492" t="s">
        <v>10217</v>
      </c>
      <c r="AP492">
        <v>-7.8983254268047004E-2</v>
      </c>
      <c r="AQ492">
        <f>(Table2[[#This Row],[Sharpe Ratio]]-AVERAGE(Table2[Sharpe Ratio]))/_xlfn.STDEV.P(Table2[Sharpe Ratio])</f>
        <v>-1.5774132003742134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-3.1646462715542114</v>
      </c>
      <c r="AS492">
        <f>_xlfn.RANK.AVG(Table2[[#This Row],[1Y Return vs Nifty Z-Score]],Table2[1Y Return vs Nifty Z-Score])</f>
        <v>401</v>
      </c>
      <c r="AT492">
        <f>_xlfn.RANK.AVG(Table2[[#This Row],[6M Return vs Nifty Z-Score]],Table2[6M Return vs Nifty Z-Score])</f>
        <v>282</v>
      </c>
      <c r="AU492">
        <f>_xlfn.RANK.AVG(Table2[[#This Row],[Sharpe Ratio Z-Score]],Table2[Sharpe Ratio Z-Score])</f>
        <v>699</v>
      </c>
      <c r="AV492">
        <f>(Table2[[#This Row],[Rank 1Y]]+Table2[[#This Row],[Rank 6M]]+Table2[[#This Row],[Rank Sharpe]])/3</f>
        <v>460.66666666666669</v>
      </c>
    </row>
    <row r="493" spans="1:48" x14ac:dyDescent="0.3">
      <c r="A493" t="s">
        <v>139</v>
      </c>
      <c r="B493" t="s">
        <v>140</v>
      </c>
      <c r="C493" t="s">
        <v>10180</v>
      </c>
      <c r="D493" t="s">
        <v>130</v>
      </c>
      <c r="E493">
        <v>206390.226967353</v>
      </c>
      <c r="F493">
        <v>165.33</v>
      </c>
      <c r="G493">
        <v>6.9171371076119703</v>
      </c>
      <c r="H493">
        <f>(Table2[[#This Row],[1Y Return vs Nifty]]-AVERAGE(Table2[1Y Return vs Nifty]))/_xlfn.STDEV.P(Table2[1Y Return vs Nifty])</f>
        <v>-0.44843359710131686</v>
      </c>
      <c r="I493">
        <v>-9.2096803885240099</v>
      </c>
      <c r="J493">
        <f>(Table2[[#This Row],[1M Return vs Nifty]]-AVERAGE(Table2[1M Return vs Nifty]))/_xlfn.STDEV.P(Table2[1M Return vs Nifty])</f>
        <v>-1.1344036306772607</v>
      </c>
      <c r="K493">
        <v>6.7646443469649498</v>
      </c>
      <c r="L493">
        <f>(Table2[[#This Row],[6M Return vs Nifty]]-AVERAGE(Table2[6M Return vs Nifty]))/_xlfn.STDEV.P(Table2[6M Return vs Nifty])</f>
        <v>1.7135616836492056E-2</v>
      </c>
      <c r="M493">
        <v>0.36071541866594498</v>
      </c>
      <c r="N493">
        <f>(Table2[[#This Row],[1W Return vs Nifty]]-AVERAGE(Table2[1W Return vs Nifty]))/_xlfn.STDEV.P(Table2[1W Return vs Nifty])</f>
        <v>-0.32571498374257624</v>
      </c>
      <c r="O493">
        <v>165.75</v>
      </c>
      <c r="P493">
        <v>167.87868935274</v>
      </c>
      <c r="Q493">
        <v>152.587781653512</v>
      </c>
      <c r="R493">
        <v>53.957127340179902</v>
      </c>
      <c r="S493" s="2">
        <f>(Table2[[#This Row],[Close Price]]-Table2[[#This Row],[20D EMA]])/Table2[[#This Row],[20D EMA]]</f>
        <v>-2.5339366515836348E-3</v>
      </c>
      <c r="T493" s="2">
        <f>(Table2[[#This Row],[Close Price]]-Table2[[#This Row],[50D EMA]])/Table2[[#This Row],[50D EMA]]</f>
        <v>-1.5181732491279938E-2</v>
      </c>
      <c r="U493" s="2">
        <f>(Table2[[#This Row],[Close Price]]-Table2[[#This Row],[200D EMA]])/Table2[[#This Row],[200D EMA]]</f>
        <v>8.3507461792860657E-2</v>
      </c>
      <c r="V493">
        <v>0.92958356764125705</v>
      </c>
      <c r="W493">
        <v>166.56</v>
      </c>
      <c r="X493">
        <v>168.95</v>
      </c>
      <c r="Y493">
        <v>161.31</v>
      </c>
      <c r="Z493">
        <v>166.5</v>
      </c>
      <c r="AA493">
        <v>155</v>
      </c>
      <c r="AB493">
        <v>178.19</v>
      </c>
      <c r="AC493" s="2">
        <f>(Table2[[#This Row],[Close Price]]/Table2[[#This Row],[Day Low]])-1</f>
        <v>-7.3847262247838108E-3</v>
      </c>
      <c r="AD493" s="2">
        <f>(Table2[[#This Row],[Day High]]/Table2[[#This Row],[Close Price]])-1</f>
        <v>2.1895602733925879E-2</v>
      </c>
      <c r="AE493" s="2">
        <f>(Table2[[#This Row],[Close Price]]/Table2[[#This Row],[Current Week Low]])-1</f>
        <v>2.4920959642923624E-2</v>
      </c>
      <c r="AF493" s="2">
        <f>(Table2[[#This Row],[Current Week High]]/Table2[[#This Row],[Close Price]])-1</f>
        <v>7.0767555797495163E-3</v>
      </c>
      <c r="AG493" s="2">
        <f>(Table2[[#This Row],[Close Price]]/Table2[[#This Row],[Current Month Low]])-1</f>
        <v>6.6645161290322719E-2</v>
      </c>
      <c r="AH493" s="2">
        <f>(Table2[[#This Row],[Current Month High]]/Table2[[#This Row],[Close Price]])-1</f>
        <v>7.7783826286820235E-2</v>
      </c>
      <c r="AI493">
        <v>11.655476924938</v>
      </c>
      <c r="AJ493">
        <v>44.267015706806198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-0.04</v>
      </c>
      <c r="AM493" t="s">
        <v>10217</v>
      </c>
      <c r="AN493">
        <v>-1.99</v>
      </c>
      <c r="AO493" t="s">
        <v>10217</v>
      </c>
      <c r="AP493">
        <v>-2.3510738908175E-2</v>
      </c>
      <c r="AQ493">
        <f>(Table2[[#This Row],[Sharpe Ratio]]-AVERAGE(Table2[Sharpe Ratio]))/_xlfn.STDEV.P(Table2[Sharpe Ratio])</f>
        <v>-0.93527851293223407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469</v>
      </c>
      <c r="AT493">
        <f>_xlfn.RANK.AVG(Table2[[#This Row],[6M Return vs Nifty Z-Score]],Table2[6M Return vs Nifty Z-Score])</f>
        <v>318</v>
      </c>
      <c r="AU493">
        <f>_xlfn.RANK.AVG(Table2[[#This Row],[Sharpe Ratio Z-Score]],Table2[Sharpe Ratio Z-Score])</f>
        <v>604</v>
      </c>
      <c r="AV493">
        <f>(Table2[[#This Row],[Rank 1Y]]+Table2[[#This Row],[Rank 6M]]+Table2[[#This Row],[Rank Sharpe]])/3</f>
        <v>463.66666666666669</v>
      </c>
    </row>
    <row r="494" spans="1:48" x14ac:dyDescent="0.3">
      <c r="A494" t="s">
        <v>1546</v>
      </c>
      <c r="B494" t="s">
        <v>1547</v>
      </c>
      <c r="C494" t="s">
        <v>10173</v>
      </c>
      <c r="D494" t="s">
        <v>413</v>
      </c>
      <c r="E494">
        <v>6273.6315597539997</v>
      </c>
      <c r="F494">
        <v>69.78</v>
      </c>
      <c r="G494">
        <v>19.9786742727503</v>
      </c>
      <c r="H494">
        <f>(Table2[[#This Row],[1Y Return vs Nifty]]-AVERAGE(Table2[1Y Return vs Nifty]))/_xlfn.STDEV.P(Table2[1Y Return vs Nifty])</f>
        <v>-0.26934032780985223</v>
      </c>
      <c r="I494">
        <v>1.7209866718028799</v>
      </c>
      <c r="J494">
        <f>(Table2[[#This Row],[1M Return vs Nifty]]-AVERAGE(Table2[1M Return vs Nifty]))/_xlfn.STDEV.P(Table2[1M Return vs Nifty])</f>
        <v>-3.4274189302379673E-2</v>
      </c>
      <c r="K494">
        <v>-15.4445326066033</v>
      </c>
      <c r="L494">
        <f>(Table2[[#This Row],[6M Return vs Nifty]]-AVERAGE(Table2[6M Return vs Nifty]))/_xlfn.STDEV.P(Table2[6M Return vs Nifty])</f>
        <v>-0.73674378862525769</v>
      </c>
      <c r="M494">
        <v>7.3010090971534396</v>
      </c>
      <c r="N494">
        <f>(Table2[[#This Row],[1W Return vs Nifty]]-AVERAGE(Table2[1W Return vs Nifty]))/_xlfn.STDEV.P(Table2[1W Return vs Nifty])</f>
        <v>1.1017372324187615</v>
      </c>
      <c r="O494">
        <v>65.790000000000006</v>
      </c>
      <c r="P494">
        <v>68.001326820840603</v>
      </c>
      <c r="Q494">
        <v>67.421583815805107</v>
      </c>
      <c r="R494">
        <v>75.737707967335595</v>
      </c>
      <c r="S494" s="2">
        <f>(Table2[[#This Row],[Close Price]]-Table2[[#This Row],[20D EMA]])/Table2[[#This Row],[20D EMA]]</f>
        <v>6.0647514819881357E-2</v>
      </c>
      <c r="T494" s="2">
        <f>(Table2[[#This Row],[Close Price]]-Table2[[#This Row],[50D EMA]])/Table2[[#This Row],[50D EMA]]</f>
        <v>2.61564481505717E-2</v>
      </c>
      <c r="U494" s="2">
        <f>(Table2[[#This Row],[Close Price]]-Table2[[#This Row],[200D EMA]])/Table2[[#This Row],[200D EMA]]</f>
        <v>3.4980136192558998E-2</v>
      </c>
      <c r="V494">
        <v>0.87338421087821805</v>
      </c>
      <c r="W494">
        <v>70.099999999999994</v>
      </c>
      <c r="X494">
        <v>71.87</v>
      </c>
      <c r="Y494">
        <v>64.48</v>
      </c>
      <c r="Z494">
        <v>72</v>
      </c>
      <c r="AA494">
        <v>59.41</v>
      </c>
      <c r="AB494">
        <v>72</v>
      </c>
      <c r="AC494" s="2">
        <f>(Table2[[#This Row],[Close Price]]/Table2[[#This Row],[Day Low]])-1</f>
        <v>-4.5649072753208841E-3</v>
      </c>
      <c r="AD494" s="2">
        <f>(Table2[[#This Row],[Day High]]/Table2[[#This Row],[Close Price]])-1</f>
        <v>2.9951275437088087E-2</v>
      </c>
      <c r="AE494" s="2">
        <f>(Table2[[#This Row],[Close Price]]/Table2[[#This Row],[Current Week Low]])-1</f>
        <v>8.2196029776674839E-2</v>
      </c>
      <c r="AF494" s="2">
        <f>(Table2[[#This Row],[Current Week High]]/Table2[[#This Row],[Close Price]])-1</f>
        <v>3.1814273430782469E-2</v>
      </c>
      <c r="AG494" s="2">
        <f>(Table2[[#This Row],[Close Price]]/Table2[[#This Row],[Current Month Low]])-1</f>
        <v>0.17454973910116145</v>
      </c>
      <c r="AH494" s="2">
        <f>(Table2[[#This Row],[Current Month High]]/Table2[[#This Row],[Close Price]])-1</f>
        <v>3.1814273430782469E-2</v>
      </c>
      <c r="AI494">
        <v>25.824018343364799</v>
      </c>
      <c r="AJ494">
        <v>59.679633867276799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-0.17</v>
      </c>
      <c r="AM494" t="s">
        <v>10217</v>
      </c>
      <c r="AN494">
        <v>7.21</v>
      </c>
      <c r="AO494" t="s">
        <v>10218</v>
      </c>
      <c r="AP494">
        <v>2.4820788404113999E-2</v>
      </c>
      <c r="AQ494">
        <f>(Table2[[#This Row],[Sharpe Ratio]]-AVERAGE(Table2[Sharpe Ratio]))/_xlfn.STDEV.P(Table2[Sharpe Ratio])</f>
        <v>-0.37580595281968693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382</v>
      </c>
      <c r="AT494">
        <f>_xlfn.RANK.AVG(Table2[[#This Row],[6M Return vs Nifty Z-Score]],Table2[6M Return vs Nifty Z-Score])</f>
        <v>572</v>
      </c>
      <c r="AU494">
        <f>_xlfn.RANK.AVG(Table2[[#This Row],[Sharpe Ratio Z-Score]],Table2[Sharpe Ratio Z-Score])</f>
        <v>438</v>
      </c>
      <c r="AV494">
        <f>(Table2[[#This Row],[Rank 1Y]]+Table2[[#This Row],[Rank 6M]]+Table2[[#This Row],[Rank Sharpe]])/3</f>
        <v>464</v>
      </c>
    </row>
    <row r="495" spans="1:48" x14ac:dyDescent="0.3">
      <c r="A495" t="s">
        <v>728</v>
      </c>
      <c r="B495" t="s">
        <v>729</v>
      </c>
      <c r="C495" t="s">
        <v>10175</v>
      </c>
      <c r="D495" t="s">
        <v>276</v>
      </c>
      <c r="E495">
        <v>23054.036849100001</v>
      </c>
      <c r="F495">
        <v>1723.5</v>
      </c>
      <c r="G495">
        <v>-7.5141078487596804</v>
      </c>
      <c r="H495">
        <f>(Table2[[#This Row],[1Y Return vs Nifty]]-AVERAGE(Table2[1Y Return vs Nifty]))/_xlfn.STDEV.P(Table2[1Y Return vs Nifty])</f>
        <v>-0.64630761502937339</v>
      </c>
      <c r="I495">
        <v>-6.4613333090444298</v>
      </c>
      <c r="J495">
        <f>(Table2[[#This Row],[1M Return vs Nifty]]-AVERAGE(Table2[1M Return vs Nifty]))/_xlfn.STDEV.P(Table2[1M Return vs Nifty])</f>
        <v>-0.8577931072238334</v>
      </c>
      <c r="K495">
        <v>-11.264295977902201</v>
      </c>
      <c r="L495">
        <f>(Table2[[#This Row],[6M Return vs Nifty]]-AVERAGE(Table2[6M Return vs Nifty]))/_xlfn.STDEV.P(Table2[6M Return vs Nifty])</f>
        <v>-0.59484774669074136</v>
      </c>
      <c r="M495">
        <v>-0.61868742757886497</v>
      </c>
      <c r="N495">
        <f>(Table2[[#This Row],[1W Return vs Nifty]]-AVERAGE(Table2[1W Return vs Nifty]))/_xlfn.STDEV.P(Table2[1W Return vs Nifty])</f>
        <v>-0.52715469626084455</v>
      </c>
      <c r="O495">
        <v>1715.73</v>
      </c>
      <c r="P495">
        <v>1709.91502899487</v>
      </c>
      <c r="Q495">
        <v>1601.6669814214599</v>
      </c>
      <c r="R495">
        <v>54.0445505949478</v>
      </c>
      <c r="S495" s="2">
        <f>(Table2[[#This Row],[Close Price]]-Table2[[#This Row],[20D EMA]])/Table2[[#This Row],[20D EMA]]</f>
        <v>4.5286845832386109E-3</v>
      </c>
      <c r="T495" s="2">
        <f>(Table2[[#This Row],[Close Price]]-Table2[[#This Row],[50D EMA]])/Table2[[#This Row],[50D EMA]]</f>
        <v>7.9448222717333379E-3</v>
      </c>
      <c r="U495" s="2">
        <f>(Table2[[#This Row],[Close Price]]-Table2[[#This Row],[200D EMA]])/Table2[[#This Row],[200D EMA]]</f>
        <v>7.6066385829103356E-2</v>
      </c>
      <c r="V495">
        <v>0.78657390894138401</v>
      </c>
      <c r="W495">
        <v>1721</v>
      </c>
      <c r="X495">
        <v>1744.65</v>
      </c>
      <c r="Y495">
        <v>1706.65</v>
      </c>
      <c r="Z495">
        <v>1773.95</v>
      </c>
      <c r="AA495">
        <v>1636</v>
      </c>
      <c r="AB495">
        <v>1807.9</v>
      </c>
      <c r="AC495" s="2">
        <f>(Table2[[#This Row],[Close Price]]/Table2[[#This Row],[Day Low]])-1</f>
        <v>1.4526438117372642E-3</v>
      </c>
      <c r="AD495" s="2">
        <f>(Table2[[#This Row],[Day High]]/Table2[[#This Row],[Close Price]])-1</f>
        <v>1.2271540469974029E-2</v>
      </c>
      <c r="AE495" s="2">
        <f>(Table2[[#This Row],[Close Price]]/Table2[[#This Row],[Current Week Low]])-1</f>
        <v>9.8731432924148432E-3</v>
      </c>
      <c r="AF495" s="2">
        <f>(Table2[[#This Row],[Current Week High]]/Table2[[#This Row],[Close Price]])-1</f>
        <v>2.927183057731364E-2</v>
      </c>
      <c r="AG495" s="2">
        <f>(Table2[[#This Row],[Close Price]]/Table2[[#This Row],[Current Month Low]])-1</f>
        <v>5.3484107579462092E-2</v>
      </c>
      <c r="AH495" s="2">
        <f>(Table2[[#This Row],[Current Month High]]/Table2[[#This Row],[Close Price]])-1</f>
        <v>4.8970118944009267E-2</v>
      </c>
      <c r="AI495">
        <v>9.3762692196112507</v>
      </c>
      <c r="AJ495">
        <v>51.018619934282498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-0.06</v>
      </c>
      <c r="AM495" t="s">
        <v>10217</v>
      </c>
      <c r="AN495">
        <v>3.29</v>
      </c>
      <c r="AO495" t="s">
        <v>10218</v>
      </c>
      <c r="AP495">
        <v>6.2996843678317996E-2</v>
      </c>
      <c r="AQ495">
        <f>(Table2[[#This Row],[Sharpe Ratio]]-AVERAGE(Table2[Sharpe Ratio]))/_xlfn.STDEV.P(Table2[Sharpe Ratio])</f>
        <v>6.6109636589512508E-2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-2.55999352861528</v>
      </c>
      <c r="AS495">
        <f>_xlfn.RANK.AVG(Table2[[#This Row],[1Y Return vs Nifty Z-Score]],Table2[1Y Return vs Nifty Z-Score])</f>
        <v>558</v>
      </c>
      <c r="AT495">
        <f>_xlfn.RANK.AVG(Table2[[#This Row],[6M Return vs Nifty Z-Score]],Table2[6M Return vs Nifty Z-Score])</f>
        <v>520</v>
      </c>
      <c r="AU495">
        <f>_xlfn.RANK.AVG(Table2[[#This Row],[Sharpe Ratio Z-Score]],Table2[Sharpe Ratio Z-Score])</f>
        <v>315</v>
      </c>
      <c r="AV495">
        <f>(Table2[[#This Row],[Rank 1Y]]+Table2[[#This Row],[Rank 6M]]+Table2[[#This Row],[Rank Sharpe]])/3</f>
        <v>464.33333333333331</v>
      </c>
    </row>
    <row r="496" spans="1:48" x14ac:dyDescent="0.3">
      <c r="A496" t="s">
        <v>1192</v>
      </c>
      <c r="B496" t="s">
        <v>1193</v>
      </c>
      <c r="C496" t="s">
        <v>10185</v>
      </c>
      <c r="D496" t="s">
        <v>138</v>
      </c>
      <c r="E496">
        <v>9950.5367999999999</v>
      </c>
      <c r="F496">
        <v>720</v>
      </c>
      <c r="G496">
        <v>19.482623158510599</v>
      </c>
      <c r="H496">
        <f>(Table2[[#This Row],[1Y Return vs Nifty]]-AVERAGE(Table2[1Y Return vs Nifty]))/_xlfn.STDEV.P(Table2[1Y Return vs Nifty])</f>
        <v>-0.27614193275585946</v>
      </c>
      <c r="I496">
        <v>-9.63986504464091</v>
      </c>
      <c r="J496">
        <f>(Table2[[#This Row],[1M Return vs Nifty]]-AVERAGE(Table2[1M Return vs Nifty]))/_xlfn.STDEV.P(Table2[1M Return vs Nifty])</f>
        <v>-1.1777000555715504</v>
      </c>
      <c r="K496">
        <v>-5.9203721142128796</v>
      </c>
      <c r="L496">
        <f>(Table2[[#This Row],[6M Return vs Nifty]]-AVERAGE(Table2[6M Return vs Nifty]))/_xlfn.STDEV.P(Table2[6M Return vs Nifty])</f>
        <v>-0.41345092349402701</v>
      </c>
      <c r="M496">
        <v>-1.4014294855927301</v>
      </c>
      <c r="N496">
        <f>(Table2[[#This Row],[1W Return vs Nifty]]-AVERAGE(Table2[1W Return vs Nifty]))/_xlfn.STDEV.P(Table2[1W Return vs Nifty])</f>
        <v>-0.68814599391412756</v>
      </c>
      <c r="O496">
        <v>730.6</v>
      </c>
      <c r="P496">
        <v>732.13455138029894</v>
      </c>
      <c r="Q496">
        <v>624.88379297557901</v>
      </c>
      <c r="R496">
        <v>43.462569616116703</v>
      </c>
      <c r="S496" s="2">
        <f>(Table2[[#This Row],[Close Price]]-Table2[[#This Row],[20D EMA]])/Table2[[#This Row],[20D EMA]]</f>
        <v>-1.4508623049548346E-2</v>
      </c>
      <c r="T496" s="2">
        <f>(Table2[[#This Row],[Close Price]]-Table2[[#This Row],[50D EMA]])/Table2[[#This Row],[50D EMA]]</f>
        <v>-1.6574209422873951E-2</v>
      </c>
      <c r="U496" s="2">
        <f>(Table2[[#This Row],[Close Price]]-Table2[[#This Row],[200D EMA]])/Table2[[#This Row],[200D EMA]]</f>
        <v>0.15221423261994924</v>
      </c>
      <c r="V496">
        <v>0.70360395191185598</v>
      </c>
      <c r="W496">
        <v>718.6</v>
      </c>
      <c r="X496">
        <v>724.25</v>
      </c>
      <c r="Y496">
        <v>708</v>
      </c>
      <c r="Z496">
        <v>745</v>
      </c>
      <c r="AA496">
        <v>695.55</v>
      </c>
      <c r="AB496">
        <v>794.95</v>
      </c>
      <c r="AC496" s="2">
        <f>(Table2[[#This Row],[Close Price]]/Table2[[#This Row],[Day Low]])-1</f>
        <v>1.9482326746451673E-3</v>
      </c>
      <c r="AD496" s="2">
        <f>(Table2[[#This Row],[Day High]]/Table2[[#This Row],[Close Price]])-1</f>
        <v>5.9027777777778123E-3</v>
      </c>
      <c r="AE496" s="2">
        <f>(Table2[[#This Row],[Close Price]]/Table2[[#This Row],[Current Week Low]])-1</f>
        <v>1.6949152542372836E-2</v>
      </c>
      <c r="AF496" s="2">
        <f>(Table2[[#This Row],[Current Week High]]/Table2[[#This Row],[Close Price]])-1</f>
        <v>3.4722222222222321E-2</v>
      </c>
      <c r="AG496" s="2">
        <f>(Table2[[#This Row],[Close Price]]/Table2[[#This Row],[Current Month Low]])-1</f>
        <v>3.5152037955574755E-2</v>
      </c>
      <c r="AH496" s="2">
        <f>(Table2[[#This Row],[Current Month High]]/Table2[[#This Row],[Close Price]])-1</f>
        <v>0.10409722222222229</v>
      </c>
      <c r="AI496">
        <v>12.5069444444444</v>
      </c>
      <c r="AJ496">
        <v>75.161172606738802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-0.09</v>
      </c>
      <c r="AM496" t="s">
        <v>10217</v>
      </c>
      <c r="AN496">
        <v>0.01</v>
      </c>
      <c r="AO496" t="s">
        <v>10218</v>
      </c>
      <c r="AQ496">
        <f>(Table2[[#This Row],[Sharpe Ratio]]-AVERAGE(Table2[Sharpe Ratio]))/_xlfn.STDEV.P(Table2[Sharpe Ratio])</f>
        <v>-0.66312462046151466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389</v>
      </c>
      <c r="AT496">
        <f>_xlfn.RANK.AVG(Table2[[#This Row],[6M Return vs Nifty Z-Score]],Table2[6M Return vs Nifty Z-Score])</f>
        <v>467</v>
      </c>
      <c r="AU496">
        <f>_xlfn.RANK.AVG(Table2[[#This Row],[Sharpe Ratio Z-Score]],Table2[Sharpe Ratio Z-Score])</f>
        <v>537.5</v>
      </c>
      <c r="AV496">
        <f>(Table2[[#This Row],[Rank 1Y]]+Table2[[#This Row],[Rank 6M]]+Table2[[#This Row],[Rank Sharpe]])/3</f>
        <v>464.5</v>
      </c>
    </row>
    <row r="497" spans="1:48" x14ac:dyDescent="0.3">
      <c r="A497" t="s">
        <v>314</v>
      </c>
      <c r="B497" t="s">
        <v>315</v>
      </c>
      <c r="C497" t="s">
        <v>10175</v>
      </c>
      <c r="D497" t="s">
        <v>186</v>
      </c>
      <c r="E497">
        <v>87271.322632829993</v>
      </c>
      <c r="F497">
        <v>674.1</v>
      </c>
      <c r="G497">
        <v>-6.0537433494299799</v>
      </c>
      <c r="H497">
        <f>(Table2[[#This Row],[1Y Return vs Nifty]]-AVERAGE(Table2[1Y Return vs Nifty]))/_xlfn.STDEV.P(Table2[1Y Return vs Nifty])</f>
        <v>-0.62628382692270157</v>
      </c>
      <c r="I497">
        <v>7.1644455690029201</v>
      </c>
      <c r="J497">
        <f>(Table2[[#This Row],[1M Return vs Nifty]]-AVERAGE(Table2[1M Return vs Nifty]))/_xlfn.STDEV.P(Table2[1M Return vs Nifty])</f>
        <v>0.51358893402512884</v>
      </c>
      <c r="K497">
        <v>12.860492859547399</v>
      </c>
      <c r="L497">
        <f>(Table2[[#This Row],[6M Return vs Nifty]]-AVERAGE(Table2[6M Return vs Nifty]))/_xlfn.STDEV.P(Table2[6M Return vs Nifty])</f>
        <v>0.22405614622208031</v>
      </c>
      <c r="M497">
        <v>2.2215637335365299</v>
      </c>
      <c r="N497">
        <f>(Table2[[#This Row],[1W Return vs Nifty]]-AVERAGE(Table2[1W Return vs Nifty]))/_xlfn.STDEV.P(Table2[1W Return vs Nifty])</f>
        <v>5.7016954422465724E-2</v>
      </c>
      <c r="O497">
        <v>659.32</v>
      </c>
      <c r="P497">
        <v>630.66158976786096</v>
      </c>
      <c r="Q497">
        <v>572.07645533601703</v>
      </c>
      <c r="R497">
        <v>57.864095627886698</v>
      </c>
      <c r="S497" s="2">
        <f>(Table2[[#This Row],[Close Price]]-Table2[[#This Row],[20D EMA]])/Table2[[#This Row],[20D EMA]]</f>
        <v>2.2417035733786284E-2</v>
      </c>
      <c r="T497" s="2">
        <f>(Table2[[#This Row],[Close Price]]-Table2[[#This Row],[50D EMA]])/Table2[[#This Row],[50D EMA]]</f>
        <v>6.8877526294455677E-2</v>
      </c>
      <c r="U497" s="2">
        <f>(Table2[[#This Row],[Close Price]]-Table2[[#This Row],[200D EMA]])/Table2[[#This Row],[200D EMA]]</f>
        <v>0.1783390029643119</v>
      </c>
      <c r="V497">
        <v>0.70501481893893803</v>
      </c>
      <c r="W497">
        <v>675</v>
      </c>
      <c r="X497">
        <v>680.7</v>
      </c>
      <c r="Y497">
        <v>670.8</v>
      </c>
      <c r="Z497">
        <v>691</v>
      </c>
      <c r="AA497">
        <v>601</v>
      </c>
      <c r="AB497">
        <v>691</v>
      </c>
      <c r="AC497" s="2">
        <f>(Table2[[#This Row],[Close Price]]/Table2[[#This Row],[Day Low]])-1</f>
        <v>-1.3333333333332975E-3</v>
      </c>
      <c r="AD497" s="2">
        <f>(Table2[[#This Row],[Day High]]/Table2[[#This Row],[Close Price]])-1</f>
        <v>9.7908322207387322E-3</v>
      </c>
      <c r="AE497" s="2">
        <f>(Table2[[#This Row],[Close Price]]/Table2[[#This Row],[Current Week Low]])-1</f>
        <v>4.9194991055456772E-3</v>
      </c>
      <c r="AF497" s="2">
        <f>(Table2[[#This Row],[Current Week High]]/Table2[[#This Row],[Close Price]])-1</f>
        <v>2.5070464322800801E-2</v>
      </c>
      <c r="AG497" s="2">
        <f>(Table2[[#This Row],[Close Price]]/Table2[[#This Row],[Current Month Low]])-1</f>
        <v>0.12163061564059907</v>
      </c>
      <c r="AH497" s="2">
        <f>(Table2[[#This Row],[Current Month High]]/Table2[[#This Row],[Close Price]])-1</f>
        <v>2.5070464322800801E-2</v>
      </c>
      <c r="AI497">
        <v>2.5070464322800801</v>
      </c>
      <c r="AJ497">
        <v>38.618136952498404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0.01</v>
      </c>
      <c r="AM497" t="s">
        <v>10218</v>
      </c>
      <c r="AN497">
        <v>3.69</v>
      </c>
      <c r="AO497" t="s">
        <v>10218</v>
      </c>
      <c r="AP497">
        <v>-2.2574125304149002E-2</v>
      </c>
      <c r="AQ497">
        <f>(Table2[[#This Row],[Sharpe Ratio]]-AVERAGE(Table2[Sharpe Ratio]))/_xlfn.STDEV.P(Table2[Sharpe Ratio])</f>
        <v>-0.92443652965504874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-0.75605832190807543</v>
      </c>
      <c r="AS497">
        <f>_xlfn.RANK.AVG(Table2[[#This Row],[1Y Return vs Nifty Z-Score]],Table2[1Y Return vs Nifty Z-Score])</f>
        <v>549</v>
      </c>
      <c r="AT497">
        <f>_xlfn.RANK.AVG(Table2[[#This Row],[6M Return vs Nifty Z-Score]],Table2[6M Return vs Nifty Z-Score])</f>
        <v>248</v>
      </c>
      <c r="AU497">
        <f>_xlfn.RANK.AVG(Table2[[#This Row],[Sharpe Ratio Z-Score]],Table2[Sharpe Ratio Z-Score])</f>
        <v>599</v>
      </c>
      <c r="AV497">
        <f>(Table2[[#This Row],[Rank 1Y]]+Table2[[#This Row],[Rank 6M]]+Table2[[#This Row],[Rank Sharpe]])/3</f>
        <v>465.33333333333331</v>
      </c>
    </row>
    <row r="498" spans="1:48" x14ac:dyDescent="0.3">
      <c r="A498" t="s">
        <v>419</v>
      </c>
      <c r="B498" t="s">
        <v>420</v>
      </c>
      <c r="C498" t="s">
        <v>10173</v>
      </c>
      <c r="D498" t="s">
        <v>32</v>
      </c>
      <c r="E498">
        <v>57272.561754280003</v>
      </c>
      <c r="F498">
        <v>125.8</v>
      </c>
      <c r="G498">
        <v>21.082453384288801</v>
      </c>
      <c r="H498">
        <f>(Table2[[#This Row],[1Y Return vs Nifty]]-AVERAGE(Table2[1Y Return vs Nifty]))/_xlfn.STDEV.P(Table2[1Y Return vs Nifty])</f>
        <v>-0.25420586031481107</v>
      </c>
      <c r="I498">
        <v>0.594069652398725</v>
      </c>
      <c r="J498">
        <f>(Table2[[#This Row],[1M Return vs Nifty]]-AVERAGE(Table2[1M Return vs Nifty]))/_xlfn.STDEV.P(Table2[1M Return vs Nifty])</f>
        <v>-0.14769403680031115</v>
      </c>
      <c r="K498">
        <v>-24.310077920511301</v>
      </c>
      <c r="L498">
        <f>(Table2[[#This Row],[6M Return vs Nifty]]-AVERAGE(Table2[6M Return vs Nifty]))/_xlfn.STDEV.P(Table2[6M Return vs Nifty])</f>
        <v>-1.0376802908790861</v>
      </c>
      <c r="M498">
        <v>2.9544419220760898</v>
      </c>
      <c r="N498">
        <f>(Table2[[#This Row],[1W Return vs Nifty]]-AVERAGE(Table2[1W Return vs Nifty]))/_xlfn.STDEV.P(Table2[1W Return vs Nifty])</f>
        <v>0.2077524481739477</v>
      </c>
      <c r="O498">
        <v>122.37</v>
      </c>
      <c r="P498">
        <v>124.41581802077501</v>
      </c>
      <c r="Q498">
        <v>121.217992917424</v>
      </c>
      <c r="R498">
        <v>65.698617118286194</v>
      </c>
      <c r="S498" s="2">
        <f>(Table2[[#This Row],[Close Price]]-Table2[[#This Row],[20D EMA]])/Table2[[#This Row],[20D EMA]]</f>
        <v>2.8029745852741622E-2</v>
      </c>
      <c r="T498" s="2">
        <f>(Table2[[#This Row],[Close Price]]-Table2[[#This Row],[50D EMA]])/Table2[[#This Row],[50D EMA]]</f>
        <v>1.1125450133630593E-2</v>
      </c>
      <c r="U498" s="2">
        <f>(Table2[[#This Row],[Close Price]]-Table2[[#This Row],[200D EMA]])/Table2[[#This Row],[200D EMA]]</f>
        <v>3.7799727353160756E-2</v>
      </c>
      <c r="V498">
        <v>0.67059972869894802</v>
      </c>
      <c r="W498">
        <v>125.43</v>
      </c>
      <c r="X498">
        <v>126.65</v>
      </c>
      <c r="Y498">
        <v>120.4</v>
      </c>
      <c r="Z498">
        <v>126.96</v>
      </c>
      <c r="AA498">
        <v>117</v>
      </c>
      <c r="AB498">
        <v>126.96</v>
      </c>
      <c r="AC498" s="2">
        <f>(Table2[[#This Row],[Close Price]]/Table2[[#This Row],[Day Low]])-1</f>
        <v>2.9498525073745618E-3</v>
      </c>
      <c r="AD498" s="2">
        <f>(Table2[[#This Row],[Day High]]/Table2[[#This Row],[Close Price]])-1</f>
        <v>6.7567567567567988E-3</v>
      </c>
      <c r="AE498" s="2">
        <f>(Table2[[#This Row],[Close Price]]/Table2[[#This Row],[Current Week Low]])-1</f>
        <v>4.4850498338870448E-2</v>
      </c>
      <c r="AF498" s="2">
        <f>(Table2[[#This Row],[Current Week High]]/Table2[[#This Row],[Close Price]])-1</f>
        <v>9.2209856915739241E-3</v>
      </c>
      <c r="AG498" s="2">
        <f>(Table2[[#This Row],[Close Price]]/Table2[[#This Row],[Current Month Low]])-1</f>
        <v>7.5213675213675169E-2</v>
      </c>
      <c r="AH498" s="2">
        <f>(Table2[[#This Row],[Current Month High]]/Table2[[#This Row],[Close Price]])-1</f>
        <v>9.2209856915739241E-3</v>
      </c>
      <c r="AI498">
        <v>25.556438791732901</v>
      </c>
      <c r="AJ498">
        <v>52.392489400363402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-0.06</v>
      </c>
      <c r="AM498" t="s">
        <v>10217</v>
      </c>
      <c r="AN498">
        <v>4.58</v>
      </c>
      <c r="AO498" t="s">
        <v>10218</v>
      </c>
      <c r="AP498">
        <v>4.8462049371711002E-2</v>
      </c>
      <c r="AQ498">
        <f>(Table2[[#This Row],[Sharpe Ratio]]-AVERAGE(Table2[Sharpe Ratio]))/_xlfn.STDEV.P(Table2[Sharpe Ratio])</f>
        <v>-0.10214117263660219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378</v>
      </c>
      <c r="AT498">
        <f>_xlfn.RANK.AVG(Table2[[#This Row],[6M Return vs Nifty Z-Score]],Table2[6M Return vs Nifty Z-Score])</f>
        <v>648</v>
      </c>
      <c r="AU498">
        <f>_xlfn.RANK.AVG(Table2[[#This Row],[Sharpe Ratio Z-Score]],Table2[Sharpe Ratio Z-Score])</f>
        <v>370</v>
      </c>
      <c r="AV498">
        <f>(Table2[[#This Row],[Rank 1Y]]+Table2[[#This Row],[Rank 6M]]+Table2[[#This Row],[Rank Sharpe]])/3</f>
        <v>465.33333333333331</v>
      </c>
    </row>
    <row r="499" spans="1:48" x14ac:dyDescent="0.3">
      <c r="A499" t="s">
        <v>1506</v>
      </c>
      <c r="B499" t="s">
        <v>1507</v>
      </c>
      <c r="C499" t="s">
        <v>10183</v>
      </c>
      <c r="D499" t="s">
        <v>130</v>
      </c>
      <c r="E499">
        <v>6620.5709035199998</v>
      </c>
      <c r="F499">
        <v>610.20000000000005</v>
      </c>
      <c r="G499">
        <v>22.743775791245401</v>
      </c>
      <c r="H499">
        <f>(Table2[[#This Row],[1Y Return vs Nifty]]-AVERAGE(Table2[1Y Return vs Nifty]))/_xlfn.STDEV.P(Table2[1Y Return vs Nifty])</f>
        <v>-0.23142663781999287</v>
      </c>
      <c r="I499">
        <v>-6.8278655462525499</v>
      </c>
      <c r="J499">
        <f>(Table2[[#This Row],[1M Return vs Nifty]]-AVERAGE(Table2[1M Return vs Nifty]))/_xlfn.STDEV.P(Table2[1M Return vs Nifty])</f>
        <v>-0.89468316188748687</v>
      </c>
      <c r="K499">
        <v>-37.024535593314603</v>
      </c>
      <c r="L499">
        <f>(Table2[[#This Row],[6M Return vs Nifty]]-AVERAGE(Table2[6M Return vs Nifty]))/_xlfn.STDEV.P(Table2[6M Return vs Nifty])</f>
        <v>-1.4692661984154536</v>
      </c>
      <c r="M499">
        <v>2.2406544927127801</v>
      </c>
      <c r="N499">
        <f>(Table2[[#This Row],[1W Return vs Nifty]]-AVERAGE(Table2[1W Return vs Nifty]))/_xlfn.STDEV.P(Table2[1W Return vs Nifty])</f>
        <v>6.0943466434314697E-2</v>
      </c>
      <c r="O499">
        <v>611.9</v>
      </c>
      <c r="P499">
        <v>610.50675036615598</v>
      </c>
      <c r="Q499">
        <v>577.40554438213906</v>
      </c>
      <c r="R499">
        <v>50.760731749744501</v>
      </c>
      <c r="S499" s="2">
        <f>(Table2[[#This Row],[Close Price]]-Table2[[#This Row],[20D EMA]])/Table2[[#This Row],[20D EMA]]</f>
        <v>-2.7782317372118514E-3</v>
      </c>
      <c r="T499" s="2">
        <f>(Table2[[#This Row],[Close Price]]-Table2[[#This Row],[50D EMA]])/Table2[[#This Row],[50D EMA]]</f>
        <v>-5.0245204655306871E-4</v>
      </c>
      <c r="U499" s="2">
        <f>(Table2[[#This Row],[Close Price]]-Table2[[#This Row],[200D EMA]])/Table2[[#This Row],[200D EMA]]</f>
        <v>5.6796225697751411E-2</v>
      </c>
      <c r="V499">
        <v>0.40897971242042003</v>
      </c>
      <c r="W499">
        <v>609.25</v>
      </c>
      <c r="X499">
        <v>629</v>
      </c>
      <c r="Y499">
        <v>597</v>
      </c>
      <c r="Z499">
        <v>617</v>
      </c>
      <c r="AA499">
        <v>565.1</v>
      </c>
      <c r="AB499">
        <v>689.95</v>
      </c>
      <c r="AC499" s="2">
        <f>(Table2[[#This Row],[Close Price]]/Table2[[#This Row],[Day Low]])-1</f>
        <v>1.5592942141977595E-3</v>
      </c>
      <c r="AD499" s="2">
        <f>(Table2[[#This Row],[Day High]]/Table2[[#This Row],[Close Price]])-1</f>
        <v>3.0809570632579497E-2</v>
      </c>
      <c r="AE499" s="2">
        <f>(Table2[[#This Row],[Close Price]]/Table2[[#This Row],[Current Week Low]])-1</f>
        <v>2.2110552763819236E-2</v>
      </c>
      <c r="AF499" s="2">
        <f>(Table2[[#This Row],[Current Week High]]/Table2[[#This Row],[Close Price]])-1</f>
        <v>1.1143887250081974E-2</v>
      </c>
      <c r="AG499" s="2">
        <f>(Table2[[#This Row],[Close Price]]/Table2[[#This Row],[Current Month Low]])-1</f>
        <v>7.9808883383472029E-2</v>
      </c>
      <c r="AH499" s="2">
        <f>(Table2[[#This Row],[Current Month High]]/Table2[[#This Row],[Close Price]])-1</f>
        <v>0.13069485414618165</v>
      </c>
      <c r="AI499">
        <v>37.930186823992102</v>
      </c>
      <c r="AJ499">
        <v>67.395926205335698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</v>
      </c>
      <c r="AM499">
        <v>0</v>
      </c>
      <c r="AN499">
        <v>-2.38</v>
      </c>
      <c r="AO499" t="s">
        <v>10217</v>
      </c>
      <c r="AP499">
        <v>6.2866123696972004E-2</v>
      </c>
      <c r="AQ499">
        <f>(Table2[[#This Row],[Sharpe Ratio]]-AVERAGE(Table2[Sharpe Ratio]))/_xlfn.STDEV.P(Table2[Sharpe Ratio])</f>
        <v>6.4596457787010411E-2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-2.4698360739016083</v>
      </c>
      <c r="AS499">
        <f>_xlfn.RANK.AVG(Table2[[#This Row],[1Y Return vs Nifty Z-Score]],Table2[1Y Return vs Nifty Z-Score])</f>
        <v>366</v>
      </c>
      <c r="AT499">
        <f>_xlfn.RANK.AVG(Table2[[#This Row],[6M Return vs Nifty Z-Score]],Table2[6M Return vs Nifty Z-Score])</f>
        <v>713</v>
      </c>
      <c r="AU499">
        <f>_xlfn.RANK.AVG(Table2[[#This Row],[Sharpe Ratio Z-Score]],Table2[Sharpe Ratio Z-Score])</f>
        <v>317</v>
      </c>
      <c r="AV499">
        <f>(Table2[[#This Row],[Rank 1Y]]+Table2[[#This Row],[Rank 6M]]+Table2[[#This Row],[Rank Sharpe]])/3</f>
        <v>465.33333333333331</v>
      </c>
    </row>
    <row r="500" spans="1:48" x14ac:dyDescent="0.3">
      <c r="A500" t="s">
        <v>1065</v>
      </c>
      <c r="B500" t="s">
        <v>1066</v>
      </c>
      <c r="C500" t="s">
        <v>10178</v>
      </c>
      <c r="D500" t="s">
        <v>293</v>
      </c>
      <c r="E500">
        <v>12028.594353585</v>
      </c>
      <c r="F500">
        <v>1184.55</v>
      </c>
      <c r="G500">
        <v>-19.014438251176301</v>
      </c>
      <c r="H500">
        <f>(Table2[[#This Row],[1Y Return vs Nifty]]-AVERAGE(Table2[1Y Return vs Nifty]))/_xlfn.STDEV.P(Table2[1Y Return vs Nifty])</f>
        <v>-0.80399439750073853</v>
      </c>
      <c r="I500">
        <v>-8.3996868431138498</v>
      </c>
      <c r="J500">
        <f>(Table2[[#This Row],[1M Return vs Nifty]]-AVERAGE(Table2[1M Return vs Nifty]))/_xlfn.STDEV.P(Table2[1M Return vs Nifty])</f>
        <v>-1.0528809073419578</v>
      </c>
      <c r="K500">
        <v>-17.5605981186938</v>
      </c>
      <c r="L500">
        <f>(Table2[[#This Row],[6M Return vs Nifty]]-AVERAGE(Table2[6M Return vs Nifty]))/_xlfn.STDEV.P(Table2[6M Return vs Nifty])</f>
        <v>-0.80857257424428519</v>
      </c>
      <c r="M500">
        <v>1.78877806318313</v>
      </c>
      <c r="N500">
        <f>(Table2[[#This Row],[1W Return vs Nifty]]-AVERAGE(Table2[1W Return vs Nifty]))/_xlfn.STDEV.P(Table2[1W Return vs Nifty])</f>
        <v>-3.1996694406795992E-2</v>
      </c>
      <c r="O500">
        <v>1197.06</v>
      </c>
      <c r="P500">
        <v>1240.8408138331199</v>
      </c>
      <c r="Q500">
        <v>1203.3046968738099</v>
      </c>
      <c r="R500">
        <v>50.672661665185899</v>
      </c>
      <c r="S500" s="2">
        <f>(Table2[[#This Row],[Close Price]]-Table2[[#This Row],[20D EMA]])/Table2[[#This Row],[20D EMA]]</f>
        <v>-1.0450603979750381E-2</v>
      </c>
      <c r="T500" s="2">
        <f>(Table2[[#This Row],[Close Price]]-Table2[[#This Row],[50D EMA]])/Table2[[#This Row],[50D EMA]]</f>
        <v>-4.5365056666076493E-2</v>
      </c>
      <c r="U500" s="2">
        <f>(Table2[[#This Row],[Close Price]]-Table2[[#This Row],[200D EMA]])/Table2[[#This Row],[200D EMA]]</f>
        <v>-1.5585991580133223E-2</v>
      </c>
      <c r="V500">
        <v>1.2090601686676601</v>
      </c>
      <c r="W500">
        <v>1178</v>
      </c>
      <c r="X500">
        <v>1191.3499999999999</v>
      </c>
      <c r="Y500">
        <v>1154.2</v>
      </c>
      <c r="Z500">
        <v>1206.9000000000001</v>
      </c>
      <c r="AA500">
        <v>1079.0999999999999</v>
      </c>
      <c r="AB500">
        <v>1329.25</v>
      </c>
      <c r="AC500" s="2">
        <f>(Table2[[#This Row],[Close Price]]/Table2[[#This Row],[Day Low]])-1</f>
        <v>5.5602716468590163E-3</v>
      </c>
      <c r="AD500" s="2">
        <f>(Table2[[#This Row],[Day High]]/Table2[[#This Row],[Close Price]])-1</f>
        <v>5.7405765902662775E-3</v>
      </c>
      <c r="AE500" s="2">
        <f>(Table2[[#This Row],[Close Price]]/Table2[[#This Row],[Current Week Low]])-1</f>
        <v>2.6295269450701708E-2</v>
      </c>
      <c r="AF500" s="2">
        <f>(Table2[[#This Row],[Current Week High]]/Table2[[#This Row],[Close Price]])-1</f>
        <v>1.8867924528302105E-2</v>
      </c>
      <c r="AG500" s="2">
        <f>(Table2[[#This Row],[Close Price]]/Table2[[#This Row],[Current Month Low]])-1</f>
        <v>9.772032249096485E-2</v>
      </c>
      <c r="AH500" s="2">
        <f>(Table2[[#This Row],[Current Month High]]/Table2[[#This Row],[Close Price]])-1</f>
        <v>0.12215609303110897</v>
      </c>
      <c r="AI500">
        <v>39.208982313958799</v>
      </c>
      <c r="AJ500">
        <v>19.296037061282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-0.24</v>
      </c>
      <c r="AM500" t="s">
        <v>10217</v>
      </c>
      <c r="AN500">
        <v>-3.7</v>
      </c>
      <c r="AO500" t="s">
        <v>10217</v>
      </c>
      <c r="AP500">
        <v>0.112260189238582</v>
      </c>
      <c r="AQ500">
        <f>(Table2[[#This Row],[Sharpe Ratio]]-AVERAGE(Table2[Sharpe Ratio]))/_xlfn.STDEV.P(Table2[Sharpe Ratio])</f>
        <v>0.63636867024728128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615</v>
      </c>
      <c r="AT500">
        <f>_xlfn.RANK.AVG(Table2[[#This Row],[6M Return vs Nifty Z-Score]],Table2[6M Return vs Nifty Z-Score])</f>
        <v>594</v>
      </c>
      <c r="AU500">
        <f>_xlfn.RANK.AVG(Table2[[#This Row],[Sharpe Ratio Z-Score]],Table2[Sharpe Ratio Z-Score])</f>
        <v>190</v>
      </c>
      <c r="AV500">
        <f>(Table2[[#This Row],[Rank 1Y]]+Table2[[#This Row],[Rank 6M]]+Table2[[#This Row],[Rank Sharpe]])/3</f>
        <v>466.33333333333331</v>
      </c>
    </row>
    <row r="501" spans="1:48" x14ac:dyDescent="0.3">
      <c r="A501" t="s">
        <v>666</v>
      </c>
      <c r="B501" t="s">
        <v>667</v>
      </c>
      <c r="C501" t="s">
        <v>10187</v>
      </c>
      <c r="D501" t="s">
        <v>548</v>
      </c>
      <c r="E501">
        <v>27147.1014955049</v>
      </c>
      <c r="F501">
        <v>748.85</v>
      </c>
      <c r="G501">
        <v>33.871184278467901</v>
      </c>
      <c r="H501">
        <f>(Table2[[#This Row],[1Y Return vs Nifty]]-AVERAGE(Table2[1Y Return vs Nifty]))/_xlfn.STDEV.P(Table2[1Y Return vs Nifty])</f>
        <v>-7.8853174258810041E-2</v>
      </c>
      <c r="I501">
        <v>5.0055686430535999</v>
      </c>
      <c r="J501">
        <f>(Table2[[#This Row],[1M Return vs Nifty]]-AVERAGE(Table2[1M Return vs Nifty]))/_xlfn.STDEV.P(Table2[1M Return vs Nifty])</f>
        <v>0.29630630585305479</v>
      </c>
      <c r="K501">
        <v>-1.22918845043077</v>
      </c>
      <c r="L501">
        <f>(Table2[[#This Row],[6M Return vs Nifty]]-AVERAGE(Table2[6M Return vs Nifty]))/_xlfn.STDEV.P(Table2[6M Return vs Nifty])</f>
        <v>-0.2542110399649023</v>
      </c>
      <c r="M501">
        <v>6.1486939437583601</v>
      </c>
      <c r="N501">
        <f>(Table2[[#This Row],[1W Return vs Nifty]]-AVERAGE(Table2[1W Return vs Nifty]))/_xlfn.STDEV.P(Table2[1W Return vs Nifty])</f>
        <v>0.86473359890846224</v>
      </c>
      <c r="O501">
        <v>706.62</v>
      </c>
      <c r="P501">
        <v>692.61553260841799</v>
      </c>
      <c r="Q501">
        <v>646.52154712464801</v>
      </c>
      <c r="R501">
        <v>76.025701674214204</v>
      </c>
      <c r="S501" s="2">
        <f>(Table2[[#This Row],[Close Price]]-Table2[[#This Row],[20D EMA]])/Table2[[#This Row],[20D EMA]]</f>
        <v>5.9763380600605723E-2</v>
      </c>
      <c r="T501" s="2">
        <f>(Table2[[#This Row],[Close Price]]-Table2[[#This Row],[50D EMA]])/Table2[[#This Row],[50D EMA]]</f>
        <v>8.11914615599231E-2</v>
      </c>
      <c r="U501" s="2">
        <f>(Table2[[#This Row],[Close Price]]-Table2[[#This Row],[200D EMA]])/Table2[[#This Row],[200D EMA]]</f>
        <v>0.15827539442490274</v>
      </c>
      <c r="V501">
        <v>0.798954013257967</v>
      </c>
      <c r="W501">
        <v>745</v>
      </c>
      <c r="X501">
        <v>757</v>
      </c>
      <c r="Y501">
        <v>707</v>
      </c>
      <c r="Z501">
        <v>754</v>
      </c>
      <c r="AA501">
        <v>630</v>
      </c>
      <c r="AB501">
        <v>754</v>
      </c>
      <c r="AC501" s="2">
        <f>(Table2[[#This Row],[Close Price]]/Table2[[#This Row],[Day Low]])-1</f>
        <v>5.1677852348994691E-3</v>
      </c>
      <c r="AD501" s="2">
        <f>(Table2[[#This Row],[Day High]]/Table2[[#This Row],[Close Price]])-1</f>
        <v>1.0883354476864504E-2</v>
      </c>
      <c r="AE501" s="2">
        <f>(Table2[[#This Row],[Close Price]]/Table2[[#This Row],[Current Week Low]])-1</f>
        <v>5.9193776520509278E-2</v>
      </c>
      <c r="AF501" s="2">
        <f>(Table2[[#This Row],[Current Week High]]/Table2[[#This Row],[Close Price]])-1</f>
        <v>6.8772117246445053E-3</v>
      </c>
      <c r="AG501" s="2">
        <f>(Table2[[#This Row],[Close Price]]/Table2[[#This Row],[Current Month Low]])-1</f>
        <v>0.18865079365079374</v>
      </c>
      <c r="AH501" s="2">
        <f>(Table2[[#This Row],[Current Month High]]/Table2[[#This Row],[Close Price]])-1</f>
        <v>6.8772117246445053E-3</v>
      </c>
      <c r="AI501">
        <v>2.7241770715096401</v>
      </c>
      <c r="AJ501">
        <v>70.970319634703102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-0.01</v>
      </c>
      <c r="AM501" t="s">
        <v>10217</v>
      </c>
      <c r="AN501">
        <v>6.05</v>
      </c>
      <c r="AO501" t="s">
        <v>10218</v>
      </c>
      <c r="AP501">
        <v>-6.7456786131174007E-2</v>
      </c>
      <c r="AQ501">
        <f>(Table2[[#This Row],[Sharpe Ratio]]-AVERAGE(Table2[Sharpe Ratio]))/_xlfn.STDEV.P(Table2[Sharpe Ratio])</f>
        <v>-1.4439859532705956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-0.61601026273279091</v>
      </c>
      <c r="AS501">
        <f>_xlfn.RANK.AVG(Table2[[#This Row],[1Y Return vs Nifty Z-Score]],Table2[1Y Return vs Nifty Z-Score])</f>
        <v>310</v>
      </c>
      <c r="AT501">
        <f>_xlfn.RANK.AVG(Table2[[#This Row],[6M Return vs Nifty Z-Score]],Table2[6M Return vs Nifty Z-Score])</f>
        <v>410</v>
      </c>
      <c r="AU501">
        <f>_xlfn.RANK.AVG(Table2[[#This Row],[Sharpe Ratio Z-Score]],Table2[Sharpe Ratio Z-Score])</f>
        <v>680</v>
      </c>
      <c r="AV501">
        <f>(Table2[[#This Row],[Rank 1Y]]+Table2[[#This Row],[Rank 6M]]+Table2[[#This Row],[Rank Sharpe]])/3</f>
        <v>466.66666666666669</v>
      </c>
    </row>
    <row r="502" spans="1:48" x14ac:dyDescent="0.3">
      <c r="A502" t="s">
        <v>1611</v>
      </c>
      <c r="B502" t="s">
        <v>1612</v>
      </c>
      <c r="C502" t="s">
        <v>10182</v>
      </c>
      <c r="D502" t="s">
        <v>393</v>
      </c>
      <c r="E502">
        <v>5492.0850453120001</v>
      </c>
      <c r="F502">
        <v>109.92</v>
      </c>
      <c r="G502">
        <v>14.252025943196999</v>
      </c>
      <c r="H502">
        <f>(Table2[[#This Row],[1Y Return vs Nifty]]-AVERAGE(Table2[1Y Return vs Nifty]))/_xlfn.STDEV.P(Table2[1Y Return vs Nifty])</f>
        <v>-0.34786126745542295</v>
      </c>
      <c r="I502">
        <v>4.5908682526275397</v>
      </c>
      <c r="J502">
        <f>(Table2[[#This Row],[1M Return vs Nifty]]-AVERAGE(Table2[1M Return vs Nifty]))/_xlfn.STDEV.P(Table2[1M Return vs Nifty])</f>
        <v>0.25456831252296397</v>
      </c>
      <c r="K502">
        <v>-16.921965839047701</v>
      </c>
      <c r="L502">
        <f>(Table2[[#This Row],[6M Return vs Nifty]]-AVERAGE(Table2[6M Return vs Nifty]))/_xlfn.STDEV.P(Table2[6M Return vs Nifty])</f>
        <v>-0.78689452087495804</v>
      </c>
      <c r="M502">
        <v>1.1347760166520999</v>
      </c>
      <c r="N502">
        <f>(Table2[[#This Row],[1W Return vs Nifty]]-AVERAGE(Table2[1W Return vs Nifty]))/_xlfn.STDEV.P(Table2[1W Return vs Nifty])</f>
        <v>-0.16650925452921148</v>
      </c>
      <c r="O502">
        <v>109.12</v>
      </c>
      <c r="P502">
        <v>106.790554066737</v>
      </c>
      <c r="Q502">
        <v>101.07866802087401</v>
      </c>
      <c r="R502">
        <v>50.233019166385397</v>
      </c>
      <c r="S502" s="2">
        <f>(Table2[[#This Row],[Close Price]]-Table2[[#This Row],[20D EMA]])/Table2[[#This Row],[20D EMA]]</f>
        <v>7.3313782991202081E-3</v>
      </c>
      <c r="T502" s="2">
        <f>(Table2[[#This Row],[Close Price]]-Table2[[#This Row],[50D EMA]])/Table2[[#This Row],[50D EMA]]</f>
        <v>2.9304520054342111E-2</v>
      </c>
      <c r="U502" s="2">
        <f>(Table2[[#This Row],[Close Price]]-Table2[[#This Row],[200D EMA]])/Table2[[#This Row],[200D EMA]]</f>
        <v>8.7469810913022236E-2</v>
      </c>
      <c r="V502">
        <v>1.6214163988663599</v>
      </c>
      <c r="W502">
        <v>109.75</v>
      </c>
      <c r="X502">
        <v>111.46</v>
      </c>
      <c r="Y502">
        <v>109.75</v>
      </c>
      <c r="Z502">
        <v>115.49</v>
      </c>
      <c r="AA502">
        <v>102.55</v>
      </c>
      <c r="AB502">
        <v>116.8</v>
      </c>
      <c r="AC502" s="2">
        <f>(Table2[[#This Row],[Close Price]]/Table2[[#This Row],[Day Low]])-1</f>
        <v>1.5489749430523947E-3</v>
      </c>
      <c r="AD502" s="2">
        <f>(Table2[[#This Row],[Day High]]/Table2[[#This Row],[Close Price]])-1</f>
        <v>1.4010189228529812E-2</v>
      </c>
      <c r="AE502" s="2">
        <f>(Table2[[#This Row],[Close Price]]/Table2[[#This Row],[Current Week Low]])-1</f>
        <v>1.5489749430523947E-3</v>
      </c>
      <c r="AF502" s="2">
        <f>(Table2[[#This Row],[Current Week High]]/Table2[[#This Row],[Close Price]])-1</f>
        <v>5.0673216885007255E-2</v>
      </c>
      <c r="AG502" s="2">
        <f>(Table2[[#This Row],[Close Price]]/Table2[[#This Row],[Current Month Low]])-1</f>
        <v>7.1867381764992633E-2</v>
      </c>
      <c r="AH502" s="2">
        <f>(Table2[[#This Row],[Current Month High]]/Table2[[#This Row],[Close Price]])-1</f>
        <v>6.2590975254730674E-2</v>
      </c>
      <c r="AI502">
        <v>10.580422125181901</v>
      </c>
      <c r="AJ502">
        <v>46.073089700996597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-0.08</v>
      </c>
      <c r="AM502" t="s">
        <v>10217</v>
      </c>
      <c r="AN502">
        <v>-1.8</v>
      </c>
      <c r="AO502" t="s">
        <v>10217</v>
      </c>
      <c r="AP502">
        <v>3.7318908988018998E-2</v>
      </c>
      <c r="AQ502">
        <f>(Table2[[#This Row],[Sharpe Ratio]]-AVERAGE(Table2[Sharpe Ratio]))/_xlfn.STDEV.P(Table2[Sharpe Ratio])</f>
        <v>-0.23113112236187228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-1.277827852698501</v>
      </c>
      <c r="AS502">
        <f>_xlfn.RANK.AVG(Table2[[#This Row],[1Y Return vs Nifty Z-Score]],Table2[1Y Return vs Nifty Z-Score])</f>
        <v>415</v>
      </c>
      <c r="AT502">
        <f>_xlfn.RANK.AVG(Table2[[#This Row],[6M Return vs Nifty Z-Score]],Table2[6M Return vs Nifty Z-Score])</f>
        <v>589</v>
      </c>
      <c r="AU502">
        <f>_xlfn.RANK.AVG(Table2[[#This Row],[Sharpe Ratio Z-Score]],Table2[Sharpe Ratio Z-Score])</f>
        <v>397</v>
      </c>
      <c r="AV502">
        <f>(Table2[[#This Row],[Rank 1Y]]+Table2[[#This Row],[Rank 6M]]+Table2[[#This Row],[Rank Sharpe]])/3</f>
        <v>467</v>
      </c>
    </row>
    <row r="503" spans="1:48" x14ac:dyDescent="0.3">
      <c r="A503" t="s">
        <v>677</v>
      </c>
      <c r="B503" t="s">
        <v>678</v>
      </c>
      <c r="C503" t="s">
        <v>10187</v>
      </c>
      <c r="D503" t="s">
        <v>287</v>
      </c>
      <c r="E503">
        <v>25893.185055000002</v>
      </c>
      <c r="F503">
        <v>518.75</v>
      </c>
      <c r="G503">
        <v>-0.77768816691613896</v>
      </c>
      <c r="H503">
        <f>(Table2[[#This Row],[1Y Return vs Nifty]]-AVERAGE(Table2[1Y Return vs Nifty]))/_xlfn.STDEV.P(Table2[1Y Return vs Nifty])</f>
        <v>-0.55394119529733943</v>
      </c>
      <c r="I503">
        <v>3.9665761692440098</v>
      </c>
      <c r="J503">
        <f>(Table2[[#This Row],[1M Return vs Nifty]]-AVERAGE(Table2[1M Return vs Nifty]))/_xlfn.STDEV.P(Table2[1M Return vs Nifty])</f>
        <v>0.19173572443323544</v>
      </c>
      <c r="K503">
        <v>9.9732960090115998</v>
      </c>
      <c r="L503">
        <f>(Table2[[#This Row],[6M Return vs Nifty]]-AVERAGE(Table2[6M Return vs Nifty]))/_xlfn.STDEV.P(Table2[6M Return vs Nifty])</f>
        <v>0.12605169294209234</v>
      </c>
      <c r="M503">
        <v>-0.60438257965554798</v>
      </c>
      <c r="N503">
        <f>(Table2[[#This Row],[1W Return vs Nifty]]-AVERAGE(Table2[1W Return vs Nifty]))/_xlfn.STDEV.P(Table2[1W Return vs Nifty])</f>
        <v>-0.52421253158944414</v>
      </c>
      <c r="O503">
        <v>504.67</v>
      </c>
      <c r="P503">
        <v>481.48568052752597</v>
      </c>
      <c r="Q503">
        <v>433.403861168101</v>
      </c>
      <c r="R503">
        <v>57.928671801459103</v>
      </c>
      <c r="S503" s="2">
        <f>(Table2[[#This Row],[Close Price]]-Table2[[#This Row],[20D EMA]])/Table2[[#This Row],[20D EMA]]</f>
        <v>2.7899419422592948E-2</v>
      </c>
      <c r="T503" s="2">
        <f>(Table2[[#This Row],[Close Price]]-Table2[[#This Row],[50D EMA]])/Table2[[#This Row],[50D EMA]]</f>
        <v>7.7394450093814723E-2</v>
      </c>
      <c r="U503" s="2">
        <f>(Table2[[#This Row],[Close Price]]-Table2[[#This Row],[200D EMA]])/Table2[[#This Row],[200D EMA]]</f>
        <v>0.19692057796134044</v>
      </c>
      <c r="V503">
        <v>0.93834655308581005</v>
      </c>
      <c r="W503">
        <v>519.85</v>
      </c>
      <c r="X503">
        <v>525.6</v>
      </c>
      <c r="Y503">
        <v>516.45000000000005</v>
      </c>
      <c r="Z503">
        <v>546.9</v>
      </c>
      <c r="AA503">
        <v>477</v>
      </c>
      <c r="AB503">
        <v>546.9</v>
      </c>
      <c r="AC503" s="2">
        <f>(Table2[[#This Row],[Close Price]]/Table2[[#This Row],[Day Low]])-1</f>
        <v>-2.1159949985573023E-3</v>
      </c>
      <c r="AD503" s="2">
        <f>(Table2[[#This Row],[Day High]]/Table2[[#This Row],[Close Price]])-1</f>
        <v>1.3204819277108371E-2</v>
      </c>
      <c r="AE503" s="2">
        <f>(Table2[[#This Row],[Close Price]]/Table2[[#This Row],[Current Week Low]])-1</f>
        <v>4.4534804918190396E-3</v>
      </c>
      <c r="AF503" s="2">
        <f>(Table2[[#This Row],[Current Week High]]/Table2[[#This Row],[Close Price]])-1</f>
        <v>5.4265060240963781E-2</v>
      </c>
      <c r="AG503" s="2">
        <f>(Table2[[#This Row],[Close Price]]/Table2[[#This Row],[Current Month Low]])-1</f>
        <v>8.7526205450733752E-2</v>
      </c>
      <c r="AH503" s="2">
        <f>(Table2[[#This Row],[Current Month High]]/Table2[[#This Row],[Close Price]])-1</f>
        <v>5.4265060240963781E-2</v>
      </c>
      <c r="AI503">
        <v>5.4265060240963701</v>
      </c>
      <c r="AJ503">
        <v>54.343945254388501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0.19</v>
      </c>
      <c r="AM503" t="s">
        <v>10218</v>
      </c>
      <c r="AN503">
        <v>3.21</v>
      </c>
      <c r="AO503" t="s">
        <v>10218</v>
      </c>
      <c r="AP503">
        <v>-2.4099394027876E-2</v>
      </c>
      <c r="AQ503">
        <f>(Table2[[#This Row],[Sharpe Ratio]]-AVERAGE(Table2[Sharpe Ratio]))/_xlfn.STDEV.P(Table2[Sharpe Ratio])</f>
        <v>-0.94209262382747871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-1.7024589333389346</v>
      </c>
      <c r="AS503">
        <f>_xlfn.RANK.AVG(Table2[[#This Row],[1Y Return vs Nifty Z-Score]],Table2[1Y Return vs Nifty Z-Score])</f>
        <v>518</v>
      </c>
      <c r="AT503">
        <f>_xlfn.RANK.AVG(Table2[[#This Row],[6M Return vs Nifty Z-Score]],Table2[6M Return vs Nifty Z-Score])</f>
        <v>279</v>
      </c>
      <c r="AU503">
        <f>_xlfn.RANK.AVG(Table2[[#This Row],[Sharpe Ratio Z-Score]],Table2[Sharpe Ratio Z-Score])</f>
        <v>606</v>
      </c>
      <c r="AV503">
        <f>(Table2[[#This Row],[Rank 1Y]]+Table2[[#This Row],[Rank 6M]]+Table2[[#This Row],[Rank Sharpe]])/3</f>
        <v>467.66666666666669</v>
      </c>
    </row>
    <row r="504" spans="1:48" x14ac:dyDescent="0.3">
      <c r="A504" t="s">
        <v>1161</v>
      </c>
      <c r="B504" t="s">
        <v>1162</v>
      </c>
      <c r="C504" t="s">
        <v>10184</v>
      </c>
      <c r="D504" t="s">
        <v>528</v>
      </c>
      <c r="E504">
        <v>10533.049276080001</v>
      </c>
      <c r="F504">
        <v>1651.85</v>
      </c>
      <c r="G504">
        <v>-6.0054738581953</v>
      </c>
      <c r="H504">
        <f>(Table2[[#This Row],[1Y Return vs Nifty]]-AVERAGE(Table2[1Y Return vs Nifty]))/_xlfn.STDEV.P(Table2[1Y Return vs Nifty])</f>
        <v>-0.62562197978457712</v>
      </c>
      <c r="I504">
        <v>-1.7824524819960399</v>
      </c>
      <c r="J504">
        <f>(Table2[[#This Row],[1M Return vs Nifty]]-AVERAGE(Table2[1M Return vs Nifty]))/_xlfn.STDEV.P(Table2[1M Return vs Nifty])</f>
        <v>-0.38688181497499147</v>
      </c>
      <c r="K504">
        <v>-0.968747264939535</v>
      </c>
      <c r="L504">
        <f>(Table2[[#This Row],[6M Return vs Nifty]]-AVERAGE(Table2[6M Return vs Nifty]))/_xlfn.STDEV.P(Table2[6M Return vs Nifty])</f>
        <v>-0.24537049416321105</v>
      </c>
      <c r="M504">
        <v>0.53105965817245204</v>
      </c>
      <c r="N504">
        <f>(Table2[[#This Row],[1W Return vs Nifty]]-AVERAGE(Table2[1W Return vs Nifty]))/_xlfn.STDEV.P(Table2[1W Return vs Nifty])</f>
        <v>-0.29067925276946371</v>
      </c>
      <c r="O504">
        <v>1571.94</v>
      </c>
      <c r="P504">
        <v>1535.1529215302601</v>
      </c>
      <c r="Q504">
        <v>1461.21040941046</v>
      </c>
      <c r="R504">
        <v>70.990653982880701</v>
      </c>
      <c r="S504" s="2">
        <f>(Table2[[#This Row],[Close Price]]-Table2[[#This Row],[20D EMA]])/Table2[[#This Row],[20D EMA]]</f>
        <v>5.0835273610951977E-2</v>
      </c>
      <c r="T504" s="2">
        <f>(Table2[[#This Row],[Close Price]]-Table2[[#This Row],[50D EMA]])/Table2[[#This Row],[50D EMA]]</f>
        <v>7.601658234374116E-2</v>
      </c>
      <c r="U504" s="2">
        <f>(Table2[[#This Row],[Close Price]]-Table2[[#This Row],[200D EMA]])/Table2[[#This Row],[200D EMA]]</f>
        <v>0.13046689878595608</v>
      </c>
      <c r="V504">
        <v>1.03062739281029</v>
      </c>
      <c r="W504">
        <v>1652.7</v>
      </c>
      <c r="X504">
        <v>1817.2</v>
      </c>
      <c r="Y504">
        <v>1554.1</v>
      </c>
      <c r="Z504">
        <v>1676</v>
      </c>
      <c r="AA504">
        <v>1485</v>
      </c>
      <c r="AB504">
        <v>1676</v>
      </c>
      <c r="AC504" s="2">
        <f>(Table2[[#This Row],[Close Price]]/Table2[[#This Row],[Day Low]])-1</f>
        <v>-5.1430991710543772E-4</v>
      </c>
      <c r="AD504" s="2">
        <f>(Table2[[#This Row],[Day High]]/Table2[[#This Row],[Close Price]])-1</f>
        <v>0.10009988800435887</v>
      </c>
      <c r="AE504" s="2">
        <f>(Table2[[#This Row],[Close Price]]/Table2[[#This Row],[Current Week Low]])-1</f>
        <v>6.2898140402805502E-2</v>
      </c>
      <c r="AF504" s="2">
        <f>(Table2[[#This Row],[Current Week High]]/Table2[[#This Row],[Close Price]])-1</f>
        <v>1.4619971547053412E-2</v>
      </c>
      <c r="AG504" s="2">
        <f>(Table2[[#This Row],[Close Price]]/Table2[[#This Row],[Current Month Low]])-1</f>
        <v>0.11235690235690221</v>
      </c>
      <c r="AH504" s="2">
        <f>(Table2[[#This Row],[Current Month High]]/Table2[[#This Row],[Close Price]])-1</f>
        <v>1.4619971547053412E-2</v>
      </c>
      <c r="AI504">
        <v>1.70414989254472</v>
      </c>
      <c r="AJ504">
        <v>36.178895300906802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7.0000000000000007E-2</v>
      </c>
      <c r="AM504" t="s">
        <v>10218</v>
      </c>
      <c r="AN504">
        <v>6.46</v>
      </c>
      <c r="AO504" t="s">
        <v>10218</v>
      </c>
      <c r="AP504">
        <v>1.9830054288133999E-2</v>
      </c>
      <c r="AQ504">
        <f>(Table2[[#This Row],[Sharpe Ratio]]-AVERAGE(Table2[Sharpe Ratio]))/_xlfn.STDEV.P(Table2[Sharpe Ratio])</f>
        <v>-0.43357732790301495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-1.9821308695952584</v>
      </c>
      <c r="AS504">
        <f>_xlfn.RANK.AVG(Table2[[#This Row],[1Y Return vs Nifty Z-Score]],Table2[1Y Return vs Nifty Z-Score])</f>
        <v>546</v>
      </c>
      <c r="AT504">
        <f>_xlfn.RANK.AVG(Table2[[#This Row],[6M Return vs Nifty Z-Score]],Table2[6M Return vs Nifty Z-Score])</f>
        <v>404</v>
      </c>
      <c r="AU504">
        <f>_xlfn.RANK.AVG(Table2[[#This Row],[Sharpe Ratio Z-Score]],Table2[Sharpe Ratio Z-Score])</f>
        <v>454</v>
      </c>
      <c r="AV504">
        <f>(Table2[[#This Row],[Rank 1Y]]+Table2[[#This Row],[Rank 6M]]+Table2[[#This Row],[Rank Sharpe]])/3</f>
        <v>468</v>
      </c>
    </row>
    <row r="505" spans="1:48" x14ac:dyDescent="0.3">
      <c r="A505" t="s">
        <v>524</v>
      </c>
      <c r="B505" t="s">
        <v>525</v>
      </c>
      <c r="C505" t="s">
        <v>10177</v>
      </c>
      <c r="D505" t="s">
        <v>198</v>
      </c>
      <c r="E505">
        <v>39836.143339850001</v>
      </c>
      <c r="F505">
        <v>679.25</v>
      </c>
      <c r="G505">
        <v>-7.2087219580774997</v>
      </c>
      <c r="H505">
        <f>(Table2[[#This Row],[1Y Return vs Nifty]]-AVERAGE(Table2[1Y Return vs Nifty]))/_xlfn.STDEV.P(Table2[1Y Return vs Nifty])</f>
        <v>-0.64212031633196331</v>
      </c>
      <c r="I505">
        <v>1.8634176646956</v>
      </c>
      <c r="J505">
        <f>(Table2[[#This Row],[1M Return vs Nifty]]-AVERAGE(Table2[1M Return vs Nifty]))/_xlfn.STDEV.P(Table2[1M Return vs Nifty])</f>
        <v>-1.9939059727876671E-2</v>
      </c>
      <c r="K505">
        <v>-4.97079716845509</v>
      </c>
      <c r="L505">
        <f>(Table2[[#This Row],[6M Return vs Nifty]]-AVERAGE(Table2[6M Return vs Nifty]))/_xlfn.STDEV.P(Table2[6M Return vs Nifty])</f>
        <v>-0.38121807681781372</v>
      </c>
      <c r="M505">
        <v>-5.2230464013471503</v>
      </c>
      <c r="N505">
        <f>(Table2[[#This Row],[1W Return vs Nifty]]-AVERAGE(Table2[1W Return vs Nifty]))/_xlfn.STDEV.P(Table2[1W Return vs Nifty])</f>
        <v>-1.4741610803682437</v>
      </c>
      <c r="O505">
        <v>686.46</v>
      </c>
      <c r="P505">
        <v>670.40622475724399</v>
      </c>
      <c r="Q505">
        <v>628.29224149211905</v>
      </c>
      <c r="R505">
        <v>40.171490499448602</v>
      </c>
      <c r="S505" s="2">
        <f>(Table2[[#This Row],[Close Price]]-Table2[[#This Row],[20D EMA]])/Table2[[#This Row],[20D EMA]]</f>
        <v>-1.050316114558756E-2</v>
      </c>
      <c r="T505" s="2">
        <f>(Table2[[#This Row],[Close Price]]-Table2[[#This Row],[50D EMA]])/Table2[[#This Row],[50D EMA]]</f>
        <v>1.319166636013615E-2</v>
      </c>
      <c r="U505" s="2">
        <f>(Table2[[#This Row],[Close Price]]-Table2[[#This Row],[200D EMA]])/Table2[[#This Row],[200D EMA]]</f>
        <v>8.110518504392536E-2</v>
      </c>
      <c r="V505">
        <v>0.79548552593853095</v>
      </c>
      <c r="W505">
        <v>672.65</v>
      </c>
      <c r="X505">
        <v>683.1</v>
      </c>
      <c r="Y505">
        <v>666.65</v>
      </c>
      <c r="Z505">
        <v>703</v>
      </c>
      <c r="AA505">
        <v>641.85</v>
      </c>
      <c r="AB505">
        <v>764.5</v>
      </c>
      <c r="AC505" s="2">
        <f>(Table2[[#This Row],[Close Price]]/Table2[[#This Row],[Day Low]])-1</f>
        <v>9.8119378577268268E-3</v>
      </c>
      <c r="AD505" s="2">
        <f>(Table2[[#This Row],[Day High]]/Table2[[#This Row],[Close Price]])-1</f>
        <v>5.6680161943321039E-3</v>
      </c>
      <c r="AE505" s="2">
        <f>(Table2[[#This Row],[Close Price]]/Table2[[#This Row],[Current Week Low]])-1</f>
        <v>1.8900472511812927E-2</v>
      </c>
      <c r="AF505" s="2">
        <f>(Table2[[#This Row],[Current Week High]]/Table2[[#This Row],[Close Price]])-1</f>
        <v>3.4965034965035002E-2</v>
      </c>
      <c r="AG505" s="2">
        <f>(Table2[[#This Row],[Close Price]]/Table2[[#This Row],[Current Month Low]])-1</f>
        <v>5.8269065981148227E-2</v>
      </c>
      <c r="AH505" s="2">
        <f>(Table2[[#This Row],[Current Month High]]/Table2[[#This Row],[Close Price]])-1</f>
        <v>0.12550607287449389</v>
      </c>
      <c r="AI505">
        <v>12.550607287449299</v>
      </c>
      <c r="AJ505">
        <v>39.1620569555418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</v>
      </c>
      <c r="AM505" t="s">
        <v>10219</v>
      </c>
      <c r="AN505">
        <v>-6.23</v>
      </c>
      <c r="AO505" t="s">
        <v>10217</v>
      </c>
      <c r="AP505">
        <v>3.7108291634784997E-2</v>
      </c>
      <c r="AQ505">
        <f>(Table2[[#This Row],[Sharpe Ratio]]-AVERAGE(Table2[Sharpe Ratio]))/_xlfn.STDEV.P(Table2[Sharpe Ratio])</f>
        <v>-0.23356917132019672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-2.7510077045660939</v>
      </c>
      <c r="AS505">
        <f>_xlfn.RANK.AVG(Table2[[#This Row],[1Y Return vs Nifty Z-Score]],Table2[1Y Return vs Nifty Z-Score])</f>
        <v>555</v>
      </c>
      <c r="AT505">
        <f>_xlfn.RANK.AVG(Table2[[#This Row],[6M Return vs Nifty Z-Score]],Table2[6M Return vs Nifty Z-Score])</f>
        <v>454</v>
      </c>
      <c r="AU505">
        <f>_xlfn.RANK.AVG(Table2[[#This Row],[Sharpe Ratio Z-Score]],Table2[Sharpe Ratio Z-Score])</f>
        <v>398</v>
      </c>
      <c r="AV505">
        <f>(Table2[[#This Row],[Rank 1Y]]+Table2[[#This Row],[Rank 6M]]+Table2[[#This Row],[Rank Sharpe]])/3</f>
        <v>469</v>
      </c>
    </row>
    <row r="506" spans="1:48" x14ac:dyDescent="0.3">
      <c r="A506" t="s">
        <v>1314</v>
      </c>
      <c r="B506" t="s">
        <v>1315</v>
      </c>
      <c r="C506" t="s">
        <v>10183</v>
      </c>
      <c r="D506" t="s">
        <v>231</v>
      </c>
      <c r="E506">
        <v>8584.99137711</v>
      </c>
      <c r="F506">
        <v>2224.35</v>
      </c>
      <c r="G506">
        <v>-2.91729631701903</v>
      </c>
      <c r="H506">
        <f>(Table2[[#This Row],[1Y Return vs Nifty]]-AVERAGE(Table2[1Y Return vs Nifty]))/_xlfn.STDEV.P(Table2[1Y Return vs Nifty])</f>
        <v>-0.58327843284908298</v>
      </c>
      <c r="I506">
        <v>-2.7168732854401498</v>
      </c>
      <c r="J506">
        <f>(Table2[[#This Row],[1M Return vs Nifty]]-AVERAGE(Table2[1M Return vs Nifty]))/_xlfn.STDEV.P(Table2[1M Return vs Nifty])</f>
        <v>-0.48092766147535071</v>
      </c>
      <c r="K506">
        <v>11.616319820102699</v>
      </c>
      <c r="L506">
        <f>(Table2[[#This Row],[6M Return vs Nifty]]-AVERAGE(Table2[6M Return vs Nifty]))/_xlfn.STDEV.P(Table2[6M Return vs Nifty])</f>
        <v>0.18182331457644785</v>
      </c>
      <c r="M506">
        <v>6.1973004420790101</v>
      </c>
      <c r="N506">
        <f>(Table2[[#This Row],[1W Return vs Nifty]]-AVERAGE(Table2[1W Return vs Nifty]))/_xlfn.STDEV.P(Table2[1W Return vs Nifty])</f>
        <v>0.87473079167318901</v>
      </c>
      <c r="O506">
        <v>2146.3000000000002</v>
      </c>
      <c r="P506">
        <v>2175.50675163086</v>
      </c>
      <c r="Q506">
        <v>1985.54576783179</v>
      </c>
      <c r="R506">
        <v>68.906597822660103</v>
      </c>
      <c r="S506" s="2">
        <f>(Table2[[#This Row],[Close Price]]-Table2[[#This Row],[20D EMA]])/Table2[[#This Row],[20D EMA]]</f>
        <v>3.6364907049340596E-2</v>
      </c>
      <c r="T506" s="2">
        <f>(Table2[[#This Row],[Close Price]]-Table2[[#This Row],[50D EMA]])/Table2[[#This Row],[50D EMA]]</f>
        <v>2.2451434973724985E-2</v>
      </c>
      <c r="U506" s="2">
        <f>(Table2[[#This Row],[Close Price]]-Table2[[#This Row],[200D EMA]])/Table2[[#This Row],[200D EMA]]</f>
        <v>0.12027133095450293</v>
      </c>
      <c r="V506">
        <v>0.69444599325947898</v>
      </c>
      <c r="W506">
        <v>2220.0500000000002</v>
      </c>
      <c r="X506">
        <v>2263.3000000000002</v>
      </c>
      <c r="Y506">
        <v>2107.25</v>
      </c>
      <c r="Z506">
        <v>2313</v>
      </c>
      <c r="AA506">
        <v>1980.2</v>
      </c>
      <c r="AB506">
        <v>2313.75</v>
      </c>
      <c r="AC506" s="2">
        <f>(Table2[[#This Row],[Close Price]]/Table2[[#This Row],[Day Low]])-1</f>
        <v>1.9368933132135613E-3</v>
      </c>
      <c r="AD506" s="2">
        <f>(Table2[[#This Row],[Day High]]/Table2[[#This Row],[Close Price]])-1</f>
        <v>1.7510733472700046E-2</v>
      </c>
      <c r="AE506" s="2">
        <f>(Table2[[#This Row],[Close Price]]/Table2[[#This Row],[Current Week Low]])-1</f>
        <v>5.5570055759876613E-2</v>
      </c>
      <c r="AF506" s="2">
        <f>(Table2[[#This Row],[Current Week High]]/Table2[[#This Row],[Close Price]])-1</f>
        <v>3.9854339469957534E-2</v>
      </c>
      <c r="AG506" s="2">
        <f>(Table2[[#This Row],[Close Price]]/Table2[[#This Row],[Current Month Low]])-1</f>
        <v>0.12329562670437322</v>
      </c>
      <c r="AH506" s="2">
        <f>(Table2[[#This Row],[Current Month High]]/Table2[[#This Row],[Close Price]])-1</f>
        <v>4.0191516622833712E-2</v>
      </c>
      <c r="AI506">
        <v>23.3169240452266</v>
      </c>
      <c r="AJ506">
        <v>52.154730145700697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-0.19</v>
      </c>
      <c r="AM506" t="s">
        <v>10217</v>
      </c>
      <c r="AN506">
        <v>5.52</v>
      </c>
      <c r="AO506" t="s">
        <v>10218</v>
      </c>
      <c r="AP506">
        <v>-2.850134802567E-2</v>
      </c>
      <c r="AQ506">
        <f>(Table2[[#This Row],[Sharpe Ratio]]-AVERAGE(Table2[Sharpe Ratio]))/_xlfn.STDEV.P(Table2[Sharpe Ratio])</f>
        <v>-0.99304844106723877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528</v>
      </c>
      <c r="AT506">
        <f>_xlfn.RANK.AVG(Table2[[#This Row],[6M Return vs Nifty Z-Score]],Table2[6M Return vs Nifty Z-Score])</f>
        <v>262</v>
      </c>
      <c r="AU506">
        <f>_xlfn.RANK.AVG(Table2[[#This Row],[Sharpe Ratio Z-Score]],Table2[Sharpe Ratio Z-Score])</f>
        <v>617</v>
      </c>
      <c r="AV506">
        <f>(Table2[[#This Row],[Rank 1Y]]+Table2[[#This Row],[Rank 6M]]+Table2[[#This Row],[Rank Sharpe]])/3</f>
        <v>469</v>
      </c>
    </row>
    <row r="507" spans="1:48" x14ac:dyDescent="0.3">
      <c r="A507" t="s">
        <v>848</v>
      </c>
      <c r="B507" t="s">
        <v>849</v>
      </c>
      <c r="C507" t="s">
        <v>10172</v>
      </c>
      <c r="D507" t="s">
        <v>21</v>
      </c>
      <c r="E507">
        <v>18665.563924859998</v>
      </c>
      <c r="F507">
        <v>675.65</v>
      </c>
      <c r="G507">
        <v>31.828628823390499</v>
      </c>
      <c r="H507">
        <f>(Table2[[#This Row],[1Y Return vs Nifty]]-AVERAGE(Table2[1Y Return vs Nifty]))/_xlfn.STDEV.P(Table2[1Y Return vs Nifty])</f>
        <v>-0.10685967376449461</v>
      </c>
      <c r="I507">
        <v>-1.0959052652273</v>
      </c>
      <c r="J507">
        <f>(Table2[[#This Row],[1M Return vs Nifty]]-AVERAGE(Table2[1M Return vs Nifty]))/_xlfn.STDEV.P(Table2[1M Return vs Nifty])</f>
        <v>-0.31778348804830109</v>
      </c>
      <c r="K507">
        <v>-35.212792777362097</v>
      </c>
      <c r="L507">
        <f>(Table2[[#This Row],[6M Return vs Nifty]]-AVERAGE(Table2[6M Return vs Nifty]))/_xlfn.STDEV.P(Table2[6M Return vs Nifty])</f>
        <v>-1.4077674945330287</v>
      </c>
      <c r="M507">
        <v>-4.1236142313492596</v>
      </c>
      <c r="N507">
        <f>(Table2[[#This Row],[1W Return vs Nifty]]-AVERAGE(Table2[1W Return vs Nifty]))/_xlfn.STDEV.P(Table2[1W Return vs Nifty])</f>
        <v>-1.2480342101974446</v>
      </c>
      <c r="O507">
        <v>708.5</v>
      </c>
      <c r="P507">
        <v>695.15888142139897</v>
      </c>
      <c r="Q507">
        <v>655.26437569289897</v>
      </c>
      <c r="R507">
        <v>33.117471673014997</v>
      </c>
      <c r="S507" s="2">
        <f>(Table2[[#This Row],[Close Price]]-Table2[[#This Row],[20D EMA]])/Table2[[#This Row],[20D EMA]]</f>
        <v>-4.6365561044460157E-2</v>
      </c>
      <c r="T507" s="2">
        <f>(Table2[[#This Row],[Close Price]]-Table2[[#This Row],[50D EMA]])/Table2[[#This Row],[50D EMA]]</f>
        <v>-2.806391739037984E-2</v>
      </c>
      <c r="U507" s="2">
        <f>(Table2[[#This Row],[Close Price]]-Table2[[#This Row],[200D EMA]])/Table2[[#This Row],[200D EMA]]</f>
        <v>3.1110533493514819E-2</v>
      </c>
      <c r="V507">
        <v>1.1268528442246499</v>
      </c>
      <c r="W507">
        <v>661.5</v>
      </c>
      <c r="X507">
        <v>675.5</v>
      </c>
      <c r="Y507">
        <v>673.75</v>
      </c>
      <c r="Z507">
        <v>733.75</v>
      </c>
      <c r="AA507">
        <v>673.75</v>
      </c>
      <c r="AB507">
        <v>760.45</v>
      </c>
      <c r="AC507" s="2">
        <f>(Table2[[#This Row],[Close Price]]/Table2[[#This Row],[Day Low]])-1</f>
        <v>2.1390778533635579E-2</v>
      </c>
      <c r="AD507" s="2">
        <f>(Table2[[#This Row],[Day High]]/Table2[[#This Row],[Close Price]])-1</f>
        <v>-2.2200843632058653E-4</v>
      </c>
      <c r="AE507" s="2">
        <f>(Table2[[#This Row],[Close Price]]/Table2[[#This Row],[Current Week Low]])-1</f>
        <v>2.8200371057514051E-3</v>
      </c>
      <c r="AF507" s="2">
        <f>(Table2[[#This Row],[Current Week High]]/Table2[[#This Row],[Close Price]])-1</f>
        <v>8.5991267668171334E-2</v>
      </c>
      <c r="AG507" s="2">
        <f>(Table2[[#This Row],[Close Price]]/Table2[[#This Row],[Current Month Low]])-1</f>
        <v>2.8200371057514051E-3</v>
      </c>
      <c r="AH507" s="2">
        <f>(Table2[[#This Row],[Current Month High]]/Table2[[#This Row],[Close Price]])-1</f>
        <v>0.12550876933323485</v>
      </c>
      <c r="AI507">
        <v>27.558647228594602</v>
      </c>
      <c r="AJ507">
        <v>62.298822964208497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-7.0000000000000007E-2</v>
      </c>
      <c r="AM507" t="s">
        <v>10217</v>
      </c>
      <c r="AN507">
        <v>-7.74</v>
      </c>
      <c r="AO507" t="s">
        <v>10217</v>
      </c>
      <c r="AP507">
        <v>4.0457289122305999E-2</v>
      </c>
      <c r="AQ507">
        <f>(Table2[[#This Row],[Sharpe Ratio]]-AVERAGE(Table2[Sharpe Ratio]))/_xlfn.STDEV.P(Table2[Sharpe Ratio])</f>
        <v>-0.19480209106536989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-3.2752469576086387</v>
      </c>
      <c r="AS507">
        <f>_xlfn.RANK.AVG(Table2[[#This Row],[1Y Return vs Nifty Z-Score]],Table2[1Y Return vs Nifty Z-Score])</f>
        <v>316</v>
      </c>
      <c r="AT507">
        <f>_xlfn.RANK.AVG(Table2[[#This Row],[6M Return vs Nifty Z-Score]],Table2[6M Return vs Nifty Z-Score])</f>
        <v>708</v>
      </c>
      <c r="AU507">
        <f>_xlfn.RANK.AVG(Table2[[#This Row],[Sharpe Ratio Z-Score]],Table2[Sharpe Ratio Z-Score])</f>
        <v>387</v>
      </c>
      <c r="AV507">
        <f>(Table2[[#This Row],[Rank 1Y]]+Table2[[#This Row],[Rank 6M]]+Table2[[#This Row],[Rank Sharpe]])/3</f>
        <v>470.33333333333331</v>
      </c>
    </row>
    <row r="508" spans="1:48" x14ac:dyDescent="0.3">
      <c r="A508" t="s">
        <v>1514</v>
      </c>
      <c r="B508" t="s">
        <v>1515</v>
      </c>
      <c r="C508" t="s">
        <v>10182</v>
      </c>
      <c r="D508" t="s">
        <v>133</v>
      </c>
      <c r="E508">
        <v>6541.5026864000001</v>
      </c>
      <c r="F508">
        <v>928.4</v>
      </c>
      <c r="G508">
        <v>6.4222276307122099</v>
      </c>
      <c r="H508">
        <f>(Table2[[#This Row],[1Y Return vs Nifty]]-AVERAGE(Table2[1Y Return vs Nifty]))/_xlfn.STDEV.P(Table2[1Y Return vs Nifty])</f>
        <v>-0.45521954848672325</v>
      </c>
      <c r="I508">
        <v>-2.0843022721052602</v>
      </c>
      <c r="J508">
        <f>(Table2[[#This Row],[1M Return vs Nifty]]-AVERAGE(Table2[1M Return vs Nifty]))/_xlfn.STDEV.P(Table2[1M Return vs Nifty])</f>
        <v>-0.4172618310471351</v>
      </c>
      <c r="K508">
        <v>-6.8676423339698598</v>
      </c>
      <c r="L508">
        <f>(Table2[[#This Row],[6M Return vs Nifty]]-AVERAGE(Table2[6M Return vs Nifty]))/_xlfn.STDEV.P(Table2[6M Return vs Nifty])</f>
        <v>-0.44560553739867587</v>
      </c>
      <c r="M508">
        <v>3.3051433026403498</v>
      </c>
      <c r="N508">
        <f>(Table2[[#This Row],[1W Return vs Nifty]]-AVERAGE(Table2[1W Return vs Nifty]))/_xlfn.STDEV.P(Table2[1W Return vs Nifty])</f>
        <v>0.27988332419854728</v>
      </c>
      <c r="O508">
        <v>921.87</v>
      </c>
      <c r="P508">
        <v>910.43327735077901</v>
      </c>
      <c r="Q508">
        <v>839.18507044948797</v>
      </c>
      <c r="R508">
        <v>54.089403969849798</v>
      </c>
      <c r="S508" s="2">
        <f>(Table2[[#This Row],[Close Price]]-Table2[[#This Row],[20D EMA]])/Table2[[#This Row],[20D EMA]]</f>
        <v>7.0834282491023387E-3</v>
      </c>
      <c r="T508" s="2">
        <f>(Table2[[#This Row],[Close Price]]-Table2[[#This Row],[50D EMA]])/Table2[[#This Row],[50D EMA]]</f>
        <v>1.9734255212530645E-2</v>
      </c>
      <c r="U508" s="2">
        <f>(Table2[[#This Row],[Close Price]]-Table2[[#This Row],[200D EMA]])/Table2[[#This Row],[200D EMA]]</f>
        <v>0.10631138790723042</v>
      </c>
      <c r="V508">
        <v>0.57597966739494699</v>
      </c>
      <c r="W508">
        <v>920.6</v>
      </c>
      <c r="X508">
        <v>939.95</v>
      </c>
      <c r="Y508">
        <v>918</v>
      </c>
      <c r="Z508">
        <v>948.35</v>
      </c>
      <c r="AA508">
        <v>863.2</v>
      </c>
      <c r="AB508">
        <v>979.8</v>
      </c>
      <c r="AC508" s="2">
        <f>(Table2[[#This Row],[Close Price]]/Table2[[#This Row],[Day Low]])-1</f>
        <v>8.4727351727134081E-3</v>
      </c>
      <c r="AD508" s="2">
        <f>(Table2[[#This Row],[Day High]]/Table2[[#This Row],[Close Price]])-1</f>
        <v>1.2440758293838838E-2</v>
      </c>
      <c r="AE508" s="2">
        <f>(Table2[[#This Row],[Close Price]]/Table2[[#This Row],[Current Week Low]])-1</f>
        <v>1.1328976034858274E-2</v>
      </c>
      <c r="AF508" s="2">
        <f>(Table2[[#This Row],[Current Week High]]/Table2[[#This Row],[Close Price]])-1</f>
        <v>2.1488582507539933E-2</v>
      </c>
      <c r="AG508" s="2">
        <f>(Table2[[#This Row],[Close Price]]/Table2[[#This Row],[Current Month Low]])-1</f>
        <v>7.5532900834105465E-2</v>
      </c>
      <c r="AH508" s="2">
        <f>(Table2[[#This Row],[Current Month High]]/Table2[[#This Row],[Close Price]])-1</f>
        <v>5.5364067212408496E-2</v>
      </c>
      <c r="AI508">
        <v>8.0353295993106304</v>
      </c>
      <c r="AJ508">
        <v>50.7020534047561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-0.02</v>
      </c>
      <c r="AM508" t="s">
        <v>10217</v>
      </c>
      <c r="AN508">
        <v>-0.49</v>
      </c>
      <c r="AO508" t="s">
        <v>10217</v>
      </c>
      <c r="AP508">
        <v>1.7685445802862E-2</v>
      </c>
      <c r="AQ508">
        <f>(Table2[[#This Row],[Sharpe Ratio]]-AVERAGE(Table2[Sharpe Ratio]))/_xlfn.STDEV.P(Table2[Sharpe Ratio])</f>
        <v>-0.45840273000424631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-1.4966063227382331</v>
      </c>
      <c r="AS508">
        <f>_xlfn.RANK.AVG(Table2[[#This Row],[1Y Return vs Nifty Z-Score]],Table2[1Y Return vs Nifty Z-Score])</f>
        <v>471</v>
      </c>
      <c r="AT508">
        <f>_xlfn.RANK.AVG(Table2[[#This Row],[6M Return vs Nifty Z-Score]],Table2[6M Return vs Nifty Z-Score])</f>
        <v>476</v>
      </c>
      <c r="AU508">
        <f>_xlfn.RANK.AVG(Table2[[#This Row],[Sharpe Ratio Z-Score]],Table2[Sharpe Ratio Z-Score])</f>
        <v>464</v>
      </c>
      <c r="AV508">
        <f>(Table2[[#This Row],[Rank 1Y]]+Table2[[#This Row],[Rank 6M]]+Table2[[#This Row],[Rank Sharpe]])/3</f>
        <v>470.33333333333331</v>
      </c>
    </row>
    <row r="509" spans="1:48" x14ac:dyDescent="0.3">
      <c r="A509" t="s">
        <v>1006</v>
      </c>
      <c r="B509" t="s">
        <v>1007</v>
      </c>
      <c r="C509" t="s">
        <v>628</v>
      </c>
      <c r="D509" t="s">
        <v>628</v>
      </c>
      <c r="E509">
        <v>13371.3923998929</v>
      </c>
      <c r="F509">
        <v>26.93</v>
      </c>
      <c r="G509">
        <v>58.141420891170299</v>
      </c>
      <c r="H509">
        <f>(Table2[[#This Row],[1Y Return vs Nifty]]-AVERAGE(Table2[1Y Return vs Nifty]))/_xlfn.STDEV.P(Table2[1Y Return vs Nifty])</f>
        <v>0.25392817961181929</v>
      </c>
      <c r="I509">
        <v>-7.1845999507064704</v>
      </c>
      <c r="J509">
        <f>(Table2[[#This Row],[1M Return vs Nifty]]-AVERAGE(Table2[1M Return vs Nifty]))/_xlfn.STDEV.P(Table2[1M Return vs Nifty])</f>
        <v>-0.93058710250932808</v>
      </c>
      <c r="K509">
        <v>-31.984703546774199</v>
      </c>
      <c r="L509">
        <f>(Table2[[#This Row],[6M Return vs Nifty]]-AVERAGE(Table2[6M Return vs Nifty]))/_xlfn.STDEV.P(Table2[6M Return vs Nifty])</f>
        <v>-1.2981916198835142</v>
      </c>
      <c r="M509">
        <v>4.4251858402033202</v>
      </c>
      <c r="N509">
        <f>(Table2[[#This Row],[1W Return vs Nifty]]-AVERAGE(Table2[1W Return vs Nifty]))/_xlfn.STDEV.P(Table2[1W Return vs Nifty])</f>
        <v>0.51024925343796534</v>
      </c>
      <c r="O509">
        <v>26.92</v>
      </c>
      <c r="P509">
        <v>27.107477017836899</v>
      </c>
      <c r="Q509">
        <v>25.491106214052198</v>
      </c>
      <c r="R509">
        <v>51.835723549619601</v>
      </c>
      <c r="S509" s="2">
        <f>(Table2[[#This Row],[Close Price]]-Table2[[#This Row],[20D EMA]])/Table2[[#This Row],[20D EMA]]</f>
        <v>3.7147102525995581E-4</v>
      </c>
      <c r="T509" s="2">
        <f>(Table2[[#This Row],[Close Price]]-Table2[[#This Row],[50D EMA]])/Table2[[#This Row],[50D EMA]]</f>
        <v>-6.5471610552364787E-3</v>
      </c>
      <c r="U509" s="2">
        <f>(Table2[[#This Row],[Close Price]]-Table2[[#This Row],[200D EMA]])/Table2[[#This Row],[200D EMA]]</f>
        <v>5.6446894609642258E-2</v>
      </c>
      <c r="V509">
        <v>1.2762130760572401</v>
      </c>
      <c r="W509">
        <v>26.8</v>
      </c>
      <c r="X509">
        <v>27.14</v>
      </c>
      <c r="Y509">
        <v>26.55</v>
      </c>
      <c r="Z509">
        <v>27.9</v>
      </c>
      <c r="AA509">
        <v>24.61</v>
      </c>
      <c r="AB509">
        <v>29.85</v>
      </c>
      <c r="AC509" s="2">
        <f>(Table2[[#This Row],[Close Price]]/Table2[[#This Row],[Day Low]])-1</f>
        <v>4.8507462686566694E-3</v>
      </c>
      <c r="AD509" s="2">
        <f>(Table2[[#This Row],[Day High]]/Table2[[#This Row],[Close Price]])-1</f>
        <v>7.797994801336916E-3</v>
      </c>
      <c r="AE509" s="2">
        <f>(Table2[[#This Row],[Close Price]]/Table2[[#This Row],[Current Week Low]])-1</f>
        <v>1.4312617702448183E-2</v>
      </c>
      <c r="AF509" s="2">
        <f>(Table2[[#This Row],[Current Week High]]/Table2[[#This Row],[Close Price]])-1</f>
        <v>3.601930932046038E-2</v>
      </c>
      <c r="AG509" s="2">
        <f>(Table2[[#This Row],[Close Price]]/Table2[[#This Row],[Current Month Low]])-1</f>
        <v>9.4270621698496537E-2</v>
      </c>
      <c r="AH509" s="2">
        <f>(Table2[[#This Row],[Current Month High]]/Table2[[#This Row],[Close Price]])-1</f>
        <v>0.10842926104715933</v>
      </c>
      <c r="AI509">
        <v>45.005569996286603</v>
      </c>
      <c r="AJ509">
        <v>85.085910652920901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-7.0000000000000007E-2</v>
      </c>
      <c r="AM509" t="s">
        <v>10217</v>
      </c>
      <c r="AN509">
        <v>-0.44</v>
      </c>
      <c r="AO509" t="s">
        <v>10217</v>
      </c>
      <c r="AP509">
        <v>4.843185622854E-3</v>
      </c>
      <c r="AQ509">
        <f>(Table2[[#This Row],[Sharpe Ratio]]-AVERAGE(Table2[Sharpe Ratio]))/_xlfn.STDEV.P(Table2[Sharpe Ratio])</f>
        <v>-0.60706122643693883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219</v>
      </c>
      <c r="AT509">
        <f>_xlfn.RANK.AVG(Table2[[#This Row],[6M Return vs Nifty Z-Score]],Table2[6M Return vs Nifty Z-Score])</f>
        <v>695</v>
      </c>
      <c r="AU509">
        <f>_xlfn.RANK.AVG(Table2[[#This Row],[Sharpe Ratio Z-Score]],Table2[Sharpe Ratio Z-Score])</f>
        <v>504</v>
      </c>
      <c r="AV509">
        <f>(Table2[[#This Row],[Rank 1Y]]+Table2[[#This Row],[Rank 6M]]+Table2[[#This Row],[Rank Sharpe]])/3</f>
        <v>472.66666666666669</v>
      </c>
    </row>
    <row r="510" spans="1:48" x14ac:dyDescent="0.3">
      <c r="A510" t="s">
        <v>189</v>
      </c>
      <c r="B510" t="s">
        <v>190</v>
      </c>
      <c r="C510" t="s">
        <v>10175</v>
      </c>
      <c r="D510" t="s">
        <v>124</v>
      </c>
      <c r="E510">
        <v>139329.06147972</v>
      </c>
      <c r="F510">
        <v>5784.45</v>
      </c>
      <c r="G510">
        <v>-5.64917518976333</v>
      </c>
      <c r="H510">
        <f>(Table2[[#This Row],[1Y Return vs Nifty]]-AVERAGE(Table2[1Y Return vs Nifty]))/_xlfn.STDEV.P(Table2[1Y Return vs Nifty])</f>
        <v>-0.62073659052549424</v>
      </c>
      <c r="I510">
        <v>3.1148841048543798</v>
      </c>
      <c r="J510">
        <f>(Table2[[#This Row],[1M Return vs Nifty]]-AVERAGE(Table2[1M Return vs Nifty]))/_xlfn.STDEV.P(Table2[1M Return vs Nifty])</f>
        <v>0.10601620614133332</v>
      </c>
      <c r="K510">
        <v>-3.5725808818122702</v>
      </c>
      <c r="L510">
        <f>(Table2[[#This Row],[6M Return vs Nifty]]-AVERAGE(Table2[6M Return vs Nifty]))/_xlfn.STDEV.P(Table2[6M Return vs Nifty])</f>
        <v>-0.33375632417903039</v>
      </c>
      <c r="M510">
        <v>-3.76587086891672</v>
      </c>
      <c r="N510">
        <f>(Table2[[#This Row],[1W Return vs Nifty]]-AVERAGE(Table2[1W Return vs Nifty]))/_xlfn.STDEV.P(Table2[1W Return vs Nifty])</f>
        <v>-1.1744549671310871</v>
      </c>
      <c r="O510">
        <v>5756.3</v>
      </c>
      <c r="P510">
        <v>5542.8038227421002</v>
      </c>
      <c r="Q510">
        <v>5113.0206395442701</v>
      </c>
      <c r="R510">
        <v>46.534133695528404</v>
      </c>
      <c r="S510" s="2">
        <f>(Table2[[#This Row],[Close Price]]-Table2[[#This Row],[20D EMA]])/Table2[[#This Row],[20D EMA]]</f>
        <v>4.8902941125375044E-3</v>
      </c>
      <c r="T510" s="2">
        <f>(Table2[[#This Row],[Close Price]]-Table2[[#This Row],[50D EMA]])/Table2[[#This Row],[50D EMA]]</f>
        <v>4.3596379194664324E-2</v>
      </c>
      <c r="U510" s="2">
        <f>(Table2[[#This Row],[Close Price]]-Table2[[#This Row],[200D EMA]])/Table2[[#This Row],[200D EMA]]</f>
        <v>0.13131755331924008</v>
      </c>
      <c r="V510">
        <v>0.75668918621132697</v>
      </c>
      <c r="W510">
        <v>5760.2</v>
      </c>
      <c r="X510">
        <v>5810</v>
      </c>
      <c r="Y510">
        <v>5770.15</v>
      </c>
      <c r="Z510">
        <v>5989.4</v>
      </c>
      <c r="AA510">
        <v>5384.3</v>
      </c>
      <c r="AB510">
        <v>6005</v>
      </c>
      <c r="AC510" s="2">
        <f>(Table2[[#This Row],[Close Price]]/Table2[[#This Row],[Day Low]])-1</f>
        <v>4.2099232665533393E-3</v>
      </c>
      <c r="AD510" s="2">
        <f>(Table2[[#This Row],[Day High]]/Table2[[#This Row],[Close Price]])-1</f>
        <v>4.4170145821988971E-3</v>
      </c>
      <c r="AE510" s="2">
        <f>(Table2[[#This Row],[Close Price]]/Table2[[#This Row],[Current Week Low]])-1</f>
        <v>2.4782717953606426E-3</v>
      </c>
      <c r="AF510" s="2">
        <f>(Table2[[#This Row],[Current Week High]]/Table2[[#This Row],[Close Price]])-1</f>
        <v>3.5431199163273863E-2</v>
      </c>
      <c r="AG510" s="2">
        <f>(Table2[[#This Row],[Close Price]]/Table2[[#This Row],[Current Month Low]])-1</f>
        <v>7.4317924335568053E-2</v>
      </c>
      <c r="AH510" s="2">
        <f>(Table2[[#This Row],[Current Month High]]/Table2[[#This Row],[Close Price]])-1</f>
        <v>3.8128084779019744E-2</v>
      </c>
      <c r="AI510">
        <v>3.81280847790197</v>
      </c>
      <c r="AJ510">
        <v>33.046208340041801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0.01</v>
      </c>
      <c r="AM510" t="s">
        <v>10218</v>
      </c>
      <c r="AN510">
        <v>-0.04</v>
      </c>
      <c r="AO510" t="s">
        <v>10217</v>
      </c>
      <c r="AP510">
        <v>2.3769526777573002E-2</v>
      </c>
      <c r="AQ510">
        <f>(Table2[[#This Row],[Sharpe Ratio]]-AVERAGE(Table2[Sharpe Ratio]))/_xlfn.STDEV.P(Table2[Sharpe Ratio])</f>
        <v>-0.38797507029343636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-2.4109067459877149</v>
      </c>
      <c r="AS510">
        <f>_xlfn.RANK.AVG(Table2[[#This Row],[1Y Return vs Nifty Z-Score]],Table2[1Y Return vs Nifty Z-Score])</f>
        <v>544</v>
      </c>
      <c r="AT510">
        <f>_xlfn.RANK.AVG(Table2[[#This Row],[6M Return vs Nifty Z-Score]],Table2[6M Return vs Nifty Z-Score])</f>
        <v>437</v>
      </c>
      <c r="AU510">
        <f>_xlfn.RANK.AVG(Table2[[#This Row],[Sharpe Ratio Z-Score]],Table2[Sharpe Ratio Z-Score])</f>
        <v>440</v>
      </c>
      <c r="AV510">
        <f>(Table2[[#This Row],[Rank 1Y]]+Table2[[#This Row],[Rank 6M]]+Table2[[#This Row],[Rank Sharpe]])/3</f>
        <v>473.66666666666669</v>
      </c>
    </row>
    <row r="511" spans="1:48" x14ac:dyDescent="0.3">
      <c r="A511" t="s">
        <v>445</v>
      </c>
      <c r="B511" t="s">
        <v>446</v>
      </c>
      <c r="C511" t="s">
        <v>10175</v>
      </c>
      <c r="D511" t="s">
        <v>276</v>
      </c>
      <c r="E511">
        <v>53277.637523500001</v>
      </c>
      <c r="F511">
        <v>2015</v>
      </c>
      <c r="G511">
        <v>4.5122844540592499</v>
      </c>
      <c r="H511">
        <f>(Table2[[#This Row],[1Y Return vs Nifty]]-AVERAGE(Table2[1Y Return vs Nifty]))/_xlfn.STDEV.P(Table2[1Y Return vs Nifty])</f>
        <v>-0.48140773471189952</v>
      </c>
      <c r="I511">
        <v>-1.4686413377609899</v>
      </c>
      <c r="J511">
        <f>(Table2[[#This Row],[1M Return vs Nifty]]-AVERAGE(Table2[1M Return vs Nifty]))/_xlfn.STDEV.P(Table2[1M Return vs Nifty])</f>
        <v>-0.3552979347873359</v>
      </c>
      <c r="K511">
        <v>-3.4032908441072101</v>
      </c>
      <c r="L511">
        <f>(Table2[[#This Row],[6M Return vs Nifty]]-AVERAGE(Table2[6M Return vs Nifty]))/_xlfn.STDEV.P(Table2[6M Return vs Nifty])</f>
        <v>-0.32800985850664161</v>
      </c>
      <c r="M511">
        <v>-1.9547403877135801</v>
      </c>
      <c r="N511">
        <f>(Table2[[#This Row],[1W Return vs Nifty]]-AVERAGE(Table2[1W Return vs Nifty]))/_xlfn.STDEV.P(Table2[1W Return vs Nifty])</f>
        <v>-0.80194879679937425</v>
      </c>
      <c r="O511">
        <v>2040.66</v>
      </c>
      <c r="P511">
        <v>2010.7715082668401</v>
      </c>
      <c r="Q511">
        <v>1843.1416647286301</v>
      </c>
      <c r="R511">
        <v>43.594234146149901</v>
      </c>
      <c r="S511" s="2">
        <f>(Table2[[#This Row],[Close Price]]-Table2[[#This Row],[20D EMA]])/Table2[[#This Row],[20D EMA]]</f>
        <v>-1.2574363196220869E-2</v>
      </c>
      <c r="T511" s="2">
        <f>(Table2[[#This Row],[Close Price]]-Table2[[#This Row],[50D EMA]])/Table2[[#This Row],[50D EMA]]</f>
        <v>2.102920056195045E-3</v>
      </c>
      <c r="U511" s="2">
        <f>(Table2[[#This Row],[Close Price]]-Table2[[#This Row],[200D EMA]])/Table2[[#This Row],[200D EMA]]</f>
        <v>9.3242065197779042E-2</v>
      </c>
      <c r="V511">
        <v>1.4690910752752799</v>
      </c>
      <c r="W511">
        <v>2010.3</v>
      </c>
      <c r="X511">
        <v>2042.95</v>
      </c>
      <c r="Y511">
        <v>1968</v>
      </c>
      <c r="Z511">
        <v>2046.75</v>
      </c>
      <c r="AA511">
        <v>1968</v>
      </c>
      <c r="AB511">
        <v>2150</v>
      </c>
      <c r="AC511" s="2">
        <f>(Table2[[#This Row],[Close Price]]/Table2[[#This Row],[Day Low]])-1</f>
        <v>2.3379595085311067E-3</v>
      </c>
      <c r="AD511" s="2">
        <f>(Table2[[#This Row],[Day High]]/Table2[[#This Row],[Close Price]])-1</f>
        <v>1.3870967741935525E-2</v>
      </c>
      <c r="AE511" s="2">
        <f>(Table2[[#This Row],[Close Price]]/Table2[[#This Row],[Current Week Low]])-1</f>
        <v>2.3882113821138251E-2</v>
      </c>
      <c r="AF511" s="2">
        <f>(Table2[[#This Row],[Current Week High]]/Table2[[#This Row],[Close Price]])-1</f>
        <v>1.5756823821339916E-2</v>
      </c>
      <c r="AG511" s="2">
        <f>(Table2[[#This Row],[Close Price]]/Table2[[#This Row],[Current Month Low]])-1</f>
        <v>2.3882113821138251E-2</v>
      </c>
      <c r="AH511" s="2">
        <f>(Table2[[#This Row],[Current Month High]]/Table2[[#This Row],[Close Price]])-1</f>
        <v>6.6997518610421913E-2</v>
      </c>
      <c r="AI511">
        <v>8.3101736972704696</v>
      </c>
      <c r="AJ511">
        <v>35.040042891130199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-0.09</v>
      </c>
      <c r="AM511" t="s">
        <v>10217</v>
      </c>
      <c r="AN511">
        <v>-2.4300000000000002</v>
      </c>
      <c r="AO511" t="s">
        <v>10217</v>
      </c>
      <c r="AP511">
        <v>7.4940624160499999E-4</v>
      </c>
      <c r="AQ511">
        <f>(Table2[[#This Row],[Sharpe Ratio]]-AVERAGE(Table2[Sharpe Ratio]))/_xlfn.STDEV.P(Table2[Sharpe Ratio])</f>
        <v>-0.65444969848261703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-2.6211140232878685</v>
      </c>
      <c r="AS511">
        <f>_xlfn.RANK.AVG(Table2[[#This Row],[1Y Return vs Nifty Z-Score]],Table2[1Y Return vs Nifty Z-Score])</f>
        <v>479</v>
      </c>
      <c r="AT511">
        <f>_xlfn.RANK.AVG(Table2[[#This Row],[6M Return vs Nifty Z-Score]],Table2[6M Return vs Nifty Z-Score])</f>
        <v>432</v>
      </c>
      <c r="AU511">
        <f>_xlfn.RANK.AVG(Table2[[#This Row],[Sharpe Ratio Z-Score]],Table2[Sharpe Ratio Z-Score])</f>
        <v>512</v>
      </c>
      <c r="AV511">
        <f>(Table2[[#This Row],[Rank 1Y]]+Table2[[#This Row],[Rank 6M]]+Table2[[#This Row],[Rank Sharpe]])/3</f>
        <v>474.33333333333331</v>
      </c>
    </row>
    <row r="512" spans="1:48" x14ac:dyDescent="0.3">
      <c r="A512" t="s">
        <v>2111</v>
      </c>
      <c r="B512" t="s">
        <v>2112</v>
      </c>
      <c r="C512" t="s">
        <v>10175</v>
      </c>
      <c r="D512" t="s">
        <v>276</v>
      </c>
      <c r="E512">
        <v>2827.434757</v>
      </c>
      <c r="F512">
        <v>979.4</v>
      </c>
      <c r="G512">
        <v>-26.300422527877899</v>
      </c>
      <c r="H512">
        <f>(Table2[[#This Row],[1Y Return vs Nifty]]-AVERAGE(Table2[1Y Return vs Nifty]))/_xlfn.STDEV.P(Table2[1Y Return vs Nifty])</f>
        <v>-0.90389617227832286</v>
      </c>
      <c r="I512">
        <v>19.778770401696999</v>
      </c>
      <c r="J512">
        <f>(Table2[[#This Row],[1M Return vs Nifty]]-AVERAGE(Table2[1M Return vs Nifty]))/_xlfn.STDEV.P(Table2[1M Return vs Nifty])</f>
        <v>1.7831720303652725</v>
      </c>
      <c r="K512">
        <v>5.7546692095175702</v>
      </c>
      <c r="L512">
        <f>(Table2[[#This Row],[6M Return vs Nifty]]-AVERAGE(Table2[6M Return vs Nifty]))/_xlfn.STDEV.P(Table2[6M Return vs Nifty])</f>
        <v>-1.7147484142072067E-2</v>
      </c>
      <c r="M512">
        <v>8.2285738620787292</v>
      </c>
      <c r="N512">
        <f>(Table2[[#This Row],[1W Return vs Nifty]]-AVERAGE(Table2[1W Return vs Nifty]))/_xlfn.STDEV.P(Table2[1W Return vs Nifty])</f>
        <v>1.2925150929334952</v>
      </c>
      <c r="O512">
        <v>870.49</v>
      </c>
      <c r="P512">
        <v>828.10225574589799</v>
      </c>
      <c r="Q512">
        <v>825.79994188042599</v>
      </c>
      <c r="R512">
        <v>81.016152763060305</v>
      </c>
      <c r="S512" s="2">
        <f>(Table2[[#This Row],[Close Price]]-Table2[[#This Row],[20D EMA]])/Table2[[#This Row],[20D EMA]]</f>
        <v>0.12511344185458761</v>
      </c>
      <c r="T512" s="2">
        <f>(Table2[[#This Row],[Close Price]]-Table2[[#This Row],[50D EMA]])/Table2[[#This Row],[50D EMA]]</f>
        <v>0.18270418079929429</v>
      </c>
      <c r="U512" s="2">
        <f>(Table2[[#This Row],[Close Price]]-Table2[[#This Row],[200D EMA]])/Table2[[#This Row],[200D EMA]]</f>
        <v>0.18600153660681043</v>
      </c>
      <c r="V512">
        <v>1.86638041932084</v>
      </c>
      <c r="W512">
        <v>968</v>
      </c>
      <c r="X512">
        <v>988</v>
      </c>
      <c r="Y512">
        <v>872.15</v>
      </c>
      <c r="Z512">
        <v>998.9</v>
      </c>
      <c r="AA512">
        <v>769.05</v>
      </c>
      <c r="AB512">
        <v>998.9</v>
      </c>
      <c r="AC512" s="2">
        <f>(Table2[[#This Row],[Close Price]]/Table2[[#This Row],[Day Low]])-1</f>
        <v>1.1776859504132098E-2</v>
      </c>
      <c r="AD512" s="2">
        <f>(Table2[[#This Row],[Day High]]/Table2[[#This Row],[Close Price]])-1</f>
        <v>8.7808862568921064E-3</v>
      </c>
      <c r="AE512" s="2">
        <f>(Table2[[#This Row],[Close Price]]/Table2[[#This Row],[Current Week Low]])-1</f>
        <v>0.12297196583156578</v>
      </c>
      <c r="AF512" s="2">
        <f>(Table2[[#This Row],[Current Week High]]/Table2[[#This Row],[Close Price]])-1</f>
        <v>1.9910149070859751E-2</v>
      </c>
      <c r="AG512" s="2">
        <f>(Table2[[#This Row],[Close Price]]/Table2[[#This Row],[Current Month Low]])-1</f>
        <v>0.27351927703010204</v>
      </c>
      <c r="AH512" s="2">
        <f>(Table2[[#This Row],[Current Month High]]/Table2[[#This Row],[Close Price]])-1</f>
        <v>1.9910149070859751E-2</v>
      </c>
      <c r="AI512">
        <v>11.2926281396773</v>
      </c>
      <c r="AJ512">
        <v>48.102222894299103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0.16</v>
      </c>
      <c r="AM512" t="s">
        <v>10218</v>
      </c>
      <c r="AN512">
        <v>15.57</v>
      </c>
      <c r="AO512" t="s">
        <v>10218</v>
      </c>
      <c r="AP512">
        <v>2.0693816892341999E-2</v>
      </c>
      <c r="AQ512">
        <f>(Table2[[#This Row],[Sharpe Ratio]]-AVERAGE(Table2[Sharpe Ratio]))/_xlfn.STDEV.P(Table2[Sharpe Ratio])</f>
        <v>-0.42357864790303795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1.7310648189753348</v>
      </c>
      <c r="AS512">
        <f>_xlfn.RANK.AVG(Table2[[#This Row],[1Y Return vs Nifty Z-Score]],Table2[1Y Return vs Nifty Z-Score])</f>
        <v>643</v>
      </c>
      <c r="AT512">
        <f>_xlfn.RANK.AVG(Table2[[#This Row],[6M Return vs Nifty Z-Score]],Table2[6M Return vs Nifty Z-Score])</f>
        <v>333</v>
      </c>
      <c r="AU512">
        <f>_xlfn.RANK.AVG(Table2[[#This Row],[Sharpe Ratio Z-Score]],Table2[Sharpe Ratio Z-Score])</f>
        <v>449</v>
      </c>
      <c r="AV512">
        <f>(Table2[[#This Row],[Rank 1Y]]+Table2[[#This Row],[Rank 6M]]+Table2[[#This Row],[Rank Sharpe]])/3</f>
        <v>475</v>
      </c>
    </row>
    <row r="513" spans="1:48" x14ac:dyDescent="0.3">
      <c r="A513" t="s">
        <v>618</v>
      </c>
      <c r="B513" t="s">
        <v>619</v>
      </c>
      <c r="C513" t="s">
        <v>10177</v>
      </c>
      <c r="D513" t="s">
        <v>198</v>
      </c>
      <c r="E513">
        <v>30030.237692159899</v>
      </c>
      <c r="F513">
        <v>15832.4</v>
      </c>
      <c r="G513">
        <v>-3.0556906213120398</v>
      </c>
      <c r="H513">
        <f>(Table2[[#This Row],[1Y Return vs Nifty]]-AVERAGE(Table2[1Y Return vs Nifty]))/_xlfn.STDEV.P(Table2[1Y Return vs Nifty])</f>
        <v>-0.5851760263783734</v>
      </c>
      <c r="I513">
        <v>-1.80327938586981</v>
      </c>
      <c r="J513">
        <f>(Table2[[#This Row],[1M Return vs Nifty]]-AVERAGE(Table2[1M Return vs Nifty]))/_xlfn.STDEV.P(Table2[1M Return vs Nifty])</f>
        <v>-0.38897796244684885</v>
      </c>
      <c r="K513">
        <v>-17.9322669034099</v>
      </c>
      <c r="L513">
        <f>(Table2[[#This Row],[6M Return vs Nifty]]-AVERAGE(Table2[6M Return vs Nifty]))/_xlfn.STDEV.P(Table2[6M Return vs Nifty])</f>
        <v>-0.82118868527965816</v>
      </c>
      <c r="M513">
        <v>0.89278155830964701</v>
      </c>
      <c r="N513">
        <f>(Table2[[#This Row],[1W Return vs Nifty]]-AVERAGE(Table2[1W Return vs Nifty]))/_xlfn.STDEV.P(Table2[1W Return vs Nifty])</f>
        <v>-0.21628171976802801</v>
      </c>
      <c r="O513">
        <v>15746.71</v>
      </c>
      <c r="P513">
        <v>15627.273287583601</v>
      </c>
      <c r="Q513">
        <v>14893.936423610499</v>
      </c>
      <c r="R513">
        <v>55.076460699339897</v>
      </c>
      <c r="S513" s="2">
        <f>(Table2[[#This Row],[Close Price]]-Table2[[#This Row],[20D EMA]])/Table2[[#This Row],[20D EMA]]</f>
        <v>5.4417716462677292E-3</v>
      </c>
      <c r="T513" s="2">
        <f>(Table2[[#This Row],[Close Price]]-Table2[[#This Row],[50D EMA]])/Table2[[#This Row],[50D EMA]]</f>
        <v>1.3126199858511392E-2</v>
      </c>
      <c r="U513" s="2">
        <f>(Table2[[#This Row],[Close Price]]-Table2[[#This Row],[200D EMA]])/Table2[[#This Row],[200D EMA]]</f>
        <v>6.3009774561801415E-2</v>
      </c>
      <c r="V513">
        <v>0.19938435074850699</v>
      </c>
      <c r="W513">
        <v>15805</v>
      </c>
      <c r="X513">
        <v>15950</v>
      </c>
      <c r="Y513">
        <v>15630.7</v>
      </c>
      <c r="Z513">
        <v>16268</v>
      </c>
      <c r="AA513">
        <v>14835.05</v>
      </c>
      <c r="AB513">
        <v>16398</v>
      </c>
      <c r="AC513" s="2">
        <f>(Table2[[#This Row],[Close Price]]/Table2[[#This Row],[Day Low]])-1</f>
        <v>1.7336285985447564E-3</v>
      </c>
      <c r="AD513" s="2">
        <f>(Table2[[#This Row],[Day High]]/Table2[[#This Row],[Close Price]])-1</f>
        <v>7.4278062706853998E-3</v>
      </c>
      <c r="AE513" s="2">
        <f>(Table2[[#This Row],[Close Price]]/Table2[[#This Row],[Current Week Low]])-1</f>
        <v>1.2904092587024074E-2</v>
      </c>
      <c r="AF513" s="2">
        <f>(Table2[[#This Row],[Current Week High]]/Table2[[#This Row],[Close Price]])-1</f>
        <v>2.7513200778151115E-2</v>
      </c>
      <c r="AG513" s="2">
        <f>(Table2[[#This Row],[Close Price]]/Table2[[#This Row],[Current Month Low]])-1</f>
        <v>6.7229298182345243E-2</v>
      </c>
      <c r="AH513" s="2">
        <f>(Table2[[#This Row],[Current Month High]]/Table2[[#This Row],[Close Price]])-1</f>
        <v>3.572421111139179E-2</v>
      </c>
      <c r="AI513">
        <v>15.269952755109699</v>
      </c>
      <c r="AJ513">
        <v>28.049303235929202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0.02</v>
      </c>
      <c r="AM513" t="s">
        <v>10218</v>
      </c>
      <c r="AN513">
        <v>-0.35</v>
      </c>
      <c r="AO513" t="s">
        <v>10217</v>
      </c>
      <c r="AP513">
        <v>6.6632346617157001E-2</v>
      </c>
      <c r="AQ513">
        <f>(Table2[[#This Row],[Sharpe Ratio]]-AVERAGE(Table2[Sharpe Ratio]))/_xlfn.STDEV.P(Table2[Sharpe Ratio])</f>
        <v>0.10819322569992289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-1.9034311681729854</v>
      </c>
      <c r="AS513">
        <f>_xlfn.RANK.AVG(Table2[[#This Row],[1Y Return vs Nifty Z-Score]],Table2[1Y Return vs Nifty Z-Score])</f>
        <v>529</v>
      </c>
      <c r="AT513">
        <f>_xlfn.RANK.AVG(Table2[[#This Row],[6M Return vs Nifty Z-Score]],Table2[6M Return vs Nifty Z-Score])</f>
        <v>597</v>
      </c>
      <c r="AU513">
        <f>_xlfn.RANK.AVG(Table2[[#This Row],[Sharpe Ratio Z-Score]],Table2[Sharpe Ratio Z-Score])</f>
        <v>303</v>
      </c>
      <c r="AV513">
        <f>(Table2[[#This Row],[Rank 1Y]]+Table2[[#This Row],[Rank 6M]]+Table2[[#This Row],[Rank Sharpe]])/3</f>
        <v>476.33333333333331</v>
      </c>
    </row>
    <row r="514" spans="1:48" x14ac:dyDescent="0.3">
      <c r="A514" t="s">
        <v>389</v>
      </c>
      <c r="B514" t="s">
        <v>390</v>
      </c>
      <c r="C514" t="s">
        <v>10178</v>
      </c>
      <c r="D514" t="s">
        <v>60</v>
      </c>
      <c r="E514">
        <v>63483.036749999999</v>
      </c>
      <c r="F514">
        <v>5309.5</v>
      </c>
      <c r="G514">
        <v>7.1358002782394401</v>
      </c>
      <c r="H514">
        <f>(Table2[[#This Row],[1Y Return vs Nifty]]-AVERAGE(Table2[1Y Return vs Nifty]))/_xlfn.STDEV.P(Table2[1Y Return vs Nifty])</f>
        <v>-0.44543539699621487</v>
      </c>
      <c r="I514">
        <v>0.70093510192630204</v>
      </c>
      <c r="J514">
        <f>(Table2[[#This Row],[1M Return vs Nifty]]-AVERAGE(Table2[1M Return vs Nifty]))/_xlfn.STDEV.P(Table2[1M Return vs Nifty])</f>
        <v>-0.13693844186340592</v>
      </c>
      <c r="K514">
        <v>-8.5722855827365301</v>
      </c>
      <c r="L514">
        <f>(Table2[[#This Row],[6M Return vs Nifty]]-AVERAGE(Table2[6M Return vs Nifty]))/_xlfn.STDEV.P(Table2[6M Return vs Nifty])</f>
        <v>-0.50346880003066341</v>
      </c>
      <c r="M514">
        <v>-1.8010460514191</v>
      </c>
      <c r="N514">
        <f>(Table2[[#This Row],[1W Return vs Nifty]]-AVERAGE(Table2[1W Return vs Nifty]))/_xlfn.STDEV.P(Table2[1W Return vs Nifty])</f>
        <v>-0.77033755221543987</v>
      </c>
      <c r="O514">
        <v>5198.53</v>
      </c>
      <c r="P514">
        <v>5136.5978778650697</v>
      </c>
      <c r="Q514">
        <v>4800.8396790592597</v>
      </c>
      <c r="R514">
        <v>60.747723513376997</v>
      </c>
      <c r="S514" s="2">
        <f>(Table2[[#This Row],[Close Price]]-Table2[[#This Row],[20D EMA]])/Table2[[#This Row],[20D EMA]]</f>
        <v>2.1346419083856448E-2</v>
      </c>
      <c r="T514" s="2">
        <f>(Table2[[#This Row],[Close Price]]-Table2[[#This Row],[50D EMA]])/Table2[[#This Row],[50D EMA]]</f>
        <v>3.3660824975225399E-2</v>
      </c>
      <c r="U514" s="2">
        <f>(Table2[[#This Row],[Close Price]]-Table2[[#This Row],[200D EMA]])/Table2[[#This Row],[200D EMA]]</f>
        <v>0.10595236561626112</v>
      </c>
      <c r="V514">
        <v>0.55178424937581605</v>
      </c>
      <c r="W514">
        <v>5308.8</v>
      </c>
      <c r="X514">
        <v>5405.85</v>
      </c>
      <c r="Y514">
        <v>5180</v>
      </c>
      <c r="Z514">
        <v>5347.95</v>
      </c>
      <c r="AA514">
        <v>4872</v>
      </c>
      <c r="AB514">
        <v>5450</v>
      </c>
      <c r="AC514" s="2">
        <f>(Table2[[#This Row],[Close Price]]/Table2[[#This Row],[Day Low]])-1</f>
        <v>1.3185654008429637E-4</v>
      </c>
      <c r="AD514" s="2">
        <f>(Table2[[#This Row],[Day High]]/Table2[[#This Row],[Close Price]])-1</f>
        <v>1.814671814671831E-2</v>
      </c>
      <c r="AE514" s="2">
        <f>(Table2[[#This Row],[Close Price]]/Table2[[#This Row],[Current Week Low]])-1</f>
        <v>2.4999999999999911E-2</v>
      </c>
      <c r="AF514" s="2">
        <f>(Table2[[#This Row],[Current Week High]]/Table2[[#This Row],[Close Price]])-1</f>
        <v>7.2417365100292397E-3</v>
      </c>
      <c r="AG514" s="2">
        <f>(Table2[[#This Row],[Close Price]]/Table2[[#This Row],[Current Month Low]])-1</f>
        <v>8.9798850574712707E-2</v>
      </c>
      <c r="AH514" s="2">
        <f>(Table2[[#This Row],[Current Month High]]/Table2[[#This Row],[Close Price]])-1</f>
        <v>2.6462002071758084E-2</v>
      </c>
      <c r="AI514">
        <v>5.0720406817967802</v>
      </c>
      <c r="AJ514">
        <v>54.032492022048103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-0.11</v>
      </c>
      <c r="AM514" t="s">
        <v>10217</v>
      </c>
      <c r="AN514">
        <v>2.13</v>
      </c>
      <c r="AO514" t="s">
        <v>10218</v>
      </c>
      <c r="AP514">
        <v>1.6640594366632001E-2</v>
      </c>
      <c r="AQ514">
        <f>(Table2[[#This Row],[Sharpe Ratio]]-AVERAGE(Table2[Sharpe Ratio]))/_xlfn.STDEV.P(Table2[Sharpe Ratio])</f>
        <v>-0.47049764486567336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-2.3266778359713971</v>
      </c>
      <c r="AS514">
        <f>_xlfn.RANK.AVG(Table2[[#This Row],[1Y Return vs Nifty Z-Score]],Table2[1Y Return vs Nifty Z-Score])</f>
        <v>466</v>
      </c>
      <c r="AT514">
        <f>_xlfn.RANK.AVG(Table2[[#This Row],[6M Return vs Nifty Z-Score]],Table2[6M Return vs Nifty Z-Score])</f>
        <v>497</v>
      </c>
      <c r="AU514">
        <f>_xlfn.RANK.AVG(Table2[[#This Row],[Sharpe Ratio Z-Score]],Table2[Sharpe Ratio Z-Score])</f>
        <v>467</v>
      </c>
      <c r="AV514">
        <f>(Table2[[#This Row],[Rank 1Y]]+Table2[[#This Row],[Rank 6M]]+Table2[[#This Row],[Rank Sharpe]])/3</f>
        <v>476.66666666666669</v>
      </c>
    </row>
    <row r="515" spans="1:48" x14ac:dyDescent="0.3">
      <c r="A515" t="s">
        <v>1781</v>
      </c>
      <c r="B515" t="s">
        <v>1782</v>
      </c>
      <c r="C515" t="s">
        <v>10183</v>
      </c>
      <c r="D515" t="s">
        <v>533</v>
      </c>
      <c r="E515">
        <v>4271.112543315</v>
      </c>
      <c r="F515">
        <v>383.45</v>
      </c>
      <c r="G515">
        <v>7.8331478003404804</v>
      </c>
      <c r="H515">
        <f>(Table2[[#This Row],[1Y Return vs Nifty]]-AVERAGE(Table2[1Y Return vs Nifty]))/_xlfn.STDEV.P(Table2[1Y Return vs Nifty])</f>
        <v>-0.43587371631603333</v>
      </c>
      <c r="I515">
        <v>1.1664115653116101</v>
      </c>
      <c r="J515">
        <f>(Table2[[#This Row],[1M Return vs Nifty]]-AVERAGE(Table2[1M Return vs Nifty]))/_xlfn.STDEV.P(Table2[1M Return vs Nifty])</f>
        <v>-9.0090032812886356E-2</v>
      </c>
      <c r="K515">
        <v>-3.5723012073841298</v>
      </c>
      <c r="L515">
        <f>(Table2[[#This Row],[6M Return vs Nifty]]-AVERAGE(Table2[6M Return vs Nifty]))/_xlfn.STDEV.P(Table2[6M Return vs Nifty])</f>
        <v>-0.333746830770425</v>
      </c>
      <c r="M515">
        <v>-2.39757764018883</v>
      </c>
      <c r="N515">
        <f>(Table2[[#This Row],[1W Return vs Nifty]]-AVERAGE(Table2[1W Return vs Nifty]))/_xlfn.STDEV.P(Table2[1W Return vs Nifty])</f>
        <v>-0.89302981537413195</v>
      </c>
      <c r="O515">
        <v>390.19</v>
      </c>
      <c r="P515">
        <v>371.51808794198098</v>
      </c>
      <c r="Q515">
        <v>329.357088577284</v>
      </c>
      <c r="R515">
        <v>42.312377518614099</v>
      </c>
      <c r="S515" s="2">
        <f>(Table2[[#This Row],[Close Price]]-Table2[[#This Row],[20D EMA]])/Table2[[#This Row],[20D EMA]]</f>
        <v>-1.7273635920961605E-2</v>
      </c>
      <c r="T515" s="2">
        <f>(Table2[[#This Row],[Close Price]]-Table2[[#This Row],[50D EMA]])/Table2[[#This Row],[50D EMA]]</f>
        <v>3.2116638315285433E-2</v>
      </c>
      <c r="U515" s="2">
        <f>(Table2[[#This Row],[Close Price]]-Table2[[#This Row],[200D EMA]])/Table2[[#This Row],[200D EMA]]</f>
        <v>0.16423788434728959</v>
      </c>
      <c r="V515">
        <v>0.19338403102351001</v>
      </c>
      <c r="W515">
        <v>382.9</v>
      </c>
      <c r="X515">
        <v>388</v>
      </c>
      <c r="Y515">
        <v>380</v>
      </c>
      <c r="Z515">
        <v>397.75</v>
      </c>
      <c r="AA515">
        <v>351.7</v>
      </c>
      <c r="AB515">
        <v>451.9</v>
      </c>
      <c r="AC515" s="2">
        <f>(Table2[[#This Row],[Close Price]]/Table2[[#This Row],[Day Low]])-1</f>
        <v>1.4364063724210396E-3</v>
      </c>
      <c r="AD515" s="2">
        <f>(Table2[[#This Row],[Day High]]/Table2[[#This Row],[Close Price]])-1</f>
        <v>1.1865953840135557E-2</v>
      </c>
      <c r="AE515" s="2">
        <f>(Table2[[#This Row],[Close Price]]/Table2[[#This Row],[Current Week Low]])-1</f>
        <v>9.0789473684209643E-3</v>
      </c>
      <c r="AF515" s="2">
        <f>(Table2[[#This Row],[Current Week High]]/Table2[[#This Row],[Close Price]])-1</f>
        <v>3.7292997783283433E-2</v>
      </c>
      <c r="AG515" s="2">
        <f>(Table2[[#This Row],[Close Price]]/Table2[[#This Row],[Current Month Low]])-1</f>
        <v>9.0275803241398833E-2</v>
      </c>
      <c r="AH515" s="2">
        <f>(Table2[[#This Row],[Current Month High]]/Table2[[#This Row],[Close Price]])-1</f>
        <v>0.17851088799061143</v>
      </c>
      <c r="AI515">
        <v>17.851088799061099</v>
      </c>
      <c r="AJ515">
        <v>62.962175945601302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0.13</v>
      </c>
      <c r="AM515" t="s">
        <v>10218</v>
      </c>
      <c r="AN515">
        <v>-6.87</v>
      </c>
      <c r="AO515" t="s">
        <v>10217</v>
      </c>
      <c r="AQ515">
        <f>(Table2[[#This Row],[Sharpe Ratio]]-AVERAGE(Table2[Sharpe Ratio]))/_xlfn.STDEV.P(Table2[Sharpe Ratio])</f>
        <v>-0.66312462046151466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-2.4158650157349912</v>
      </c>
      <c r="AS515">
        <f>_xlfn.RANK.AVG(Table2[[#This Row],[1Y Return vs Nifty Z-Score]],Table2[1Y Return vs Nifty Z-Score])</f>
        <v>457</v>
      </c>
      <c r="AT515">
        <f>_xlfn.RANK.AVG(Table2[[#This Row],[6M Return vs Nifty Z-Score]],Table2[6M Return vs Nifty Z-Score])</f>
        <v>436</v>
      </c>
      <c r="AU515">
        <f>_xlfn.RANK.AVG(Table2[[#This Row],[Sharpe Ratio Z-Score]],Table2[Sharpe Ratio Z-Score])</f>
        <v>537.5</v>
      </c>
      <c r="AV515">
        <f>(Table2[[#This Row],[Rank 1Y]]+Table2[[#This Row],[Rank 6M]]+Table2[[#This Row],[Rank Sharpe]])/3</f>
        <v>476.83333333333331</v>
      </c>
    </row>
    <row r="516" spans="1:48" x14ac:dyDescent="0.3">
      <c r="A516" t="s">
        <v>69</v>
      </c>
      <c r="B516" t="s">
        <v>70</v>
      </c>
      <c r="C516" t="s">
        <v>10173</v>
      </c>
      <c r="D516" t="s">
        <v>24</v>
      </c>
      <c r="E516">
        <v>360443.02837880998</v>
      </c>
      <c r="F516">
        <v>1166.0999999999999</v>
      </c>
      <c r="G516">
        <v>-4.0651155051953101</v>
      </c>
      <c r="H516">
        <f>(Table2[[#This Row],[1Y Return vs Nifty]]-AVERAGE(Table2[1Y Return vs Nifty]))/_xlfn.STDEV.P(Table2[1Y Return vs Nifty])</f>
        <v>-0.59901675586320946</v>
      </c>
      <c r="I516">
        <v>-10.9934209815677</v>
      </c>
      <c r="J516">
        <f>(Table2[[#This Row],[1M Return vs Nifty]]-AVERAGE(Table2[1M Return vs Nifty]))/_xlfn.STDEV.P(Table2[1M Return vs Nifty])</f>
        <v>-1.3139302351701587</v>
      </c>
      <c r="K516">
        <v>-5.63528438714674</v>
      </c>
      <c r="L516">
        <f>(Table2[[#This Row],[6M Return vs Nifty]]-AVERAGE(Table2[6M Return vs Nifty]))/_xlfn.STDEV.P(Table2[6M Return vs Nifty])</f>
        <v>-0.40377376316366498</v>
      </c>
      <c r="M516">
        <v>-9.0605225139101293</v>
      </c>
      <c r="N516">
        <f>(Table2[[#This Row],[1W Return vs Nifty]]-AVERAGE(Table2[1W Return vs Nifty]))/_xlfn.STDEV.P(Table2[1W Return vs Nifty])</f>
        <v>-2.2634380238387402</v>
      </c>
      <c r="O516">
        <v>1232.5999999999999</v>
      </c>
      <c r="P516">
        <v>1217.9450484895599</v>
      </c>
      <c r="Q516">
        <v>1118.175283734</v>
      </c>
      <c r="R516">
        <v>14.387845399930301</v>
      </c>
      <c r="S516" s="2">
        <f>(Table2[[#This Row],[Close Price]]-Table2[[#This Row],[20D EMA]])/Table2[[#This Row],[20D EMA]]</f>
        <v>-5.3950997890637682E-2</v>
      </c>
      <c r="T516" s="2">
        <f>(Table2[[#This Row],[Close Price]]-Table2[[#This Row],[50D EMA]])/Table2[[#This Row],[50D EMA]]</f>
        <v>-4.256764174529537E-2</v>
      </c>
      <c r="U516" s="2">
        <f>(Table2[[#This Row],[Close Price]]-Table2[[#This Row],[200D EMA]])/Table2[[#This Row],[200D EMA]]</f>
        <v>4.2859752816178862E-2</v>
      </c>
      <c r="V516">
        <v>1.24923340419215</v>
      </c>
      <c r="W516">
        <v>1165.45</v>
      </c>
      <c r="X516">
        <v>1175.6500000000001</v>
      </c>
      <c r="Y516">
        <v>1154</v>
      </c>
      <c r="Z516">
        <v>1194.5999999999999</v>
      </c>
      <c r="AA516">
        <v>1154</v>
      </c>
      <c r="AB516">
        <v>1339.65</v>
      </c>
      <c r="AC516" s="2">
        <f>(Table2[[#This Row],[Close Price]]/Table2[[#This Row],[Day Low]])-1</f>
        <v>5.5772448410462694E-4</v>
      </c>
      <c r="AD516" s="2">
        <f>(Table2[[#This Row],[Day High]]/Table2[[#This Row],[Close Price]])-1</f>
        <v>8.189692136180593E-3</v>
      </c>
      <c r="AE516" s="2">
        <f>(Table2[[#This Row],[Close Price]]/Table2[[#This Row],[Current Week Low]])-1</f>
        <v>1.0485268630849198E-2</v>
      </c>
      <c r="AF516" s="2">
        <f>(Table2[[#This Row],[Current Week High]]/Table2[[#This Row],[Close Price]])-1</f>
        <v>2.4440442500643256E-2</v>
      </c>
      <c r="AG516" s="2">
        <f>(Table2[[#This Row],[Close Price]]/Table2[[#This Row],[Current Month Low]])-1</f>
        <v>1.0485268630849198E-2</v>
      </c>
      <c r="AH516" s="2">
        <f>(Table2[[#This Row],[Current Month High]]/Table2[[#This Row],[Close Price]])-1</f>
        <v>0.14882943143812732</v>
      </c>
      <c r="AI516">
        <v>14.8829431438127</v>
      </c>
      <c r="AJ516">
        <v>25.772528717036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-0.05</v>
      </c>
      <c r="AM516" t="s">
        <v>10217</v>
      </c>
      <c r="AN516">
        <v>-11.48</v>
      </c>
      <c r="AO516" t="s">
        <v>10217</v>
      </c>
      <c r="AP516">
        <v>2.5636164805394001E-2</v>
      </c>
      <c r="AQ516">
        <f>(Table2[[#This Row],[Sharpe Ratio]]-AVERAGE(Table2[Sharpe Ratio]))/_xlfn.STDEV.P(Table2[Sharpe Ratio])</f>
        <v>-0.36636737828981714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-4.9465261563255902</v>
      </c>
      <c r="AS516">
        <f>_xlfn.RANK.AVG(Table2[[#This Row],[1Y Return vs Nifty Z-Score]],Table2[1Y Return vs Nifty Z-Score])</f>
        <v>535</v>
      </c>
      <c r="AT516">
        <f>_xlfn.RANK.AVG(Table2[[#This Row],[6M Return vs Nifty Z-Score]],Table2[6M Return vs Nifty Z-Score])</f>
        <v>463</v>
      </c>
      <c r="AU516">
        <f>_xlfn.RANK.AVG(Table2[[#This Row],[Sharpe Ratio Z-Score]],Table2[Sharpe Ratio Z-Score])</f>
        <v>436</v>
      </c>
      <c r="AV516">
        <f>(Table2[[#This Row],[Rank 1Y]]+Table2[[#This Row],[Rank 6M]]+Table2[[#This Row],[Rank Sharpe]])/3</f>
        <v>478</v>
      </c>
    </row>
    <row r="517" spans="1:48" x14ac:dyDescent="0.3">
      <c r="A517" t="s">
        <v>1252</v>
      </c>
      <c r="B517" t="s">
        <v>1253</v>
      </c>
      <c r="C517" t="s">
        <v>10173</v>
      </c>
      <c r="D517" t="s">
        <v>502</v>
      </c>
      <c r="E517">
        <v>9259.72520859</v>
      </c>
      <c r="F517">
        <v>1040.0999999999999</v>
      </c>
      <c r="G517">
        <v>-6.7726497635962097</v>
      </c>
      <c r="H517">
        <f>(Table2[[#This Row],[1Y Return vs Nifty]]-AVERAGE(Table2[1Y Return vs Nifty]))/_xlfn.STDEV.P(Table2[1Y Return vs Nifty])</f>
        <v>-0.63614111235548165</v>
      </c>
      <c r="I517">
        <v>-2.4418642030708</v>
      </c>
      <c r="J517">
        <f>(Table2[[#This Row],[1M Return vs Nifty]]-AVERAGE(Table2[1M Return vs Nifty]))/_xlfn.STDEV.P(Table2[1M Return vs Nifty])</f>
        <v>-0.45324905901767387</v>
      </c>
      <c r="K517">
        <v>-9.2201629994775693</v>
      </c>
      <c r="L517">
        <f>(Table2[[#This Row],[6M Return vs Nifty]]-AVERAGE(Table2[6M Return vs Nifty]))/_xlfn.STDEV.P(Table2[6M Return vs Nifty])</f>
        <v>-0.52546067495542759</v>
      </c>
      <c r="M517">
        <v>-3.4272302077249401</v>
      </c>
      <c r="N517">
        <f>(Table2[[#This Row],[1W Return vs Nifty]]-AVERAGE(Table2[1W Return vs Nifty]))/_xlfn.STDEV.P(Table2[1W Return vs Nifty])</f>
        <v>-1.1048046922732813</v>
      </c>
      <c r="O517">
        <v>1054.3699999999999</v>
      </c>
      <c r="P517">
        <v>1008.84343874785</v>
      </c>
      <c r="Q517">
        <v>929.36506298590098</v>
      </c>
      <c r="R517">
        <v>43.118417735958602</v>
      </c>
      <c r="S517" s="2">
        <f>(Table2[[#This Row],[Close Price]]-Table2[[#This Row],[20D EMA]])/Table2[[#This Row],[20D EMA]]</f>
        <v>-1.3534148353993363E-2</v>
      </c>
      <c r="T517" s="2">
        <f>(Table2[[#This Row],[Close Price]]-Table2[[#This Row],[50D EMA]])/Table2[[#This Row],[50D EMA]]</f>
        <v>3.0982568802692279E-2</v>
      </c>
      <c r="U517" s="2">
        <f>(Table2[[#This Row],[Close Price]]-Table2[[#This Row],[200D EMA]])/Table2[[#This Row],[200D EMA]]</f>
        <v>0.11915117258478097</v>
      </c>
      <c r="V517">
        <v>1.0159065462063801</v>
      </c>
      <c r="W517">
        <v>1031.2</v>
      </c>
      <c r="X517">
        <v>1057.2</v>
      </c>
      <c r="Y517">
        <v>1035.3499999999999</v>
      </c>
      <c r="Z517">
        <v>1095.95</v>
      </c>
      <c r="AA517">
        <v>1022.05</v>
      </c>
      <c r="AB517">
        <v>1195</v>
      </c>
      <c r="AC517" s="2">
        <f>(Table2[[#This Row],[Close Price]]/Table2[[#This Row],[Day Low]])-1</f>
        <v>8.6307214895267048E-3</v>
      </c>
      <c r="AD517" s="2">
        <f>(Table2[[#This Row],[Day High]]/Table2[[#This Row],[Close Price]])-1</f>
        <v>1.6440726853187426E-2</v>
      </c>
      <c r="AE517" s="2">
        <f>(Table2[[#This Row],[Close Price]]/Table2[[#This Row],[Current Week Low]])-1</f>
        <v>4.5878205437774877E-3</v>
      </c>
      <c r="AF517" s="2">
        <f>(Table2[[#This Row],[Current Week High]]/Table2[[#This Row],[Close Price]])-1</f>
        <v>5.3696759926930238E-2</v>
      </c>
      <c r="AG517" s="2">
        <f>(Table2[[#This Row],[Close Price]]/Table2[[#This Row],[Current Month Low]])-1</f>
        <v>1.7660584120150702E-2</v>
      </c>
      <c r="AH517" s="2">
        <f>(Table2[[#This Row],[Current Month High]]/Table2[[#This Row],[Close Price]])-1</f>
        <v>0.14892798769349103</v>
      </c>
      <c r="AI517">
        <v>14.892798769349101</v>
      </c>
      <c r="AJ517">
        <v>33.921328783879403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0.19</v>
      </c>
      <c r="AM517" t="s">
        <v>10218</v>
      </c>
      <c r="AN517">
        <v>-1.9</v>
      </c>
      <c r="AO517" t="s">
        <v>10217</v>
      </c>
      <c r="AP517">
        <v>4.3072326382567E-2</v>
      </c>
      <c r="AQ517">
        <f>(Table2[[#This Row],[Sharpe Ratio]]-AVERAGE(Table2[Sharpe Ratio]))/_xlfn.STDEV.P(Table2[Sharpe Ratio])</f>
        <v>-0.1645311339459179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-2.8841866725477825</v>
      </c>
      <c r="AS517">
        <f>_xlfn.RANK.AVG(Table2[[#This Row],[1Y Return vs Nifty Z-Score]],Table2[1Y Return vs Nifty Z-Score])</f>
        <v>553</v>
      </c>
      <c r="AT517">
        <f>_xlfn.RANK.AVG(Table2[[#This Row],[6M Return vs Nifty Z-Score]],Table2[6M Return vs Nifty Z-Score])</f>
        <v>501</v>
      </c>
      <c r="AU517">
        <f>_xlfn.RANK.AVG(Table2[[#This Row],[Sharpe Ratio Z-Score]],Table2[Sharpe Ratio Z-Score])</f>
        <v>380</v>
      </c>
      <c r="AV517">
        <f>(Table2[[#This Row],[Rank 1Y]]+Table2[[#This Row],[Rank 6M]]+Table2[[#This Row],[Rank Sharpe]])/3</f>
        <v>478</v>
      </c>
    </row>
    <row r="518" spans="1:48" x14ac:dyDescent="0.3">
      <c r="A518" t="s">
        <v>291</v>
      </c>
      <c r="B518" t="s">
        <v>292</v>
      </c>
      <c r="C518" t="s">
        <v>10178</v>
      </c>
      <c r="D518" t="s">
        <v>293</v>
      </c>
      <c r="E518">
        <v>95117.864145209998</v>
      </c>
      <c r="F518">
        <v>6615.3</v>
      </c>
      <c r="G518">
        <v>1.5595494365873099</v>
      </c>
      <c r="H518">
        <f>(Table2[[#This Row],[1Y Return vs Nifty]]-AVERAGE(Table2[1Y Return vs Nifty]))/_xlfn.STDEV.P(Table2[1Y Return vs Nifty])</f>
        <v>-0.52189416145819889</v>
      </c>
      <c r="I518">
        <v>4.4136950811547804</v>
      </c>
      <c r="J518">
        <f>(Table2[[#This Row],[1M Return vs Nifty]]-AVERAGE(Table2[1M Return vs Nifty]))/_xlfn.STDEV.P(Table2[1M Return vs Nifty])</f>
        <v>0.23673651679785351</v>
      </c>
      <c r="K518">
        <v>-10.7166644105038</v>
      </c>
      <c r="L518">
        <f>(Table2[[#This Row],[6M Return vs Nifty]]-AVERAGE(Table2[6M Return vs Nifty]))/_xlfn.STDEV.P(Table2[6M Return vs Nifty])</f>
        <v>-0.57625866699159201</v>
      </c>
      <c r="M518">
        <v>1.5957967541531399</v>
      </c>
      <c r="N518">
        <f>(Table2[[#This Row],[1W Return vs Nifty]]-AVERAGE(Table2[1W Return vs Nifty]))/_xlfn.STDEV.P(Table2[1W Return vs Nifty])</f>
        <v>-7.168832850960663E-2</v>
      </c>
      <c r="O518">
        <v>6440.09</v>
      </c>
      <c r="P518">
        <v>6289.8403365228796</v>
      </c>
      <c r="Q518">
        <v>5925.6914167403202</v>
      </c>
      <c r="R518">
        <v>66.449382962952001</v>
      </c>
      <c r="S518" s="2">
        <f>(Table2[[#This Row],[Close Price]]-Table2[[#This Row],[20D EMA]])/Table2[[#This Row],[20D EMA]]</f>
        <v>2.7206141529078014E-2</v>
      </c>
      <c r="T518" s="2">
        <f>(Table2[[#This Row],[Close Price]]-Table2[[#This Row],[50D EMA]])/Table2[[#This Row],[50D EMA]]</f>
        <v>5.1743708276232599E-2</v>
      </c>
      <c r="U518" s="2">
        <f>(Table2[[#This Row],[Close Price]]-Table2[[#This Row],[200D EMA]])/Table2[[#This Row],[200D EMA]]</f>
        <v>0.11637605382411707</v>
      </c>
      <c r="V518">
        <v>0.81204812114339797</v>
      </c>
      <c r="W518">
        <v>6606.6</v>
      </c>
      <c r="X518">
        <v>6670</v>
      </c>
      <c r="Y518">
        <v>6584.1</v>
      </c>
      <c r="Z518">
        <v>6777</v>
      </c>
      <c r="AA518">
        <v>6077</v>
      </c>
      <c r="AB518">
        <v>6777</v>
      </c>
      <c r="AC518" s="2">
        <f>(Table2[[#This Row],[Close Price]]/Table2[[#This Row],[Day Low]])-1</f>
        <v>1.3168649532284693E-3</v>
      </c>
      <c r="AD518" s="2">
        <f>(Table2[[#This Row],[Day High]]/Table2[[#This Row],[Close Price]])-1</f>
        <v>8.2687104137377787E-3</v>
      </c>
      <c r="AE518" s="2">
        <f>(Table2[[#This Row],[Close Price]]/Table2[[#This Row],[Current Week Low]])-1</f>
        <v>4.7386886590421451E-3</v>
      </c>
      <c r="AF518" s="2">
        <f>(Table2[[#This Row],[Current Week High]]/Table2[[#This Row],[Close Price]])-1</f>
        <v>2.4443335903133523E-2</v>
      </c>
      <c r="AG518" s="2">
        <f>(Table2[[#This Row],[Close Price]]/Table2[[#This Row],[Current Month Low]])-1</f>
        <v>8.8579891393779864E-2</v>
      </c>
      <c r="AH518" s="2">
        <f>(Table2[[#This Row],[Current Month High]]/Table2[[#This Row],[Close Price]])-1</f>
        <v>2.4443335903133523E-2</v>
      </c>
      <c r="AI518">
        <v>3.9174338276419798</v>
      </c>
      <c r="AJ518">
        <v>39.976724502750699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-0.01</v>
      </c>
      <c r="AM518" t="s">
        <v>10217</v>
      </c>
      <c r="AN518">
        <v>4.1100000000000003</v>
      </c>
      <c r="AO518" t="s">
        <v>10218</v>
      </c>
      <c r="AP518">
        <v>2.8214558403240001E-2</v>
      </c>
      <c r="AQ518">
        <f>(Table2[[#This Row],[Sharpe Ratio]]-AVERAGE(Table2[Sharpe Ratio]))/_xlfn.STDEV.P(Table2[Sharpe Ratio])</f>
        <v>-0.3365205981985554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-1.2696252383600992</v>
      </c>
      <c r="AS518">
        <f>_xlfn.RANK.AVG(Table2[[#This Row],[1Y Return vs Nifty Z-Score]],Table2[1Y Return vs Nifty Z-Score])</f>
        <v>499</v>
      </c>
      <c r="AT518">
        <f>_xlfn.RANK.AVG(Table2[[#This Row],[6M Return vs Nifty Z-Score]],Table2[6M Return vs Nifty Z-Score])</f>
        <v>513</v>
      </c>
      <c r="AU518">
        <f>_xlfn.RANK.AVG(Table2[[#This Row],[Sharpe Ratio Z-Score]],Table2[Sharpe Ratio Z-Score])</f>
        <v>423</v>
      </c>
      <c r="AV518">
        <f>(Table2[[#This Row],[Rank 1Y]]+Table2[[#This Row],[Rank 6M]]+Table2[[#This Row],[Rank Sharpe]])/3</f>
        <v>478.33333333333331</v>
      </c>
    </row>
    <row r="519" spans="1:48" x14ac:dyDescent="0.3">
      <c r="A519" t="s">
        <v>1550</v>
      </c>
      <c r="B519" t="s">
        <v>1551</v>
      </c>
      <c r="C519" t="s">
        <v>10173</v>
      </c>
      <c r="D519" t="s">
        <v>513</v>
      </c>
      <c r="E519">
        <v>6258.3116037749996</v>
      </c>
      <c r="F519">
        <v>304.14999999999998</v>
      </c>
      <c r="G519">
        <v>0.40269359737879601</v>
      </c>
      <c r="H519">
        <f>(Table2[[#This Row],[1Y Return vs Nifty]]-AVERAGE(Table2[1Y Return vs Nifty]))/_xlfn.STDEV.P(Table2[1Y Return vs Nifty])</f>
        <v>-0.53775639051465007</v>
      </c>
      <c r="I519">
        <v>-2.0398146170288598</v>
      </c>
      <c r="J519">
        <f>(Table2[[#This Row],[1M Return vs Nifty]]-AVERAGE(Table2[1M Return vs Nifty]))/_xlfn.STDEV.P(Table2[1M Return vs Nifty])</f>
        <v>-0.41278432030994361</v>
      </c>
      <c r="K519">
        <v>-36.138584735326702</v>
      </c>
      <c r="L519">
        <f>(Table2[[#This Row],[6M Return vs Nifty]]-AVERAGE(Table2[6M Return vs Nifty]))/_xlfn.STDEV.P(Table2[6M Return vs Nifty])</f>
        <v>-1.4391930395818511</v>
      </c>
      <c r="M519">
        <v>-2.2512927590807998</v>
      </c>
      <c r="N519">
        <f>(Table2[[#This Row],[1W Return vs Nifty]]-AVERAGE(Table2[1W Return vs Nifty]))/_xlfn.STDEV.P(Table2[1W Return vs Nifty])</f>
        <v>-0.86294251829392221</v>
      </c>
      <c r="O519">
        <v>305.77999999999997</v>
      </c>
      <c r="P519">
        <v>309.75775967882601</v>
      </c>
      <c r="Q519">
        <v>317.95764937763198</v>
      </c>
      <c r="R519">
        <v>46.267939500700997</v>
      </c>
      <c r="S519" s="2">
        <f>(Table2[[#This Row],[Close Price]]-Table2[[#This Row],[20D EMA]])/Table2[[#This Row],[20D EMA]]</f>
        <v>-5.3306298646085279E-3</v>
      </c>
      <c r="T519" s="2">
        <f>(Table2[[#This Row],[Close Price]]-Table2[[#This Row],[50D EMA]])/Table2[[#This Row],[50D EMA]]</f>
        <v>-1.8103693946651938E-2</v>
      </c>
      <c r="U519" s="2">
        <f>(Table2[[#This Row],[Close Price]]-Table2[[#This Row],[200D EMA]])/Table2[[#This Row],[200D EMA]]</f>
        <v>-4.3426064460656937E-2</v>
      </c>
      <c r="V519">
        <v>0.95245093467874697</v>
      </c>
      <c r="W519">
        <v>300.14999999999998</v>
      </c>
      <c r="X519">
        <v>306</v>
      </c>
      <c r="Y519">
        <v>296.5</v>
      </c>
      <c r="Z519">
        <v>309.89999999999998</v>
      </c>
      <c r="AA519">
        <v>285.10000000000002</v>
      </c>
      <c r="AB519">
        <v>322.64999999999998</v>
      </c>
      <c r="AC519" s="2">
        <f>(Table2[[#This Row],[Close Price]]/Table2[[#This Row],[Day Low]])-1</f>
        <v>1.3326669998334095E-2</v>
      </c>
      <c r="AD519" s="2">
        <f>(Table2[[#This Row],[Day High]]/Table2[[#This Row],[Close Price]])-1</f>
        <v>6.0825250698668398E-3</v>
      </c>
      <c r="AE519" s="2">
        <f>(Table2[[#This Row],[Close Price]]/Table2[[#This Row],[Current Week Low]])-1</f>
        <v>2.5801011804384322E-2</v>
      </c>
      <c r="AF519" s="2">
        <f>(Table2[[#This Row],[Current Week High]]/Table2[[#This Row],[Close Price]])-1</f>
        <v>1.8905145487424058E-2</v>
      </c>
      <c r="AG519" s="2">
        <f>(Table2[[#This Row],[Close Price]]/Table2[[#This Row],[Current Month Low]])-1</f>
        <v>6.681866011925619E-2</v>
      </c>
      <c r="AH519" s="2">
        <f>(Table2[[#This Row],[Current Month High]]/Table2[[#This Row],[Close Price]])-1</f>
        <v>6.0825250698668398E-2</v>
      </c>
      <c r="AI519">
        <v>33.250041098142297</v>
      </c>
      <c r="AJ519">
        <v>29.4255319148936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-0.16</v>
      </c>
      <c r="AM519" t="s">
        <v>10217</v>
      </c>
      <c r="AN519">
        <v>0.86</v>
      </c>
      <c r="AO519" t="s">
        <v>10218</v>
      </c>
      <c r="AP519">
        <v>9.6712732018952002E-2</v>
      </c>
      <c r="AQ519">
        <f>(Table2[[#This Row],[Sharpe Ratio]]-AVERAGE(Table2[Sharpe Ratio]))/_xlfn.STDEV.P(Table2[Sharpe Ratio])</f>
        <v>0.45639555171322227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509</v>
      </c>
      <c r="AT519">
        <f>_xlfn.RANK.AVG(Table2[[#This Row],[6M Return vs Nifty Z-Score]],Table2[6M Return vs Nifty Z-Score])</f>
        <v>709</v>
      </c>
      <c r="AU519">
        <f>_xlfn.RANK.AVG(Table2[[#This Row],[Sharpe Ratio Z-Score]],Table2[Sharpe Ratio Z-Score])</f>
        <v>226</v>
      </c>
      <c r="AV519">
        <f>(Table2[[#This Row],[Rank 1Y]]+Table2[[#This Row],[Rank 6M]]+Table2[[#This Row],[Rank Sharpe]])/3</f>
        <v>481.33333333333331</v>
      </c>
    </row>
    <row r="520" spans="1:48" x14ac:dyDescent="0.3">
      <c r="A520" t="s">
        <v>1804</v>
      </c>
      <c r="B520" t="s">
        <v>1805</v>
      </c>
      <c r="C520" t="s">
        <v>10190</v>
      </c>
      <c r="D520" t="s">
        <v>686</v>
      </c>
      <c r="E520">
        <v>4114.1864793199902</v>
      </c>
      <c r="F520">
        <v>622.9</v>
      </c>
      <c r="G520">
        <v>4.0205329180672598</v>
      </c>
      <c r="H520">
        <f>(Table2[[#This Row],[1Y Return vs Nifty]]-AVERAGE(Table2[1Y Return vs Nifty]))/_xlfn.STDEV.P(Table2[1Y Return vs Nifty])</f>
        <v>-0.48815038598995619</v>
      </c>
      <c r="I520">
        <v>-9.59046214162605</v>
      </c>
      <c r="J520">
        <f>(Table2[[#This Row],[1M Return vs Nifty]]-AVERAGE(Table2[1M Return vs Nifty]))/_xlfn.STDEV.P(Table2[1M Return vs Nifty])</f>
        <v>-1.1727278441048508</v>
      </c>
      <c r="K520">
        <v>-34.575623451611698</v>
      </c>
      <c r="L520">
        <f>(Table2[[#This Row],[6M Return vs Nifty]]-AVERAGE(Table2[6M Return vs Nifty]))/_xlfn.STDEV.P(Table2[6M Return vs Nifty])</f>
        <v>-1.3861391004021062</v>
      </c>
      <c r="M520">
        <v>-4.6426080238092</v>
      </c>
      <c r="N520">
        <f>(Table2[[#This Row],[1W Return vs Nifty]]-AVERAGE(Table2[1W Return vs Nifty]))/_xlfn.STDEV.P(Table2[1W Return vs Nifty])</f>
        <v>-1.3547788053890377</v>
      </c>
      <c r="O520">
        <v>652.66999999999996</v>
      </c>
      <c r="P520">
        <v>654.15832832268404</v>
      </c>
      <c r="Q520">
        <v>644.34036697680494</v>
      </c>
      <c r="R520">
        <v>30.434558786175899</v>
      </c>
      <c r="S520" s="2">
        <f>(Table2[[#This Row],[Close Price]]-Table2[[#This Row],[20D EMA]])/Table2[[#This Row],[20D EMA]]</f>
        <v>-4.561263732054481E-2</v>
      </c>
      <c r="T520" s="2">
        <f>(Table2[[#This Row],[Close Price]]-Table2[[#This Row],[50D EMA]])/Table2[[#This Row],[50D EMA]]</f>
        <v>-4.7784040910757795E-2</v>
      </c>
      <c r="U520" s="2">
        <f>(Table2[[#This Row],[Close Price]]-Table2[[#This Row],[200D EMA]])/Table2[[#This Row],[200D EMA]]</f>
        <v>-3.3274908845772784E-2</v>
      </c>
      <c r="V520">
        <v>0.66409556130132896</v>
      </c>
      <c r="W520">
        <v>622.45000000000005</v>
      </c>
      <c r="X520">
        <v>627.1</v>
      </c>
      <c r="Y520">
        <v>619.1</v>
      </c>
      <c r="Z520">
        <v>638.6</v>
      </c>
      <c r="AA520">
        <v>617.1</v>
      </c>
      <c r="AB520">
        <v>753.5</v>
      </c>
      <c r="AC520" s="2">
        <f>(Table2[[#This Row],[Close Price]]/Table2[[#This Row],[Day Low]])-1</f>
        <v>7.2294963450869609E-4</v>
      </c>
      <c r="AD520" s="2">
        <f>(Table2[[#This Row],[Day High]]/Table2[[#This Row],[Close Price]])-1</f>
        <v>6.7426553218816743E-3</v>
      </c>
      <c r="AE520" s="2">
        <f>(Table2[[#This Row],[Close Price]]/Table2[[#This Row],[Current Week Low]])-1</f>
        <v>6.1379421741236673E-3</v>
      </c>
      <c r="AF520" s="2">
        <f>(Table2[[#This Row],[Current Week High]]/Table2[[#This Row],[Close Price]])-1</f>
        <v>2.5204687750842947E-2</v>
      </c>
      <c r="AG520" s="2">
        <f>(Table2[[#This Row],[Close Price]]/Table2[[#This Row],[Current Month Low]])-1</f>
        <v>9.3988008426511005E-3</v>
      </c>
      <c r="AH520" s="2">
        <f>(Table2[[#This Row],[Current Month High]]/Table2[[#This Row],[Close Price]])-1</f>
        <v>0.20966447262803012</v>
      </c>
      <c r="AI520">
        <v>30.8396211269866</v>
      </c>
      <c r="AJ520">
        <v>31.2473662031184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-0.13</v>
      </c>
      <c r="AM520" t="s">
        <v>10217</v>
      </c>
      <c r="AN520">
        <v>-9.81</v>
      </c>
      <c r="AO520" t="s">
        <v>10217</v>
      </c>
      <c r="AP520">
        <v>8.4058544510429004E-2</v>
      </c>
      <c r="AQ520">
        <f>(Table2[[#This Row],[Sharpe Ratio]]-AVERAGE(Table2[Sharpe Ratio]))/_xlfn.STDEV.P(Table2[Sharpe Ratio])</f>
        <v>0.3099141331602136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484</v>
      </c>
      <c r="AT520">
        <f>_xlfn.RANK.AVG(Table2[[#This Row],[6M Return vs Nifty Z-Score]],Table2[6M Return vs Nifty Z-Score])</f>
        <v>707</v>
      </c>
      <c r="AU520">
        <f>_xlfn.RANK.AVG(Table2[[#This Row],[Sharpe Ratio Z-Score]],Table2[Sharpe Ratio Z-Score])</f>
        <v>254</v>
      </c>
      <c r="AV520">
        <f>(Table2[[#This Row],[Rank 1Y]]+Table2[[#This Row],[Rank 6M]]+Table2[[#This Row],[Rank Sharpe]])/3</f>
        <v>481.66666666666669</v>
      </c>
    </row>
    <row r="521" spans="1:48" x14ac:dyDescent="0.3">
      <c r="A521" t="s">
        <v>1041</v>
      </c>
      <c r="B521" t="s">
        <v>1042</v>
      </c>
      <c r="C521" t="s">
        <v>10173</v>
      </c>
      <c r="D521" t="s">
        <v>24</v>
      </c>
      <c r="E521">
        <v>12759.554890208001</v>
      </c>
      <c r="F521">
        <v>172.27</v>
      </c>
      <c r="G521">
        <v>3.0211979284815902</v>
      </c>
      <c r="H521">
        <f>(Table2[[#This Row],[1Y Return vs Nifty]]-AVERAGE(Table2[1Y Return vs Nifty]))/_xlfn.STDEV.P(Table2[1Y Return vs Nifty])</f>
        <v>-0.50185276788723676</v>
      </c>
      <c r="I521">
        <v>-0.171128452497844</v>
      </c>
      <c r="J521">
        <f>(Table2[[#This Row],[1M Return vs Nifty]]-AVERAGE(Table2[1M Return vs Nifty]))/_xlfn.STDEV.P(Table2[1M Return vs Nifty])</f>
        <v>-0.22470827198238658</v>
      </c>
      <c r="K521">
        <v>4.0426468805761502</v>
      </c>
      <c r="L521">
        <f>(Table2[[#This Row],[6M Return vs Nifty]]-AVERAGE(Table2[6M Return vs Nifty]))/_xlfn.STDEV.P(Table2[6M Return vs Nifty])</f>
        <v>-7.5261225960506883E-2</v>
      </c>
      <c r="M521">
        <v>7.9755437948694698</v>
      </c>
      <c r="N521">
        <f>(Table2[[#This Row],[1W Return vs Nifty]]-AVERAGE(Table2[1W Return vs Nifty]))/_xlfn.STDEV.P(Table2[1W Return vs Nifty])</f>
        <v>1.2404728672114242</v>
      </c>
      <c r="O521">
        <v>163.34</v>
      </c>
      <c r="P521">
        <v>159.193314345235</v>
      </c>
      <c r="Q521">
        <v>149.409874974697</v>
      </c>
      <c r="R521">
        <v>72.2181082007599</v>
      </c>
      <c r="S521" s="2">
        <f>(Table2[[#This Row],[Close Price]]-Table2[[#This Row],[20D EMA]])/Table2[[#This Row],[20D EMA]]</f>
        <v>5.4671237908656828E-2</v>
      </c>
      <c r="T521" s="2">
        <f>(Table2[[#This Row],[Close Price]]-Table2[[#This Row],[50D EMA]])/Table2[[#This Row],[50D EMA]]</f>
        <v>8.214343490836698E-2</v>
      </c>
      <c r="U521" s="2">
        <f>(Table2[[#This Row],[Close Price]]-Table2[[#This Row],[200D EMA]])/Table2[[#This Row],[200D EMA]]</f>
        <v>0.15300277193307626</v>
      </c>
      <c r="V521">
        <v>0.95866408987625895</v>
      </c>
      <c r="W521">
        <v>172</v>
      </c>
      <c r="X521">
        <v>176.82</v>
      </c>
      <c r="Y521">
        <v>162.09</v>
      </c>
      <c r="Z521">
        <v>174.8</v>
      </c>
      <c r="AA521">
        <v>152.02000000000001</v>
      </c>
      <c r="AB521">
        <v>174.8</v>
      </c>
      <c r="AC521" s="2">
        <f>(Table2[[#This Row],[Close Price]]/Table2[[#This Row],[Day Low]])-1</f>
        <v>1.5697674418604368E-3</v>
      </c>
      <c r="AD521" s="2">
        <f>(Table2[[#This Row],[Day High]]/Table2[[#This Row],[Close Price]])-1</f>
        <v>2.6412027631044221E-2</v>
      </c>
      <c r="AE521" s="2">
        <f>(Table2[[#This Row],[Close Price]]/Table2[[#This Row],[Current Week Low]])-1</f>
        <v>6.2804614720217256E-2</v>
      </c>
      <c r="AF521" s="2">
        <f>(Table2[[#This Row],[Current Week High]]/Table2[[#This Row],[Close Price]])-1</f>
        <v>1.4686248331108098E-2</v>
      </c>
      <c r="AG521" s="2">
        <f>(Table2[[#This Row],[Close Price]]/Table2[[#This Row],[Current Month Low]])-1</f>
        <v>0.13320615708459416</v>
      </c>
      <c r="AH521" s="2">
        <f>(Table2[[#This Row],[Current Month High]]/Table2[[#This Row],[Close Price]])-1</f>
        <v>1.4686248331108098E-2</v>
      </c>
      <c r="AI521">
        <v>1.4686248331108001</v>
      </c>
      <c r="AJ521">
        <v>43.498542274052497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0.06</v>
      </c>
      <c r="AM521" t="s">
        <v>10218</v>
      </c>
      <c r="AN521">
        <v>7.68</v>
      </c>
      <c r="AO521" t="s">
        <v>10218</v>
      </c>
      <c r="AP521">
        <v>-2.4100993474109999E-2</v>
      </c>
      <c r="AQ521">
        <f>(Table2[[#This Row],[Sharpe Ratio]]-AVERAGE(Table2[Sharpe Ratio]))/_xlfn.STDEV.P(Table2[Sharpe Ratio])</f>
        <v>-0.94211113858025097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-0.50346053719895711</v>
      </c>
      <c r="AS521">
        <f>_xlfn.RANK.AVG(Table2[[#This Row],[1Y Return vs Nifty Z-Score]],Table2[1Y Return vs Nifty Z-Score])</f>
        <v>490</v>
      </c>
      <c r="AT521">
        <f>_xlfn.RANK.AVG(Table2[[#This Row],[6M Return vs Nifty Z-Score]],Table2[6M Return vs Nifty Z-Score])</f>
        <v>349</v>
      </c>
      <c r="AU521">
        <f>_xlfn.RANK.AVG(Table2[[#This Row],[Sharpe Ratio Z-Score]],Table2[Sharpe Ratio Z-Score])</f>
        <v>607</v>
      </c>
      <c r="AV521">
        <f>(Table2[[#This Row],[Rank 1Y]]+Table2[[#This Row],[Rank 6M]]+Table2[[#This Row],[Rank Sharpe]])/3</f>
        <v>482</v>
      </c>
    </row>
    <row r="522" spans="1:48" x14ac:dyDescent="0.3">
      <c r="A522" t="s">
        <v>335</v>
      </c>
      <c r="B522" t="s">
        <v>336</v>
      </c>
      <c r="C522" t="s">
        <v>10187</v>
      </c>
      <c r="D522" t="s">
        <v>170</v>
      </c>
      <c r="E522">
        <v>78401.401964250006</v>
      </c>
      <c r="F522">
        <v>2644.9</v>
      </c>
      <c r="G522">
        <v>-8.7206221551758407</v>
      </c>
      <c r="H522">
        <f>(Table2[[#This Row],[1Y Return vs Nifty]]-AVERAGE(Table2[1Y Return vs Nifty]))/_xlfn.STDEV.P(Table2[1Y Return vs Nifty])</f>
        <v>-0.66285073616826318</v>
      </c>
      <c r="I522">
        <v>1.7172612326262999</v>
      </c>
      <c r="J522">
        <f>(Table2[[#This Row],[1M Return vs Nifty]]-AVERAGE(Table2[1M Return vs Nifty]))/_xlfn.STDEV.P(Table2[1M Return vs Nifty])</f>
        <v>-3.4649140373305846E-2</v>
      </c>
      <c r="K522">
        <v>-1.09199487915699</v>
      </c>
      <c r="L522">
        <f>(Table2[[#This Row],[6M Return vs Nifty]]-AVERAGE(Table2[6M Return vs Nifty]))/_xlfn.STDEV.P(Table2[6M Return vs Nifty])</f>
        <v>-0.24955407279492192</v>
      </c>
      <c r="M522">
        <v>7.4818775327806497</v>
      </c>
      <c r="N522">
        <f>(Table2[[#This Row],[1W Return vs Nifty]]-AVERAGE(Table2[1W Return vs Nifty]))/_xlfn.STDEV.P(Table2[1W Return vs Nifty])</f>
        <v>1.1389375385196354</v>
      </c>
      <c r="O522">
        <v>2438.87</v>
      </c>
      <c r="P522">
        <v>2411.7100783229798</v>
      </c>
      <c r="Q522">
        <v>2393.6795591362502</v>
      </c>
      <c r="R522">
        <v>87.350275505879495</v>
      </c>
      <c r="S522" s="2">
        <f>(Table2[[#This Row],[Close Price]]-Table2[[#This Row],[20D EMA]])/Table2[[#This Row],[20D EMA]]</f>
        <v>8.4477647435082723E-2</v>
      </c>
      <c r="T522" s="2">
        <f>(Table2[[#This Row],[Close Price]]-Table2[[#This Row],[50D EMA]])/Table2[[#This Row],[50D EMA]]</f>
        <v>9.6690694197858362E-2</v>
      </c>
      <c r="U522" s="2">
        <f>(Table2[[#This Row],[Close Price]]-Table2[[#This Row],[200D EMA]])/Table2[[#This Row],[200D EMA]]</f>
        <v>0.10495157545415218</v>
      </c>
      <c r="V522">
        <v>1.4618477355149599</v>
      </c>
      <c r="W522">
        <v>2605</v>
      </c>
      <c r="X522">
        <v>2653.55</v>
      </c>
      <c r="Y522">
        <v>2466.15</v>
      </c>
      <c r="Z522">
        <v>2659</v>
      </c>
      <c r="AA522">
        <v>2283.1</v>
      </c>
      <c r="AB522">
        <v>2659</v>
      </c>
      <c r="AC522" s="2">
        <f>(Table2[[#This Row],[Close Price]]/Table2[[#This Row],[Day Low]])-1</f>
        <v>1.5316698656429928E-2</v>
      </c>
      <c r="AD522" s="2">
        <f>(Table2[[#This Row],[Day High]]/Table2[[#This Row],[Close Price]])-1</f>
        <v>3.2704450073726132E-3</v>
      </c>
      <c r="AE522" s="2">
        <f>(Table2[[#This Row],[Close Price]]/Table2[[#This Row],[Current Week Low]])-1</f>
        <v>7.2481398130689545E-2</v>
      </c>
      <c r="AF522" s="2">
        <f>(Table2[[#This Row],[Current Week High]]/Table2[[#This Row],[Close Price]])-1</f>
        <v>5.3310144050815467E-3</v>
      </c>
      <c r="AG522" s="2">
        <f>(Table2[[#This Row],[Close Price]]/Table2[[#This Row],[Current Month Low]])-1</f>
        <v>0.15846874863124705</v>
      </c>
      <c r="AH522" s="2">
        <f>(Table2[[#This Row],[Current Month High]]/Table2[[#This Row],[Close Price]])-1</f>
        <v>5.3310144050815467E-3</v>
      </c>
      <c r="AI522">
        <v>1.8545124579379</v>
      </c>
      <c r="AJ522">
        <v>27.021251050546201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0.05</v>
      </c>
      <c r="AM522" t="s">
        <v>10218</v>
      </c>
      <c r="AN522">
        <v>10.65</v>
      </c>
      <c r="AO522" t="s">
        <v>10218</v>
      </c>
      <c r="AP522">
        <v>1.4025678748398E-2</v>
      </c>
      <c r="AQ522">
        <f>(Table2[[#This Row],[Sharpe Ratio]]-AVERAGE(Table2[Sharpe Ratio]))/_xlfn.STDEV.P(Table2[Sharpe Ratio])</f>
        <v>-0.50076719389024305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-0.30888360470709841</v>
      </c>
      <c r="AS522">
        <f>_xlfn.RANK.AVG(Table2[[#This Row],[1Y Return vs Nifty Z-Score]],Table2[1Y Return vs Nifty Z-Score])</f>
        <v>567</v>
      </c>
      <c r="AT522">
        <f>_xlfn.RANK.AVG(Table2[[#This Row],[6M Return vs Nifty Z-Score]],Table2[6M Return vs Nifty Z-Score])</f>
        <v>406</v>
      </c>
      <c r="AU522">
        <f>_xlfn.RANK.AVG(Table2[[#This Row],[Sharpe Ratio Z-Score]],Table2[Sharpe Ratio Z-Score])</f>
        <v>477</v>
      </c>
      <c r="AV522">
        <f>(Table2[[#This Row],[Rank 1Y]]+Table2[[#This Row],[Rank 6M]]+Table2[[#This Row],[Rank Sharpe]])/3</f>
        <v>483.33333333333331</v>
      </c>
    </row>
    <row r="523" spans="1:48" x14ac:dyDescent="0.3">
      <c r="A523" t="s">
        <v>405</v>
      </c>
      <c r="B523" t="s">
        <v>406</v>
      </c>
      <c r="C523" t="s">
        <v>10178</v>
      </c>
      <c r="D523" t="s">
        <v>60</v>
      </c>
      <c r="E523">
        <v>60316.356220019901</v>
      </c>
      <c r="F523">
        <v>28385.1</v>
      </c>
      <c r="G523">
        <v>-8.3764790293650595</v>
      </c>
      <c r="H523">
        <f>(Table2[[#This Row],[1Y Return vs Nifty]]-AVERAGE(Table2[1Y Return vs Nifty]))/_xlfn.STDEV.P(Table2[1Y Return vs Nifty])</f>
        <v>-0.65813201763411244</v>
      </c>
      <c r="I523">
        <v>-1.9505175318363399</v>
      </c>
      <c r="J523">
        <f>(Table2[[#This Row],[1M Return vs Nifty]]-AVERAGE(Table2[1M Return vs Nifty]))/_xlfn.STDEV.P(Table2[1M Return vs Nifty])</f>
        <v>-0.40379691342003748</v>
      </c>
      <c r="K523">
        <v>-5.2806621156584503</v>
      </c>
      <c r="L523">
        <f>(Table2[[#This Row],[6M Return vs Nifty]]-AVERAGE(Table2[6M Return vs Nifty]))/_xlfn.STDEV.P(Table2[6M Return vs Nifty])</f>
        <v>-0.3917362874952956</v>
      </c>
      <c r="M523">
        <v>-0.87546143766498496</v>
      </c>
      <c r="N523">
        <f>(Table2[[#This Row],[1W Return vs Nifty]]-AVERAGE(Table2[1W Return vs Nifty]))/_xlfn.STDEV.P(Table2[1W Return vs Nifty])</f>
        <v>-0.57996696137956572</v>
      </c>
      <c r="O523">
        <v>27978.33</v>
      </c>
      <c r="P523">
        <v>27548.698413335202</v>
      </c>
      <c r="Q523">
        <v>26047.400530508599</v>
      </c>
      <c r="R523">
        <v>56.946068860540301</v>
      </c>
      <c r="S523" s="2">
        <f>(Table2[[#This Row],[Close Price]]-Table2[[#This Row],[20D EMA]])/Table2[[#This Row],[20D EMA]]</f>
        <v>1.4538751955531183E-2</v>
      </c>
      <c r="T523" s="2">
        <f>(Table2[[#This Row],[Close Price]]-Table2[[#This Row],[50D EMA]])/Table2[[#This Row],[50D EMA]]</f>
        <v>3.0360838618057141E-2</v>
      </c>
      <c r="U523" s="2">
        <f>(Table2[[#This Row],[Close Price]]-Table2[[#This Row],[200D EMA]])/Table2[[#This Row],[200D EMA]]</f>
        <v>8.9747898902745274E-2</v>
      </c>
      <c r="V523">
        <v>0.91331337777185495</v>
      </c>
      <c r="W523">
        <v>28354.05</v>
      </c>
      <c r="X523">
        <v>28618.799999999999</v>
      </c>
      <c r="Y523">
        <v>27830</v>
      </c>
      <c r="Z523">
        <v>28781.9</v>
      </c>
      <c r="AA523">
        <v>27119.599999999999</v>
      </c>
      <c r="AB523">
        <v>28949.65</v>
      </c>
      <c r="AC523" s="2">
        <f>(Table2[[#This Row],[Close Price]]/Table2[[#This Row],[Day Low]])-1</f>
        <v>1.0950816550017173E-3</v>
      </c>
      <c r="AD523" s="2">
        <f>(Table2[[#This Row],[Day High]]/Table2[[#This Row],[Close Price]])-1</f>
        <v>8.233192766627484E-3</v>
      </c>
      <c r="AE523" s="2">
        <f>(Table2[[#This Row],[Close Price]]/Table2[[#This Row],[Current Week Low]])-1</f>
        <v>1.9946101329500587E-2</v>
      </c>
      <c r="AF523" s="2">
        <f>(Table2[[#This Row],[Current Week High]]/Table2[[#This Row],[Close Price]])-1</f>
        <v>1.3979165125365123E-2</v>
      </c>
      <c r="AG523" s="2">
        <f>(Table2[[#This Row],[Close Price]]/Table2[[#This Row],[Current Month Low]])-1</f>
        <v>4.666366760571683E-2</v>
      </c>
      <c r="AH523" s="2">
        <f>(Table2[[#This Row],[Current Month High]]/Table2[[#This Row],[Close Price]])-1</f>
        <v>1.9888955825415611E-2</v>
      </c>
      <c r="AI523">
        <v>4.4172823065622602</v>
      </c>
      <c r="AJ523">
        <v>29.023181818181801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-0.09</v>
      </c>
      <c r="AM523" t="s">
        <v>10217</v>
      </c>
      <c r="AN523">
        <v>3.32</v>
      </c>
      <c r="AO523" t="s">
        <v>10218</v>
      </c>
      <c r="AP523">
        <v>2.6872788662553999E-2</v>
      </c>
      <c r="AQ523">
        <f>(Table2[[#This Row],[Sharpe Ratio]]-AVERAGE(Table2[Sharpe Ratio]))/_xlfn.STDEV.P(Table2[Sharpe Ratio])</f>
        <v>-0.35205255825958731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-2.3856847381885986</v>
      </c>
      <c r="AS523">
        <f>_xlfn.RANK.AVG(Table2[[#This Row],[1Y Return vs Nifty Z-Score]],Table2[1Y Return vs Nifty Z-Score])</f>
        <v>563</v>
      </c>
      <c r="AT523">
        <f>_xlfn.RANK.AVG(Table2[[#This Row],[6M Return vs Nifty Z-Score]],Table2[6M Return vs Nifty Z-Score])</f>
        <v>457</v>
      </c>
      <c r="AU523">
        <f>_xlfn.RANK.AVG(Table2[[#This Row],[Sharpe Ratio Z-Score]],Table2[Sharpe Ratio Z-Score])</f>
        <v>431</v>
      </c>
      <c r="AV523">
        <f>(Table2[[#This Row],[Rank 1Y]]+Table2[[#This Row],[Rank 6M]]+Table2[[#This Row],[Rank Sharpe]])/3</f>
        <v>483.66666666666669</v>
      </c>
    </row>
    <row r="524" spans="1:48" x14ac:dyDescent="0.3">
      <c r="A524" t="s">
        <v>687</v>
      </c>
      <c r="B524" t="s">
        <v>688</v>
      </c>
      <c r="C524" t="s">
        <v>10178</v>
      </c>
      <c r="D524" t="s">
        <v>293</v>
      </c>
      <c r="E524">
        <v>25722.677475</v>
      </c>
      <c r="F524">
        <v>3090.6</v>
      </c>
      <c r="G524">
        <v>6.5441139795539103</v>
      </c>
      <c r="H524">
        <f>(Table2[[#This Row],[1Y Return vs Nifty]]-AVERAGE(Table2[1Y Return vs Nifty]))/_xlfn.STDEV.P(Table2[1Y Return vs Nifty])</f>
        <v>-0.45354830379170197</v>
      </c>
      <c r="I524">
        <v>7.3758561662726203</v>
      </c>
      <c r="J524">
        <f>(Table2[[#This Row],[1M Return vs Nifty]]-AVERAGE(Table2[1M Return vs Nifty]))/_xlfn.STDEV.P(Table2[1M Return vs Nifty])</f>
        <v>0.53486659448184493</v>
      </c>
      <c r="K524">
        <v>7.9232821038664802</v>
      </c>
      <c r="L524">
        <f>(Table2[[#This Row],[6M Return vs Nifty]]-AVERAGE(Table2[6M Return vs Nifty]))/_xlfn.STDEV.P(Table2[6M Return vs Nifty])</f>
        <v>5.6464996090148913E-2</v>
      </c>
      <c r="M524">
        <v>-0.83997005822161597</v>
      </c>
      <c r="N524">
        <f>(Table2[[#This Row],[1W Return vs Nifty]]-AVERAGE(Table2[1W Return vs Nifty]))/_xlfn.STDEV.P(Table2[1W Return vs Nifty])</f>
        <v>-0.57266723451093249</v>
      </c>
      <c r="O524">
        <v>2985.87</v>
      </c>
      <c r="P524">
        <v>2827.4462196498098</v>
      </c>
      <c r="Q524">
        <v>2551.4695911530098</v>
      </c>
      <c r="R524">
        <v>76.243168876029898</v>
      </c>
      <c r="S524" s="2">
        <f>(Table2[[#This Row],[Close Price]]-Table2[[#This Row],[20D EMA]])/Table2[[#This Row],[20D EMA]]</f>
        <v>3.5075204211837761E-2</v>
      </c>
      <c r="T524" s="2">
        <f>(Table2[[#This Row],[Close Price]]-Table2[[#This Row],[50D EMA]])/Table2[[#This Row],[50D EMA]]</f>
        <v>9.3071188594626125E-2</v>
      </c>
      <c r="U524" s="2">
        <f>(Table2[[#This Row],[Close Price]]-Table2[[#This Row],[200D EMA]])/Table2[[#This Row],[200D EMA]]</f>
        <v>0.21130191428358625</v>
      </c>
      <c r="V524">
        <v>0.991127839288789</v>
      </c>
      <c r="W524">
        <v>3095.5</v>
      </c>
      <c r="X524">
        <v>3126</v>
      </c>
      <c r="Y524">
        <v>3068</v>
      </c>
      <c r="Z524">
        <v>3150</v>
      </c>
      <c r="AA524">
        <v>2775</v>
      </c>
      <c r="AB524">
        <v>3150</v>
      </c>
      <c r="AC524" s="2">
        <f>(Table2[[#This Row],[Close Price]]/Table2[[#This Row],[Day Low]])-1</f>
        <v>-1.5829429817477703E-3</v>
      </c>
      <c r="AD524" s="2">
        <f>(Table2[[#This Row],[Day High]]/Table2[[#This Row],[Close Price]])-1</f>
        <v>1.1454086585129142E-2</v>
      </c>
      <c r="AE524" s="2">
        <f>(Table2[[#This Row],[Close Price]]/Table2[[#This Row],[Current Week Low]])-1</f>
        <v>7.3663624511082215E-3</v>
      </c>
      <c r="AF524" s="2">
        <f>(Table2[[#This Row],[Current Week High]]/Table2[[#This Row],[Close Price]])-1</f>
        <v>1.921956901572508E-2</v>
      </c>
      <c r="AG524" s="2">
        <f>(Table2[[#This Row],[Close Price]]/Table2[[#This Row],[Current Month Low]])-1</f>
        <v>0.11372972972972972</v>
      </c>
      <c r="AH524" s="2">
        <f>(Table2[[#This Row],[Current Month High]]/Table2[[#This Row],[Close Price]])-1</f>
        <v>1.921956901572508E-2</v>
      </c>
      <c r="AI524">
        <v>1.9219569015725</v>
      </c>
      <c r="AJ524">
        <v>59.006019447445503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0.08</v>
      </c>
      <c r="AM524" t="s">
        <v>10218</v>
      </c>
      <c r="AN524">
        <v>4.74</v>
      </c>
      <c r="AO524" t="s">
        <v>10218</v>
      </c>
      <c r="AP524">
        <v>-6.7856366028122006E-2</v>
      </c>
      <c r="AQ524">
        <f>(Table2[[#This Row],[Sharpe Ratio]]-AVERAGE(Table2[Sharpe Ratio]))/_xlfn.STDEV.P(Table2[Sharpe Ratio])</f>
        <v>-1.4486113810264896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-1.8834953287571303</v>
      </c>
      <c r="AS524">
        <f>_xlfn.RANK.AVG(Table2[[#This Row],[1Y Return vs Nifty Z-Score]],Table2[1Y Return vs Nifty Z-Score])</f>
        <v>470</v>
      </c>
      <c r="AT524">
        <f>_xlfn.RANK.AVG(Table2[[#This Row],[6M Return vs Nifty Z-Score]],Table2[6M Return vs Nifty Z-Score])</f>
        <v>302</v>
      </c>
      <c r="AU524">
        <f>_xlfn.RANK.AVG(Table2[[#This Row],[Sharpe Ratio Z-Score]],Table2[Sharpe Ratio Z-Score])</f>
        <v>681</v>
      </c>
      <c r="AV524">
        <f>(Table2[[#This Row],[Rank 1Y]]+Table2[[#This Row],[Rank 6M]]+Table2[[#This Row],[Rank Sharpe]])/3</f>
        <v>484.33333333333331</v>
      </c>
    </row>
    <row r="525" spans="1:48" x14ac:dyDescent="0.3">
      <c r="A525" t="s">
        <v>544</v>
      </c>
      <c r="B525" t="s">
        <v>545</v>
      </c>
      <c r="C525" t="s">
        <v>10173</v>
      </c>
      <c r="D525" t="s">
        <v>54</v>
      </c>
      <c r="E525">
        <v>37433.782011900003</v>
      </c>
      <c r="F525">
        <v>303.25</v>
      </c>
      <c r="G525">
        <v>-24.3607263558632</v>
      </c>
      <c r="H525">
        <f>(Table2[[#This Row],[1Y Return vs Nifty]]-AVERAGE(Table2[1Y Return vs Nifty]))/_xlfn.STDEV.P(Table2[1Y Return vs Nifty])</f>
        <v>-0.87730002785165939</v>
      </c>
      <c r="I525">
        <v>-2.7367929935882702</v>
      </c>
      <c r="J525">
        <f>(Table2[[#This Row],[1M Return vs Nifty]]-AVERAGE(Table2[1M Return vs Nifty]))/_xlfn.STDEV.P(Table2[1M Return vs Nifty])</f>
        <v>-0.48293250319968434</v>
      </c>
      <c r="K525">
        <v>-9.9880124094192304</v>
      </c>
      <c r="L525">
        <f>(Table2[[#This Row],[6M Return vs Nifty]]-AVERAGE(Table2[6M Return vs Nifty]))/_xlfn.STDEV.P(Table2[6M Return vs Nifty])</f>
        <v>-0.55152493919453849</v>
      </c>
      <c r="M525">
        <v>1.76490312246507</v>
      </c>
      <c r="N525">
        <f>(Table2[[#This Row],[1W Return vs Nifty]]-AVERAGE(Table2[1W Return vs Nifty]))/_xlfn.STDEV.P(Table2[1W Return vs Nifty])</f>
        <v>-3.6907197998935416E-2</v>
      </c>
      <c r="O525">
        <v>298.10000000000002</v>
      </c>
      <c r="P525">
        <v>292.70983130099</v>
      </c>
      <c r="Q525">
        <v>282.52707609390302</v>
      </c>
      <c r="R525">
        <v>59.464506005587403</v>
      </c>
      <c r="S525" s="2">
        <f>(Table2[[#This Row],[Close Price]]-Table2[[#This Row],[20D EMA]])/Table2[[#This Row],[20D EMA]]</f>
        <v>1.7276081851727531E-2</v>
      </c>
      <c r="T525" s="2">
        <f>(Table2[[#This Row],[Close Price]]-Table2[[#This Row],[50D EMA]])/Table2[[#This Row],[50D EMA]]</f>
        <v>3.6008932983776915E-2</v>
      </c>
      <c r="U525" s="2">
        <f>(Table2[[#This Row],[Close Price]]-Table2[[#This Row],[200D EMA]])/Table2[[#This Row],[200D EMA]]</f>
        <v>7.3348452801774433E-2</v>
      </c>
      <c r="V525">
        <v>0.79875996171095398</v>
      </c>
      <c r="W525">
        <v>303.39999999999998</v>
      </c>
      <c r="X525">
        <v>310.85000000000002</v>
      </c>
      <c r="Y525">
        <v>295</v>
      </c>
      <c r="Z525">
        <v>308.7</v>
      </c>
      <c r="AA525">
        <v>281</v>
      </c>
      <c r="AB525">
        <v>309.25</v>
      </c>
      <c r="AC525" s="2">
        <f>(Table2[[#This Row],[Close Price]]/Table2[[#This Row],[Day Low]])-1</f>
        <v>-4.9439683586016692E-4</v>
      </c>
      <c r="AD525" s="2">
        <f>(Table2[[#This Row],[Day High]]/Table2[[#This Row],[Close Price]])-1</f>
        <v>2.5061830173124466E-2</v>
      </c>
      <c r="AE525" s="2">
        <f>(Table2[[#This Row],[Close Price]]/Table2[[#This Row],[Current Week Low]])-1</f>
        <v>2.7966101694915313E-2</v>
      </c>
      <c r="AF525" s="2">
        <f>(Table2[[#This Row],[Current Week High]]/Table2[[#This Row],[Close Price]])-1</f>
        <v>1.7971970321516872E-2</v>
      </c>
      <c r="AG525" s="2">
        <f>(Table2[[#This Row],[Close Price]]/Table2[[#This Row],[Current Month Low]])-1</f>
        <v>7.9181494661921814E-2</v>
      </c>
      <c r="AH525" s="2">
        <f>(Table2[[#This Row],[Current Month High]]/Table2[[#This Row],[Close Price]])-1</f>
        <v>1.9785655399835012E-2</v>
      </c>
      <c r="AI525">
        <v>4.3198680956306701</v>
      </c>
      <c r="AJ525">
        <v>27.764904149989398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0.04</v>
      </c>
      <c r="AM525" t="s">
        <v>10218</v>
      </c>
      <c r="AN525">
        <v>1.69</v>
      </c>
      <c r="AO525" t="s">
        <v>10218</v>
      </c>
      <c r="AP525">
        <v>6.3957762081316996E-2</v>
      </c>
      <c r="AQ525">
        <f>(Table2[[#This Row],[Sharpe Ratio]]-AVERAGE(Table2[Sharpe Ratio]))/_xlfn.STDEV.P(Table2[Sharpe Ratio])</f>
        <v>7.7232965581609483E-2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-1.8714317026632081</v>
      </c>
      <c r="AS525">
        <f>_xlfn.RANK.AVG(Table2[[#This Row],[1Y Return vs Nifty Z-Score]],Table2[1Y Return vs Nifty Z-Score])</f>
        <v>639</v>
      </c>
      <c r="AT525">
        <f>_xlfn.RANK.AVG(Table2[[#This Row],[6M Return vs Nifty Z-Score]],Table2[6M Return vs Nifty Z-Score])</f>
        <v>505</v>
      </c>
      <c r="AU525">
        <f>_xlfn.RANK.AVG(Table2[[#This Row],[Sharpe Ratio Z-Score]],Table2[Sharpe Ratio Z-Score])</f>
        <v>310</v>
      </c>
      <c r="AV525">
        <f>(Table2[[#This Row],[Rank 1Y]]+Table2[[#This Row],[Rank 6M]]+Table2[[#This Row],[Rank Sharpe]])/3</f>
        <v>484.66666666666669</v>
      </c>
    </row>
    <row r="526" spans="1:48" x14ac:dyDescent="0.3">
      <c r="A526" t="s">
        <v>536</v>
      </c>
      <c r="B526" t="s">
        <v>537</v>
      </c>
      <c r="C526" t="s">
        <v>10171</v>
      </c>
      <c r="D526" t="s">
        <v>173</v>
      </c>
      <c r="E526">
        <v>38360.043839999998</v>
      </c>
      <c r="F526">
        <v>548</v>
      </c>
      <c r="G526">
        <v>-7.9776604634884496</v>
      </c>
      <c r="H526">
        <f>(Table2[[#This Row],[1Y Return vs Nifty]]-AVERAGE(Table2[1Y Return vs Nifty]))/_xlfn.STDEV.P(Table2[1Y Return vs Nifty])</f>
        <v>-0.65266361679323648</v>
      </c>
      <c r="I526">
        <v>5.6647935938090903</v>
      </c>
      <c r="J526">
        <f>(Table2[[#This Row],[1M Return vs Nifty]]-AVERAGE(Table2[1M Return vs Nifty]))/_xlfn.STDEV.P(Table2[1M Return vs Nifty])</f>
        <v>0.36265475218413645</v>
      </c>
      <c r="K526">
        <v>12.4771780660367</v>
      </c>
      <c r="L526">
        <f>(Table2[[#This Row],[6M Return vs Nifty]]-AVERAGE(Table2[6M Return vs Nifty]))/_xlfn.STDEV.P(Table2[6M Return vs Nifty])</f>
        <v>0.21104471724203827</v>
      </c>
      <c r="M526">
        <v>0.86104957117057601</v>
      </c>
      <c r="N526">
        <f>(Table2[[#This Row],[1W Return vs Nifty]]-AVERAGE(Table2[1W Return vs Nifty]))/_xlfn.STDEV.P(Table2[1W Return vs Nifty])</f>
        <v>-0.22280822966274202</v>
      </c>
      <c r="O526">
        <v>531.1</v>
      </c>
      <c r="P526">
        <v>504.528070100739</v>
      </c>
      <c r="Q526">
        <v>461.85605129800399</v>
      </c>
      <c r="R526">
        <v>60.277129473827998</v>
      </c>
      <c r="S526" s="2">
        <f>(Table2[[#This Row],[Close Price]]-Table2[[#This Row],[20D EMA]])/Table2[[#This Row],[20D EMA]]</f>
        <v>3.1820749388062466E-2</v>
      </c>
      <c r="T526" s="2">
        <f>(Table2[[#This Row],[Close Price]]-Table2[[#This Row],[50D EMA]])/Table2[[#This Row],[50D EMA]]</f>
        <v>8.6163550603995068E-2</v>
      </c>
      <c r="U526" s="2">
        <f>(Table2[[#This Row],[Close Price]]-Table2[[#This Row],[200D EMA]])/Table2[[#This Row],[200D EMA]]</f>
        <v>0.18651687784515622</v>
      </c>
      <c r="V526">
        <v>0.59802957482789099</v>
      </c>
      <c r="W526">
        <v>547.29999999999995</v>
      </c>
      <c r="X526">
        <v>553.54999999999995</v>
      </c>
      <c r="Y526">
        <v>541.29999999999995</v>
      </c>
      <c r="Z526">
        <v>559.4</v>
      </c>
      <c r="AA526">
        <v>502.85</v>
      </c>
      <c r="AB526">
        <v>559.4</v>
      </c>
      <c r="AC526" s="2">
        <f>(Table2[[#This Row],[Close Price]]/Table2[[#This Row],[Day Low]])-1</f>
        <v>1.2790060295999606E-3</v>
      </c>
      <c r="AD526" s="2">
        <f>(Table2[[#This Row],[Day High]]/Table2[[#This Row],[Close Price]])-1</f>
        <v>1.0127737226277356E-2</v>
      </c>
      <c r="AE526" s="2">
        <f>(Table2[[#This Row],[Close Price]]/Table2[[#This Row],[Current Week Low]])-1</f>
        <v>1.2377609458710692E-2</v>
      </c>
      <c r="AF526" s="2">
        <f>(Table2[[#This Row],[Current Week High]]/Table2[[#This Row],[Close Price]])-1</f>
        <v>2.0802919708029055E-2</v>
      </c>
      <c r="AG526" s="2">
        <f>(Table2[[#This Row],[Close Price]]/Table2[[#This Row],[Current Month Low]])-1</f>
        <v>8.97882072188525E-2</v>
      </c>
      <c r="AH526" s="2">
        <f>(Table2[[#This Row],[Current Month High]]/Table2[[#This Row],[Close Price]])-1</f>
        <v>2.0802919708029055E-2</v>
      </c>
      <c r="AI526">
        <v>2.0802919708029002</v>
      </c>
      <c r="AJ526">
        <v>45.861059355869003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0.11</v>
      </c>
      <c r="AM526" t="s">
        <v>10218</v>
      </c>
      <c r="AN526">
        <v>4.28</v>
      </c>
      <c r="AO526" t="s">
        <v>10218</v>
      </c>
      <c r="AP526">
        <v>-4.4639717577307003E-2</v>
      </c>
      <c r="AQ526">
        <f>(Table2[[#This Row],[Sharpe Ratio]]-AVERAGE(Table2[Sharpe Ratio]))/_xlfn.STDEV.P(Table2[Sharpe Ratio])</f>
        <v>-1.1798617993697185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-1.4816341763995222</v>
      </c>
      <c r="AS526">
        <f>_xlfn.RANK.AVG(Table2[[#This Row],[1Y Return vs Nifty Z-Score]],Table2[1Y Return vs Nifty Z-Score])</f>
        <v>560</v>
      </c>
      <c r="AT526">
        <f>_xlfn.RANK.AVG(Table2[[#This Row],[6M Return vs Nifty Z-Score]],Table2[6M Return vs Nifty Z-Score])</f>
        <v>253</v>
      </c>
      <c r="AU526">
        <f>_xlfn.RANK.AVG(Table2[[#This Row],[Sharpe Ratio Z-Score]],Table2[Sharpe Ratio Z-Score])</f>
        <v>642</v>
      </c>
      <c r="AV526">
        <f>(Table2[[#This Row],[Rank 1Y]]+Table2[[#This Row],[Rank 6M]]+Table2[[#This Row],[Rank Sharpe]])/3</f>
        <v>485</v>
      </c>
    </row>
    <row r="527" spans="1:48" x14ac:dyDescent="0.3">
      <c r="A527" t="s">
        <v>472</v>
      </c>
      <c r="B527" t="s">
        <v>473</v>
      </c>
      <c r="C527" t="s">
        <v>10171</v>
      </c>
      <c r="D527" t="s">
        <v>173</v>
      </c>
      <c r="E527">
        <v>46734.805586249997</v>
      </c>
      <c r="F527">
        <v>678.9</v>
      </c>
      <c r="G527">
        <v>14.335730298016999</v>
      </c>
      <c r="H527">
        <f>(Table2[[#This Row],[1Y Return vs Nifty]]-AVERAGE(Table2[1Y Return vs Nifty]))/_xlfn.STDEV.P(Table2[1Y Return vs Nifty])</f>
        <v>-0.34671355517859709</v>
      </c>
      <c r="I527">
        <v>3.7189454028382798</v>
      </c>
      <c r="J527">
        <f>(Table2[[#This Row],[1M Return vs Nifty]]-AVERAGE(Table2[1M Return vs Nifty]))/_xlfn.STDEV.P(Table2[1M Return vs Nifty])</f>
        <v>0.16681264378228913</v>
      </c>
      <c r="K527">
        <v>1.94371154406985</v>
      </c>
      <c r="L527">
        <f>(Table2[[#This Row],[6M Return vs Nifty]]-AVERAGE(Table2[6M Return vs Nifty]))/_xlfn.STDEV.P(Table2[6M Return vs Nifty])</f>
        <v>-0.14650853633568037</v>
      </c>
      <c r="M527">
        <v>4.9575449863934402</v>
      </c>
      <c r="N527">
        <f>(Table2[[#This Row],[1W Return vs Nifty]]-AVERAGE(Table2[1W Return vs Nifty]))/_xlfn.STDEV.P(Table2[1W Return vs Nifty])</f>
        <v>0.61974278184272502</v>
      </c>
      <c r="O527">
        <v>646.35</v>
      </c>
      <c r="P527">
        <v>619.81507742891597</v>
      </c>
      <c r="Q527">
        <v>554.66401179211005</v>
      </c>
      <c r="R527">
        <v>73.711265033588205</v>
      </c>
      <c r="S527" s="2">
        <f>(Table2[[#This Row],[Close Price]]-Table2[[#This Row],[20D EMA]])/Table2[[#This Row],[20D EMA]]</f>
        <v>5.0359712230215757E-2</v>
      </c>
      <c r="T527" s="2">
        <f>(Table2[[#This Row],[Close Price]]-Table2[[#This Row],[50D EMA]])/Table2[[#This Row],[50D EMA]]</f>
        <v>9.5326694562153841E-2</v>
      </c>
      <c r="U527" s="2">
        <f>(Table2[[#This Row],[Close Price]]-Table2[[#This Row],[200D EMA]])/Table2[[#This Row],[200D EMA]]</f>
        <v>0.22398422390247666</v>
      </c>
      <c r="V527">
        <v>0.98358798912128897</v>
      </c>
      <c r="W527">
        <v>672.55</v>
      </c>
      <c r="X527">
        <v>682.75</v>
      </c>
      <c r="Y527">
        <v>649.20000000000005</v>
      </c>
      <c r="Z527">
        <v>687.3</v>
      </c>
      <c r="AA527">
        <v>612</v>
      </c>
      <c r="AB527">
        <v>687.3</v>
      </c>
      <c r="AC527" s="2">
        <f>(Table2[[#This Row],[Close Price]]/Table2[[#This Row],[Day Low]])-1</f>
        <v>9.4416771987213544E-3</v>
      </c>
      <c r="AD527" s="2">
        <f>(Table2[[#This Row],[Day High]]/Table2[[#This Row],[Close Price]])-1</f>
        <v>5.6709382825159693E-3</v>
      </c>
      <c r="AE527" s="2">
        <f>(Table2[[#This Row],[Close Price]]/Table2[[#This Row],[Current Week Low]])-1</f>
        <v>4.5748613678373351E-2</v>
      </c>
      <c r="AF527" s="2">
        <f>(Table2[[#This Row],[Current Week High]]/Table2[[#This Row],[Close Price]])-1</f>
        <v>1.2372956252761691E-2</v>
      </c>
      <c r="AG527" s="2">
        <f>(Table2[[#This Row],[Close Price]]/Table2[[#This Row],[Current Month Low]])-1</f>
        <v>0.10931372549019613</v>
      </c>
      <c r="AH527" s="2">
        <f>(Table2[[#This Row],[Current Month High]]/Table2[[#This Row],[Close Price]])-1</f>
        <v>1.2372956252761691E-2</v>
      </c>
      <c r="AI527">
        <v>1.23729562527616</v>
      </c>
      <c r="AJ527">
        <v>70.986021911598002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0.12</v>
      </c>
      <c r="AM527" t="s">
        <v>10218</v>
      </c>
      <c r="AN527">
        <v>6.96</v>
      </c>
      <c r="AO527" t="s">
        <v>10218</v>
      </c>
      <c r="AP527">
        <v>-6.2251352120407E-2</v>
      </c>
      <c r="AQ527">
        <f>(Table2[[#This Row],[Sharpe Ratio]]-AVERAGE(Table2[Sharpe Ratio]))/_xlfn.STDEV.P(Table2[Sharpe Ratio])</f>
        <v>-1.3837292708429281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-1.0903959367321914</v>
      </c>
      <c r="AS527">
        <f>_xlfn.RANK.AVG(Table2[[#This Row],[1Y Return vs Nifty Z-Score]],Table2[1Y Return vs Nifty Z-Score])</f>
        <v>413</v>
      </c>
      <c r="AT527">
        <f>_xlfn.RANK.AVG(Table2[[#This Row],[6M Return vs Nifty Z-Score]],Table2[6M Return vs Nifty Z-Score])</f>
        <v>370</v>
      </c>
      <c r="AU527">
        <f>_xlfn.RANK.AVG(Table2[[#This Row],[Sharpe Ratio Z-Score]],Table2[Sharpe Ratio Z-Score])</f>
        <v>674</v>
      </c>
      <c r="AV527">
        <f>(Table2[[#This Row],[Rank 1Y]]+Table2[[#This Row],[Rank 6M]]+Table2[[#This Row],[Rank Sharpe]])/3</f>
        <v>485.66666666666669</v>
      </c>
    </row>
    <row r="528" spans="1:48" x14ac:dyDescent="0.3">
      <c r="A528" t="s">
        <v>1137</v>
      </c>
      <c r="B528" t="s">
        <v>1138</v>
      </c>
      <c r="C528" t="s">
        <v>10175</v>
      </c>
      <c r="D528" t="s">
        <v>978</v>
      </c>
      <c r="E528">
        <v>10855.2978423</v>
      </c>
      <c r="F528">
        <v>51</v>
      </c>
      <c r="G528">
        <v>-15.199522792239099</v>
      </c>
      <c r="H528">
        <f>(Table2[[#This Row],[1Y Return vs Nifty]]-AVERAGE(Table2[1Y Return vs Nifty]))/_xlfn.STDEV.P(Table2[1Y Return vs Nifty])</f>
        <v>-0.75168618346945559</v>
      </c>
      <c r="I528">
        <v>2.77816018862314</v>
      </c>
      <c r="J528">
        <f>(Table2[[#This Row],[1M Return vs Nifty]]-AVERAGE(Table2[1M Return vs Nifty]))/_xlfn.STDEV.P(Table2[1M Return vs Nifty])</f>
        <v>7.2126243907870341E-2</v>
      </c>
      <c r="K528">
        <v>-8.5962420083127302</v>
      </c>
      <c r="L528">
        <f>(Table2[[#This Row],[6M Return vs Nifty]]-AVERAGE(Table2[6M Return vs Nifty]))/_xlfn.STDEV.P(Table2[6M Return vs Nifty])</f>
        <v>-0.50428198891686715</v>
      </c>
      <c r="M528">
        <v>7.5620446241209098</v>
      </c>
      <c r="N528">
        <f>(Table2[[#This Row],[1W Return vs Nifty]]-AVERAGE(Table2[1W Return vs Nifty]))/_xlfn.STDEV.P(Table2[1W Return vs Nifty])</f>
        <v>1.1554259895129373</v>
      </c>
      <c r="O528">
        <v>49.53</v>
      </c>
      <c r="P528">
        <v>47.773858067554897</v>
      </c>
      <c r="Q528">
        <v>46.625080165728598</v>
      </c>
      <c r="R528">
        <v>58.602870521778499</v>
      </c>
      <c r="S528" s="2">
        <f>(Table2[[#This Row],[Close Price]]-Table2[[#This Row],[20D EMA]])/Table2[[#This Row],[20D EMA]]</f>
        <v>2.9678982434887924E-2</v>
      </c>
      <c r="T528" s="2">
        <f>(Table2[[#This Row],[Close Price]]-Table2[[#This Row],[50D EMA]])/Table2[[#This Row],[50D EMA]]</f>
        <v>6.7529441057139622E-2</v>
      </c>
      <c r="U528" s="2">
        <f>(Table2[[#This Row],[Close Price]]-Table2[[#This Row],[200D EMA]])/Table2[[#This Row],[200D EMA]]</f>
        <v>9.3831899456703852E-2</v>
      </c>
      <c r="V528">
        <v>1.1510099082632099</v>
      </c>
      <c r="W528">
        <v>50.1</v>
      </c>
      <c r="X528">
        <v>51.19</v>
      </c>
      <c r="Y528">
        <v>50.37</v>
      </c>
      <c r="Z528">
        <v>53.25</v>
      </c>
      <c r="AA528">
        <v>44.1</v>
      </c>
      <c r="AB528">
        <v>53.25</v>
      </c>
      <c r="AC528" s="2">
        <f>(Table2[[#This Row],[Close Price]]/Table2[[#This Row],[Day Low]])-1</f>
        <v>1.7964071856287456E-2</v>
      </c>
      <c r="AD528" s="2">
        <f>(Table2[[#This Row],[Day High]]/Table2[[#This Row],[Close Price]])-1</f>
        <v>3.7254901960783737E-3</v>
      </c>
      <c r="AE528" s="2">
        <f>(Table2[[#This Row],[Close Price]]/Table2[[#This Row],[Current Week Low]])-1</f>
        <v>1.2507444907683185E-2</v>
      </c>
      <c r="AF528" s="2">
        <f>(Table2[[#This Row],[Current Week High]]/Table2[[#This Row],[Close Price]])-1</f>
        <v>4.4117647058823595E-2</v>
      </c>
      <c r="AG528" s="2">
        <f>(Table2[[#This Row],[Close Price]]/Table2[[#This Row],[Current Month Low]])-1</f>
        <v>0.15646258503401356</v>
      </c>
      <c r="AH528" s="2">
        <f>(Table2[[#This Row],[Current Month High]]/Table2[[#This Row],[Close Price]])-1</f>
        <v>4.4117647058823595E-2</v>
      </c>
      <c r="AI528">
        <v>12.2549019607843</v>
      </c>
      <c r="AJ528">
        <v>39.534883720930203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0.1</v>
      </c>
      <c r="AM528" t="s">
        <v>10218</v>
      </c>
      <c r="AN528">
        <v>2.2000000000000002</v>
      </c>
      <c r="AO528" t="s">
        <v>10218</v>
      </c>
      <c r="AP528">
        <v>4.9222768672862002E-2</v>
      </c>
      <c r="AQ528">
        <f>(Table2[[#This Row],[Sharpe Ratio]]-AVERAGE(Table2[Sharpe Ratio]))/_xlfn.STDEV.P(Table2[Sharpe Ratio])</f>
        <v>-9.3335293770163766E-2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-0.12175123273567889</v>
      </c>
      <c r="AS528">
        <f>_xlfn.RANK.AVG(Table2[[#This Row],[1Y Return vs Nifty Z-Score]],Table2[1Y Return vs Nifty Z-Score])</f>
        <v>596</v>
      </c>
      <c r="AT528">
        <f>_xlfn.RANK.AVG(Table2[[#This Row],[6M Return vs Nifty Z-Score]],Table2[6M Return vs Nifty Z-Score])</f>
        <v>498</v>
      </c>
      <c r="AU528">
        <f>_xlfn.RANK.AVG(Table2[[#This Row],[Sharpe Ratio Z-Score]],Table2[Sharpe Ratio Z-Score])</f>
        <v>366</v>
      </c>
      <c r="AV528">
        <f>(Table2[[#This Row],[Rank 1Y]]+Table2[[#This Row],[Rank 6M]]+Table2[[#This Row],[Rank Sharpe]])/3</f>
        <v>486.66666666666669</v>
      </c>
    </row>
    <row r="529" spans="1:48" x14ac:dyDescent="0.3">
      <c r="A529" t="s">
        <v>1860</v>
      </c>
      <c r="B529" t="s">
        <v>1861</v>
      </c>
      <c r="C529" t="s">
        <v>10172</v>
      </c>
      <c r="D529" t="s">
        <v>21</v>
      </c>
      <c r="E529">
        <v>3843.5438949499999</v>
      </c>
      <c r="F529">
        <v>651.1</v>
      </c>
      <c r="G529">
        <v>-9.6574044847351708</v>
      </c>
      <c r="H529">
        <f>(Table2[[#This Row],[1Y Return vs Nifty]]-AVERAGE(Table2[1Y Return vs Nifty]))/_xlfn.STDEV.P(Table2[1Y Return vs Nifty])</f>
        <v>-0.67569542725585141</v>
      </c>
      <c r="I529">
        <v>-1.1738205831327899</v>
      </c>
      <c r="J529">
        <f>(Table2[[#This Row],[1M Return vs Nifty]]-AVERAGE(Table2[1M Return vs Nifty]))/_xlfn.STDEV.P(Table2[1M Return vs Nifty])</f>
        <v>-0.32562536400050385</v>
      </c>
      <c r="K529">
        <v>-21.384675942138799</v>
      </c>
      <c r="L529">
        <f>(Table2[[#This Row],[6M Return vs Nifty]]-AVERAGE(Table2[6M Return vs Nifty]))/_xlfn.STDEV.P(Table2[6M Return vs Nifty])</f>
        <v>-0.938378983640064</v>
      </c>
      <c r="M529">
        <v>2.4692909822601301</v>
      </c>
      <c r="N529">
        <f>(Table2[[#This Row],[1W Return vs Nifty]]-AVERAGE(Table2[1W Return vs Nifty]))/_xlfn.STDEV.P(Table2[1W Return vs Nifty])</f>
        <v>0.10796851736426887</v>
      </c>
      <c r="O529">
        <v>640.61</v>
      </c>
      <c r="P529">
        <v>621.90246673071795</v>
      </c>
      <c r="Q529">
        <v>597.64269204579296</v>
      </c>
      <c r="R529">
        <v>54.748035683561199</v>
      </c>
      <c r="S529" s="2">
        <f>(Table2[[#This Row],[Close Price]]-Table2[[#This Row],[20D EMA]])/Table2[[#This Row],[20D EMA]]</f>
        <v>1.6375017561386818E-2</v>
      </c>
      <c r="T529" s="2">
        <f>(Table2[[#This Row],[Close Price]]-Table2[[#This Row],[50D EMA]])/Table2[[#This Row],[50D EMA]]</f>
        <v>4.6948733653961412E-2</v>
      </c>
      <c r="U529" s="2">
        <f>(Table2[[#This Row],[Close Price]]-Table2[[#This Row],[200D EMA]])/Table2[[#This Row],[200D EMA]]</f>
        <v>8.9446936548687905E-2</v>
      </c>
      <c r="V529">
        <v>0.82557408084392503</v>
      </c>
      <c r="W529">
        <v>648.54999999999995</v>
      </c>
      <c r="X529">
        <v>660.9</v>
      </c>
      <c r="Y529">
        <v>641.54999999999995</v>
      </c>
      <c r="Z529">
        <v>665.15</v>
      </c>
      <c r="AA529">
        <v>600</v>
      </c>
      <c r="AB529">
        <v>689.7</v>
      </c>
      <c r="AC529" s="2">
        <f>(Table2[[#This Row],[Close Price]]/Table2[[#This Row],[Day Low]])-1</f>
        <v>3.9318479685452878E-3</v>
      </c>
      <c r="AD529" s="2">
        <f>(Table2[[#This Row],[Day High]]/Table2[[#This Row],[Close Price]])-1</f>
        <v>1.5051451389955339E-2</v>
      </c>
      <c r="AE529" s="2">
        <f>(Table2[[#This Row],[Close Price]]/Table2[[#This Row],[Current Week Low]])-1</f>
        <v>1.4885823396461717E-2</v>
      </c>
      <c r="AF529" s="2">
        <f>(Table2[[#This Row],[Current Week High]]/Table2[[#This Row],[Close Price]])-1</f>
        <v>2.1578866533558561E-2</v>
      </c>
      <c r="AG529" s="2">
        <f>(Table2[[#This Row],[Close Price]]/Table2[[#This Row],[Current Month Low]])-1</f>
        <v>8.5166666666666613E-2</v>
      </c>
      <c r="AH529" s="2">
        <f>(Table2[[#This Row],[Current Month High]]/Table2[[#This Row],[Close Price]])-1</f>
        <v>5.9284288127783746E-2</v>
      </c>
      <c r="AI529">
        <v>21.5635079096912</v>
      </c>
      <c r="AJ529">
        <v>44.688888888888798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-0.02</v>
      </c>
      <c r="AM529" t="s">
        <v>10217</v>
      </c>
      <c r="AN529">
        <v>0.89</v>
      </c>
      <c r="AO529" t="s">
        <v>10218</v>
      </c>
      <c r="AP529">
        <v>7.9322148654328004E-2</v>
      </c>
      <c r="AQ529">
        <f>(Table2[[#This Row],[Sharpe Ratio]]-AVERAGE(Table2[Sharpe Ratio]))/_xlfn.STDEV.P(Table2[Sharpe Ratio])</f>
        <v>0.25508690830970665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-1.5766443492224438</v>
      </c>
      <c r="AS529">
        <f>_xlfn.RANK.AVG(Table2[[#This Row],[1Y Return vs Nifty Z-Score]],Table2[1Y Return vs Nifty Z-Score])</f>
        <v>571</v>
      </c>
      <c r="AT529">
        <f>_xlfn.RANK.AVG(Table2[[#This Row],[6M Return vs Nifty Z-Score]],Table2[6M Return vs Nifty Z-Score])</f>
        <v>630</v>
      </c>
      <c r="AU529">
        <f>_xlfn.RANK.AVG(Table2[[#This Row],[Sharpe Ratio Z-Score]],Table2[Sharpe Ratio Z-Score])</f>
        <v>266</v>
      </c>
      <c r="AV529">
        <f>(Table2[[#This Row],[Rank 1Y]]+Table2[[#This Row],[Rank 6M]]+Table2[[#This Row],[Rank Sharpe]])/3</f>
        <v>489</v>
      </c>
    </row>
    <row r="530" spans="1:48" x14ac:dyDescent="0.3">
      <c r="A530" t="s">
        <v>569</v>
      </c>
      <c r="B530" t="s">
        <v>570</v>
      </c>
      <c r="C530" t="s">
        <v>10178</v>
      </c>
      <c r="D530" t="s">
        <v>60</v>
      </c>
      <c r="E530">
        <v>35283.228997680002</v>
      </c>
      <c r="F530">
        <v>2141.6</v>
      </c>
      <c r="G530">
        <v>37.4766017664138</v>
      </c>
      <c r="H530">
        <f>(Table2[[#This Row],[1Y Return vs Nifty]]-AVERAGE(Table2[1Y Return vs Nifty]))/_xlfn.STDEV.P(Table2[1Y Return vs Nifty])</f>
        <v>-2.9417491696097472E-2</v>
      </c>
      <c r="I530">
        <v>8.4507646125871005</v>
      </c>
      <c r="J530">
        <f>(Table2[[#This Row],[1M Return vs Nifty]]-AVERAGE(Table2[1M Return vs Nifty]))/_xlfn.STDEV.P(Table2[1M Return vs Nifty])</f>
        <v>0.64305197987933271</v>
      </c>
      <c r="K530">
        <v>-5.38826751238879</v>
      </c>
      <c r="L530">
        <f>(Table2[[#This Row],[6M Return vs Nifty]]-AVERAGE(Table2[6M Return vs Nifty]))/_xlfn.STDEV.P(Table2[6M Return vs Nifty])</f>
        <v>-0.39538889887666923</v>
      </c>
      <c r="M530">
        <v>0.73023485981116798</v>
      </c>
      <c r="N530">
        <f>(Table2[[#This Row],[1W Return vs Nifty]]-AVERAGE(Table2[1W Return vs Nifty]))/_xlfn.STDEV.P(Table2[1W Return vs Nifty])</f>
        <v>-0.24971368327708934</v>
      </c>
      <c r="O530">
        <v>1992.16</v>
      </c>
      <c r="P530">
        <v>1917.5198340837301</v>
      </c>
      <c r="Q530">
        <v>1804.0230490368201</v>
      </c>
      <c r="R530">
        <v>79.217698863573005</v>
      </c>
      <c r="S530" s="2">
        <f>(Table2[[#This Row],[Close Price]]-Table2[[#This Row],[20D EMA]])/Table2[[#This Row],[20D EMA]]</f>
        <v>7.501405509597614E-2</v>
      </c>
      <c r="T530" s="2">
        <f>(Table2[[#This Row],[Close Price]]-Table2[[#This Row],[50D EMA]])/Table2[[#This Row],[50D EMA]]</f>
        <v>0.11685937320348218</v>
      </c>
      <c r="U530" s="2">
        <f>(Table2[[#This Row],[Close Price]]-Table2[[#This Row],[200D EMA]])/Table2[[#This Row],[200D EMA]]</f>
        <v>0.18712452213036546</v>
      </c>
      <c r="V530">
        <v>0.79528626743530195</v>
      </c>
      <c r="W530">
        <v>2133</v>
      </c>
      <c r="X530">
        <v>2159.9499999999998</v>
      </c>
      <c r="Y530">
        <v>2002.65</v>
      </c>
      <c r="Z530">
        <v>2183.85</v>
      </c>
      <c r="AA530">
        <v>1803</v>
      </c>
      <c r="AB530">
        <v>2183.85</v>
      </c>
      <c r="AC530" s="2">
        <f>(Table2[[#This Row],[Close Price]]/Table2[[#This Row],[Day Low]])-1</f>
        <v>4.0318799812470996E-3</v>
      </c>
      <c r="AD530" s="2">
        <f>(Table2[[#This Row],[Day High]]/Table2[[#This Row],[Close Price]])-1</f>
        <v>8.5683601045947189E-3</v>
      </c>
      <c r="AE530" s="2">
        <f>(Table2[[#This Row],[Close Price]]/Table2[[#This Row],[Current Week Low]])-1</f>
        <v>6.9383067435647705E-2</v>
      </c>
      <c r="AF530" s="2">
        <f>(Table2[[#This Row],[Current Week High]]/Table2[[#This Row],[Close Price]])-1</f>
        <v>1.9728240567799871E-2</v>
      </c>
      <c r="AG530" s="2">
        <f>(Table2[[#This Row],[Close Price]]/Table2[[#This Row],[Current Month Low]])-1</f>
        <v>0.18779811425402104</v>
      </c>
      <c r="AH530" s="2">
        <f>(Table2[[#This Row],[Current Month High]]/Table2[[#This Row],[Close Price]])-1</f>
        <v>1.9728240567799871E-2</v>
      </c>
      <c r="AI530">
        <v>2.44676877101233</v>
      </c>
      <c r="AJ530">
        <v>69.209497096353601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0.06</v>
      </c>
      <c r="AM530" t="s">
        <v>10218</v>
      </c>
      <c r="AN530">
        <v>5.41</v>
      </c>
      <c r="AO530" t="s">
        <v>10218</v>
      </c>
      <c r="AP530">
        <v>-0.10489147516340799</v>
      </c>
      <c r="AQ530">
        <f>(Table2[[#This Row],[Sharpe Ratio]]-AVERAGE(Table2[Sharpe Ratio]))/_xlfn.STDEV.P(Table2[Sharpe Ratio])</f>
        <v>-1.8773196895408293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-1.9087877835113525</v>
      </c>
      <c r="AS530">
        <f>_xlfn.RANK.AVG(Table2[[#This Row],[1Y Return vs Nifty Z-Score]],Table2[1Y Return vs Nifty Z-Score])</f>
        <v>293</v>
      </c>
      <c r="AT530">
        <f>_xlfn.RANK.AVG(Table2[[#This Row],[6M Return vs Nifty Z-Score]],Table2[6M Return vs Nifty Z-Score])</f>
        <v>458</v>
      </c>
      <c r="AU530">
        <f>_xlfn.RANK.AVG(Table2[[#This Row],[Sharpe Ratio Z-Score]],Table2[Sharpe Ratio Z-Score])</f>
        <v>719</v>
      </c>
      <c r="AV530">
        <f>(Table2[[#This Row],[Rank 1Y]]+Table2[[#This Row],[Rank 6M]]+Table2[[#This Row],[Rank Sharpe]])/3</f>
        <v>490</v>
      </c>
    </row>
    <row r="531" spans="1:48" x14ac:dyDescent="0.3">
      <c r="A531" t="s">
        <v>1105</v>
      </c>
      <c r="B531" t="s">
        <v>1106</v>
      </c>
      <c r="C531" t="s">
        <v>10173</v>
      </c>
      <c r="D531" t="s">
        <v>502</v>
      </c>
      <c r="E531">
        <v>11300.124818124999</v>
      </c>
      <c r="F531">
        <v>848.65</v>
      </c>
      <c r="G531">
        <v>-13.368126583680301</v>
      </c>
      <c r="H531">
        <f>(Table2[[#This Row],[1Y Return vs Nifty]]-AVERAGE(Table2[1Y Return vs Nifty]))/_xlfn.STDEV.P(Table2[1Y Return vs Nifty])</f>
        <v>-0.72657499401204584</v>
      </c>
      <c r="I531">
        <v>-10.8172702720123</v>
      </c>
      <c r="J531">
        <f>(Table2[[#This Row],[1M Return vs Nifty]]-AVERAGE(Table2[1M Return vs Nifty]))/_xlfn.STDEV.P(Table2[1M Return vs Nifty])</f>
        <v>-1.2962013462897781</v>
      </c>
      <c r="K531">
        <v>-5.5404717867774398</v>
      </c>
      <c r="L531">
        <f>(Table2[[#This Row],[6M Return vs Nifty]]-AVERAGE(Table2[6M Return vs Nifty]))/_xlfn.STDEV.P(Table2[6M Return vs Nifty])</f>
        <v>-0.40055539685742469</v>
      </c>
      <c r="M531">
        <v>-0.67241217275030796</v>
      </c>
      <c r="N531">
        <f>(Table2[[#This Row],[1W Return vs Nifty]]-AVERAGE(Table2[1W Return vs Nifty]))/_xlfn.STDEV.P(Table2[1W Return vs Nifty])</f>
        <v>-0.53820458984033248</v>
      </c>
      <c r="O531">
        <v>858.06</v>
      </c>
      <c r="P531">
        <v>838.93475057194905</v>
      </c>
      <c r="Q531">
        <v>784.72387691644201</v>
      </c>
      <c r="R531">
        <v>43.485194729324697</v>
      </c>
      <c r="S531" s="2">
        <f>(Table2[[#This Row],[Close Price]]-Table2[[#This Row],[20D EMA]])/Table2[[#This Row],[20D EMA]]</f>
        <v>-1.0966599072325908E-2</v>
      </c>
      <c r="T531" s="2">
        <f>(Table2[[#This Row],[Close Price]]-Table2[[#This Row],[50D EMA]])/Table2[[#This Row],[50D EMA]]</f>
        <v>1.1580458934890339E-2</v>
      </c>
      <c r="U531" s="2">
        <f>(Table2[[#This Row],[Close Price]]-Table2[[#This Row],[200D EMA]])/Table2[[#This Row],[200D EMA]]</f>
        <v>8.1463206312460484E-2</v>
      </c>
      <c r="V531">
        <v>1.26821429311776</v>
      </c>
      <c r="W531">
        <v>846.05</v>
      </c>
      <c r="X531">
        <v>853.45</v>
      </c>
      <c r="Y531">
        <v>845.15</v>
      </c>
      <c r="Z531">
        <v>872</v>
      </c>
      <c r="AA531">
        <v>792.95</v>
      </c>
      <c r="AB531">
        <v>938</v>
      </c>
      <c r="AC531" s="2">
        <f>(Table2[[#This Row],[Close Price]]/Table2[[#This Row],[Day Low]])-1</f>
        <v>3.0731044264522556E-3</v>
      </c>
      <c r="AD531" s="2">
        <f>(Table2[[#This Row],[Day High]]/Table2[[#This Row],[Close Price]])-1</f>
        <v>5.6560419489779523E-3</v>
      </c>
      <c r="AE531" s="2">
        <f>(Table2[[#This Row],[Close Price]]/Table2[[#This Row],[Current Week Low]])-1</f>
        <v>4.1412766964443737E-3</v>
      </c>
      <c r="AF531" s="2">
        <f>(Table2[[#This Row],[Current Week High]]/Table2[[#This Row],[Close Price]])-1</f>
        <v>2.7514287397631509E-2</v>
      </c>
      <c r="AG531" s="2">
        <f>(Table2[[#This Row],[Close Price]]/Table2[[#This Row],[Current Month Low]])-1</f>
        <v>7.0244025474493821E-2</v>
      </c>
      <c r="AH531" s="2">
        <f>(Table2[[#This Row],[Current Month High]]/Table2[[#This Row],[Close Price]])-1</f>
        <v>0.10528486419607619</v>
      </c>
      <c r="AI531">
        <v>10.528486419607599</v>
      </c>
      <c r="AJ531">
        <v>24.801470588235201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0.04</v>
      </c>
      <c r="AM531" t="s">
        <v>10218</v>
      </c>
      <c r="AN531">
        <v>-2.2599999999999998</v>
      </c>
      <c r="AO531" t="s">
        <v>10217</v>
      </c>
      <c r="AP531">
        <v>2.7079072475837001E-2</v>
      </c>
      <c r="AQ531">
        <f>(Table2[[#This Row],[Sharpe Ratio]]-AVERAGE(Table2[Sharpe Ratio]))/_xlfn.STDEV.P(Table2[Sharpe Ratio])</f>
        <v>-0.34966467317618183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-3.311201000175763</v>
      </c>
      <c r="AS531">
        <f>_xlfn.RANK.AVG(Table2[[#This Row],[1Y Return vs Nifty Z-Score]],Table2[1Y Return vs Nifty Z-Score])</f>
        <v>584</v>
      </c>
      <c r="AT531">
        <f>_xlfn.RANK.AVG(Table2[[#This Row],[6M Return vs Nifty Z-Score]],Table2[6M Return vs Nifty Z-Score])</f>
        <v>460</v>
      </c>
      <c r="AU531">
        <f>_xlfn.RANK.AVG(Table2[[#This Row],[Sharpe Ratio Z-Score]],Table2[Sharpe Ratio Z-Score])</f>
        <v>428</v>
      </c>
      <c r="AV531">
        <f>(Table2[[#This Row],[Rank 1Y]]+Table2[[#This Row],[Rank 6M]]+Table2[[#This Row],[Rank Sharpe]])/3</f>
        <v>490.66666666666669</v>
      </c>
    </row>
    <row r="532" spans="1:48" x14ac:dyDescent="0.3">
      <c r="A532" t="s">
        <v>19</v>
      </c>
      <c r="B532" t="s">
        <v>20</v>
      </c>
      <c r="C532" t="s">
        <v>10172</v>
      </c>
      <c r="D532" t="s">
        <v>21</v>
      </c>
      <c r="E532">
        <v>1586658.00970613</v>
      </c>
      <c r="F532">
        <v>4385.3500000000004</v>
      </c>
      <c r="G532">
        <v>1.8616322411206701</v>
      </c>
      <c r="H532">
        <f>(Table2[[#This Row],[1Y Return vs Nifty]]-AVERAGE(Table2[1Y Return vs Nifty]))/_xlfn.STDEV.P(Table2[1Y Return vs Nifty])</f>
        <v>-0.5177521530271384</v>
      </c>
      <c r="I532">
        <v>8.4996637207253407</v>
      </c>
      <c r="J532">
        <f>(Table2[[#This Row],[1M Return vs Nifty]]-AVERAGE(Table2[1M Return vs Nifty]))/_xlfn.STDEV.P(Table2[1M Return vs Nifty])</f>
        <v>0.64797348633661955</v>
      </c>
      <c r="K532">
        <v>7.5337152839809393E-2</v>
      </c>
      <c r="L532">
        <f>(Table2[[#This Row],[6M Return vs Nifty]]-AVERAGE(Table2[6M Return vs Nifty]))/_xlfn.STDEV.P(Table2[6M Return vs Nifty])</f>
        <v>-0.20992957072093521</v>
      </c>
      <c r="M532">
        <v>-0.595068249841323</v>
      </c>
      <c r="N532">
        <f>(Table2[[#This Row],[1W Return vs Nifty]]-AVERAGE(Table2[1W Return vs Nifty]))/_xlfn.STDEV.P(Table2[1W Return vs Nifty])</f>
        <v>-0.52229679698925202</v>
      </c>
      <c r="O532">
        <v>4212.9799999999996</v>
      </c>
      <c r="P532">
        <v>4062.0461971396298</v>
      </c>
      <c r="Q532">
        <v>3852.1971070715999</v>
      </c>
      <c r="R532">
        <v>77.955956234354403</v>
      </c>
      <c r="S532" s="2">
        <f>(Table2[[#This Row],[Close Price]]-Table2[[#This Row],[20D EMA]])/Table2[[#This Row],[20D EMA]]</f>
        <v>4.09140323476496E-2</v>
      </c>
      <c r="T532" s="2">
        <f>(Table2[[#This Row],[Close Price]]-Table2[[#This Row],[50D EMA]])/Table2[[#This Row],[50D EMA]]</f>
        <v>7.959136532913666E-2</v>
      </c>
      <c r="U532" s="2">
        <f>(Table2[[#This Row],[Close Price]]-Table2[[#This Row],[200D EMA]])/Table2[[#This Row],[200D EMA]]</f>
        <v>0.1384022878657156</v>
      </c>
      <c r="V532">
        <v>1.02506156834497</v>
      </c>
      <c r="W532">
        <v>4371.05</v>
      </c>
      <c r="X532">
        <v>4399.3999999999996</v>
      </c>
      <c r="Y532">
        <v>4327.3</v>
      </c>
      <c r="Z532">
        <v>4431</v>
      </c>
      <c r="AA532">
        <v>3884</v>
      </c>
      <c r="AB532">
        <v>4431</v>
      </c>
      <c r="AC532" s="2">
        <f>(Table2[[#This Row],[Close Price]]/Table2[[#This Row],[Day Low]])-1</f>
        <v>3.2715251484196628E-3</v>
      </c>
      <c r="AD532" s="2">
        <f>(Table2[[#This Row],[Day High]]/Table2[[#This Row],[Close Price]])-1</f>
        <v>3.2038491796548829E-3</v>
      </c>
      <c r="AE532" s="2">
        <f>(Table2[[#This Row],[Close Price]]/Table2[[#This Row],[Current Week Low]])-1</f>
        <v>1.3414831419129802E-2</v>
      </c>
      <c r="AF532" s="2">
        <f>(Table2[[#This Row],[Current Week High]]/Table2[[#This Row],[Close Price]])-1</f>
        <v>1.0409659434252649E-2</v>
      </c>
      <c r="AG532" s="2">
        <f>(Table2[[#This Row],[Close Price]]/Table2[[#This Row],[Current Month Low]])-1</f>
        <v>0.12908084449021628</v>
      </c>
      <c r="AH532" s="2">
        <f>(Table2[[#This Row],[Current Month High]]/Table2[[#This Row],[Close Price]])-1</f>
        <v>1.0409659434252649E-2</v>
      </c>
      <c r="AI532">
        <v>1.0409659434252601</v>
      </c>
      <c r="AJ532">
        <v>32.447900936273001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-0.1</v>
      </c>
      <c r="AM532" t="s">
        <v>10217</v>
      </c>
      <c r="AN532">
        <v>4.8099999999999996</v>
      </c>
      <c r="AO532" t="s">
        <v>10218</v>
      </c>
      <c r="AP532">
        <v>-1.4581467696286999E-2</v>
      </c>
      <c r="AQ532">
        <f>(Table2[[#This Row],[Sharpe Ratio]]-AVERAGE(Table2[Sharpe Ratio]))/_xlfn.STDEV.P(Table2[Sharpe Ratio])</f>
        <v>-0.83191570809937254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-1.4339207425000786</v>
      </c>
      <c r="AS532">
        <f>_xlfn.RANK.AVG(Table2[[#This Row],[1Y Return vs Nifty Z-Score]],Table2[1Y Return vs Nifty Z-Score])</f>
        <v>498</v>
      </c>
      <c r="AT532">
        <f>_xlfn.RANK.AVG(Table2[[#This Row],[6M Return vs Nifty Z-Score]],Table2[6M Return vs Nifty Z-Score])</f>
        <v>392</v>
      </c>
      <c r="AU532">
        <f>_xlfn.RANK.AVG(Table2[[#This Row],[Sharpe Ratio Z-Score]],Table2[Sharpe Ratio Z-Score])</f>
        <v>583</v>
      </c>
      <c r="AV532">
        <f>(Table2[[#This Row],[Rank 1Y]]+Table2[[#This Row],[Rank 6M]]+Table2[[#This Row],[Rank Sharpe]])/3</f>
        <v>491</v>
      </c>
    </row>
    <row r="533" spans="1:48" x14ac:dyDescent="0.3">
      <c r="A533" t="s">
        <v>1109</v>
      </c>
      <c r="B533" t="s">
        <v>1110</v>
      </c>
      <c r="C533" t="s">
        <v>10182</v>
      </c>
      <c r="D533" t="s">
        <v>843</v>
      </c>
      <c r="E533">
        <v>11247.129049505</v>
      </c>
      <c r="F533">
        <v>2395.5500000000002</v>
      </c>
      <c r="G533">
        <v>13.0222341243354</v>
      </c>
      <c r="H533">
        <f>(Table2[[#This Row],[1Y Return vs Nifty]]-AVERAGE(Table2[1Y Return vs Nifty]))/_xlfn.STDEV.P(Table2[1Y Return vs Nifty])</f>
        <v>-0.36472355821057756</v>
      </c>
      <c r="I533">
        <v>-4.1151932720646096</v>
      </c>
      <c r="J533">
        <f>(Table2[[#This Row],[1M Return vs Nifty]]-AVERAGE(Table2[1M Return vs Nifty]))/_xlfn.STDEV.P(Table2[1M Return vs Nifty])</f>
        <v>-0.62166316986274939</v>
      </c>
      <c r="K533">
        <v>-27.005455839601801</v>
      </c>
      <c r="L533">
        <f>(Table2[[#This Row],[6M Return vs Nifty]]-AVERAGE(Table2[6M Return vs Nifty]))/_xlfn.STDEV.P(Table2[6M Return vs Nifty])</f>
        <v>-1.1291735464547819</v>
      </c>
      <c r="M533">
        <v>-1.4487125279430799</v>
      </c>
      <c r="N533">
        <f>(Table2[[#This Row],[1W Return vs Nifty]]-AVERAGE(Table2[1W Return vs Nifty]))/_xlfn.STDEV.P(Table2[1W Return vs Nifty])</f>
        <v>-0.697870983477475</v>
      </c>
      <c r="O533">
        <v>2426.85</v>
      </c>
      <c r="P533">
        <v>2410.8367370235001</v>
      </c>
      <c r="Q533">
        <v>2305.3775621899699</v>
      </c>
      <c r="R533">
        <v>41.563089754318099</v>
      </c>
      <c r="S533" s="2">
        <f>(Table2[[#This Row],[Close Price]]-Table2[[#This Row],[20D EMA]])/Table2[[#This Row],[20D EMA]]</f>
        <v>-1.2897377258586121E-2</v>
      </c>
      <c r="T533" s="2">
        <f>(Table2[[#This Row],[Close Price]]-Table2[[#This Row],[50D EMA]])/Table2[[#This Row],[50D EMA]]</f>
        <v>-6.3408429068379799E-3</v>
      </c>
      <c r="U533" s="2">
        <f>(Table2[[#This Row],[Close Price]]-Table2[[#This Row],[200D EMA]])/Table2[[#This Row],[200D EMA]]</f>
        <v>3.9113956554852503E-2</v>
      </c>
      <c r="V533">
        <v>0.69412100176283997</v>
      </c>
      <c r="W533">
        <v>2395.5500000000002</v>
      </c>
      <c r="X533">
        <v>2410</v>
      </c>
      <c r="Y533">
        <v>2337</v>
      </c>
      <c r="Z533">
        <v>2426.35</v>
      </c>
      <c r="AA533">
        <v>2337</v>
      </c>
      <c r="AB533">
        <v>2645</v>
      </c>
      <c r="AC533" s="2">
        <f>(Table2[[#This Row],[Close Price]]/Table2[[#This Row],[Day Low]])-1</f>
        <v>0</v>
      </c>
      <c r="AD533" s="2">
        <f>(Table2[[#This Row],[Day High]]/Table2[[#This Row],[Close Price]])-1</f>
        <v>6.03201769948436E-3</v>
      </c>
      <c r="AE533" s="2">
        <f>(Table2[[#This Row],[Close Price]]/Table2[[#This Row],[Current Week Low]])-1</f>
        <v>2.5053487376979211E-2</v>
      </c>
      <c r="AF533" s="2">
        <f>(Table2[[#This Row],[Current Week High]]/Table2[[#This Row],[Close Price]])-1</f>
        <v>1.2857172674333617E-2</v>
      </c>
      <c r="AG533" s="2">
        <f>(Table2[[#This Row],[Close Price]]/Table2[[#This Row],[Current Month Low]])-1</f>
        <v>2.5053487376979211E-2</v>
      </c>
      <c r="AH533" s="2">
        <f>(Table2[[#This Row],[Current Month High]]/Table2[[#This Row],[Close Price]])-1</f>
        <v>0.10413057544196525</v>
      </c>
      <c r="AI533">
        <v>18.052221827972598</v>
      </c>
      <c r="AJ533">
        <v>51.425410872313499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-0.11</v>
      </c>
      <c r="AM533" t="s">
        <v>10217</v>
      </c>
      <c r="AN533">
        <v>-6.21</v>
      </c>
      <c r="AO533" t="s">
        <v>10217</v>
      </c>
      <c r="AP533">
        <v>3.9777566951741998E-2</v>
      </c>
      <c r="AQ533">
        <f>(Table2[[#This Row],[Sharpe Ratio]]-AVERAGE(Table2[Sharpe Ratio]))/_xlfn.STDEV.P(Table2[Sharpe Ratio])</f>
        <v>-0.20267036926964682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-3.0161016272752303</v>
      </c>
      <c r="AS533">
        <f>_xlfn.RANK.AVG(Table2[[#This Row],[1Y Return vs Nifty Z-Score]],Table2[1Y Return vs Nifty Z-Score])</f>
        <v>422</v>
      </c>
      <c r="AT533">
        <f>_xlfn.RANK.AVG(Table2[[#This Row],[6M Return vs Nifty Z-Score]],Table2[6M Return vs Nifty Z-Score])</f>
        <v>668</v>
      </c>
      <c r="AU533">
        <f>_xlfn.RANK.AVG(Table2[[#This Row],[Sharpe Ratio Z-Score]],Table2[Sharpe Ratio Z-Score])</f>
        <v>390</v>
      </c>
      <c r="AV533">
        <f>(Table2[[#This Row],[Rank 1Y]]+Table2[[#This Row],[Rank 6M]]+Table2[[#This Row],[Rank Sharpe]])/3</f>
        <v>493.33333333333331</v>
      </c>
    </row>
    <row r="534" spans="1:48" x14ac:dyDescent="0.3">
      <c r="A534" t="s">
        <v>1131</v>
      </c>
      <c r="B534" t="s">
        <v>1132</v>
      </c>
      <c r="C534" t="s">
        <v>10177</v>
      </c>
      <c r="D534" t="s">
        <v>388</v>
      </c>
      <c r="E534">
        <v>10876.422987419999</v>
      </c>
      <c r="F534">
        <v>2688.85</v>
      </c>
      <c r="G534">
        <v>-17.5141783812883</v>
      </c>
      <c r="H534">
        <f>(Table2[[#This Row],[1Y Return vs Nifty]]-AVERAGE(Table2[1Y Return vs Nifty]))/_xlfn.STDEV.P(Table2[1Y Return vs Nifty])</f>
        <v>-0.78342358401316814</v>
      </c>
      <c r="I534">
        <v>-7.1412985581402602</v>
      </c>
      <c r="J534">
        <f>(Table2[[#This Row],[1M Return vs Nifty]]-AVERAGE(Table2[1M Return vs Nifty]))/_xlfn.STDEV.P(Table2[1M Return vs Nifty])</f>
        <v>-0.92622898451417668</v>
      </c>
      <c r="K534">
        <v>-13.399345196390399</v>
      </c>
      <c r="L534">
        <f>(Table2[[#This Row],[6M Return vs Nifty]]-AVERAGE(Table2[6M Return vs Nifty]))/_xlfn.STDEV.P(Table2[6M Return vs Nifty])</f>
        <v>-0.66732092473018489</v>
      </c>
      <c r="M534">
        <v>2.72152185123961</v>
      </c>
      <c r="N534">
        <f>(Table2[[#This Row],[1W Return vs Nifty]]-AVERAGE(Table2[1W Return vs Nifty]))/_xlfn.STDEV.P(Table2[1W Return vs Nifty])</f>
        <v>0.15984636714821693</v>
      </c>
      <c r="O534">
        <v>2651.74</v>
      </c>
      <c r="P534">
        <v>2600.2256836052702</v>
      </c>
      <c r="Q534">
        <v>2461.5337868342399</v>
      </c>
      <c r="R534">
        <v>54.489252081557296</v>
      </c>
      <c r="S534" s="2">
        <f>(Table2[[#This Row],[Close Price]]-Table2[[#This Row],[20D EMA]])/Table2[[#This Row],[20D EMA]]</f>
        <v>1.3994584687789953E-2</v>
      </c>
      <c r="T534" s="2">
        <f>(Table2[[#This Row],[Close Price]]-Table2[[#This Row],[50D EMA]])/Table2[[#This Row],[50D EMA]]</f>
        <v>3.4083317057252559E-2</v>
      </c>
      <c r="U534" s="2">
        <f>(Table2[[#This Row],[Close Price]]-Table2[[#This Row],[200D EMA]])/Table2[[#This Row],[200D EMA]]</f>
        <v>9.2347386975382403E-2</v>
      </c>
      <c r="V534">
        <v>1.2775319080280501</v>
      </c>
      <c r="W534">
        <v>2668</v>
      </c>
      <c r="X534">
        <v>2707.55</v>
      </c>
      <c r="Y534">
        <v>2601</v>
      </c>
      <c r="Z534">
        <v>2784</v>
      </c>
      <c r="AA534">
        <v>2498.6</v>
      </c>
      <c r="AB534">
        <v>2907.35</v>
      </c>
      <c r="AC534" s="2">
        <f>(Table2[[#This Row],[Close Price]]/Table2[[#This Row],[Day Low]])-1</f>
        <v>7.814842578710568E-3</v>
      </c>
      <c r="AD534" s="2">
        <f>(Table2[[#This Row],[Day High]]/Table2[[#This Row],[Close Price]])-1</f>
        <v>6.9546460382692299E-3</v>
      </c>
      <c r="AE534" s="2">
        <f>(Table2[[#This Row],[Close Price]]/Table2[[#This Row],[Current Week Low]])-1</f>
        <v>3.3775470972702726E-2</v>
      </c>
      <c r="AF534" s="2">
        <f>(Table2[[#This Row],[Current Week High]]/Table2[[#This Row],[Close Price]])-1</f>
        <v>3.5386875430016618E-2</v>
      </c>
      <c r="AG534" s="2">
        <f>(Table2[[#This Row],[Close Price]]/Table2[[#This Row],[Current Month Low]])-1</f>
        <v>7.6142639878331808E-2</v>
      </c>
      <c r="AH534" s="2">
        <f>(Table2[[#This Row],[Current Month High]]/Table2[[#This Row],[Close Price]])-1</f>
        <v>8.1261505848225113E-2</v>
      </c>
      <c r="AI534">
        <v>11.514216114695801</v>
      </c>
      <c r="AJ534">
        <v>30.758382571060299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-0.02</v>
      </c>
      <c r="AM534" t="s">
        <v>10217</v>
      </c>
      <c r="AN534">
        <v>2.52</v>
      </c>
      <c r="AO534" t="s">
        <v>10218</v>
      </c>
      <c r="AP534">
        <v>6.0284125684585001E-2</v>
      </c>
      <c r="AQ534">
        <f>(Table2[[#This Row],[Sharpe Ratio]]-AVERAGE(Table2[Sharpe Ratio]))/_xlfn.STDEV.P(Table2[Sharpe Ratio])</f>
        <v>3.4707953977440857E-2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-2.1824191721318718</v>
      </c>
      <c r="AS534">
        <f>_xlfn.RANK.AVG(Table2[[#This Row],[1Y Return vs Nifty Z-Score]],Table2[1Y Return vs Nifty Z-Score])</f>
        <v>610</v>
      </c>
      <c r="AT534">
        <f>_xlfn.RANK.AVG(Table2[[#This Row],[6M Return vs Nifty Z-Score]],Table2[6M Return vs Nifty Z-Score])</f>
        <v>545</v>
      </c>
      <c r="AU534">
        <f>_xlfn.RANK.AVG(Table2[[#This Row],[Sharpe Ratio Z-Score]],Table2[Sharpe Ratio Z-Score])</f>
        <v>327</v>
      </c>
      <c r="AV534">
        <f>(Table2[[#This Row],[Rank 1Y]]+Table2[[#This Row],[Rank 6M]]+Table2[[#This Row],[Rank Sharpe]])/3</f>
        <v>494</v>
      </c>
    </row>
    <row r="535" spans="1:48" x14ac:dyDescent="0.3">
      <c r="A535" t="s">
        <v>16</v>
      </c>
      <c r="B535" t="s">
        <v>17</v>
      </c>
      <c r="C535" t="s">
        <v>10171</v>
      </c>
      <c r="D535" t="s">
        <v>18</v>
      </c>
      <c r="E535">
        <v>2037084.38438166</v>
      </c>
      <c r="F535">
        <v>3010.85</v>
      </c>
      <c r="G535">
        <v>-8.2033474465492304</v>
      </c>
      <c r="H535">
        <f>(Table2[[#This Row],[1Y Return vs Nifty]]-AVERAGE(Table2[1Y Return vs Nifty]))/_xlfn.STDEV.P(Table2[1Y Return vs Nifty])</f>
        <v>-0.65575812390383614</v>
      </c>
      <c r="I535">
        <v>-6.5923370021348902</v>
      </c>
      <c r="J535">
        <f>(Table2[[#This Row],[1M Return vs Nifty]]-AVERAGE(Table2[1M Return vs Nifty]))/_xlfn.STDEV.P(Table2[1M Return vs Nifty])</f>
        <v>-0.87097812318875523</v>
      </c>
      <c r="K535">
        <v>-9.3227162044049106</v>
      </c>
      <c r="L535">
        <f>(Table2[[#This Row],[6M Return vs Nifty]]-AVERAGE(Table2[6M Return vs Nifty]))/_xlfn.STDEV.P(Table2[6M Return vs Nifty])</f>
        <v>-0.52894179221251703</v>
      </c>
      <c r="M535">
        <v>-0.23797942590311499</v>
      </c>
      <c r="N535">
        <f>(Table2[[#This Row],[1W Return vs Nifty]]-AVERAGE(Table2[1W Return vs Nifty]))/_xlfn.STDEV.P(Table2[1W Return vs Nifty])</f>
        <v>-0.44885217681748346</v>
      </c>
      <c r="O535">
        <v>3053.65</v>
      </c>
      <c r="P535">
        <v>3017.81029962396</v>
      </c>
      <c r="Q535">
        <v>2811.9207571499601</v>
      </c>
      <c r="R535">
        <v>38.9122320185988</v>
      </c>
      <c r="S535" s="2">
        <f>(Table2[[#This Row],[Close Price]]-Table2[[#This Row],[20D EMA]])/Table2[[#This Row],[20D EMA]]</f>
        <v>-1.4016013623041338E-2</v>
      </c>
      <c r="T535" s="2">
        <f>(Table2[[#This Row],[Close Price]]-Table2[[#This Row],[50D EMA]])/Table2[[#This Row],[50D EMA]]</f>
        <v>-2.3064072731236139E-3</v>
      </c>
      <c r="U535" s="2">
        <f>(Table2[[#This Row],[Close Price]]-Table2[[#This Row],[200D EMA]])/Table2[[#This Row],[200D EMA]]</f>
        <v>7.0744967597047723E-2</v>
      </c>
      <c r="V535">
        <v>0.96380033609584703</v>
      </c>
      <c r="W535">
        <v>3008.6</v>
      </c>
      <c r="X535">
        <v>3032.45</v>
      </c>
      <c r="Y535">
        <v>3002.3</v>
      </c>
      <c r="Z535">
        <v>3055</v>
      </c>
      <c r="AA535">
        <v>2926</v>
      </c>
      <c r="AB535">
        <v>3217.6</v>
      </c>
      <c r="AC535" s="2">
        <f>(Table2[[#This Row],[Close Price]]/Table2[[#This Row],[Day Low]])-1</f>
        <v>7.4785614571570846E-4</v>
      </c>
      <c r="AD535" s="2">
        <f>(Table2[[#This Row],[Day High]]/Table2[[#This Row],[Close Price]])-1</f>
        <v>7.1740538386169117E-3</v>
      </c>
      <c r="AE535" s="2">
        <f>(Table2[[#This Row],[Close Price]]/Table2[[#This Row],[Current Week Low]])-1</f>
        <v>2.84781667388323E-3</v>
      </c>
      <c r="AF535" s="2">
        <f>(Table2[[#This Row],[Current Week High]]/Table2[[#This Row],[Close Price]])-1</f>
        <v>1.4663633193284342E-2</v>
      </c>
      <c r="AG535" s="2">
        <f>(Table2[[#This Row],[Close Price]]/Table2[[#This Row],[Current Month Low]])-1</f>
        <v>2.8998632946001246E-2</v>
      </c>
      <c r="AH535" s="2">
        <f>(Table2[[#This Row],[Current Month High]]/Table2[[#This Row],[Close Price]])-1</f>
        <v>6.866831625620673E-2</v>
      </c>
      <c r="AI535">
        <v>6.8668316256206703</v>
      </c>
      <c r="AJ535">
        <v>35.605548799711698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-0.05</v>
      </c>
      <c r="AM535" t="s">
        <v>10217</v>
      </c>
      <c r="AN535">
        <v>-5.72</v>
      </c>
      <c r="AO535" t="s">
        <v>10217</v>
      </c>
      <c r="AP535">
        <v>2.7693133613755E-2</v>
      </c>
      <c r="AQ535">
        <f>(Table2[[#This Row],[Sharpe Ratio]]-AVERAGE(Table2[Sharpe Ratio]))/_xlfn.STDEV.P(Table2[Sharpe Ratio])</f>
        <v>-0.34255646915281646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-2.8470866852754084</v>
      </c>
      <c r="AS535">
        <f>_xlfn.RANK.AVG(Table2[[#This Row],[1Y Return vs Nifty Z-Score]],Table2[1Y Return vs Nifty Z-Score])</f>
        <v>561</v>
      </c>
      <c r="AT535">
        <f>_xlfn.RANK.AVG(Table2[[#This Row],[6M Return vs Nifty Z-Score]],Table2[6M Return vs Nifty Z-Score])</f>
        <v>502</v>
      </c>
      <c r="AU535">
        <f>_xlfn.RANK.AVG(Table2[[#This Row],[Sharpe Ratio Z-Score]],Table2[Sharpe Ratio Z-Score])</f>
        <v>425</v>
      </c>
      <c r="AV535">
        <f>(Table2[[#This Row],[Rank 1Y]]+Table2[[#This Row],[Rank 6M]]+Table2[[#This Row],[Rank Sharpe]])/3</f>
        <v>496</v>
      </c>
    </row>
    <row r="536" spans="1:48" x14ac:dyDescent="0.3">
      <c r="A536" t="s">
        <v>914</v>
      </c>
      <c r="B536" t="s">
        <v>915</v>
      </c>
      <c r="C536" t="s">
        <v>10182</v>
      </c>
      <c r="D536" t="s">
        <v>916</v>
      </c>
      <c r="E536">
        <v>16599.416493422999</v>
      </c>
      <c r="F536">
        <v>212.33</v>
      </c>
      <c r="G536">
        <v>-8.5457975195454807</v>
      </c>
      <c r="H536">
        <f>(Table2[[#This Row],[1Y Return vs Nifty]]-AVERAGE(Table2[1Y Return vs Nifty]))/_xlfn.STDEV.P(Table2[1Y Return vs Nifty])</f>
        <v>-0.66045362814400266</v>
      </c>
      <c r="I536">
        <v>-3.68331692935568</v>
      </c>
      <c r="J536">
        <f>(Table2[[#This Row],[1M Return vs Nifty]]-AVERAGE(Table2[1M Return vs Nifty]))/_xlfn.STDEV.P(Table2[1M Return vs Nifty])</f>
        <v>-0.57819648324379103</v>
      </c>
      <c r="K536">
        <v>3.2132520144840502</v>
      </c>
      <c r="L536">
        <f>(Table2[[#This Row],[6M Return vs Nifty]]-AVERAGE(Table2[6M Return vs Nifty]))/_xlfn.STDEV.P(Table2[6M Return vs Nifty])</f>
        <v>-0.10341461993137538</v>
      </c>
      <c r="M536">
        <v>3.27658110815277</v>
      </c>
      <c r="N536">
        <f>(Table2[[#This Row],[1W Return vs Nifty]]-AVERAGE(Table2[1W Return vs Nifty]))/_xlfn.STDEV.P(Table2[1W Return vs Nifty])</f>
        <v>0.27400876474782787</v>
      </c>
      <c r="O536">
        <v>210.46</v>
      </c>
      <c r="P536">
        <v>210.838139610996</v>
      </c>
      <c r="Q536">
        <v>197.80395314378501</v>
      </c>
      <c r="R536">
        <v>56.692723097241497</v>
      </c>
      <c r="S536" s="2">
        <f>(Table2[[#This Row],[Close Price]]-Table2[[#This Row],[20D EMA]])/Table2[[#This Row],[20D EMA]]</f>
        <v>8.8852988691438019E-3</v>
      </c>
      <c r="T536" s="2">
        <f>(Table2[[#This Row],[Close Price]]-Table2[[#This Row],[50D EMA]])/Table2[[#This Row],[50D EMA]]</f>
        <v>7.0758563500728754E-3</v>
      </c>
      <c r="U536" s="2">
        <f>(Table2[[#This Row],[Close Price]]-Table2[[#This Row],[200D EMA]])/Table2[[#This Row],[200D EMA]]</f>
        <v>7.3436585191277368E-2</v>
      </c>
      <c r="V536">
        <v>0.79157997314616602</v>
      </c>
      <c r="W536">
        <v>202.35</v>
      </c>
      <c r="X536">
        <v>209.96</v>
      </c>
      <c r="Y536">
        <v>211.46</v>
      </c>
      <c r="Z536">
        <v>219.49</v>
      </c>
      <c r="AA536">
        <v>195.46</v>
      </c>
      <c r="AB536">
        <v>225.9</v>
      </c>
      <c r="AC536" s="2">
        <f>(Table2[[#This Row],[Close Price]]/Table2[[#This Row],[Day Low]])-1</f>
        <v>4.9320484309365087E-2</v>
      </c>
      <c r="AD536" s="2">
        <f>(Table2[[#This Row],[Day High]]/Table2[[#This Row],[Close Price]])-1</f>
        <v>-1.1161870673009E-2</v>
      </c>
      <c r="AE536" s="2">
        <f>(Table2[[#This Row],[Close Price]]/Table2[[#This Row],[Current Week Low]])-1</f>
        <v>4.1142532866735859E-3</v>
      </c>
      <c r="AF536" s="2">
        <f>(Table2[[#This Row],[Current Week High]]/Table2[[#This Row],[Close Price]])-1</f>
        <v>3.3721094522676909E-2</v>
      </c>
      <c r="AG536" s="2">
        <f>(Table2[[#This Row],[Close Price]]/Table2[[#This Row],[Current Month Low]])-1</f>
        <v>8.6309219277601601E-2</v>
      </c>
      <c r="AH536" s="2">
        <f>(Table2[[#This Row],[Current Month High]]/Table2[[#This Row],[Close Price]])-1</f>
        <v>6.39099514906043E-2</v>
      </c>
      <c r="AI536">
        <v>11.8777374841049</v>
      </c>
      <c r="AJ536">
        <v>55.895741556534503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-0.11</v>
      </c>
      <c r="AM536" t="s">
        <v>10217</v>
      </c>
      <c r="AN536">
        <v>2.0299999999999998</v>
      </c>
      <c r="AO536" t="s">
        <v>10218</v>
      </c>
      <c r="AP536">
        <v>-3.0998490602470001E-3</v>
      </c>
      <c r="AQ536">
        <f>(Table2[[#This Row],[Sharpe Ratio]]-AVERAGE(Table2[Sharpe Ratio]))/_xlfn.STDEV.P(Table2[Sharpe Ratio])</f>
        <v>-0.69900762656833593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565</v>
      </c>
      <c r="AT536">
        <f>_xlfn.RANK.AVG(Table2[[#This Row],[6M Return vs Nifty Z-Score]],Table2[6M Return vs Nifty Z-Score])</f>
        <v>359</v>
      </c>
      <c r="AU536">
        <f>_xlfn.RANK.AVG(Table2[[#This Row],[Sharpe Ratio Z-Score]],Table2[Sharpe Ratio Z-Score])</f>
        <v>564</v>
      </c>
      <c r="AV536">
        <f>(Table2[[#This Row],[Rank 1Y]]+Table2[[#This Row],[Rank 6M]]+Table2[[#This Row],[Rank Sharpe]])/3</f>
        <v>496</v>
      </c>
    </row>
    <row r="537" spans="1:48" x14ac:dyDescent="0.3">
      <c r="A537" t="s">
        <v>93</v>
      </c>
      <c r="B537" t="s">
        <v>94</v>
      </c>
      <c r="C537" t="s">
        <v>10185</v>
      </c>
      <c r="D537" t="s">
        <v>95</v>
      </c>
      <c r="E537">
        <v>306830.15829619998</v>
      </c>
      <c r="F537">
        <v>3458.95</v>
      </c>
      <c r="G537">
        <v>-11.167743472099099</v>
      </c>
      <c r="H537">
        <f>(Table2[[#This Row],[1Y Return vs Nifty]]-AVERAGE(Table2[1Y Return vs Nifty]))/_xlfn.STDEV.P(Table2[1Y Return vs Nifty])</f>
        <v>-0.69640444056458484</v>
      </c>
      <c r="I537">
        <v>-1.65552926980966</v>
      </c>
      <c r="J537">
        <f>(Table2[[#This Row],[1M Return vs Nifty]]-AVERAGE(Table2[1M Return vs Nifty]))/_xlfn.STDEV.P(Table2[1M Return vs Nifty])</f>
        <v>-0.37410748366021696</v>
      </c>
      <c r="K537">
        <v>-21.299163537433301</v>
      </c>
      <c r="L537">
        <f>(Table2[[#This Row],[6M Return vs Nifty]]-AVERAGE(Table2[6M Return vs Nifty]))/_xlfn.STDEV.P(Table2[6M Return vs Nifty])</f>
        <v>-0.93547630782484759</v>
      </c>
      <c r="M537">
        <v>-2.32896953020798</v>
      </c>
      <c r="N537">
        <f>(Table2[[#This Row],[1W Return vs Nifty]]-AVERAGE(Table2[1W Return vs Nifty]))/_xlfn.STDEV.P(Table2[1W Return vs Nifty])</f>
        <v>-0.87891877005304297</v>
      </c>
      <c r="O537">
        <v>3373.69</v>
      </c>
      <c r="P537">
        <v>3383.87682217785</v>
      </c>
      <c r="Q537">
        <v>3390.79517294073</v>
      </c>
      <c r="R537">
        <v>60.843085719340003</v>
      </c>
      <c r="S537" s="2">
        <f>(Table2[[#This Row],[Close Price]]-Table2[[#This Row],[20D EMA]])/Table2[[#This Row],[20D EMA]]</f>
        <v>2.5272031514454427E-2</v>
      </c>
      <c r="T537" s="2">
        <f>(Table2[[#This Row],[Close Price]]-Table2[[#This Row],[50D EMA]])/Table2[[#This Row],[50D EMA]]</f>
        <v>2.2185552774888824E-2</v>
      </c>
      <c r="U537" s="2">
        <f>(Table2[[#This Row],[Close Price]]-Table2[[#This Row],[200D EMA]])/Table2[[#This Row],[200D EMA]]</f>
        <v>2.0099954017618014E-2</v>
      </c>
      <c r="V537">
        <v>1.21395310186779</v>
      </c>
      <c r="W537">
        <v>3464.85</v>
      </c>
      <c r="X537">
        <v>3492</v>
      </c>
      <c r="Y537">
        <v>3388</v>
      </c>
      <c r="Z537">
        <v>3499.9</v>
      </c>
      <c r="AA537">
        <v>3126.1</v>
      </c>
      <c r="AB537">
        <v>3552.5</v>
      </c>
      <c r="AC537" s="2">
        <f>(Table2[[#This Row],[Close Price]]/Table2[[#This Row],[Day Low]])-1</f>
        <v>-1.7028154176949029E-3</v>
      </c>
      <c r="AD537" s="2">
        <f>(Table2[[#This Row],[Day High]]/Table2[[#This Row],[Close Price]])-1</f>
        <v>9.5549227366686917E-3</v>
      </c>
      <c r="AE537" s="2">
        <f>(Table2[[#This Row],[Close Price]]/Table2[[#This Row],[Current Week Low]])-1</f>
        <v>2.0941558441558428E-2</v>
      </c>
      <c r="AF537" s="2">
        <f>(Table2[[#This Row],[Current Week High]]/Table2[[#This Row],[Close Price]])-1</f>
        <v>1.1838852831061564E-2</v>
      </c>
      <c r="AG537" s="2">
        <f>(Table2[[#This Row],[Close Price]]/Table2[[#This Row],[Current Month Low]])-1</f>
        <v>0.10647452096861909</v>
      </c>
      <c r="AH537" s="2">
        <f>(Table2[[#This Row],[Current Month High]]/Table2[[#This Row],[Close Price]])-1</f>
        <v>2.7045779788664293E-2</v>
      </c>
      <c r="AI537">
        <v>12.3736972202546</v>
      </c>
      <c r="AJ537">
        <v>20.000346927093201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-0.06</v>
      </c>
      <c r="AM537" t="s">
        <v>10217</v>
      </c>
      <c r="AN537">
        <v>7.09</v>
      </c>
      <c r="AO537" t="s">
        <v>10218</v>
      </c>
      <c r="AP537">
        <v>7.3702739260902997E-2</v>
      </c>
      <c r="AQ537">
        <f>(Table2[[#This Row],[Sharpe Ratio]]-AVERAGE(Table2[Sharpe Ratio]))/_xlfn.STDEV.P(Table2[Sharpe Ratio])</f>
        <v>0.19003815991518613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579</v>
      </c>
      <c r="AT537">
        <f>_xlfn.RANK.AVG(Table2[[#This Row],[6M Return vs Nifty Z-Score]],Table2[6M Return vs Nifty Z-Score])</f>
        <v>628</v>
      </c>
      <c r="AU537">
        <f>_xlfn.RANK.AVG(Table2[[#This Row],[Sharpe Ratio Z-Score]],Table2[Sharpe Ratio Z-Score])</f>
        <v>282</v>
      </c>
      <c r="AV537">
        <f>(Table2[[#This Row],[Rank 1Y]]+Table2[[#This Row],[Rank 6M]]+Table2[[#This Row],[Rank Sharpe]])/3</f>
        <v>496.33333333333331</v>
      </c>
    </row>
    <row r="538" spans="1:48" x14ac:dyDescent="0.3">
      <c r="A538" t="s">
        <v>1171</v>
      </c>
      <c r="B538" t="s">
        <v>1172</v>
      </c>
      <c r="C538" t="s">
        <v>10187</v>
      </c>
      <c r="D538" t="s">
        <v>379</v>
      </c>
      <c r="E538">
        <v>10478.340104729999</v>
      </c>
      <c r="F538">
        <v>713.1</v>
      </c>
      <c r="G538">
        <v>-6.0374006431040002</v>
      </c>
      <c r="H538">
        <f>(Table2[[#This Row],[1Y Return vs Nifty]]-AVERAGE(Table2[1Y Return vs Nifty]))/_xlfn.STDEV.P(Table2[1Y Return vs Nifty])</f>
        <v>-0.62605974390184538</v>
      </c>
      <c r="I538">
        <v>-3.6492921233186699</v>
      </c>
      <c r="J538">
        <f>(Table2[[#This Row],[1M Return vs Nifty]]-AVERAGE(Table2[1M Return vs Nifty]))/_xlfn.STDEV.P(Table2[1M Return vs Nifty])</f>
        <v>-0.57477201787019605</v>
      </c>
      <c r="K538">
        <v>-19.905488446869501</v>
      </c>
      <c r="L538">
        <f>(Table2[[#This Row],[6M Return vs Nifty]]-AVERAGE(Table2[6M Return vs Nifty]))/_xlfn.STDEV.P(Table2[6M Return vs Nifty])</f>
        <v>-0.88816870381603341</v>
      </c>
      <c r="M538">
        <v>5.4685540368590999</v>
      </c>
      <c r="N538">
        <f>(Table2[[#This Row],[1W Return vs Nifty]]-AVERAGE(Table2[1W Return vs Nifty]))/_xlfn.STDEV.P(Table2[1W Return vs Nifty])</f>
        <v>0.72484510681014258</v>
      </c>
      <c r="O538">
        <v>690.1</v>
      </c>
      <c r="P538">
        <v>686.287504882642</v>
      </c>
      <c r="Q538">
        <v>672.38702359667298</v>
      </c>
      <c r="R538">
        <v>66.976577091851695</v>
      </c>
      <c r="S538" s="2">
        <f>(Table2[[#This Row],[Close Price]]-Table2[[#This Row],[20D EMA]])/Table2[[#This Row],[20D EMA]]</f>
        <v>3.3328503115490508E-2</v>
      </c>
      <c r="T538" s="2">
        <f>(Table2[[#This Row],[Close Price]]-Table2[[#This Row],[50D EMA]])/Table2[[#This Row],[50D EMA]]</f>
        <v>3.9068895946084682E-2</v>
      </c>
      <c r="U538" s="2">
        <f>(Table2[[#This Row],[Close Price]]-Table2[[#This Row],[200D EMA]])/Table2[[#This Row],[200D EMA]]</f>
        <v>6.0549913925388991E-2</v>
      </c>
      <c r="V538">
        <v>1.0445932623222001</v>
      </c>
      <c r="W538">
        <v>711.6</v>
      </c>
      <c r="X538">
        <v>720</v>
      </c>
      <c r="Y538">
        <v>683.5</v>
      </c>
      <c r="Z538">
        <v>725.8</v>
      </c>
      <c r="AA538">
        <v>642.04999999999995</v>
      </c>
      <c r="AB538">
        <v>738.9</v>
      </c>
      <c r="AC538" s="2">
        <f>(Table2[[#This Row],[Close Price]]/Table2[[#This Row],[Day Low]])-1</f>
        <v>2.1079258010117119E-3</v>
      </c>
      <c r="AD538" s="2">
        <f>(Table2[[#This Row],[Day High]]/Table2[[#This Row],[Close Price]])-1</f>
        <v>9.6760622633571547E-3</v>
      </c>
      <c r="AE538" s="2">
        <f>(Table2[[#This Row],[Close Price]]/Table2[[#This Row],[Current Week Low]])-1</f>
        <v>4.3306510607169058E-2</v>
      </c>
      <c r="AF538" s="2">
        <f>(Table2[[#This Row],[Current Week High]]/Table2[[#This Row],[Close Price]])-1</f>
        <v>1.7809563876034051E-2</v>
      </c>
      <c r="AG538" s="2">
        <f>(Table2[[#This Row],[Close Price]]/Table2[[#This Row],[Current Month Low]])-1</f>
        <v>0.11066116346078969</v>
      </c>
      <c r="AH538" s="2">
        <f>(Table2[[#This Row],[Current Month High]]/Table2[[#This Row],[Close Price]])-1</f>
        <v>3.6180058897770317E-2</v>
      </c>
      <c r="AI538">
        <v>14.275697658112399</v>
      </c>
      <c r="AJ538">
        <v>34.041353383458599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-0.03</v>
      </c>
      <c r="AM538" t="s">
        <v>10217</v>
      </c>
      <c r="AN538">
        <v>3.96</v>
      </c>
      <c r="AO538" t="s">
        <v>10218</v>
      </c>
      <c r="AP538">
        <v>5.9684578205729998E-2</v>
      </c>
      <c r="AQ538">
        <f>(Table2[[#This Row],[Sharpe Ratio]]-AVERAGE(Table2[Sharpe Ratio]))/_xlfn.STDEV.P(Table2[Sharpe Ratio])</f>
        <v>2.7767756107493893E-2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-1.3363876026704382</v>
      </c>
      <c r="AS538">
        <f>_xlfn.RANK.AVG(Table2[[#This Row],[1Y Return vs Nifty Z-Score]],Table2[1Y Return vs Nifty Z-Score])</f>
        <v>548</v>
      </c>
      <c r="AT538">
        <f>_xlfn.RANK.AVG(Table2[[#This Row],[6M Return vs Nifty Z-Score]],Table2[6M Return vs Nifty Z-Score])</f>
        <v>616</v>
      </c>
      <c r="AU538">
        <f>_xlfn.RANK.AVG(Table2[[#This Row],[Sharpe Ratio Z-Score]],Table2[Sharpe Ratio Z-Score])</f>
        <v>329</v>
      </c>
      <c r="AV538">
        <f>(Table2[[#This Row],[Rank 1Y]]+Table2[[#This Row],[Rank 6M]]+Table2[[#This Row],[Rank Sharpe]])/3</f>
        <v>497.66666666666669</v>
      </c>
    </row>
    <row r="539" spans="1:48" x14ac:dyDescent="0.3">
      <c r="A539" t="s">
        <v>546</v>
      </c>
      <c r="B539" t="s">
        <v>547</v>
      </c>
      <c r="C539" t="s">
        <v>10187</v>
      </c>
      <c r="D539" t="s">
        <v>548</v>
      </c>
      <c r="E539">
        <v>37188.069750000002</v>
      </c>
      <c r="F539">
        <v>3385.35</v>
      </c>
      <c r="G539">
        <v>-1.9886420192497101</v>
      </c>
      <c r="H539">
        <f>(Table2[[#This Row],[1Y Return vs Nifty]]-AVERAGE(Table2[1Y Return vs Nifty]))/_xlfn.STDEV.P(Table2[1Y Return vs Nifty])</f>
        <v>-0.57054518927090914</v>
      </c>
      <c r="I539">
        <v>-1.2517022030704901</v>
      </c>
      <c r="J539">
        <f>(Table2[[#This Row],[1M Return vs Nifty]]-AVERAGE(Table2[1M Return vs Nifty]))/_xlfn.STDEV.P(Table2[1M Return vs Nifty])</f>
        <v>-0.33346384838234089</v>
      </c>
      <c r="K539">
        <v>-22.956660965195599</v>
      </c>
      <c r="L539">
        <f>(Table2[[#This Row],[6M Return vs Nifty]]-AVERAGE(Table2[6M Return vs Nifty]))/_xlfn.STDEV.P(Table2[6M Return vs Nifty])</f>
        <v>-0.99173922913923063</v>
      </c>
      <c r="M539">
        <v>-0.22331384446541899</v>
      </c>
      <c r="N539">
        <f>(Table2[[#This Row],[1W Return vs Nifty]]-AVERAGE(Table2[1W Return vs Nifty]))/_xlfn.STDEV.P(Table2[1W Return vs Nifty])</f>
        <v>-0.44583581790036392</v>
      </c>
      <c r="O539">
        <v>3256.5</v>
      </c>
      <c r="P539">
        <v>3256.1272434829202</v>
      </c>
      <c r="Q539">
        <v>3254.55038147492</v>
      </c>
      <c r="R539">
        <v>71.005408129156095</v>
      </c>
      <c r="S539" s="2">
        <f>(Table2[[#This Row],[Close Price]]-Table2[[#This Row],[20D EMA]])/Table2[[#This Row],[20D EMA]]</f>
        <v>3.9567019806540739E-2</v>
      </c>
      <c r="T539" s="2">
        <f>(Table2[[#This Row],[Close Price]]-Table2[[#This Row],[50D EMA]])/Table2[[#This Row],[50D EMA]]</f>
        <v>3.9686027865070903E-2</v>
      </c>
      <c r="U539" s="2">
        <f>(Table2[[#This Row],[Close Price]]-Table2[[#This Row],[200D EMA]])/Table2[[#This Row],[200D EMA]]</f>
        <v>4.0189766079394125E-2</v>
      </c>
      <c r="V539">
        <v>0.72905129353364995</v>
      </c>
      <c r="W539">
        <v>3354.05</v>
      </c>
      <c r="X539">
        <v>3450.9</v>
      </c>
      <c r="Y539">
        <v>3230.1</v>
      </c>
      <c r="Z539">
        <v>3440</v>
      </c>
      <c r="AA539">
        <v>3101.05</v>
      </c>
      <c r="AB539">
        <v>3440</v>
      </c>
      <c r="AC539" s="2">
        <f>(Table2[[#This Row],[Close Price]]/Table2[[#This Row],[Day Low]])-1</f>
        <v>9.3320016099938119E-3</v>
      </c>
      <c r="AD539" s="2">
        <f>(Table2[[#This Row],[Day High]]/Table2[[#This Row],[Close Price]])-1</f>
        <v>1.9362842837520544E-2</v>
      </c>
      <c r="AE539" s="2">
        <f>(Table2[[#This Row],[Close Price]]/Table2[[#This Row],[Current Week Low]])-1</f>
        <v>4.8063527444970777E-2</v>
      </c>
      <c r="AF539" s="2">
        <f>(Table2[[#This Row],[Current Week High]]/Table2[[#This Row],[Close Price]])-1</f>
        <v>1.6143087125408018E-2</v>
      </c>
      <c r="AG539" s="2">
        <f>(Table2[[#This Row],[Close Price]]/Table2[[#This Row],[Current Month Low]])-1</f>
        <v>9.1678624981860857E-2</v>
      </c>
      <c r="AH539" s="2">
        <f>(Table2[[#This Row],[Current Month High]]/Table2[[#This Row],[Close Price]])-1</f>
        <v>1.6143087125408018E-2</v>
      </c>
      <c r="AI539">
        <v>15.793049463127799</v>
      </c>
      <c r="AJ539">
        <v>36.726575121163101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-7.0000000000000007E-2</v>
      </c>
      <c r="AM539" t="s">
        <v>10217</v>
      </c>
      <c r="AN539">
        <v>4.01</v>
      </c>
      <c r="AO539" t="s">
        <v>10218</v>
      </c>
      <c r="AP539">
        <v>5.9591843997791001E-2</v>
      </c>
      <c r="AQ539">
        <f>(Table2[[#This Row],[Sharpe Ratio]]-AVERAGE(Table2[Sharpe Ratio]))/_xlfn.STDEV.P(Table2[Sharpe Ratio])</f>
        <v>2.6694290243474986E-2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-2.3148897944493698</v>
      </c>
      <c r="AS539">
        <f>_xlfn.RANK.AVG(Table2[[#This Row],[1Y Return vs Nifty Z-Score]],Table2[1Y Return vs Nifty Z-Score])</f>
        <v>525</v>
      </c>
      <c r="AT539">
        <f>_xlfn.RANK.AVG(Table2[[#This Row],[6M Return vs Nifty Z-Score]],Table2[6M Return vs Nifty Z-Score])</f>
        <v>640</v>
      </c>
      <c r="AU539">
        <f>_xlfn.RANK.AVG(Table2[[#This Row],[Sharpe Ratio Z-Score]],Table2[Sharpe Ratio Z-Score])</f>
        <v>330</v>
      </c>
      <c r="AV539">
        <f>(Table2[[#This Row],[Rank 1Y]]+Table2[[#This Row],[Rank 6M]]+Table2[[#This Row],[Rank Sharpe]])/3</f>
        <v>498.33333333333331</v>
      </c>
    </row>
    <row r="540" spans="1:48" x14ac:dyDescent="0.3">
      <c r="A540" t="s">
        <v>774</v>
      </c>
      <c r="B540" t="s">
        <v>775</v>
      </c>
      <c r="C540" t="s">
        <v>10173</v>
      </c>
      <c r="D540" t="s">
        <v>502</v>
      </c>
      <c r="E540">
        <v>20921.113034549999</v>
      </c>
      <c r="F540">
        <v>805.5</v>
      </c>
      <c r="G540">
        <v>0.57972526489172005</v>
      </c>
      <c r="H540">
        <f>(Table2[[#This Row],[1Y Return vs Nifty]]-AVERAGE(Table2[1Y Return vs Nifty]))/_xlfn.STDEV.P(Table2[1Y Return vs Nifty])</f>
        <v>-0.53532902077231748</v>
      </c>
      <c r="I540">
        <v>-3.9426241835595</v>
      </c>
      <c r="J540">
        <f>(Table2[[#This Row],[1M Return vs Nifty]]-AVERAGE(Table2[1M Return vs Nifty]))/_xlfn.STDEV.P(Table2[1M Return vs Nifty])</f>
        <v>-0.60429475731409932</v>
      </c>
      <c r="K540">
        <v>-12.182464287180901</v>
      </c>
      <c r="L540">
        <f>(Table2[[#This Row],[6M Return vs Nifty]]-AVERAGE(Table2[6M Return vs Nifty]))/_xlfn.STDEV.P(Table2[6M Return vs Nifty])</f>
        <v>-0.62601451079730741</v>
      </c>
      <c r="M540">
        <v>0.15337790443059199</v>
      </c>
      <c r="N540">
        <f>(Table2[[#This Row],[1W Return vs Nifty]]-AVERAGE(Table2[1W Return vs Nifty]))/_xlfn.STDEV.P(Table2[1W Return vs Nifty])</f>
        <v>-0.36835934547989357</v>
      </c>
      <c r="O540">
        <v>789.99</v>
      </c>
      <c r="P540">
        <v>782.62646521276804</v>
      </c>
      <c r="Q540">
        <v>738.16920209528803</v>
      </c>
      <c r="R540">
        <v>59.014600759307299</v>
      </c>
      <c r="S540" s="2">
        <f>(Table2[[#This Row],[Close Price]]-Table2[[#This Row],[20D EMA]])/Table2[[#This Row],[20D EMA]]</f>
        <v>1.9633159913416614E-2</v>
      </c>
      <c r="T540" s="2">
        <f>(Table2[[#This Row],[Close Price]]-Table2[[#This Row],[50D EMA]])/Table2[[#This Row],[50D EMA]]</f>
        <v>2.9226630843634284E-2</v>
      </c>
      <c r="U540" s="2">
        <f>(Table2[[#This Row],[Close Price]]-Table2[[#This Row],[200D EMA]])/Table2[[#This Row],[200D EMA]]</f>
        <v>9.1213230941624202E-2</v>
      </c>
      <c r="V540">
        <v>1.04092053799554</v>
      </c>
      <c r="W540">
        <v>805.2</v>
      </c>
      <c r="X540">
        <v>819.9</v>
      </c>
      <c r="Y540">
        <v>778.65</v>
      </c>
      <c r="Z540">
        <v>812</v>
      </c>
      <c r="AA540">
        <v>741.25</v>
      </c>
      <c r="AB540">
        <v>822.5</v>
      </c>
      <c r="AC540" s="2">
        <f>(Table2[[#This Row],[Close Price]]/Table2[[#This Row],[Day Low]])-1</f>
        <v>3.7257824143055451E-4</v>
      </c>
      <c r="AD540" s="2">
        <f>(Table2[[#This Row],[Day High]]/Table2[[#This Row],[Close Price]])-1</f>
        <v>1.787709497206702E-2</v>
      </c>
      <c r="AE540" s="2">
        <f>(Table2[[#This Row],[Close Price]]/Table2[[#This Row],[Current Week Low]])-1</f>
        <v>3.4482758620689724E-2</v>
      </c>
      <c r="AF540" s="2">
        <f>(Table2[[#This Row],[Current Week High]]/Table2[[#This Row],[Close Price]])-1</f>
        <v>8.0695220360025299E-3</v>
      </c>
      <c r="AG540" s="2">
        <f>(Table2[[#This Row],[Close Price]]/Table2[[#This Row],[Current Month Low]])-1</f>
        <v>8.6677908937605297E-2</v>
      </c>
      <c r="AH540" s="2">
        <f>(Table2[[#This Row],[Current Month High]]/Table2[[#This Row],[Close Price]])-1</f>
        <v>2.1104903786468121E-2</v>
      </c>
      <c r="AI540">
        <v>13.432650527622499</v>
      </c>
      <c r="AJ540">
        <v>34.676475505768202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</v>
      </c>
      <c r="AM540" t="s">
        <v>10219</v>
      </c>
      <c r="AN540">
        <v>-0.54</v>
      </c>
      <c r="AO540" t="s">
        <v>10217</v>
      </c>
      <c r="AP540">
        <v>1.7850682525955001E-2</v>
      </c>
      <c r="AQ540">
        <f>(Table2[[#This Row],[Sharpe Ratio]]-AVERAGE(Table2[Sharpe Ratio]))/_xlfn.STDEV.P(Table2[Sharpe Ratio])</f>
        <v>-0.45648999482631319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-2.5904876291899308</v>
      </c>
      <c r="AS540">
        <f>_xlfn.RANK.AVG(Table2[[#This Row],[1Y Return vs Nifty Z-Score]],Table2[1Y Return vs Nifty Z-Score])</f>
        <v>508</v>
      </c>
      <c r="AT540">
        <f>_xlfn.RANK.AVG(Table2[[#This Row],[6M Return vs Nifty Z-Score]],Table2[6M Return vs Nifty Z-Score])</f>
        <v>529</v>
      </c>
      <c r="AU540">
        <f>_xlfn.RANK.AVG(Table2[[#This Row],[Sharpe Ratio Z-Score]],Table2[Sharpe Ratio Z-Score])</f>
        <v>463</v>
      </c>
      <c r="AV540">
        <f>(Table2[[#This Row],[Rank 1Y]]+Table2[[#This Row],[Rank 6M]]+Table2[[#This Row],[Rank Sharpe]])/3</f>
        <v>500</v>
      </c>
    </row>
    <row r="541" spans="1:48" x14ac:dyDescent="0.3">
      <c r="A541" t="s">
        <v>1353</v>
      </c>
      <c r="B541" t="s">
        <v>1354</v>
      </c>
      <c r="C541" t="s">
        <v>10179</v>
      </c>
      <c r="D541" t="s">
        <v>210</v>
      </c>
      <c r="E541">
        <v>8197.3272960979994</v>
      </c>
      <c r="F541">
        <v>207.17</v>
      </c>
      <c r="G541">
        <v>-16.609813146135501</v>
      </c>
      <c r="H541">
        <f>(Table2[[#This Row],[1Y Return vs Nifty]]-AVERAGE(Table2[1Y Return vs Nifty]))/_xlfn.STDEV.P(Table2[1Y Return vs Nifty])</f>
        <v>-0.77102337992161973</v>
      </c>
      <c r="I541">
        <v>1.9393401873651399</v>
      </c>
      <c r="J541">
        <f>(Table2[[#This Row],[1M Return vs Nifty]]-AVERAGE(Table2[1M Return vs Nifty]))/_xlfn.STDEV.P(Table2[1M Return vs Nifty])</f>
        <v>-1.2297750922912042E-2</v>
      </c>
      <c r="K541">
        <v>-25.1816672409463</v>
      </c>
      <c r="L541">
        <f>(Table2[[#This Row],[6M Return vs Nifty]]-AVERAGE(Table2[6M Return vs Nifty]))/_xlfn.STDEV.P(Table2[6M Return vs Nifty])</f>
        <v>-1.067265954502284</v>
      </c>
      <c r="M541">
        <v>12.150007587083801</v>
      </c>
      <c r="N541">
        <f>(Table2[[#This Row],[1W Return vs Nifty]]-AVERAGE(Table2[1W Return vs Nifty]))/_xlfn.STDEV.P(Table2[1W Return vs Nifty])</f>
        <v>2.0990601068194499</v>
      </c>
      <c r="O541">
        <v>192.52</v>
      </c>
      <c r="P541">
        <v>192.30841533275199</v>
      </c>
      <c r="Q541">
        <v>194.35245561871</v>
      </c>
      <c r="R541">
        <v>72.0645346863801</v>
      </c>
      <c r="S541" s="2">
        <f>(Table2[[#This Row],[Close Price]]-Table2[[#This Row],[20D EMA]])/Table2[[#This Row],[20D EMA]]</f>
        <v>7.6095990027010063E-2</v>
      </c>
      <c r="T541" s="2">
        <f>(Table2[[#This Row],[Close Price]]-Table2[[#This Row],[50D EMA]])/Table2[[#This Row],[50D EMA]]</f>
        <v>7.7279949717920238E-2</v>
      </c>
      <c r="U541" s="2">
        <f>(Table2[[#This Row],[Close Price]]-Table2[[#This Row],[200D EMA]])/Table2[[#This Row],[200D EMA]]</f>
        <v>6.5949999656480116E-2</v>
      </c>
      <c r="V541">
        <v>0.88072294953269403</v>
      </c>
      <c r="W541">
        <v>207.49</v>
      </c>
      <c r="X541">
        <v>221</v>
      </c>
      <c r="Y541">
        <v>191.74</v>
      </c>
      <c r="Z541">
        <v>209.8</v>
      </c>
      <c r="AA541">
        <v>169.51</v>
      </c>
      <c r="AB541">
        <v>209.8</v>
      </c>
      <c r="AC541" s="2">
        <f>(Table2[[#This Row],[Close Price]]/Table2[[#This Row],[Day Low]])-1</f>
        <v>-1.5422429996627685E-3</v>
      </c>
      <c r="AD541" s="2">
        <f>(Table2[[#This Row],[Day High]]/Table2[[#This Row],[Close Price]])-1</f>
        <v>6.675676980257772E-2</v>
      </c>
      <c r="AE541" s="2">
        <f>(Table2[[#This Row],[Close Price]]/Table2[[#This Row],[Current Week Low]])-1</f>
        <v>8.047355794304778E-2</v>
      </c>
      <c r="AF541" s="2">
        <f>(Table2[[#This Row],[Current Week High]]/Table2[[#This Row],[Close Price]])-1</f>
        <v>1.269488825602183E-2</v>
      </c>
      <c r="AG541" s="2">
        <f>(Table2[[#This Row],[Close Price]]/Table2[[#This Row],[Current Month Low]])-1</f>
        <v>0.22216978349359917</v>
      </c>
      <c r="AH541" s="2">
        <f>(Table2[[#This Row],[Current Month High]]/Table2[[#This Row],[Close Price]])-1</f>
        <v>1.269488825602183E-2</v>
      </c>
      <c r="AI541">
        <v>48.670174253028897</v>
      </c>
      <c r="AJ541">
        <v>43.4198684665974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0.11</v>
      </c>
      <c r="AM541" t="s">
        <v>10218</v>
      </c>
      <c r="AN541">
        <v>8.69</v>
      </c>
      <c r="AO541" t="s">
        <v>10218</v>
      </c>
      <c r="AP541">
        <v>8.9875964818161E-2</v>
      </c>
      <c r="AQ541">
        <f>(Table2[[#This Row],[Sharpe Ratio]]-AVERAGE(Table2[Sharpe Ratio]))/_xlfn.STDEV.P(Table2[Sharpe Ratio])</f>
        <v>0.37725500181904431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604</v>
      </c>
      <c r="AT541">
        <f>_xlfn.RANK.AVG(Table2[[#This Row],[6M Return vs Nifty Z-Score]],Table2[6M Return vs Nifty Z-Score])</f>
        <v>657</v>
      </c>
      <c r="AU541">
        <f>_xlfn.RANK.AVG(Table2[[#This Row],[Sharpe Ratio Z-Score]],Table2[Sharpe Ratio Z-Score])</f>
        <v>239</v>
      </c>
      <c r="AV541">
        <f>(Table2[[#This Row],[Rank 1Y]]+Table2[[#This Row],[Rank 6M]]+Table2[[#This Row],[Rank Sharpe]])/3</f>
        <v>500</v>
      </c>
    </row>
    <row r="542" spans="1:48" x14ac:dyDescent="0.3">
      <c r="A542" t="s">
        <v>414</v>
      </c>
      <c r="B542" t="s">
        <v>415</v>
      </c>
      <c r="C542" t="s">
        <v>10183</v>
      </c>
      <c r="D542" t="s">
        <v>416</v>
      </c>
      <c r="E542">
        <v>58795.736594875001</v>
      </c>
      <c r="F542">
        <v>2188.75</v>
      </c>
      <c r="G542">
        <v>-15.1699021898407</v>
      </c>
      <c r="H542">
        <f>(Table2[[#This Row],[1Y Return vs Nifty]]-AVERAGE(Table2[1Y Return vs Nifty]))/_xlfn.STDEV.P(Table2[1Y Return vs Nifty])</f>
        <v>-0.75128004057411013</v>
      </c>
      <c r="I542">
        <v>-11.2942940263081</v>
      </c>
      <c r="J542">
        <f>(Table2[[#This Row],[1M Return vs Nifty]]-AVERAGE(Table2[1M Return vs Nifty]))/_xlfn.STDEV.P(Table2[1M Return vs Nifty])</f>
        <v>-1.3442119455916923</v>
      </c>
      <c r="K542">
        <v>4.7314459287501904</v>
      </c>
      <c r="L542">
        <f>(Table2[[#This Row],[6M Return vs Nifty]]-AVERAGE(Table2[6M Return vs Nifty]))/_xlfn.STDEV.P(Table2[6M Return vs Nifty])</f>
        <v>-5.1880286720584458E-2</v>
      </c>
      <c r="M542">
        <v>-3.8439656814334602</v>
      </c>
      <c r="N542">
        <f>(Table2[[#This Row],[1W Return vs Nifty]]-AVERAGE(Table2[1W Return vs Nifty]))/_xlfn.STDEV.P(Table2[1W Return vs Nifty])</f>
        <v>-1.1905171999935471</v>
      </c>
      <c r="O542">
        <v>2249.17</v>
      </c>
      <c r="P542">
        <v>2232.2450025101998</v>
      </c>
      <c r="Q542">
        <v>2056.5967031444802</v>
      </c>
      <c r="R542">
        <v>32.387005061788997</v>
      </c>
      <c r="S542" s="2">
        <f>(Table2[[#This Row],[Close Price]]-Table2[[#This Row],[20D EMA]])/Table2[[#This Row],[20D EMA]]</f>
        <v>-2.6863242885153221E-2</v>
      </c>
      <c r="T542" s="2">
        <f>(Table2[[#This Row],[Close Price]]-Table2[[#This Row],[50D EMA]])/Table2[[#This Row],[50D EMA]]</f>
        <v>-1.9484869475030246E-2</v>
      </c>
      <c r="U542" s="2">
        <f>(Table2[[#This Row],[Close Price]]-Table2[[#This Row],[200D EMA]])/Table2[[#This Row],[200D EMA]]</f>
        <v>6.4258245991283075E-2</v>
      </c>
      <c r="V542">
        <v>0.66866983258110502</v>
      </c>
      <c r="W542">
        <v>2181.65</v>
      </c>
      <c r="X542">
        <v>2209</v>
      </c>
      <c r="Y542">
        <v>2179.9499999999998</v>
      </c>
      <c r="Z542">
        <v>2240.0500000000002</v>
      </c>
      <c r="AA542">
        <v>2164</v>
      </c>
      <c r="AB542">
        <v>2454</v>
      </c>
      <c r="AC542" s="2">
        <f>(Table2[[#This Row],[Close Price]]/Table2[[#This Row],[Day Low]])-1</f>
        <v>3.2544175280178056E-3</v>
      </c>
      <c r="AD542" s="2">
        <f>(Table2[[#This Row],[Day High]]/Table2[[#This Row],[Close Price]])-1</f>
        <v>9.2518560822387741E-3</v>
      </c>
      <c r="AE542" s="2">
        <f>(Table2[[#This Row],[Close Price]]/Table2[[#This Row],[Current Week Low]])-1</f>
        <v>4.0367898346294062E-3</v>
      </c>
      <c r="AF542" s="2">
        <f>(Table2[[#This Row],[Current Week High]]/Table2[[#This Row],[Close Price]])-1</f>
        <v>2.3438035408338109E-2</v>
      </c>
      <c r="AG542" s="2">
        <f>(Table2[[#This Row],[Close Price]]/Table2[[#This Row],[Current Month Low]])-1</f>
        <v>1.1437153419593393E-2</v>
      </c>
      <c r="AH542" s="2">
        <f>(Table2[[#This Row],[Current Month High]]/Table2[[#This Row],[Close Price]])-1</f>
        <v>0.12118789263278118</v>
      </c>
      <c r="AI542">
        <v>12.118789263278099</v>
      </c>
      <c r="AJ542">
        <v>25.7902298850574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-0.13</v>
      </c>
      <c r="AM542" t="s">
        <v>10217</v>
      </c>
      <c r="AN542">
        <v>-4.93</v>
      </c>
      <c r="AO542" t="s">
        <v>10217</v>
      </c>
      <c r="AP542">
        <v>-2.5042827795630001E-3</v>
      </c>
      <c r="AQ542">
        <f>(Table2[[#This Row],[Sharpe Ratio]]-AVERAGE(Table2[Sharpe Ratio]))/_xlfn.STDEV.P(Table2[Sharpe Ratio])</f>
        <v>-0.69211351396109244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-4.0300029868410263</v>
      </c>
      <c r="AS542">
        <f>_xlfn.RANK.AVG(Table2[[#This Row],[1Y Return vs Nifty Z-Score]],Table2[1Y Return vs Nifty Z-Score])</f>
        <v>595</v>
      </c>
      <c r="AT542">
        <f>_xlfn.RANK.AVG(Table2[[#This Row],[6M Return vs Nifty Z-Score]],Table2[6M Return vs Nifty Z-Score])</f>
        <v>343</v>
      </c>
      <c r="AU542">
        <f>_xlfn.RANK.AVG(Table2[[#This Row],[Sharpe Ratio Z-Score]],Table2[Sharpe Ratio Z-Score])</f>
        <v>563</v>
      </c>
      <c r="AV542">
        <f>(Table2[[#This Row],[Rank 1Y]]+Table2[[#This Row],[Rank 6M]]+Table2[[#This Row],[Rank Sharpe]])/3</f>
        <v>500.33333333333331</v>
      </c>
    </row>
    <row r="543" spans="1:48" x14ac:dyDescent="0.3">
      <c r="A543" t="s">
        <v>1173</v>
      </c>
      <c r="B543" t="s">
        <v>1174</v>
      </c>
      <c r="C543" t="s">
        <v>10181</v>
      </c>
      <c r="D543" t="s">
        <v>77</v>
      </c>
      <c r="E543">
        <v>10437.3348542</v>
      </c>
      <c r="F543">
        <v>887</v>
      </c>
      <c r="G543">
        <v>19.242369050374698</v>
      </c>
      <c r="H543">
        <f>(Table2[[#This Row],[1Y Return vs Nifty]]-AVERAGE(Table2[1Y Return vs Nifty]))/_xlfn.STDEV.P(Table2[1Y Return vs Nifty])</f>
        <v>-0.27943617700466089</v>
      </c>
      <c r="I543">
        <v>-2.21260116447377</v>
      </c>
      <c r="J543">
        <f>(Table2[[#This Row],[1M Return vs Nifty]]-AVERAGE(Table2[1M Return vs Nifty]))/_xlfn.STDEV.P(Table2[1M Return vs Nifty])</f>
        <v>-0.43017461926137629</v>
      </c>
      <c r="K543">
        <v>-20.0660956173312</v>
      </c>
      <c r="L543">
        <f>(Table2[[#This Row],[6M Return vs Nifty]]-AVERAGE(Table2[6M Return vs Nifty]))/_xlfn.STDEV.P(Table2[6M Return vs Nifty])</f>
        <v>-0.89362043390192059</v>
      </c>
      <c r="M543">
        <v>4.84844528130811</v>
      </c>
      <c r="N543">
        <f>(Table2[[#This Row],[1W Return vs Nifty]]-AVERAGE(Table2[1W Return vs Nifty]))/_xlfn.STDEV.P(Table2[1W Return vs Nifty])</f>
        <v>0.59730358502756331</v>
      </c>
      <c r="O543">
        <v>865.66</v>
      </c>
      <c r="P543">
        <v>850.62930162711802</v>
      </c>
      <c r="Q543">
        <v>820.57865541342505</v>
      </c>
      <c r="R543">
        <v>60.905613858156698</v>
      </c>
      <c r="S543" s="2">
        <f>(Table2[[#This Row],[Close Price]]-Table2[[#This Row],[20D EMA]])/Table2[[#This Row],[20D EMA]]</f>
        <v>2.4651710833352623E-2</v>
      </c>
      <c r="T543" s="2">
        <f>(Table2[[#This Row],[Close Price]]-Table2[[#This Row],[50D EMA]])/Table2[[#This Row],[50D EMA]]</f>
        <v>4.275740125964464E-2</v>
      </c>
      <c r="U543" s="2">
        <f>(Table2[[#This Row],[Close Price]]-Table2[[#This Row],[200D EMA]])/Table2[[#This Row],[200D EMA]]</f>
        <v>8.0944519027381298E-2</v>
      </c>
      <c r="V543">
        <v>0.61830503248601898</v>
      </c>
      <c r="W543">
        <v>851.6</v>
      </c>
      <c r="X543">
        <v>885</v>
      </c>
      <c r="Y543">
        <v>859</v>
      </c>
      <c r="Z543">
        <v>903.2</v>
      </c>
      <c r="AA543">
        <v>817.1</v>
      </c>
      <c r="AB543">
        <v>910</v>
      </c>
      <c r="AC543" s="2">
        <f>(Table2[[#This Row],[Close Price]]/Table2[[#This Row],[Day Low]])-1</f>
        <v>4.1568811648661219E-2</v>
      </c>
      <c r="AD543" s="2">
        <f>(Table2[[#This Row],[Day High]]/Table2[[#This Row],[Close Price]])-1</f>
        <v>-2.2547914317925244E-3</v>
      </c>
      <c r="AE543" s="2">
        <f>(Table2[[#This Row],[Close Price]]/Table2[[#This Row],[Current Week Low]])-1</f>
        <v>3.2596041909196849E-2</v>
      </c>
      <c r="AF543" s="2">
        <f>(Table2[[#This Row],[Current Week High]]/Table2[[#This Row],[Close Price]])-1</f>
        <v>1.8263810597519692E-2</v>
      </c>
      <c r="AG543" s="2">
        <f>(Table2[[#This Row],[Close Price]]/Table2[[#This Row],[Current Month Low]])-1</f>
        <v>8.5546444743605399E-2</v>
      </c>
      <c r="AH543" s="2">
        <f>(Table2[[#This Row],[Current Month High]]/Table2[[#This Row],[Close Price]])-1</f>
        <v>2.5930101465614364E-2</v>
      </c>
      <c r="AI543">
        <v>12.7282976324689</v>
      </c>
      <c r="AJ543">
        <v>46.080368906455803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0.02</v>
      </c>
      <c r="AM543" t="s">
        <v>10218</v>
      </c>
      <c r="AN543">
        <v>0.6</v>
      </c>
      <c r="AO543" t="s">
        <v>10218</v>
      </c>
      <c r="AP543">
        <v>7.6508603953079997E-3</v>
      </c>
      <c r="AQ543">
        <f>(Table2[[#This Row],[Sharpe Ratio]]-AVERAGE(Table2[Sharpe Ratio]))/_xlfn.STDEV.P(Table2[Sharpe Ratio])</f>
        <v>-0.57456035008849271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-1.5804879952288871</v>
      </c>
      <c r="AS543">
        <f>_xlfn.RANK.AVG(Table2[[#This Row],[1Y Return vs Nifty Z-Score]],Table2[1Y Return vs Nifty Z-Score])</f>
        <v>390</v>
      </c>
      <c r="AT543">
        <f>_xlfn.RANK.AVG(Table2[[#This Row],[6M Return vs Nifty Z-Score]],Table2[6M Return vs Nifty Z-Score])</f>
        <v>619</v>
      </c>
      <c r="AU543">
        <f>_xlfn.RANK.AVG(Table2[[#This Row],[Sharpe Ratio Z-Score]],Table2[Sharpe Ratio Z-Score])</f>
        <v>493</v>
      </c>
      <c r="AV543">
        <f>(Table2[[#This Row],[Rank 1Y]]+Table2[[#This Row],[Rank 6M]]+Table2[[#This Row],[Rank Sharpe]])/3</f>
        <v>500.66666666666669</v>
      </c>
    </row>
    <row r="544" spans="1:48" x14ac:dyDescent="0.3">
      <c r="A544" t="s">
        <v>1008</v>
      </c>
      <c r="B544" t="s">
        <v>1009</v>
      </c>
      <c r="C544" t="s">
        <v>10185</v>
      </c>
      <c r="D544" t="s">
        <v>351</v>
      </c>
      <c r="E544">
        <v>13369.322228999999</v>
      </c>
      <c r="F544">
        <v>964.5</v>
      </c>
      <c r="G544">
        <v>-7.5142612735069001</v>
      </c>
      <c r="H544">
        <f>(Table2[[#This Row],[1Y Return vs Nifty]]-AVERAGE(Table2[1Y Return vs Nifty]))/_xlfn.STDEV.P(Table2[1Y Return vs Nifty])</f>
        <v>-0.64630971871282383</v>
      </c>
      <c r="I544">
        <v>14.838967953542401</v>
      </c>
      <c r="J544">
        <f>(Table2[[#This Row],[1M Return vs Nifty]]-AVERAGE(Table2[1M Return vs Nifty]))/_xlfn.STDEV.P(Table2[1M Return vs Nifty])</f>
        <v>1.2859999842497201</v>
      </c>
      <c r="K544">
        <v>7.69997487752679</v>
      </c>
      <c r="L544">
        <f>(Table2[[#This Row],[6M Return vs Nifty]]-AVERAGE(Table2[6M Return vs Nifty]))/_xlfn.STDEV.P(Table2[6M Return vs Nifty])</f>
        <v>4.8884943962137453E-2</v>
      </c>
      <c r="M544">
        <v>-0.90995412039864099</v>
      </c>
      <c r="N544">
        <f>(Table2[[#This Row],[1W Return vs Nifty]]-AVERAGE(Table2[1W Return vs Nifty]))/_xlfn.STDEV.P(Table2[1W Return vs Nifty])</f>
        <v>-0.58706128024997939</v>
      </c>
      <c r="O544">
        <v>889.7</v>
      </c>
      <c r="P544">
        <v>827.74727478365003</v>
      </c>
      <c r="Q544">
        <v>771.65097630943296</v>
      </c>
      <c r="R544">
        <v>78.036019384265103</v>
      </c>
      <c r="S544" s="2">
        <f>(Table2[[#This Row],[Close Price]]-Table2[[#This Row],[20D EMA]])/Table2[[#This Row],[20D EMA]]</f>
        <v>8.4073283129144596E-2</v>
      </c>
      <c r="T544" s="2">
        <f>(Table2[[#This Row],[Close Price]]-Table2[[#This Row],[50D EMA]])/Table2[[#This Row],[50D EMA]]</f>
        <v>0.16521072238153042</v>
      </c>
      <c r="U544" s="2">
        <f>(Table2[[#This Row],[Close Price]]-Table2[[#This Row],[200D EMA]])/Table2[[#This Row],[200D EMA]]</f>
        <v>0.24991742330568159</v>
      </c>
      <c r="V544">
        <v>1.3522367192125799</v>
      </c>
      <c r="W544">
        <v>955</v>
      </c>
      <c r="X544">
        <v>969.5</v>
      </c>
      <c r="Y544">
        <v>896</v>
      </c>
      <c r="Z544">
        <v>984</v>
      </c>
      <c r="AA544">
        <v>783.3</v>
      </c>
      <c r="AB544">
        <v>984</v>
      </c>
      <c r="AC544" s="2">
        <f>(Table2[[#This Row],[Close Price]]/Table2[[#This Row],[Day Low]])-1</f>
        <v>9.9476439790575633E-3</v>
      </c>
      <c r="AD544" s="2">
        <f>(Table2[[#This Row],[Day High]]/Table2[[#This Row],[Close Price]])-1</f>
        <v>5.1840331778123527E-3</v>
      </c>
      <c r="AE544" s="2">
        <f>(Table2[[#This Row],[Close Price]]/Table2[[#This Row],[Current Week Low]])-1</f>
        <v>7.6450892857142794E-2</v>
      </c>
      <c r="AF544" s="2">
        <f>(Table2[[#This Row],[Current Week High]]/Table2[[#This Row],[Close Price]])-1</f>
        <v>2.021772939346822E-2</v>
      </c>
      <c r="AG544" s="2">
        <f>(Table2[[#This Row],[Close Price]]/Table2[[#This Row],[Current Month Low]])-1</f>
        <v>0.2313289927230946</v>
      </c>
      <c r="AH544" s="2">
        <f>(Table2[[#This Row],[Current Month High]]/Table2[[#This Row],[Close Price]])-1</f>
        <v>2.021772939346822E-2</v>
      </c>
      <c r="AI544">
        <v>2.0217729393468198</v>
      </c>
      <c r="AJ544">
        <v>49.038090087305797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0.22</v>
      </c>
      <c r="AM544" t="s">
        <v>10218</v>
      </c>
      <c r="AN544">
        <v>9.8000000000000007</v>
      </c>
      <c r="AO544" t="s">
        <v>10218</v>
      </c>
      <c r="AP544">
        <v>-3.9994795948059998E-2</v>
      </c>
      <c r="AQ544">
        <f>(Table2[[#This Row],[Sharpe Ratio]]-AVERAGE(Table2[Sharpe Ratio]))/_xlfn.STDEV.P(Table2[Sharpe Ratio])</f>
        <v>-1.12609345518631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-1.0245795259372559</v>
      </c>
      <c r="AS544">
        <f>_xlfn.RANK.AVG(Table2[[#This Row],[1Y Return vs Nifty Z-Score]],Table2[1Y Return vs Nifty Z-Score])</f>
        <v>559</v>
      </c>
      <c r="AT544">
        <f>_xlfn.RANK.AVG(Table2[[#This Row],[6M Return vs Nifty Z-Score]],Table2[6M Return vs Nifty Z-Score])</f>
        <v>307</v>
      </c>
      <c r="AU544">
        <f>_xlfn.RANK.AVG(Table2[[#This Row],[Sharpe Ratio Z-Score]],Table2[Sharpe Ratio Z-Score])</f>
        <v>637</v>
      </c>
      <c r="AV544">
        <f>(Table2[[#This Row],[Rank 1Y]]+Table2[[#This Row],[Rank 6M]]+Table2[[#This Row],[Rank Sharpe]])/3</f>
        <v>501</v>
      </c>
    </row>
    <row r="545" spans="1:48" x14ac:dyDescent="0.3">
      <c r="A545" t="s">
        <v>33</v>
      </c>
      <c r="B545" t="s">
        <v>34</v>
      </c>
      <c r="C545" t="s">
        <v>10172</v>
      </c>
      <c r="D545" t="s">
        <v>21</v>
      </c>
      <c r="E545">
        <v>773804.57130299998</v>
      </c>
      <c r="F545">
        <v>1868.25</v>
      </c>
      <c r="G545">
        <v>11.496403051728199</v>
      </c>
      <c r="H545">
        <f>(Table2[[#This Row],[1Y Return vs Nifty]]-AVERAGE(Table2[1Y Return vs Nifty]))/_xlfn.STDEV.P(Table2[1Y Return vs Nifty])</f>
        <v>-0.38564499124903195</v>
      </c>
      <c r="I545">
        <v>16.774451578018301</v>
      </c>
      <c r="J545">
        <f>(Table2[[#This Row],[1M Return vs Nifty]]-AVERAGE(Table2[1M Return vs Nifty]))/_xlfn.STDEV.P(Table2[1M Return vs Nifty])</f>
        <v>1.4807989390466494</v>
      </c>
      <c r="K545">
        <v>-2.36204669252009</v>
      </c>
      <c r="L545">
        <f>(Table2[[#This Row],[6M Return vs Nifty]]-AVERAGE(Table2[6M Return vs Nifty]))/_xlfn.STDEV.P(Table2[6M Return vs Nifty])</f>
        <v>-0.29266534647991815</v>
      </c>
      <c r="M545">
        <v>-7.2232496010375902E-2</v>
      </c>
      <c r="N545">
        <f>(Table2[[#This Row],[1W Return vs Nifty]]-AVERAGE(Table2[1W Return vs Nifty]))/_xlfn.STDEV.P(Table2[1W Return vs Nifty])</f>
        <v>-0.41476200234393146</v>
      </c>
      <c r="O545">
        <v>1762.89</v>
      </c>
      <c r="P545">
        <v>1650.28495065735</v>
      </c>
      <c r="Q545">
        <v>1546.42520293495</v>
      </c>
      <c r="R545">
        <v>80.310725992561004</v>
      </c>
      <c r="S545" s="2">
        <f>(Table2[[#This Row],[Close Price]]-Table2[[#This Row],[20D EMA]])/Table2[[#This Row],[20D EMA]]</f>
        <v>5.9765498698160349E-2</v>
      </c>
      <c r="T545" s="2">
        <f>(Table2[[#This Row],[Close Price]]-Table2[[#This Row],[50D EMA]])/Table2[[#This Row],[50D EMA]]</f>
        <v>0.13207722051626844</v>
      </c>
      <c r="U545" s="2">
        <f>(Table2[[#This Row],[Close Price]]-Table2[[#This Row],[200D EMA]])/Table2[[#This Row],[200D EMA]]</f>
        <v>0.20810886711769885</v>
      </c>
      <c r="V545">
        <v>1.04482661486868</v>
      </c>
      <c r="W545">
        <v>1845.1</v>
      </c>
      <c r="X545">
        <v>1867.9</v>
      </c>
      <c r="Y545">
        <v>1860</v>
      </c>
      <c r="Z545">
        <v>1903</v>
      </c>
      <c r="AA545">
        <v>1559.5</v>
      </c>
      <c r="AB545">
        <v>1903</v>
      </c>
      <c r="AC545" s="2">
        <f>(Table2[[#This Row],[Close Price]]/Table2[[#This Row],[Day Low]])-1</f>
        <v>1.2546745433851925E-2</v>
      </c>
      <c r="AD545" s="2">
        <f>(Table2[[#This Row],[Day High]]/Table2[[#This Row],[Close Price]])-1</f>
        <v>-1.8734109460716297E-4</v>
      </c>
      <c r="AE545" s="2">
        <f>(Table2[[#This Row],[Close Price]]/Table2[[#This Row],[Current Week Low]])-1</f>
        <v>4.4354838709677047E-3</v>
      </c>
      <c r="AF545" s="2">
        <f>(Table2[[#This Row],[Current Week High]]/Table2[[#This Row],[Close Price]])-1</f>
        <v>1.8600294393148697E-2</v>
      </c>
      <c r="AG545" s="2">
        <f>(Table2[[#This Row],[Close Price]]/Table2[[#This Row],[Current Month Low]])-1</f>
        <v>0.19798012183392122</v>
      </c>
      <c r="AH545" s="2">
        <f>(Table2[[#This Row],[Current Month High]]/Table2[[#This Row],[Close Price]])-1</f>
        <v>1.8600294393148697E-2</v>
      </c>
      <c r="AI545">
        <v>1.86002943931486</v>
      </c>
      <c r="AJ545">
        <v>40.127507969248001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0.06</v>
      </c>
      <c r="AM545" t="s">
        <v>10218</v>
      </c>
      <c r="AN545">
        <v>9.14</v>
      </c>
      <c r="AO545" t="s">
        <v>10218</v>
      </c>
      <c r="AP545">
        <v>-4.7038250353364001E-2</v>
      </c>
      <c r="AQ545">
        <f>(Table2[[#This Row],[Sharpe Ratio]]-AVERAGE(Table2[Sharpe Ratio]))/_xlfn.STDEV.P(Table2[Sharpe Ratio])</f>
        <v>-1.2076265597106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-0.81989996073683202</v>
      </c>
      <c r="AS545">
        <f>_xlfn.RANK.AVG(Table2[[#This Row],[1Y Return vs Nifty Z-Score]],Table2[1Y Return vs Nifty Z-Score])</f>
        <v>434</v>
      </c>
      <c r="AT545">
        <f>_xlfn.RANK.AVG(Table2[[#This Row],[6M Return vs Nifty Z-Score]],Table2[6M Return vs Nifty Z-Score])</f>
        <v>422</v>
      </c>
      <c r="AU545">
        <f>_xlfn.RANK.AVG(Table2[[#This Row],[Sharpe Ratio Z-Score]],Table2[Sharpe Ratio Z-Score])</f>
        <v>649</v>
      </c>
      <c r="AV545">
        <f>(Table2[[#This Row],[Rank 1Y]]+Table2[[#This Row],[Rank 6M]]+Table2[[#This Row],[Rank Sharpe]])/3</f>
        <v>501.66666666666669</v>
      </c>
    </row>
    <row r="546" spans="1:48" x14ac:dyDescent="0.3">
      <c r="A546" t="s">
        <v>1906</v>
      </c>
      <c r="B546" t="s">
        <v>1907</v>
      </c>
      <c r="C546" t="s">
        <v>10189</v>
      </c>
      <c r="D546" t="s">
        <v>1545</v>
      </c>
      <c r="E546">
        <v>3655.378791779</v>
      </c>
      <c r="F546">
        <v>161.59</v>
      </c>
      <c r="G546">
        <v>-13.4684551324005</v>
      </c>
      <c r="H546">
        <f>(Table2[[#This Row],[1Y Return vs Nifty]]-AVERAGE(Table2[1Y Return vs Nifty]))/_xlfn.STDEV.P(Table2[1Y Return vs Nifty])</f>
        <v>-0.72795064892665462</v>
      </c>
      <c r="I546">
        <v>1.2106064353530499</v>
      </c>
      <c r="J546">
        <f>(Table2[[#This Row],[1M Return vs Nifty]]-AVERAGE(Table2[1M Return vs Nifty]))/_xlfn.STDEV.P(Table2[1M Return vs Nifty])</f>
        <v>-8.5641989759156142E-2</v>
      </c>
      <c r="K546">
        <v>-9.5758837021238108</v>
      </c>
      <c r="L546">
        <f>(Table2[[#This Row],[6M Return vs Nifty]]-AVERAGE(Table2[6M Return vs Nifty]))/_xlfn.STDEV.P(Table2[6M Return vs Nifty])</f>
        <v>-0.53753543632015699</v>
      </c>
      <c r="M546">
        <v>3.5074122791659899</v>
      </c>
      <c r="N546">
        <f>(Table2[[#This Row],[1W Return vs Nifty]]-AVERAGE(Table2[1W Return vs Nifty]))/_xlfn.STDEV.P(Table2[1W Return vs Nifty])</f>
        <v>0.32148520910107975</v>
      </c>
      <c r="O546">
        <v>156.55000000000001</v>
      </c>
      <c r="P546">
        <v>154.11166274693801</v>
      </c>
      <c r="Q546">
        <v>148.550826267189</v>
      </c>
      <c r="R546">
        <v>62.045326344040902</v>
      </c>
      <c r="S546" s="2">
        <f>(Table2[[#This Row],[Close Price]]-Table2[[#This Row],[20D EMA]])/Table2[[#This Row],[20D EMA]]</f>
        <v>3.2194187160651498E-2</v>
      </c>
      <c r="T546" s="2">
        <f>(Table2[[#This Row],[Close Price]]-Table2[[#This Row],[50D EMA]])/Table2[[#This Row],[50D EMA]]</f>
        <v>4.8525446548078194E-2</v>
      </c>
      <c r="U546" s="2">
        <f>(Table2[[#This Row],[Close Price]]-Table2[[#This Row],[200D EMA]])/Table2[[#This Row],[200D EMA]]</f>
        <v>8.7775841174779254E-2</v>
      </c>
      <c r="V546">
        <v>1.27924248823997</v>
      </c>
      <c r="W546">
        <v>163.06</v>
      </c>
      <c r="X546">
        <v>166.46</v>
      </c>
      <c r="Y546">
        <v>155.97999999999999</v>
      </c>
      <c r="Z546">
        <v>165.96</v>
      </c>
      <c r="AA546">
        <v>147.87</v>
      </c>
      <c r="AB546">
        <v>165.96</v>
      </c>
      <c r="AC546" s="2">
        <f>(Table2[[#This Row],[Close Price]]/Table2[[#This Row],[Day Low]])-1</f>
        <v>-9.01508647123761E-3</v>
      </c>
      <c r="AD546" s="2">
        <f>(Table2[[#This Row],[Day High]]/Table2[[#This Row],[Close Price]])-1</f>
        <v>3.0138003589331053E-2</v>
      </c>
      <c r="AE546" s="2">
        <f>(Table2[[#This Row],[Close Price]]/Table2[[#This Row],[Current Week Low]])-1</f>
        <v>3.5966149506347023E-2</v>
      </c>
      <c r="AF546" s="2">
        <f>(Table2[[#This Row],[Current Week High]]/Table2[[#This Row],[Close Price]])-1</f>
        <v>2.7043752707469615E-2</v>
      </c>
      <c r="AG546" s="2">
        <f>(Table2[[#This Row],[Close Price]]/Table2[[#This Row],[Current Month Low]])-1</f>
        <v>9.278420233989304E-2</v>
      </c>
      <c r="AH546" s="2">
        <f>(Table2[[#This Row],[Current Month High]]/Table2[[#This Row],[Close Price]])-1</f>
        <v>2.7043752707469615E-2</v>
      </c>
      <c r="AI546">
        <v>8.85574602388761</v>
      </c>
      <c r="AJ546">
        <v>25.263565891472801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-0.1</v>
      </c>
      <c r="AM546" t="s">
        <v>10217</v>
      </c>
      <c r="AN546">
        <v>4.95</v>
      </c>
      <c r="AO546" t="s">
        <v>10218</v>
      </c>
      <c r="AP546">
        <v>3.0762038386388E-2</v>
      </c>
      <c r="AQ546">
        <f>(Table2[[#This Row],[Sharpe Ratio]]-AVERAGE(Table2[Sharpe Ratio]))/_xlfn.STDEV.P(Table2[Sharpe Ratio])</f>
        <v>-0.30703166566807255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-1.3366745315729605</v>
      </c>
      <c r="AS546">
        <f>_xlfn.RANK.AVG(Table2[[#This Row],[1Y Return vs Nifty Z-Score]],Table2[1Y Return vs Nifty Z-Score])</f>
        <v>585</v>
      </c>
      <c r="AT546">
        <f>_xlfn.RANK.AVG(Table2[[#This Row],[6M Return vs Nifty Z-Score]],Table2[6M Return vs Nifty Z-Score])</f>
        <v>503</v>
      </c>
      <c r="AU546">
        <f>_xlfn.RANK.AVG(Table2[[#This Row],[Sharpe Ratio Z-Score]],Table2[Sharpe Ratio Z-Score])</f>
        <v>417</v>
      </c>
      <c r="AV546">
        <f>(Table2[[#This Row],[Rank 1Y]]+Table2[[#This Row],[Rank 6M]]+Table2[[#This Row],[Rank Sharpe]])/3</f>
        <v>501.66666666666669</v>
      </c>
    </row>
    <row r="547" spans="1:48" x14ac:dyDescent="0.3">
      <c r="A547" t="s">
        <v>699</v>
      </c>
      <c r="B547" t="s">
        <v>700</v>
      </c>
      <c r="C547" t="s">
        <v>10178</v>
      </c>
      <c r="D547" t="s">
        <v>60</v>
      </c>
      <c r="E547">
        <v>25011.600576460001</v>
      </c>
      <c r="F547">
        <v>463.9</v>
      </c>
      <c r="G547">
        <v>5.4791388239224599</v>
      </c>
      <c r="H547">
        <f>(Table2[[#This Row],[1Y Return vs Nifty]]-AVERAGE(Table2[1Y Return vs Nifty]))/_xlfn.STDEV.P(Table2[1Y Return vs Nifty])</f>
        <v>-0.46815071083804005</v>
      </c>
      <c r="I547">
        <v>4.2554058659041001</v>
      </c>
      <c r="J547">
        <f>(Table2[[#This Row],[1M Return vs Nifty]]-AVERAGE(Table2[1M Return vs Nifty]))/_xlfn.STDEV.P(Table2[1M Return vs Nifty])</f>
        <v>0.22080531836427947</v>
      </c>
      <c r="K547">
        <v>6.8005391638388097</v>
      </c>
      <c r="L547">
        <f>(Table2[[#This Row],[6M Return vs Nifty]]-AVERAGE(Table2[6M Return vs Nifty]))/_xlfn.STDEV.P(Table2[6M Return vs Nifty])</f>
        <v>1.8354048445218388E-2</v>
      </c>
      <c r="M547">
        <v>3.6957034655359999</v>
      </c>
      <c r="N547">
        <f>(Table2[[#This Row],[1W Return vs Nifty]]-AVERAGE(Table2[1W Return vs Nifty]))/_xlfn.STDEV.P(Table2[1W Return vs Nifty])</f>
        <v>0.36021219728324166</v>
      </c>
      <c r="O547">
        <v>450.08</v>
      </c>
      <c r="P547">
        <v>444.07823167453</v>
      </c>
      <c r="Q547">
        <v>420.005455716391</v>
      </c>
      <c r="R547">
        <v>65.533185809797899</v>
      </c>
      <c r="S547" s="2">
        <f>(Table2[[#This Row],[Close Price]]-Table2[[#This Row],[20D EMA]])/Table2[[#This Row],[20D EMA]]</f>
        <v>3.0705652328474924E-2</v>
      </c>
      <c r="T547" s="2">
        <f>(Table2[[#This Row],[Close Price]]-Table2[[#This Row],[50D EMA]])/Table2[[#This Row],[50D EMA]]</f>
        <v>4.463575764730926E-2</v>
      </c>
      <c r="U547" s="2">
        <f>(Table2[[#This Row],[Close Price]]-Table2[[#This Row],[200D EMA]])/Table2[[#This Row],[200D EMA]]</f>
        <v>0.10450946216576959</v>
      </c>
      <c r="V547">
        <v>1.5144176840263099</v>
      </c>
      <c r="W547">
        <v>460.05</v>
      </c>
      <c r="X547">
        <v>466.1</v>
      </c>
      <c r="Y547">
        <v>445.1</v>
      </c>
      <c r="Z547">
        <v>467.9</v>
      </c>
      <c r="AA547">
        <v>414</v>
      </c>
      <c r="AB547">
        <v>484.3</v>
      </c>
      <c r="AC547" s="2">
        <f>(Table2[[#This Row],[Close Price]]/Table2[[#This Row],[Day Low]])-1</f>
        <v>8.3686555809150409E-3</v>
      </c>
      <c r="AD547" s="2">
        <f>(Table2[[#This Row],[Day High]]/Table2[[#This Row],[Close Price]])-1</f>
        <v>4.7424013796077968E-3</v>
      </c>
      <c r="AE547" s="2">
        <f>(Table2[[#This Row],[Close Price]]/Table2[[#This Row],[Current Week Low]])-1</f>
        <v>4.2237699393394612E-2</v>
      </c>
      <c r="AF547" s="2">
        <f>(Table2[[#This Row],[Current Week High]]/Table2[[#This Row],[Close Price]])-1</f>
        <v>8.622547962922944E-3</v>
      </c>
      <c r="AG547" s="2">
        <f>(Table2[[#This Row],[Close Price]]/Table2[[#This Row],[Current Month Low]])-1</f>
        <v>0.12053140096618353</v>
      </c>
      <c r="AH547" s="2">
        <f>(Table2[[#This Row],[Current Month High]]/Table2[[#This Row],[Close Price]])-1</f>
        <v>4.3974994610907592E-2</v>
      </c>
      <c r="AI547">
        <v>4.3974994610907503</v>
      </c>
      <c r="AJ547">
        <v>38.829866826275598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-7.0000000000000007E-2</v>
      </c>
      <c r="AM547" t="s">
        <v>10217</v>
      </c>
      <c r="AN547">
        <v>0.11</v>
      </c>
      <c r="AO547" t="s">
        <v>10218</v>
      </c>
      <c r="AP547">
        <v>-9.9144206829622994E-2</v>
      </c>
      <c r="AQ547">
        <f>(Table2[[#This Row],[Sharpe Ratio]]-AVERAGE(Table2[Sharpe Ratio]))/_xlfn.STDEV.P(Table2[Sharpe Ratio])</f>
        <v>-1.8107908809728681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-1.6795700277181689</v>
      </c>
      <c r="AS547">
        <f>_xlfn.RANK.AVG(Table2[[#This Row],[1Y Return vs Nifty Z-Score]],Table2[1Y Return vs Nifty Z-Score])</f>
        <v>474</v>
      </c>
      <c r="AT547">
        <f>_xlfn.RANK.AVG(Table2[[#This Row],[6M Return vs Nifty Z-Score]],Table2[6M Return vs Nifty Z-Score])</f>
        <v>317</v>
      </c>
      <c r="AU547">
        <f>_xlfn.RANK.AVG(Table2[[#This Row],[Sharpe Ratio Z-Score]],Table2[Sharpe Ratio Z-Score])</f>
        <v>715</v>
      </c>
      <c r="AV547">
        <f>(Table2[[#This Row],[Rank 1Y]]+Table2[[#This Row],[Rank 6M]]+Table2[[#This Row],[Rank Sharpe]])/3</f>
        <v>502</v>
      </c>
    </row>
    <row r="548" spans="1:48" x14ac:dyDescent="0.3">
      <c r="A548" t="s">
        <v>858</v>
      </c>
      <c r="B548" t="s">
        <v>859</v>
      </c>
      <c r="C548" t="s">
        <v>10173</v>
      </c>
      <c r="D548" t="s">
        <v>413</v>
      </c>
      <c r="E548">
        <v>18027.024640412001</v>
      </c>
      <c r="F548">
        <v>112.67</v>
      </c>
      <c r="G548">
        <v>-31.430633903350198</v>
      </c>
      <c r="H548">
        <f>(Table2[[#This Row],[1Y Return vs Nifty]]-AVERAGE(Table2[1Y Return vs Nifty]))/_xlfn.STDEV.P(Table2[1Y Return vs Nifty])</f>
        <v>-0.97423906651605974</v>
      </c>
      <c r="I548">
        <v>-11.2918646855089</v>
      </c>
      <c r="J548">
        <f>(Table2[[#This Row],[1M Return vs Nifty]]-AVERAGE(Table2[1M Return vs Nifty]))/_xlfn.STDEV.P(Table2[1M Return vs Nifty])</f>
        <v>-1.3439674418188134</v>
      </c>
      <c r="K548">
        <v>-20.522257077379201</v>
      </c>
      <c r="L548">
        <f>(Table2[[#This Row],[6M Return vs Nifty]]-AVERAGE(Table2[6M Return vs Nifty]))/_xlfn.STDEV.P(Table2[6M Return vs Nifty])</f>
        <v>-0.90910460654886327</v>
      </c>
      <c r="M548">
        <v>-3.4456977146196599</v>
      </c>
      <c r="N548">
        <f>(Table2[[#This Row],[1W Return vs Nifty]]-AVERAGE(Table2[1W Return vs Nifty]))/_xlfn.STDEV.P(Table2[1W Return vs Nifty])</f>
        <v>-1.1086030162153291</v>
      </c>
      <c r="O548">
        <v>115.04</v>
      </c>
      <c r="P548">
        <v>116.40598054274901</v>
      </c>
      <c r="Q548">
        <v>115.49210181517</v>
      </c>
      <c r="R548">
        <v>37.782881891128703</v>
      </c>
      <c r="S548" s="2">
        <f>(Table2[[#This Row],[Close Price]]-Table2[[#This Row],[20D EMA]])/Table2[[#This Row],[20D EMA]]</f>
        <v>-2.0601529902642596E-2</v>
      </c>
      <c r="T548" s="2">
        <f>(Table2[[#This Row],[Close Price]]-Table2[[#This Row],[50D EMA]])/Table2[[#This Row],[50D EMA]]</f>
        <v>-3.2094403786899942E-2</v>
      </c>
      <c r="U548" s="2">
        <f>(Table2[[#This Row],[Close Price]]-Table2[[#This Row],[200D EMA]])/Table2[[#This Row],[200D EMA]]</f>
        <v>-2.443545290816861E-2</v>
      </c>
      <c r="V548">
        <v>0.93870414566484905</v>
      </c>
      <c r="W548">
        <v>112.76</v>
      </c>
      <c r="X548">
        <v>113.4</v>
      </c>
      <c r="Y548">
        <v>110.5</v>
      </c>
      <c r="Z548">
        <v>113.95</v>
      </c>
      <c r="AA548">
        <v>109.29</v>
      </c>
      <c r="AB548">
        <v>122.9</v>
      </c>
      <c r="AC548" s="2">
        <f>(Table2[[#This Row],[Close Price]]/Table2[[#This Row],[Day Low]])-1</f>
        <v>-7.9815537424621219E-4</v>
      </c>
      <c r="AD548" s="2">
        <f>(Table2[[#This Row],[Day High]]/Table2[[#This Row],[Close Price]])-1</f>
        <v>6.4790982515310347E-3</v>
      </c>
      <c r="AE548" s="2">
        <f>(Table2[[#This Row],[Close Price]]/Table2[[#This Row],[Current Week Low]])-1</f>
        <v>1.9638009049773864E-2</v>
      </c>
      <c r="AF548" s="2">
        <f>(Table2[[#This Row],[Current Week High]]/Table2[[#This Row],[Close Price]])-1</f>
        <v>1.1360610632821455E-2</v>
      </c>
      <c r="AG548" s="2">
        <f>(Table2[[#This Row],[Close Price]]/Table2[[#This Row],[Current Month Low]])-1</f>
        <v>3.0926891755878705E-2</v>
      </c>
      <c r="AH548" s="2">
        <f>(Table2[[#This Row],[Current Month High]]/Table2[[#This Row],[Close Price]])-1</f>
        <v>9.0796130292003285E-2</v>
      </c>
      <c r="AI548">
        <v>21.594035679417701</v>
      </c>
      <c r="AJ548">
        <v>7.3047619047619001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</v>
      </c>
      <c r="AM548" t="s">
        <v>10217</v>
      </c>
      <c r="AN548">
        <v>-4.2300000000000004</v>
      </c>
      <c r="AO548" t="s">
        <v>10217</v>
      </c>
      <c r="AP548">
        <v>9.6932656710904994E-2</v>
      </c>
      <c r="AQ548">
        <f>(Table2[[#This Row],[Sharpe Ratio]]-AVERAGE(Table2[Sharpe Ratio]))/_xlfn.STDEV.P(Table2[Sharpe Ratio])</f>
        <v>0.45894133988258595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667</v>
      </c>
      <c r="AT548">
        <f>_xlfn.RANK.AVG(Table2[[#This Row],[6M Return vs Nifty Z-Score]],Table2[6M Return vs Nifty Z-Score])</f>
        <v>622</v>
      </c>
      <c r="AU548">
        <f>_xlfn.RANK.AVG(Table2[[#This Row],[Sharpe Ratio Z-Score]],Table2[Sharpe Ratio Z-Score])</f>
        <v>223</v>
      </c>
      <c r="AV548">
        <f>(Table2[[#This Row],[Rank 1Y]]+Table2[[#This Row],[Rank 6M]]+Table2[[#This Row],[Rank Sharpe]])/3</f>
        <v>504</v>
      </c>
    </row>
    <row r="549" spans="1:48" x14ac:dyDescent="0.3">
      <c r="A549" t="s">
        <v>436</v>
      </c>
      <c r="B549" t="s">
        <v>437</v>
      </c>
      <c r="C549" t="s">
        <v>10184</v>
      </c>
      <c r="D549" t="s">
        <v>438</v>
      </c>
      <c r="E549">
        <v>55137.362595903003</v>
      </c>
      <c r="F549">
        <v>192.99</v>
      </c>
      <c r="G549">
        <v>7.80333413000624</v>
      </c>
      <c r="H549">
        <f>(Table2[[#This Row],[1Y Return vs Nifty]]-AVERAGE(Table2[1Y Return vs Nifty]))/_xlfn.STDEV.P(Table2[1Y Return vs Nifty])</f>
        <v>-0.43628250646241729</v>
      </c>
      <c r="I549">
        <v>9.5852970536240392</v>
      </c>
      <c r="J549">
        <f>(Table2[[#This Row],[1M Return vs Nifty]]-AVERAGE(Table2[1M Return vs Nifty]))/_xlfn.STDEV.P(Table2[1M Return vs Nifty])</f>
        <v>0.75723829016498523</v>
      </c>
      <c r="K549">
        <v>3.3712158783641399</v>
      </c>
      <c r="L549">
        <f>(Table2[[#This Row],[6M Return vs Nifty]]-AVERAGE(Table2[6M Return vs Nifty]))/_xlfn.STDEV.P(Table2[6M Return vs Nifty])</f>
        <v>-9.8052615565552628E-2</v>
      </c>
      <c r="M549">
        <v>10.6050887961973</v>
      </c>
      <c r="N549">
        <f>(Table2[[#This Row],[1W Return vs Nifty]]-AVERAGE(Table2[1W Return vs Nifty]))/_xlfn.STDEV.P(Table2[1W Return vs Nifty])</f>
        <v>1.7813073064335112</v>
      </c>
      <c r="O549">
        <v>181.96</v>
      </c>
      <c r="P549">
        <v>176.72128833432501</v>
      </c>
      <c r="Q549">
        <v>167.496926105646</v>
      </c>
      <c r="R549">
        <v>65.592845923045999</v>
      </c>
      <c r="S549" s="2">
        <f>(Table2[[#This Row],[Close Price]]-Table2[[#This Row],[20D EMA]])/Table2[[#This Row],[20D EMA]]</f>
        <v>6.0617718179819743E-2</v>
      </c>
      <c r="T549" s="2">
        <f>(Table2[[#This Row],[Close Price]]-Table2[[#This Row],[50D EMA]])/Table2[[#This Row],[50D EMA]]</f>
        <v>9.2058584559985279E-2</v>
      </c>
      <c r="U549" s="2">
        <f>(Table2[[#This Row],[Close Price]]-Table2[[#This Row],[200D EMA]])/Table2[[#This Row],[200D EMA]]</f>
        <v>0.15220024920501923</v>
      </c>
      <c r="V549">
        <v>1.61764474750996</v>
      </c>
      <c r="W549">
        <v>192.63</v>
      </c>
      <c r="X549">
        <v>195.87</v>
      </c>
      <c r="Y549">
        <v>182.29</v>
      </c>
      <c r="Z549">
        <v>201.93</v>
      </c>
      <c r="AA549">
        <v>170.5</v>
      </c>
      <c r="AB549">
        <v>201.93</v>
      </c>
      <c r="AC549" s="2">
        <f>(Table2[[#This Row],[Close Price]]/Table2[[#This Row],[Day Low]])-1</f>
        <v>1.8688677776048657E-3</v>
      </c>
      <c r="AD549" s="2">
        <f>(Table2[[#This Row],[Day High]]/Table2[[#This Row],[Close Price]])-1</f>
        <v>1.4923053007927845E-2</v>
      </c>
      <c r="AE549" s="2">
        <f>(Table2[[#This Row],[Close Price]]/Table2[[#This Row],[Current Week Low]])-1</f>
        <v>5.8697679521641399E-2</v>
      </c>
      <c r="AF549" s="2">
        <f>(Table2[[#This Row],[Current Week High]]/Table2[[#This Row],[Close Price]])-1</f>
        <v>4.6323643712109508E-2</v>
      </c>
      <c r="AG549" s="2">
        <f>(Table2[[#This Row],[Close Price]]/Table2[[#This Row],[Current Month Low]])-1</f>
        <v>0.13190615835777142</v>
      </c>
      <c r="AH549" s="2">
        <f>(Table2[[#This Row],[Current Month High]]/Table2[[#This Row],[Close Price]])-1</f>
        <v>4.6323643712109508E-2</v>
      </c>
      <c r="AI549">
        <v>4.6323643712109499</v>
      </c>
      <c r="AJ549">
        <v>48.3397386625672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-7.0000000000000007E-2</v>
      </c>
      <c r="AM549" t="s">
        <v>10217</v>
      </c>
      <c r="AN549">
        <v>7.04</v>
      </c>
      <c r="AO549" t="s">
        <v>10218</v>
      </c>
      <c r="AP549">
        <v>-8.4872904048966996E-2</v>
      </c>
      <c r="AQ549">
        <f>(Table2[[#This Row],[Sharpe Ratio]]-AVERAGE(Table2[Sharpe Ratio]))/_xlfn.STDEV.P(Table2[Sharpe Ratio])</f>
        <v>-1.6455901776877315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0.35862029688279518</v>
      </c>
      <c r="AS549">
        <f>_xlfn.RANK.AVG(Table2[[#This Row],[1Y Return vs Nifty Z-Score]],Table2[1Y Return vs Nifty Z-Score])</f>
        <v>458</v>
      </c>
      <c r="AT549">
        <f>_xlfn.RANK.AVG(Table2[[#This Row],[6M Return vs Nifty Z-Score]],Table2[6M Return vs Nifty Z-Score])</f>
        <v>356</v>
      </c>
      <c r="AU549">
        <f>_xlfn.RANK.AVG(Table2[[#This Row],[Sharpe Ratio Z-Score]],Table2[Sharpe Ratio Z-Score])</f>
        <v>701</v>
      </c>
      <c r="AV549">
        <f>(Table2[[#This Row],[Rank 1Y]]+Table2[[#This Row],[Rank 6M]]+Table2[[#This Row],[Rank Sharpe]])/3</f>
        <v>505</v>
      </c>
    </row>
    <row r="550" spans="1:48" x14ac:dyDescent="0.3">
      <c r="A550" t="s">
        <v>813</v>
      </c>
      <c r="B550" t="s">
        <v>814</v>
      </c>
      <c r="C550" t="s">
        <v>10173</v>
      </c>
      <c r="D550" t="s">
        <v>513</v>
      </c>
      <c r="E550">
        <v>19519.571889300001</v>
      </c>
      <c r="F550">
        <v>2166.15</v>
      </c>
      <c r="G550">
        <v>14.2480579401381</v>
      </c>
      <c r="H550">
        <f>(Table2[[#This Row],[1Y Return vs Nifty]]-AVERAGE(Table2[1Y Return vs Nifty]))/_xlfn.STDEV.P(Table2[1Y Return vs Nifty])</f>
        <v>-0.34791567473010981</v>
      </c>
      <c r="I550">
        <v>-21.0776357336999</v>
      </c>
      <c r="J550">
        <f>(Table2[[#This Row],[1M Return vs Nifty]]-AVERAGE(Table2[1M Return vs Nifty]))/_xlfn.STDEV.P(Table2[1M Return vs Nifty])</f>
        <v>-2.3288675194858843</v>
      </c>
      <c r="K550">
        <v>-48.912627629327197</v>
      </c>
      <c r="L550">
        <f>(Table2[[#This Row],[6M Return vs Nifty]]-AVERAGE(Table2[6M Return vs Nifty]))/_xlfn.STDEV.P(Table2[6M Return vs Nifty])</f>
        <v>-1.8728015376547504</v>
      </c>
      <c r="M550">
        <v>-7.0331937544926504</v>
      </c>
      <c r="N550">
        <f>(Table2[[#This Row],[1W Return vs Nifty]]-AVERAGE(Table2[1W Return vs Nifty]))/_xlfn.STDEV.P(Table2[1W Return vs Nifty])</f>
        <v>-1.8464650448006588</v>
      </c>
      <c r="O550">
        <v>2232.52</v>
      </c>
      <c r="P550">
        <v>2391.6913453362799</v>
      </c>
      <c r="Q550">
        <v>2531.68475922877</v>
      </c>
      <c r="R550">
        <v>43.892684496550203</v>
      </c>
      <c r="S550" s="2">
        <f>(Table2[[#This Row],[Close Price]]-Table2[[#This Row],[20D EMA]])/Table2[[#This Row],[20D EMA]]</f>
        <v>-2.9728737032590925E-2</v>
      </c>
      <c r="T550" s="2">
        <f>(Table2[[#This Row],[Close Price]]-Table2[[#This Row],[50D EMA]])/Table2[[#This Row],[50D EMA]]</f>
        <v>-9.4302028468714452E-2</v>
      </c>
      <c r="U550" s="2">
        <f>(Table2[[#This Row],[Close Price]]-Table2[[#This Row],[200D EMA]])/Table2[[#This Row],[200D EMA]]</f>
        <v>-0.14438399484623163</v>
      </c>
      <c r="V550">
        <v>1.60190648230467</v>
      </c>
      <c r="W550">
        <v>2169.0500000000002</v>
      </c>
      <c r="X550">
        <v>2220</v>
      </c>
      <c r="Y550">
        <v>2083</v>
      </c>
      <c r="Z550">
        <v>2274.8000000000002</v>
      </c>
      <c r="AA550">
        <v>2025</v>
      </c>
      <c r="AB550">
        <v>2599</v>
      </c>
      <c r="AC550" s="2">
        <f>(Table2[[#This Row],[Close Price]]/Table2[[#This Row],[Day Low]])-1</f>
        <v>-1.33699084852823E-3</v>
      </c>
      <c r="AD550" s="2">
        <f>(Table2[[#This Row],[Day High]]/Table2[[#This Row],[Close Price]])-1</f>
        <v>2.4859774253860545E-2</v>
      </c>
      <c r="AE550" s="2">
        <f>(Table2[[#This Row],[Close Price]]/Table2[[#This Row],[Current Week Low]])-1</f>
        <v>3.9918386941910855E-2</v>
      </c>
      <c r="AF550" s="2">
        <f>(Table2[[#This Row],[Current Week High]]/Table2[[#This Row],[Close Price]])-1</f>
        <v>5.0158114627334216E-2</v>
      </c>
      <c r="AG550" s="2">
        <f>(Table2[[#This Row],[Close Price]]/Table2[[#This Row],[Current Month Low]])-1</f>
        <v>6.9703703703703823E-2</v>
      </c>
      <c r="AH550" s="2">
        <f>(Table2[[#This Row],[Current Month High]]/Table2[[#This Row],[Close Price]])-1</f>
        <v>0.19982457355215466</v>
      </c>
      <c r="AI550">
        <v>79.858273896082906</v>
      </c>
      <c r="AJ550">
        <v>48.163474692202399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-0.21</v>
      </c>
      <c r="AM550" t="s">
        <v>10217</v>
      </c>
      <c r="AN550">
        <v>-3.46</v>
      </c>
      <c r="AO550" t="s">
        <v>10217</v>
      </c>
      <c r="AP550">
        <v>4.7619503689610002E-2</v>
      </c>
      <c r="AQ550">
        <f>(Table2[[#This Row],[Sharpe Ratio]]-AVERAGE(Table2[Sharpe Ratio]))/_xlfn.STDEV.P(Table2[Sharpe Ratio])</f>
        <v>-0.11189425134092371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416</v>
      </c>
      <c r="AT550">
        <f>_xlfn.RANK.AVG(Table2[[#This Row],[6M Return vs Nifty Z-Score]],Table2[6M Return vs Nifty Z-Score])</f>
        <v>727</v>
      </c>
      <c r="AU550">
        <f>_xlfn.RANK.AVG(Table2[[#This Row],[Sharpe Ratio Z-Score]],Table2[Sharpe Ratio Z-Score])</f>
        <v>373</v>
      </c>
      <c r="AV550">
        <f>(Table2[[#This Row],[Rank 1Y]]+Table2[[#This Row],[Rank 6M]]+Table2[[#This Row],[Rank Sharpe]])/3</f>
        <v>505.33333333333331</v>
      </c>
    </row>
    <row r="551" spans="1:48" x14ac:dyDescent="0.3">
      <c r="A551" t="s">
        <v>505</v>
      </c>
      <c r="B551" t="s">
        <v>506</v>
      </c>
      <c r="C551" t="s">
        <v>10172</v>
      </c>
      <c r="D551" t="s">
        <v>21</v>
      </c>
      <c r="E551">
        <v>42053.761717900001</v>
      </c>
      <c r="F551">
        <v>6305.5</v>
      </c>
      <c r="G551">
        <v>7.74340865888799</v>
      </c>
      <c r="H551">
        <f>(Table2[[#This Row],[1Y Return vs Nifty]]-AVERAGE(Table2[1Y Return vs Nifty]))/_xlfn.STDEV.P(Table2[1Y Return vs Nifty])</f>
        <v>-0.43710417457090328</v>
      </c>
      <c r="I551">
        <v>12.889104183957</v>
      </c>
      <c r="J551">
        <f>(Table2[[#This Row],[1M Return vs Nifty]]-AVERAGE(Table2[1M Return vs Nifty]))/_xlfn.STDEV.P(Table2[1M Return vs Nifty])</f>
        <v>1.0897537233626051</v>
      </c>
      <c r="K551">
        <v>-13.9598561904858</v>
      </c>
      <c r="L551">
        <f>(Table2[[#This Row],[6M Return vs Nifty]]-AVERAGE(Table2[6M Return vs Nifty]))/_xlfn.STDEV.P(Table2[6M Return vs Nifty])</f>
        <v>-0.68634719012790024</v>
      </c>
      <c r="M551">
        <v>-0.36325884885152299</v>
      </c>
      <c r="N551">
        <f>(Table2[[#This Row],[1W Return vs Nifty]]-AVERAGE(Table2[1W Return vs Nifty]))/_xlfn.STDEV.P(Table2[1W Return vs Nifty])</f>
        <v>-0.47461915415468608</v>
      </c>
      <c r="O551">
        <v>6023.31</v>
      </c>
      <c r="P551">
        <v>5705.2935383763097</v>
      </c>
      <c r="Q551">
        <v>5504.2769897382996</v>
      </c>
      <c r="R551">
        <v>73.9926025022381</v>
      </c>
      <c r="S551" s="2">
        <f>(Table2[[#This Row],[Close Price]]-Table2[[#This Row],[20D EMA]])/Table2[[#This Row],[20D EMA]]</f>
        <v>4.6849655754062067E-2</v>
      </c>
      <c r="T551" s="2">
        <f>(Table2[[#This Row],[Close Price]]-Table2[[#This Row],[50D EMA]])/Table2[[#This Row],[50D EMA]]</f>
        <v>0.10520167938537046</v>
      </c>
      <c r="U551" s="2">
        <f>(Table2[[#This Row],[Close Price]]-Table2[[#This Row],[200D EMA]])/Table2[[#This Row],[200D EMA]]</f>
        <v>0.14556371558979167</v>
      </c>
      <c r="V551">
        <v>0.82456150665801098</v>
      </c>
      <c r="W551">
        <v>6290.85</v>
      </c>
      <c r="X551">
        <v>6357</v>
      </c>
      <c r="Y551">
        <v>6265.6</v>
      </c>
      <c r="Z551">
        <v>6412.4</v>
      </c>
      <c r="AA551">
        <v>5425.75</v>
      </c>
      <c r="AB551">
        <v>6425</v>
      </c>
      <c r="AC551" s="2">
        <f>(Table2[[#This Row],[Close Price]]/Table2[[#This Row],[Day Low]])-1</f>
        <v>2.3287790998036684E-3</v>
      </c>
      <c r="AD551" s="2">
        <f>(Table2[[#This Row],[Day High]]/Table2[[#This Row],[Close Price]])-1</f>
        <v>8.1674728411704756E-3</v>
      </c>
      <c r="AE551" s="2">
        <f>(Table2[[#This Row],[Close Price]]/Table2[[#This Row],[Current Week Low]])-1</f>
        <v>6.3681052093973456E-3</v>
      </c>
      <c r="AF551" s="2">
        <f>(Table2[[#This Row],[Current Week High]]/Table2[[#This Row],[Close Price]])-1</f>
        <v>1.6953453334390467E-2</v>
      </c>
      <c r="AG551" s="2">
        <f>(Table2[[#This Row],[Close Price]]/Table2[[#This Row],[Current Month Low]])-1</f>
        <v>0.16214348246786159</v>
      </c>
      <c r="AH551" s="2">
        <f>(Table2[[#This Row],[Current Month High]]/Table2[[#This Row],[Close Price]])-1</f>
        <v>1.8951708825628355E-2</v>
      </c>
      <c r="AI551">
        <v>8.5948774879073699</v>
      </c>
      <c r="AJ551">
        <v>47.075631232141802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0.13</v>
      </c>
      <c r="AM551" t="s">
        <v>10218</v>
      </c>
      <c r="AN551">
        <v>5.48</v>
      </c>
      <c r="AO551" t="s">
        <v>10218</v>
      </c>
      <c r="AP551">
        <v>3.048720333504E-3</v>
      </c>
      <c r="AQ551">
        <f>(Table2[[#This Row],[Sharpe Ratio]]-AVERAGE(Table2[Sharpe Ratio]))/_xlfn.STDEV.P(Table2[Sharpe Ratio])</f>
        <v>-0.62783346653145944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-1.136150262022344</v>
      </c>
      <c r="AS551">
        <f>_xlfn.RANK.AVG(Table2[[#This Row],[1Y Return vs Nifty Z-Score]],Table2[1Y Return vs Nifty Z-Score])</f>
        <v>459</v>
      </c>
      <c r="AT551">
        <f>_xlfn.RANK.AVG(Table2[[#This Row],[6M Return vs Nifty Z-Score]],Table2[6M Return vs Nifty Z-Score])</f>
        <v>554</v>
      </c>
      <c r="AU551">
        <f>_xlfn.RANK.AVG(Table2[[#This Row],[Sharpe Ratio Z-Score]],Table2[Sharpe Ratio Z-Score])</f>
        <v>507</v>
      </c>
      <c r="AV551">
        <f>(Table2[[#This Row],[Rank 1Y]]+Table2[[#This Row],[Rank 6M]]+Table2[[#This Row],[Rank Sharpe]])/3</f>
        <v>506.66666666666669</v>
      </c>
    </row>
    <row r="552" spans="1:48" x14ac:dyDescent="0.3">
      <c r="A552" t="s">
        <v>1583</v>
      </c>
      <c r="B552" t="s">
        <v>1584</v>
      </c>
      <c r="C552" t="s">
        <v>10187</v>
      </c>
      <c r="D552" t="s">
        <v>287</v>
      </c>
      <c r="E552">
        <v>5835.2982988800004</v>
      </c>
      <c r="F552">
        <v>794.6</v>
      </c>
      <c r="G552">
        <v>-5.8071458839386603</v>
      </c>
      <c r="H552">
        <f>(Table2[[#This Row],[1Y Return vs Nifty]]-AVERAGE(Table2[1Y Return vs Nifty]))/_xlfn.STDEV.P(Table2[1Y Return vs Nifty])</f>
        <v>-0.62290260572833067</v>
      </c>
      <c r="I552">
        <v>-1.6178326582639999E-2</v>
      </c>
      <c r="J552">
        <f>(Table2[[#This Row],[1M Return vs Nifty]]-AVERAGE(Table2[1M Return vs Nifty]))/_xlfn.STDEV.P(Table2[1M Return vs Nifty])</f>
        <v>-0.20911313999974956</v>
      </c>
      <c r="K552">
        <v>-14.5052898678909</v>
      </c>
      <c r="L552">
        <f>(Table2[[#This Row],[6M Return vs Nifty]]-AVERAGE(Table2[6M Return vs Nifty]))/_xlfn.STDEV.P(Table2[6M Return vs Nifty])</f>
        <v>-0.70486166355033419</v>
      </c>
      <c r="M552">
        <v>-0.96957027957817699</v>
      </c>
      <c r="N552">
        <f>(Table2[[#This Row],[1W Return vs Nifty]]-AVERAGE(Table2[1W Return vs Nifty]))/_xlfn.STDEV.P(Table2[1W Return vs Nifty])</f>
        <v>-0.59932289661408722</v>
      </c>
      <c r="O552">
        <v>784.87</v>
      </c>
      <c r="P552">
        <v>780.03229609119501</v>
      </c>
      <c r="Q552">
        <v>762.57688104349995</v>
      </c>
      <c r="R552">
        <v>61.068921079166302</v>
      </c>
      <c r="S552" s="2">
        <f>(Table2[[#This Row],[Close Price]]-Table2[[#This Row],[20D EMA]])/Table2[[#This Row],[20D EMA]]</f>
        <v>1.2396957457922991E-2</v>
      </c>
      <c r="T552" s="2">
        <f>(Table2[[#This Row],[Close Price]]-Table2[[#This Row],[50D EMA]])/Table2[[#This Row],[50D EMA]]</f>
        <v>1.8675770197984057E-2</v>
      </c>
      <c r="U552" s="2">
        <f>(Table2[[#This Row],[Close Price]]-Table2[[#This Row],[200D EMA]])/Table2[[#This Row],[200D EMA]]</f>
        <v>4.1993298974235968E-2</v>
      </c>
      <c r="V552">
        <v>1.2259262909333</v>
      </c>
      <c r="W552">
        <v>794.6</v>
      </c>
      <c r="X552">
        <v>801</v>
      </c>
      <c r="Y552">
        <v>790</v>
      </c>
      <c r="Z552">
        <v>810</v>
      </c>
      <c r="AA552">
        <v>752.15</v>
      </c>
      <c r="AB552">
        <v>826</v>
      </c>
      <c r="AC552" s="2">
        <f>(Table2[[#This Row],[Close Price]]/Table2[[#This Row],[Day Low]])-1</f>
        <v>0</v>
      </c>
      <c r="AD552" s="2">
        <f>(Table2[[#This Row],[Day High]]/Table2[[#This Row],[Close Price]])-1</f>
        <v>8.0543669770953841E-3</v>
      </c>
      <c r="AE552" s="2">
        <f>(Table2[[#This Row],[Close Price]]/Table2[[#This Row],[Current Week Low]])-1</f>
        <v>5.8227848101266577E-3</v>
      </c>
      <c r="AF552" s="2">
        <f>(Table2[[#This Row],[Current Week High]]/Table2[[#This Row],[Close Price]])-1</f>
        <v>1.9380820538635657E-2</v>
      </c>
      <c r="AG552" s="2">
        <f>(Table2[[#This Row],[Close Price]]/Table2[[#This Row],[Current Month Low]])-1</f>
        <v>5.6438210463338523E-2</v>
      </c>
      <c r="AH552" s="2">
        <f>(Table2[[#This Row],[Current Month High]]/Table2[[#This Row],[Close Price]])-1</f>
        <v>3.9516737981374339E-2</v>
      </c>
      <c r="AI552">
        <v>9.3380317140699702</v>
      </c>
      <c r="AJ552">
        <v>27.544141252006401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-0.09</v>
      </c>
      <c r="AM552" t="s">
        <v>10217</v>
      </c>
      <c r="AN552">
        <v>2.12</v>
      </c>
      <c r="AO552" t="s">
        <v>10218</v>
      </c>
      <c r="AP552">
        <v>3.2473076270276E-2</v>
      </c>
      <c r="AQ552">
        <f>(Table2[[#This Row],[Sharpe Ratio]]-AVERAGE(Table2[Sharpe Ratio]))/_xlfn.STDEV.P(Table2[Sharpe Ratio])</f>
        <v>-0.28722515843392243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-2.4234254643264239</v>
      </c>
      <c r="AS552">
        <f>_xlfn.RANK.AVG(Table2[[#This Row],[1Y Return vs Nifty Z-Score]],Table2[1Y Return vs Nifty Z-Score])</f>
        <v>545</v>
      </c>
      <c r="AT552">
        <f>_xlfn.RANK.AVG(Table2[[#This Row],[6M Return vs Nifty Z-Score]],Table2[6M Return vs Nifty Z-Score])</f>
        <v>563</v>
      </c>
      <c r="AU552">
        <f>_xlfn.RANK.AVG(Table2[[#This Row],[Sharpe Ratio Z-Score]],Table2[Sharpe Ratio Z-Score])</f>
        <v>412</v>
      </c>
      <c r="AV552">
        <f>(Table2[[#This Row],[Rank 1Y]]+Table2[[#This Row],[Rank 6M]]+Table2[[#This Row],[Rank Sharpe]])/3</f>
        <v>506.66666666666669</v>
      </c>
    </row>
    <row r="553" spans="1:48" x14ac:dyDescent="0.3">
      <c r="A553" t="s">
        <v>877</v>
      </c>
      <c r="B553" t="s">
        <v>878</v>
      </c>
      <c r="C553" t="s">
        <v>10178</v>
      </c>
      <c r="D553" t="s">
        <v>293</v>
      </c>
      <c r="E553">
        <v>17280.962305860001</v>
      </c>
      <c r="F553">
        <v>347.05</v>
      </c>
      <c r="G553">
        <v>-15.2901604548537</v>
      </c>
      <c r="H553">
        <f>(Table2[[#This Row],[1Y Return vs Nifty]]-AVERAGE(Table2[1Y Return vs Nifty]))/_xlfn.STDEV.P(Table2[1Y Return vs Nifty])</f>
        <v>-0.75292896179740854</v>
      </c>
      <c r="I553">
        <v>-3.3748915141791902</v>
      </c>
      <c r="J553">
        <f>(Table2[[#This Row],[1M Return vs Nifty]]-AVERAGE(Table2[1M Return vs Nifty]))/_xlfn.STDEV.P(Table2[1M Return vs Nifty])</f>
        <v>-0.54715465589407197</v>
      </c>
      <c r="K553">
        <v>-36.4434406980224</v>
      </c>
      <c r="L553">
        <f>(Table2[[#This Row],[6M Return vs Nifty]]-AVERAGE(Table2[6M Return vs Nifty]))/_xlfn.STDEV.P(Table2[6M Return vs Nifty])</f>
        <v>-1.4495412227850821</v>
      </c>
      <c r="M553">
        <v>5.5364749929174897</v>
      </c>
      <c r="N553">
        <f>(Table2[[#This Row],[1W Return vs Nifty]]-AVERAGE(Table2[1W Return vs Nifty]))/_xlfn.STDEV.P(Table2[1W Return vs Nifty])</f>
        <v>0.73881482102409135</v>
      </c>
      <c r="O553">
        <v>338.55</v>
      </c>
      <c r="P553">
        <v>350.94075114963698</v>
      </c>
      <c r="Q553">
        <v>367.79962880653198</v>
      </c>
      <c r="R553">
        <v>66.806424823151801</v>
      </c>
      <c r="S553" s="2">
        <f>(Table2[[#This Row],[Close Price]]-Table2[[#This Row],[20D EMA]])/Table2[[#This Row],[20D EMA]]</f>
        <v>2.5107074287402154E-2</v>
      </c>
      <c r="T553" s="2">
        <f>(Table2[[#This Row],[Close Price]]-Table2[[#This Row],[50D EMA]])/Table2[[#This Row],[50D EMA]]</f>
        <v>-1.1086632535239543E-2</v>
      </c>
      <c r="U553" s="2">
        <f>(Table2[[#This Row],[Close Price]]-Table2[[#This Row],[200D EMA]])/Table2[[#This Row],[200D EMA]]</f>
        <v>-5.6415578432915121E-2</v>
      </c>
      <c r="V553">
        <v>0.85400667024647503</v>
      </c>
      <c r="W553">
        <v>354.9</v>
      </c>
      <c r="X553">
        <v>372.9</v>
      </c>
      <c r="Y553">
        <v>332.15</v>
      </c>
      <c r="Z553">
        <v>349.95</v>
      </c>
      <c r="AA553">
        <v>315.5</v>
      </c>
      <c r="AB553">
        <v>353.95</v>
      </c>
      <c r="AC553" s="2">
        <f>(Table2[[#This Row],[Close Price]]/Table2[[#This Row],[Day Low]])-1</f>
        <v>-2.2118906734291288E-2</v>
      </c>
      <c r="AD553" s="2">
        <f>(Table2[[#This Row],[Day High]]/Table2[[#This Row],[Close Price]])-1</f>
        <v>7.4484944532487996E-2</v>
      </c>
      <c r="AE553" s="2">
        <f>(Table2[[#This Row],[Close Price]]/Table2[[#This Row],[Current Week Low]])-1</f>
        <v>4.4859250338702417E-2</v>
      </c>
      <c r="AF553" s="2">
        <f>(Table2[[#This Row],[Current Week High]]/Table2[[#This Row],[Close Price]])-1</f>
        <v>8.3561446477451451E-3</v>
      </c>
      <c r="AG553" s="2">
        <f>(Table2[[#This Row],[Close Price]]/Table2[[#This Row],[Current Month Low]])-1</f>
        <v>0.10000000000000009</v>
      </c>
      <c r="AH553" s="2">
        <f>(Table2[[#This Row],[Current Month High]]/Table2[[#This Row],[Close Price]])-1</f>
        <v>1.9881861403255874E-2</v>
      </c>
      <c r="AI553">
        <v>60.783748739374701</v>
      </c>
      <c r="AJ553">
        <v>17.903855953796398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-0.12</v>
      </c>
      <c r="AM553" t="s">
        <v>10217</v>
      </c>
      <c r="AN553">
        <v>2.95</v>
      </c>
      <c r="AO553" t="s">
        <v>10218</v>
      </c>
      <c r="AP553">
        <v>9.9820299021115999E-2</v>
      </c>
      <c r="AQ553">
        <f>(Table2[[#This Row],[Sharpe Ratio]]-AVERAGE(Table2[Sharpe Ratio]))/_xlfn.STDEV.P(Table2[Sharpe Ratio])</f>
        <v>0.49236789860779062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598</v>
      </c>
      <c r="AT553">
        <f>_xlfn.RANK.AVG(Table2[[#This Row],[6M Return vs Nifty Z-Score]],Table2[6M Return vs Nifty Z-Score])</f>
        <v>711</v>
      </c>
      <c r="AU553">
        <f>_xlfn.RANK.AVG(Table2[[#This Row],[Sharpe Ratio Z-Score]],Table2[Sharpe Ratio Z-Score])</f>
        <v>213</v>
      </c>
      <c r="AV553">
        <f>(Table2[[#This Row],[Rank 1Y]]+Table2[[#This Row],[Rank 6M]]+Table2[[#This Row],[Rank Sharpe]])/3</f>
        <v>507.33333333333331</v>
      </c>
    </row>
    <row r="554" spans="1:48" x14ac:dyDescent="0.3">
      <c r="A554" t="s">
        <v>604</v>
      </c>
      <c r="B554" t="s">
        <v>605</v>
      </c>
      <c r="C554" t="s">
        <v>10173</v>
      </c>
      <c r="D554" t="s">
        <v>579</v>
      </c>
      <c r="E554">
        <v>32049.800408999999</v>
      </c>
      <c r="F554">
        <v>4382.6000000000004</v>
      </c>
      <c r="G554">
        <v>-14.381122985204399</v>
      </c>
      <c r="H554">
        <f>(Table2[[#This Row],[1Y Return vs Nifty]]-AVERAGE(Table2[1Y Return vs Nifty]))/_xlfn.STDEV.P(Table2[1Y Return vs Nifty])</f>
        <v>-0.74046469436168438</v>
      </c>
      <c r="I554">
        <v>-1.10449957999572</v>
      </c>
      <c r="J554">
        <f>(Table2[[#This Row],[1M Return vs Nifty]]-AVERAGE(Table2[1M Return vs Nifty]))/_xlfn.STDEV.P(Table2[1M Return vs Nifty])</f>
        <v>-0.31864847265107049</v>
      </c>
      <c r="K554">
        <v>-7.8321894853293399</v>
      </c>
      <c r="L554">
        <f>(Table2[[#This Row],[6M Return vs Nifty]]-AVERAGE(Table2[6M Return vs Nifty]))/_xlfn.STDEV.P(Table2[6M Return vs Nifty])</f>
        <v>-0.47834660810683111</v>
      </c>
      <c r="M554">
        <v>6.3571225143742305E-2</v>
      </c>
      <c r="N554">
        <f>(Table2[[#This Row],[1W Return vs Nifty]]-AVERAGE(Table2[1W Return vs Nifty]))/_xlfn.STDEV.P(Table2[1W Return vs Nifty])</f>
        <v>-0.38683042888252583</v>
      </c>
      <c r="O554">
        <v>4305.33</v>
      </c>
      <c r="P554">
        <v>4305.6020003871099</v>
      </c>
      <c r="Q554">
        <v>4274.8119832121301</v>
      </c>
      <c r="R554">
        <v>60.605520905111597</v>
      </c>
      <c r="S554" s="2">
        <f>(Table2[[#This Row],[Close Price]]-Table2[[#This Row],[20D EMA]])/Table2[[#This Row],[20D EMA]]</f>
        <v>1.7947520863673735E-2</v>
      </c>
      <c r="T554" s="2">
        <f>(Table2[[#This Row],[Close Price]]-Table2[[#This Row],[50D EMA]])/Table2[[#This Row],[50D EMA]]</f>
        <v>1.788321345214158E-2</v>
      </c>
      <c r="U554" s="2">
        <f>(Table2[[#This Row],[Close Price]]-Table2[[#This Row],[200D EMA]])/Table2[[#This Row],[200D EMA]]</f>
        <v>2.5214680133575695E-2</v>
      </c>
      <c r="V554">
        <v>1.3043446036636399</v>
      </c>
      <c r="W554">
        <v>4391</v>
      </c>
      <c r="X554">
        <v>4420</v>
      </c>
      <c r="Y554">
        <v>4248</v>
      </c>
      <c r="Z554">
        <v>4428.3500000000004</v>
      </c>
      <c r="AA554">
        <v>4131</v>
      </c>
      <c r="AB554">
        <v>4607.8500000000004</v>
      </c>
      <c r="AC554" s="2">
        <f>(Table2[[#This Row],[Close Price]]/Table2[[#This Row],[Day Low]])-1</f>
        <v>-1.9130038715553521E-3</v>
      </c>
      <c r="AD554" s="2">
        <f>(Table2[[#This Row],[Day High]]/Table2[[#This Row],[Close Price]])-1</f>
        <v>8.5337470907680402E-3</v>
      </c>
      <c r="AE554" s="2">
        <f>(Table2[[#This Row],[Close Price]]/Table2[[#This Row],[Current Week Low]])-1</f>
        <v>3.1685499058380584E-2</v>
      </c>
      <c r="AF554" s="2">
        <f>(Table2[[#This Row],[Current Week High]]/Table2[[#This Row],[Close Price]])-1</f>
        <v>1.0439008807557215E-2</v>
      </c>
      <c r="AG554" s="2">
        <f>(Table2[[#This Row],[Close Price]]/Table2[[#This Row],[Current Month Low]])-1</f>
        <v>6.0905349794238672E-2</v>
      </c>
      <c r="AH554" s="2">
        <f>(Table2[[#This Row],[Current Month High]]/Table2[[#This Row],[Close Price]])-1</f>
        <v>5.139643134212557E-2</v>
      </c>
      <c r="AI554">
        <v>20.214028202436801</v>
      </c>
      <c r="AJ554">
        <v>19.720272079110501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-7.0000000000000007E-2</v>
      </c>
      <c r="AM554" t="s">
        <v>10217</v>
      </c>
      <c r="AN554">
        <v>1.23</v>
      </c>
      <c r="AO554" t="s">
        <v>10218</v>
      </c>
      <c r="AP554">
        <v>2.2529013731721E-2</v>
      </c>
      <c r="AQ554">
        <f>(Table2[[#This Row],[Sharpe Ratio]]-AVERAGE(Table2[Sharpe Ratio]))/_xlfn.STDEV.P(Table2[Sharpe Ratio])</f>
        <v>-0.40233491050976994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591</v>
      </c>
      <c r="AT554">
        <f>_xlfn.RANK.AVG(Table2[[#This Row],[6M Return vs Nifty Z-Score]],Table2[6M Return vs Nifty Z-Score])</f>
        <v>488</v>
      </c>
      <c r="AU554">
        <f>_xlfn.RANK.AVG(Table2[[#This Row],[Sharpe Ratio Z-Score]],Table2[Sharpe Ratio Z-Score])</f>
        <v>444</v>
      </c>
      <c r="AV554">
        <f>(Table2[[#This Row],[Rank 1Y]]+Table2[[#This Row],[Rank 6M]]+Table2[[#This Row],[Rank Sharpe]])/3</f>
        <v>507.66666666666669</v>
      </c>
    </row>
    <row r="555" spans="1:48" x14ac:dyDescent="0.3">
      <c r="A555" t="s">
        <v>1616</v>
      </c>
      <c r="B555" t="s">
        <v>1617</v>
      </c>
      <c r="C555" t="s">
        <v>10178</v>
      </c>
      <c r="D555" t="s">
        <v>60</v>
      </c>
      <c r="E555">
        <v>5472.9595339950001</v>
      </c>
      <c r="F555">
        <v>1337.95</v>
      </c>
      <c r="G555">
        <v>-9.3467384579441894</v>
      </c>
      <c r="H555">
        <f>(Table2[[#This Row],[1Y Return vs Nifty]]-AVERAGE(Table2[1Y Return vs Nifty]))/_xlfn.STDEV.P(Table2[1Y Return vs Nifty])</f>
        <v>-0.67143572997119438</v>
      </c>
      <c r="I555">
        <v>-1.35708141552044</v>
      </c>
      <c r="J555">
        <f>(Table2[[#This Row],[1M Return vs Nifty]]-AVERAGE(Table2[1M Return vs Nifty]))/_xlfn.STDEV.P(Table2[1M Return vs Nifty])</f>
        <v>-0.34406985929505651</v>
      </c>
      <c r="K555">
        <v>0.16213896044130499</v>
      </c>
      <c r="L555">
        <f>(Table2[[#This Row],[6M Return vs Nifty]]-AVERAGE(Table2[6M Return vs Nifty]))/_xlfn.STDEV.P(Table2[6M Return vs Nifty])</f>
        <v>-0.20698312676921071</v>
      </c>
      <c r="M555">
        <v>1.93488750245145</v>
      </c>
      <c r="N555">
        <f>(Table2[[#This Row],[1W Return vs Nifty]]-AVERAGE(Table2[1W Return vs Nifty]))/_xlfn.STDEV.P(Table2[1W Return vs Nifty])</f>
        <v>-1.9454815118531393E-3</v>
      </c>
      <c r="O555">
        <v>1331.16</v>
      </c>
      <c r="P555">
        <v>1302.46999851991</v>
      </c>
      <c r="Q555">
        <v>1211.2816582995199</v>
      </c>
      <c r="R555">
        <v>52.637130271160203</v>
      </c>
      <c r="S555" s="2">
        <f>(Table2[[#This Row],[Close Price]]-Table2[[#This Row],[20D EMA]])/Table2[[#This Row],[20D EMA]]</f>
        <v>5.1008143273535587E-3</v>
      </c>
      <c r="T555" s="2">
        <f>(Table2[[#This Row],[Close Price]]-Table2[[#This Row],[50D EMA]])/Table2[[#This Row],[50D EMA]]</f>
        <v>2.7240551813407267E-2</v>
      </c>
      <c r="U555" s="2">
        <f>(Table2[[#This Row],[Close Price]]-Table2[[#This Row],[200D EMA]])/Table2[[#This Row],[200D EMA]]</f>
        <v>0.10457381306203037</v>
      </c>
      <c r="V555">
        <v>0.58621301932077297</v>
      </c>
      <c r="W555">
        <v>1344</v>
      </c>
      <c r="X555">
        <v>1362</v>
      </c>
      <c r="Y555">
        <v>1326.8</v>
      </c>
      <c r="Z555">
        <v>1380</v>
      </c>
      <c r="AA555">
        <v>1235</v>
      </c>
      <c r="AB555">
        <v>1451.95</v>
      </c>
      <c r="AC555" s="2">
        <f>(Table2[[#This Row],[Close Price]]/Table2[[#This Row],[Day Low]])-1</f>
        <v>-4.5014880952380931E-3</v>
      </c>
      <c r="AD555" s="2">
        <f>(Table2[[#This Row],[Day High]]/Table2[[#This Row],[Close Price]])-1</f>
        <v>1.7975260659964798E-2</v>
      </c>
      <c r="AE555" s="2">
        <f>(Table2[[#This Row],[Close Price]]/Table2[[#This Row],[Current Week Low]])-1</f>
        <v>8.4036780223093466E-3</v>
      </c>
      <c r="AF555" s="2">
        <f>(Table2[[#This Row],[Current Week High]]/Table2[[#This Row],[Close Price]])-1</f>
        <v>3.1428678201726568E-2</v>
      </c>
      <c r="AG555" s="2">
        <f>(Table2[[#This Row],[Close Price]]/Table2[[#This Row],[Current Month Low]])-1</f>
        <v>8.3360323886639609E-2</v>
      </c>
      <c r="AH555" s="2">
        <f>(Table2[[#This Row],[Current Month High]]/Table2[[#This Row],[Close Price]])-1</f>
        <v>8.5204977764490542E-2</v>
      </c>
      <c r="AI555">
        <v>9.7948353824881291</v>
      </c>
      <c r="AJ555">
        <v>33.202249987555298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-0.05</v>
      </c>
      <c r="AM555" t="s">
        <v>10217</v>
      </c>
      <c r="AN555">
        <v>-2.5499999999999998</v>
      </c>
      <c r="AO555" t="s">
        <v>10217</v>
      </c>
      <c r="AP555">
        <v>-7.7059764670410003E-3</v>
      </c>
      <c r="AQ555">
        <f>(Table2[[#This Row],[Sharpe Ratio]]-AVERAGE(Table2[Sharpe Ratio]))/_xlfn.STDEV.P(Table2[Sharpe Ratio])</f>
        <v>-0.75232689942790409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-1.9767610969752192</v>
      </c>
      <c r="AS555">
        <f>_xlfn.RANK.AVG(Table2[[#This Row],[1Y Return vs Nifty Z-Score]],Table2[1Y Return vs Nifty Z-Score])</f>
        <v>570</v>
      </c>
      <c r="AT555">
        <f>_xlfn.RANK.AVG(Table2[[#This Row],[6M Return vs Nifty Z-Score]],Table2[6M Return vs Nifty Z-Score])</f>
        <v>388</v>
      </c>
      <c r="AU555">
        <f>_xlfn.RANK.AVG(Table2[[#This Row],[Sharpe Ratio Z-Score]],Table2[Sharpe Ratio Z-Score])</f>
        <v>572</v>
      </c>
      <c r="AV555">
        <f>(Table2[[#This Row],[Rank 1Y]]+Table2[[#This Row],[Rank 6M]]+Table2[[#This Row],[Rank Sharpe]])/3</f>
        <v>510</v>
      </c>
    </row>
    <row r="556" spans="1:48" x14ac:dyDescent="0.3">
      <c r="A556" t="s">
        <v>1748</v>
      </c>
      <c r="B556" t="s">
        <v>1749</v>
      </c>
      <c r="C556" t="s">
        <v>10178</v>
      </c>
      <c r="D556" t="s">
        <v>60</v>
      </c>
      <c r="E556">
        <v>4454.8560975</v>
      </c>
      <c r="F556">
        <v>361.3</v>
      </c>
      <c r="G556">
        <v>0.95248691383891004</v>
      </c>
      <c r="H556">
        <f>(Table2[[#This Row],[1Y Return vs Nifty]]-AVERAGE(Table2[1Y Return vs Nifty]))/_xlfn.STDEV.P(Table2[1Y Return vs Nifty])</f>
        <v>-0.53021789935281016</v>
      </c>
      <c r="I556">
        <v>1.7423336282651201</v>
      </c>
      <c r="J556">
        <f>(Table2[[#This Row],[1M Return vs Nifty]]-AVERAGE(Table2[1M Return vs Nifty]))/_xlfn.STDEV.P(Table2[1M Return vs Nifty])</f>
        <v>-3.2125700545175148E-2</v>
      </c>
      <c r="K556">
        <v>5.6473381150822899</v>
      </c>
      <c r="L556">
        <f>(Table2[[#This Row],[6M Return vs Nifty]]-AVERAGE(Table2[6M Return vs Nifty]))/_xlfn.STDEV.P(Table2[6M Return vs Nifty])</f>
        <v>-2.0790784469211288E-2</v>
      </c>
      <c r="M556">
        <v>-1.33232788976101</v>
      </c>
      <c r="N556">
        <f>(Table2[[#This Row],[1W Return vs Nifty]]-AVERAGE(Table2[1W Return vs Nifty]))/_xlfn.STDEV.P(Table2[1W Return vs Nifty])</f>
        <v>-0.67393345037061414</v>
      </c>
      <c r="O556">
        <v>348.97</v>
      </c>
      <c r="P556">
        <v>331.72398043758699</v>
      </c>
      <c r="Q556">
        <v>307.27700012386202</v>
      </c>
      <c r="R556">
        <v>60.010343696337699</v>
      </c>
      <c r="S556" s="2">
        <f>(Table2[[#This Row],[Close Price]]-Table2[[#This Row],[20D EMA]])/Table2[[#This Row],[20D EMA]]</f>
        <v>3.5332550075937712E-2</v>
      </c>
      <c r="T556" s="2">
        <f>(Table2[[#This Row],[Close Price]]-Table2[[#This Row],[50D EMA]])/Table2[[#This Row],[50D EMA]]</f>
        <v>8.9158521260351495E-2</v>
      </c>
      <c r="U556" s="2">
        <f>(Table2[[#This Row],[Close Price]]-Table2[[#This Row],[200D EMA]])/Table2[[#This Row],[200D EMA]]</f>
        <v>0.17581205184365101</v>
      </c>
      <c r="V556">
        <v>0.84695930647427897</v>
      </c>
      <c r="W556">
        <v>357.3</v>
      </c>
      <c r="X556">
        <v>365</v>
      </c>
      <c r="Y556">
        <v>351.6</v>
      </c>
      <c r="Z556">
        <v>364.95</v>
      </c>
      <c r="AA556">
        <v>326.05</v>
      </c>
      <c r="AB556">
        <v>377.95</v>
      </c>
      <c r="AC556" s="2">
        <f>(Table2[[#This Row],[Close Price]]/Table2[[#This Row],[Day Low]])-1</f>
        <v>1.1195074167366315E-2</v>
      </c>
      <c r="AD556" s="2">
        <f>(Table2[[#This Row],[Day High]]/Table2[[#This Row],[Close Price]])-1</f>
        <v>1.0240797121505718E-2</v>
      </c>
      <c r="AE556" s="2">
        <f>(Table2[[#This Row],[Close Price]]/Table2[[#This Row],[Current Week Low]])-1</f>
        <v>2.7588168373151367E-2</v>
      </c>
      <c r="AF556" s="2">
        <f>(Table2[[#This Row],[Current Week High]]/Table2[[#This Row],[Close Price]])-1</f>
        <v>1.0102407971215088E-2</v>
      </c>
      <c r="AG556" s="2">
        <f>(Table2[[#This Row],[Close Price]]/Table2[[#This Row],[Current Month Low]])-1</f>
        <v>0.10811225272197511</v>
      </c>
      <c r="AH556" s="2">
        <f>(Table2[[#This Row],[Current Month High]]/Table2[[#This Row],[Close Price]])-1</f>
        <v>4.6083587046775509E-2</v>
      </c>
      <c r="AI556">
        <v>4.60835870467755</v>
      </c>
      <c r="AJ556">
        <v>44.4622151139544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0.12</v>
      </c>
      <c r="AM556" t="s">
        <v>10218</v>
      </c>
      <c r="AN556">
        <v>0.24</v>
      </c>
      <c r="AO556" t="s">
        <v>10218</v>
      </c>
      <c r="AP556">
        <v>-7.4855778602447007E-2</v>
      </c>
      <c r="AQ556">
        <f>(Table2[[#This Row],[Sharpe Ratio]]-AVERAGE(Table2[Sharpe Ratio]))/_xlfn.STDEV.P(Table2[Sharpe Ratio])</f>
        <v>-1.5296346693438414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-2.786702504081652</v>
      </c>
      <c r="AS556">
        <f>_xlfn.RANK.AVG(Table2[[#This Row],[1Y Return vs Nifty Z-Score]],Table2[1Y Return vs Nifty Z-Score])</f>
        <v>504</v>
      </c>
      <c r="AT556">
        <f>_xlfn.RANK.AVG(Table2[[#This Row],[6M Return vs Nifty Z-Score]],Table2[6M Return vs Nifty Z-Score])</f>
        <v>335</v>
      </c>
      <c r="AU556">
        <f>_xlfn.RANK.AVG(Table2[[#This Row],[Sharpe Ratio Z-Score]],Table2[Sharpe Ratio Z-Score])</f>
        <v>694</v>
      </c>
      <c r="AV556">
        <f>(Table2[[#This Row],[Rank 1Y]]+Table2[[#This Row],[Rank 6M]]+Table2[[#This Row],[Rank Sharpe]])/3</f>
        <v>511</v>
      </c>
    </row>
    <row r="557" spans="1:48" x14ac:dyDescent="0.3">
      <c r="A557" t="s">
        <v>1874</v>
      </c>
      <c r="B557" t="s">
        <v>1875</v>
      </c>
      <c r="C557" t="s">
        <v>10175</v>
      </c>
      <c r="D557" t="s">
        <v>186</v>
      </c>
      <c r="E557">
        <v>3783.3218104849998</v>
      </c>
      <c r="F557">
        <v>264.95</v>
      </c>
      <c r="G557">
        <v>-3.9036114963278399</v>
      </c>
      <c r="H557">
        <f>(Table2[[#This Row],[1Y Return vs Nifty]]-AVERAGE(Table2[1Y Return vs Nifty]))/_xlfn.STDEV.P(Table2[1Y Return vs Nifty])</f>
        <v>-0.59680229361530857</v>
      </c>
      <c r="I557">
        <v>-0.12536012803020999</v>
      </c>
      <c r="J557">
        <f>(Table2[[#This Row],[1M Return vs Nifty]]-AVERAGE(Table2[1M Return vs Nifty]))/_xlfn.STDEV.P(Table2[1M Return vs Nifty])</f>
        <v>-0.22010186681503932</v>
      </c>
      <c r="K557">
        <v>6.0251083566507599</v>
      </c>
      <c r="L557">
        <f>(Table2[[#This Row],[6M Return vs Nifty]]-AVERAGE(Table2[6M Return vs Nifty]))/_xlfn.STDEV.P(Table2[6M Return vs Nifty])</f>
        <v>-7.9675625321631739E-3</v>
      </c>
      <c r="M557">
        <v>-2.0200493967486</v>
      </c>
      <c r="N557">
        <f>(Table2[[#This Row],[1W Return vs Nifty]]-AVERAGE(Table2[1W Return vs Nifty]))/_xlfn.STDEV.P(Table2[1W Return vs Nifty])</f>
        <v>-0.81538129605676257</v>
      </c>
      <c r="O557">
        <v>269.98</v>
      </c>
      <c r="P557">
        <v>261.20065188947802</v>
      </c>
      <c r="Q557">
        <v>237.15108356820301</v>
      </c>
      <c r="R557">
        <v>40.3062170265448</v>
      </c>
      <c r="S557" s="2">
        <f>(Table2[[#This Row],[Close Price]]-Table2[[#This Row],[20D EMA]])/Table2[[#This Row],[20D EMA]]</f>
        <v>-1.863100970442266E-2</v>
      </c>
      <c r="T557" s="2">
        <f>(Table2[[#This Row],[Close Price]]-Table2[[#This Row],[50D EMA]])/Table2[[#This Row],[50D EMA]]</f>
        <v>1.4354283128314811E-2</v>
      </c>
      <c r="U557" s="2">
        <f>(Table2[[#This Row],[Close Price]]-Table2[[#This Row],[200D EMA]])/Table2[[#This Row],[200D EMA]]</f>
        <v>0.11722028005746896</v>
      </c>
      <c r="V557">
        <v>0.95969264427808398</v>
      </c>
      <c r="W557">
        <v>262.95</v>
      </c>
      <c r="X557">
        <v>266.45</v>
      </c>
      <c r="Y557">
        <v>264</v>
      </c>
      <c r="Z557">
        <v>278.89999999999998</v>
      </c>
      <c r="AA557">
        <v>258.05</v>
      </c>
      <c r="AB557">
        <v>286.89999999999998</v>
      </c>
      <c r="AC557" s="2">
        <f>(Table2[[#This Row],[Close Price]]/Table2[[#This Row],[Day Low]])-1</f>
        <v>7.6060087469100868E-3</v>
      </c>
      <c r="AD557" s="2">
        <f>(Table2[[#This Row],[Day High]]/Table2[[#This Row],[Close Price]])-1</f>
        <v>5.6614455557653098E-3</v>
      </c>
      <c r="AE557" s="2">
        <f>(Table2[[#This Row],[Close Price]]/Table2[[#This Row],[Current Week Low]])-1</f>
        <v>3.5984848484849064E-3</v>
      </c>
      <c r="AF557" s="2">
        <f>(Table2[[#This Row],[Current Week High]]/Table2[[#This Row],[Close Price]])-1</f>
        <v>5.2651443668616738E-2</v>
      </c>
      <c r="AG557" s="2">
        <f>(Table2[[#This Row],[Close Price]]/Table2[[#This Row],[Current Month Low]])-1</f>
        <v>2.6739004068978778E-2</v>
      </c>
      <c r="AH557" s="2">
        <f>(Table2[[#This Row],[Current Month High]]/Table2[[#This Row],[Close Price]])-1</f>
        <v>8.2845819966031353E-2</v>
      </c>
      <c r="AI557">
        <v>8.28458199660313</v>
      </c>
      <c r="AJ557">
        <v>32.640801001251504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-0.01</v>
      </c>
      <c r="AM557" t="s">
        <v>10217</v>
      </c>
      <c r="AN557">
        <v>-0.75</v>
      </c>
      <c r="AO557" t="s">
        <v>10217</v>
      </c>
      <c r="AP557">
        <v>-5.4382283770715002E-2</v>
      </c>
      <c r="AQ557">
        <f>(Table2[[#This Row],[Sharpe Ratio]]-AVERAGE(Table2[Sharpe Ratio]))/_xlfn.STDEV.P(Table2[Sharpe Ratio])</f>
        <v>-1.2926390847857745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-2.9328921038050484</v>
      </c>
      <c r="AS557">
        <f>_xlfn.RANK.AVG(Table2[[#This Row],[1Y Return vs Nifty Z-Score]],Table2[1Y Return vs Nifty Z-Score])</f>
        <v>534</v>
      </c>
      <c r="AT557">
        <f>_xlfn.RANK.AVG(Table2[[#This Row],[6M Return vs Nifty Z-Score]],Table2[6M Return vs Nifty Z-Score])</f>
        <v>332</v>
      </c>
      <c r="AU557">
        <f>_xlfn.RANK.AVG(Table2[[#This Row],[Sharpe Ratio Z-Score]],Table2[Sharpe Ratio Z-Score])</f>
        <v>667</v>
      </c>
      <c r="AV557">
        <f>(Table2[[#This Row],[Rank 1Y]]+Table2[[#This Row],[Rank 6M]]+Table2[[#This Row],[Rank Sharpe]])/3</f>
        <v>511</v>
      </c>
    </row>
    <row r="558" spans="1:48" x14ac:dyDescent="0.3">
      <c r="A558" t="s">
        <v>1296</v>
      </c>
      <c r="B558" t="s">
        <v>1297</v>
      </c>
      <c r="C558" t="s">
        <v>10187</v>
      </c>
      <c r="D558" t="s">
        <v>416</v>
      </c>
      <c r="E558">
        <v>8686.5399955600005</v>
      </c>
      <c r="F558">
        <v>549.4</v>
      </c>
      <c r="G558">
        <v>-2.5858281382337198</v>
      </c>
      <c r="H558">
        <f>(Table2[[#This Row],[1Y Return vs Nifty]]-AVERAGE(Table2[1Y Return vs Nifty]))/_xlfn.STDEV.P(Table2[1Y Return vs Nifty])</f>
        <v>-0.57873350685345115</v>
      </c>
      <c r="I558">
        <v>-2.5047437765392999</v>
      </c>
      <c r="J558">
        <f>(Table2[[#This Row],[1M Return vs Nifty]]-AVERAGE(Table2[1M Return vs Nifty]))/_xlfn.STDEV.P(Table2[1M Return vs Nifty])</f>
        <v>-0.45957764533834466</v>
      </c>
      <c r="K558">
        <v>-3.4738519819596099</v>
      </c>
      <c r="L558">
        <f>(Table2[[#This Row],[6M Return vs Nifty]]-AVERAGE(Table2[6M Return vs Nifty]))/_xlfn.STDEV.P(Table2[6M Return vs Nifty])</f>
        <v>-0.3304050210452662</v>
      </c>
      <c r="M558">
        <v>1.2197880917503201</v>
      </c>
      <c r="N558">
        <f>(Table2[[#This Row],[1W Return vs Nifty]]-AVERAGE(Table2[1W Return vs Nifty]))/_xlfn.STDEV.P(Table2[1W Return vs Nifty])</f>
        <v>-0.14902430639573788</v>
      </c>
      <c r="O558">
        <v>535.13</v>
      </c>
      <c r="P558">
        <v>525.92039187219905</v>
      </c>
      <c r="Q558">
        <v>492.20097910348301</v>
      </c>
      <c r="R558">
        <v>65.697307066321798</v>
      </c>
      <c r="S558" s="2">
        <f>(Table2[[#This Row],[Close Price]]-Table2[[#This Row],[20D EMA]])/Table2[[#This Row],[20D EMA]]</f>
        <v>2.6666417506026538E-2</v>
      </c>
      <c r="T558" s="2">
        <f>(Table2[[#This Row],[Close Price]]-Table2[[#This Row],[50D EMA]])/Table2[[#This Row],[50D EMA]]</f>
        <v>4.4644795088125383E-2</v>
      </c>
      <c r="U558" s="2">
        <f>(Table2[[#This Row],[Close Price]]-Table2[[#This Row],[200D EMA]])/Table2[[#This Row],[200D EMA]]</f>
        <v>0.11621070116662879</v>
      </c>
      <c r="V558">
        <v>0.847941725141935</v>
      </c>
      <c r="W558">
        <v>535.85</v>
      </c>
      <c r="X558">
        <v>556.35</v>
      </c>
      <c r="Y558">
        <v>528.20000000000005</v>
      </c>
      <c r="Z558">
        <v>553.20000000000005</v>
      </c>
      <c r="AA558">
        <v>496.05</v>
      </c>
      <c r="AB558">
        <v>570</v>
      </c>
      <c r="AC558" s="2">
        <f>(Table2[[#This Row],[Close Price]]/Table2[[#This Row],[Day Low]])-1</f>
        <v>2.5286927311747531E-2</v>
      </c>
      <c r="AD558" s="2">
        <f>(Table2[[#This Row],[Day High]]/Table2[[#This Row],[Close Price]])-1</f>
        <v>1.2650163815071114E-2</v>
      </c>
      <c r="AE558" s="2">
        <f>(Table2[[#This Row],[Close Price]]/Table2[[#This Row],[Current Week Low]])-1</f>
        <v>4.0136312003028918E-2</v>
      </c>
      <c r="AF558" s="2">
        <f>(Table2[[#This Row],[Current Week High]]/Table2[[#This Row],[Close Price]])-1</f>
        <v>6.9166363305426248E-3</v>
      </c>
      <c r="AG558" s="2">
        <f>(Table2[[#This Row],[Close Price]]/Table2[[#This Row],[Current Month Low]])-1</f>
        <v>0.10754964217316787</v>
      </c>
      <c r="AH558" s="2">
        <f>(Table2[[#This Row],[Current Month High]]/Table2[[#This Row],[Close Price]])-1</f>
        <v>3.7495449581361529E-2</v>
      </c>
      <c r="AI558">
        <v>15.3804149981798</v>
      </c>
      <c r="AJ558">
        <v>36.395233366434901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0.04</v>
      </c>
      <c r="AM558" t="s">
        <v>10218</v>
      </c>
      <c r="AN558">
        <v>3.02</v>
      </c>
      <c r="AO558" t="s">
        <v>10218</v>
      </c>
      <c r="AP558">
        <v>-9.4138047075070005E-3</v>
      </c>
      <c r="AQ558">
        <f>(Table2[[#This Row],[Sharpe Ratio]]-AVERAGE(Table2[Sharpe Ratio]))/_xlfn.STDEV.P(Table2[Sharpe Ratio])</f>
        <v>-0.77209625270640203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-2.2898367323392019</v>
      </c>
      <c r="AS558">
        <f>_xlfn.RANK.AVG(Table2[[#This Row],[1Y Return vs Nifty Z-Score]],Table2[1Y Return vs Nifty Z-Score])</f>
        <v>527</v>
      </c>
      <c r="AT558">
        <f>_xlfn.RANK.AVG(Table2[[#This Row],[6M Return vs Nifty Z-Score]],Table2[6M Return vs Nifty Z-Score])</f>
        <v>434</v>
      </c>
      <c r="AU558">
        <f>_xlfn.RANK.AVG(Table2[[#This Row],[Sharpe Ratio Z-Score]],Table2[Sharpe Ratio Z-Score])</f>
        <v>574</v>
      </c>
      <c r="AV558">
        <f>(Table2[[#This Row],[Rank 1Y]]+Table2[[#This Row],[Rank 6M]]+Table2[[#This Row],[Rank Sharpe]])/3</f>
        <v>511.66666666666669</v>
      </c>
    </row>
    <row r="559" spans="1:48" x14ac:dyDescent="0.3">
      <c r="A559" t="s">
        <v>2035</v>
      </c>
      <c r="B559" t="s">
        <v>2036</v>
      </c>
      <c r="C559" t="s">
        <v>10175</v>
      </c>
      <c r="D559" t="s">
        <v>487</v>
      </c>
      <c r="E559">
        <v>3061.5873912000002</v>
      </c>
      <c r="F559">
        <v>421.2</v>
      </c>
      <c r="G559">
        <v>-7.2266644377013902</v>
      </c>
      <c r="H559">
        <f>(Table2[[#This Row],[1Y Return vs Nifty]]-AVERAGE(Table2[1Y Return vs Nifty]))/_xlfn.STDEV.P(Table2[1Y Return vs Nifty])</f>
        <v>-0.64236633464469406</v>
      </c>
      <c r="I559">
        <v>17.9574526213224</v>
      </c>
      <c r="J559">
        <f>(Table2[[#This Row],[1M Return vs Nifty]]-AVERAGE(Table2[1M Return vs Nifty]))/_xlfn.STDEV.P(Table2[1M Return vs Nifty])</f>
        <v>1.5998634270356487</v>
      </c>
      <c r="K559">
        <v>2.5287057414434102</v>
      </c>
      <c r="L559">
        <f>(Table2[[#This Row],[6M Return vs Nifty]]-AVERAGE(Table2[6M Return vs Nifty]))/_xlfn.STDEV.P(Table2[6M Return vs Nifty])</f>
        <v>-0.12665120084609588</v>
      </c>
      <c r="M559">
        <v>4.0290035910799</v>
      </c>
      <c r="N559">
        <f>(Table2[[#This Row],[1W Return vs Nifty]]-AVERAGE(Table2[1W Return vs Nifty]))/_xlfn.STDEV.P(Table2[1W Return vs Nifty])</f>
        <v>0.42876405184369271</v>
      </c>
      <c r="O559">
        <v>397.31</v>
      </c>
      <c r="P559">
        <v>373.11759212646302</v>
      </c>
      <c r="Q559">
        <v>353.63927363259199</v>
      </c>
      <c r="R559">
        <v>69.097016431912095</v>
      </c>
      <c r="S559" s="2">
        <f>(Table2[[#This Row],[Close Price]]-Table2[[#This Row],[20D EMA]])/Table2[[#This Row],[20D EMA]]</f>
        <v>6.0129370013339678E-2</v>
      </c>
      <c r="T559" s="2">
        <f>(Table2[[#This Row],[Close Price]]-Table2[[#This Row],[50D EMA]])/Table2[[#This Row],[50D EMA]]</f>
        <v>0.12886663316920233</v>
      </c>
      <c r="U559" s="2">
        <f>(Table2[[#This Row],[Close Price]]-Table2[[#This Row],[200D EMA]])/Table2[[#This Row],[200D EMA]]</f>
        <v>0.19104418373395698</v>
      </c>
      <c r="V559">
        <v>1.956187411745</v>
      </c>
      <c r="W559">
        <v>418.7</v>
      </c>
      <c r="X559">
        <v>425.05</v>
      </c>
      <c r="Y559">
        <v>417.95</v>
      </c>
      <c r="Z559">
        <v>435.95</v>
      </c>
      <c r="AA559">
        <v>345.05</v>
      </c>
      <c r="AB559">
        <v>463</v>
      </c>
      <c r="AC559" s="2">
        <f>(Table2[[#This Row],[Close Price]]/Table2[[#This Row],[Day Low]])-1</f>
        <v>5.9708621925005367E-3</v>
      </c>
      <c r="AD559" s="2">
        <f>(Table2[[#This Row],[Day High]]/Table2[[#This Row],[Close Price]])-1</f>
        <v>9.1405508072175401E-3</v>
      </c>
      <c r="AE559" s="2">
        <f>(Table2[[#This Row],[Close Price]]/Table2[[#This Row],[Current Week Low]])-1</f>
        <v>7.7760497667185291E-3</v>
      </c>
      <c r="AF559" s="2">
        <f>(Table2[[#This Row],[Current Week High]]/Table2[[#This Row],[Close Price]])-1</f>
        <v>3.5018993352326611E-2</v>
      </c>
      <c r="AG559" s="2">
        <f>(Table2[[#This Row],[Close Price]]/Table2[[#This Row],[Current Month Low]])-1</f>
        <v>0.22069265323866105</v>
      </c>
      <c r="AH559" s="2">
        <f>(Table2[[#This Row],[Current Month High]]/Table2[[#This Row],[Close Price]])-1</f>
        <v>9.924026590693269E-2</v>
      </c>
      <c r="AI559">
        <v>9.9240265906932699</v>
      </c>
      <c r="AJ559">
        <v>42.755465175393901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0.09</v>
      </c>
      <c r="AM559" t="s">
        <v>10218</v>
      </c>
      <c r="AN559">
        <v>7.63</v>
      </c>
      <c r="AO559" t="s">
        <v>10218</v>
      </c>
      <c r="AP559">
        <v>-2.9017347096867999E-2</v>
      </c>
      <c r="AQ559">
        <f>(Table2[[#This Row],[Sharpe Ratio]]-AVERAGE(Table2[Sharpe Ratio]))/_xlfn.STDEV.P(Table2[Sharpe Ratio])</f>
        <v>-0.99902150538845325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0.26058843800009807</v>
      </c>
      <c r="AS559">
        <f>_xlfn.RANK.AVG(Table2[[#This Row],[1Y Return vs Nifty Z-Score]],Table2[1Y Return vs Nifty Z-Score])</f>
        <v>556</v>
      </c>
      <c r="AT559">
        <f>_xlfn.RANK.AVG(Table2[[#This Row],[6M Return vs Nifty Z-Score]],Table2[6M Return vs Nifty Z-Score])</f>
        <v>364</v>
      </c>
      <c r="AU559">
        <f>_xlfn.RANK.AVG(Table2[[#This Row],[Sharpe Ratio Z-Score]],Table2[Sharpe Ratio Z-Score])</f>
        <v>619</v>
      </c>
      <c r="AV559">
        <f>(Table2[[#This Row],[Rank 1Y]]+Table2[[#This Row],[Rank 6M]]+Table2[[#This Row],[Rank Sharpe]])/3</f>
        <v>513</v>
      </c>
    </row>
    <row r="560" spans="1:48" x14ac:dyDescent="0.3">
      <c r="A560" t="s">
        <v>887</v>
      </c>
      <c r="B560" t="s">
        <v>888</v>
      </c>
      <c r="C560" t="s">
        <v>10178</v>
      </c>
      <c r="D560" t="s">
        <v>293</v>
      </c>
      <c r="E560">
        <v>17180.36531316</v>
      </c>
      <c r="F560">
        <v>2146.8000000000002</v>
      </c>
      <c r="G560">
        <v>-14.135903001479599</v>
      </c>
      <c r="H560">
        <f>(Table2[[#This Row],[1Y Return vs Nifty]]-AVERAGE(Table2[1Y Return vs Nifty]))/_xlfn.STDEV.P(Table2[1Y Return vs Nifty])</f>
        <v>-0.73710236050881361</v>
      </c>
      <c r="I560">
        <v>1.32404296030073</v>
      </c>
      <c r="J560">
        <f>(Table2[[#This Row],[1M Return vs Nifty]]-AVERAGE(Table2[1M Return vs Nifty]))/_xlfn.STDEV.P(Table2[1M Return vs Nifty])</f>
        <v>-7.4225041449098764E-2</v>
      </c>
      <c r="K560">
        <v>-14.345329129702099</v>
      </c>
      <c r="L560">
        <f>(Table2[[#This Row],[6M Return vs Nifty]]-AVERAGE(Table2[6M Return vs Nifty]))/_xlfn.STDEV.P(Table2[6M Return vs Nifty])</f>
        <v>-0.69943187628468673</v>
      </c>
      <c r="M560">
        <v>0.79050605762604897</v>
      </c>
      <c r="N560">
        <f>(Table2[[#This Row],[1W Return vs Nifty]]-AVERAGE(Table2[1W Return vs Nifty]))/_xlfn.STDEV.P(Table2[1W Return vs Nifty])</f>
        <v>-0.23731734115136247</v>
      </c>
      <c r="O560">
        <v>2125.75</v>
      </c>
      <c r="P560">
        <v>2075.8099061589601</v>
      </c>
      <c r="Q560">
        <v>1990.97288945949</v>
      </c>
      <c r="R560">
        <v>53.867626731525803</v>
      </c>
      <c r="S560" s="2">
        <f>(Table2[[#This Row],[Close Price]]-Table2[[#This Row],[20D EMA]])/Table2[[#This Row],[20D EMA]]</f>
        <v>9.9023873926850203E-3</v>
      </c>
      <c r="T560" s="2">
        <f>(Table2[[#This Row],[Close Price]]-Table2[[#This Row],[50D EMA]])/Table2[[#This Row],[50D EMA]]</f>
        <v>3.4198745092414967E-2</v>
      </c>
      <c r="U560" s="2">
        <f>(Table2[[#This Row],[Close Price]]-Table2[[#This Row],[200D EMA]])/Table2[[#This Row],[200D EMA]]</f>
        <v>7.8266816874042994E-2</v>
      </c>
      <c r="V560">
        <v>1.2223481241490199</v>
      </c>
      <c r="W560">
        <v>2135</v>
      </c>
      <c r="X560">
        <v>2165.9</v>
      </c>
      <c r="Y560">
        <v>2130.5</v>
      </c>
      <c r="Z560">
        <v>2205</v>
      </c>
      <c r="AA560">
        <v>2080</v>
      </c>
      <c r="AB560">
        <v>2205</v>
      </c>
      <c r="AC560" s="2">
        <f>(Table2[[#This Row],[Close Price]]/Table2[[#This Row],[Day Low]])-1</f>
        <v>5.5269320843092107E-3</v>
      </c>
      <c r="AD560" s="2">
        <f>(Table2[[#This Row],[Day High]]/Table2[[#This Row],[Close Price]])-1</f>
        <v>8.8969629215576163E-3</v>
      </c>
      <c r="AE560" s="2">
        <f>(Table2[[#This Row],[Close Price]]/Table2[[#This Row],[Current Week Low]])-1</f>
        <v>7.6507862004224769E-3</v>
      </c>
      <c r="AF560" s="2">
        <f>(Table2[[#This Row],[Current Week High]]/Table2[[#This Row],[Close Price]])-1</f>
        <v>2.7110117384013366E-2</v>
      </c>
      <c r="AG560" s="2">
        <f>(Table2[[#This Row],[Close Price]]/Table2[[#This Row],[Current Month Low]])-1</f>
        <v>3.2115384615384768E-2</v>
      </c>
      <c r="AH560" s="2">
        <f>(Table2[[#This Row],[Current Month High]]/Table2[[#This Row],[Close Price]])-1</f>
        <v>2.7110117384013366E-2</v>
      </c>
      <c r="AI560">
        <v>9.7633687348611797</v>
      </c>
      <c r="AJ560">
        <v>22.674285714285698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-0.05</v>
      </c>
      <c r="AM560" t="s">
        <v>10217</v>
      </c>
      <c r="AN560">
        <v>0.25</v>
      </c>
      <c r="AO560" t="s">
        <v>10218</v>
      </c>
      <c r="AP560">
        <v>3.9484022377097999E-2</v>
      </c>
      <c r="AQ560">
        <f>(Table2[[#This Row],[Sharpe Ratio]]-AVERAGE(Table2[Sharpe Ratio]))/_xlfn.STDEV.P(Table2[Sharpe Ratio])</f>
        <v>-0.20606836109436344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-1.9541449804883251</v>
      </c>
      <c r="AS560">
        <f>_xlfn.RANK.AVG(Table2[[#This Row],[1Y Return vs Nifty Z-Score]],Table2[1Y Return vs Nifty Z-Score])</f>
        <v>589</v>
      </c>
      <c r="AT560">
        <f>_xlfn.RANK.AVG(Table2[[#This Row],[6M Return vs Nifty Z-Score]],Table2[6M Return vs Nifty Z-Score])</f>
        <v>561</v>
      </c>
      <c r="AU560">
        <f>_xlfn.RANK.AVG(Table2[[#This Row],[Sharpe Ratio Z-Score]],Table2[Sharpe Ratio Z-Score])</f>
        <v>391</v>
      </c>
      <c r="AV560">
        <f>(Table2[[#This Row],[Rank 1Y]]+Table2[[#This Row],[Rank 6M]]+Table2[[#This Row],[Rank Sharpe]])/3</f>
        <v>513.66666666666663</v>
      </c>
    </row>
    <row r="561" spans="1:48" x14ac:dyDescent="0.3">
      <c r="A561" t="s">
        <v>1022</v>
      </c>
      <c r="B561" t="s">
        <v>1023</v>
      </c>
      <c r="C561" t="s">
        <v>10173</v>
      </c>
      <c r="D561" t="s">
        <v>255</v>
      </c>
      <c r="E561">
        <v>13216.944639830001</v>
      </c>
      <c r="F561">
        <v>1037.6500000000001</v>
      </c>
      <c r="G561">
        <v>3.0560286075586198</v>
      </c>
      <c r="H561">
        <f>(Table2[[#This Row],[1Y Return vs Nifty]]-AVERAGE(Table2[1Y Return vs Nifty]))/_xlfn.STDEV.P(Table2[1Y Return vs Nifty])</f>
        <v>-0.50137518702453443</v>
      </c>
      <c r="I561">
        <v>-1.35111897857074</v>
      </c>
      <c r="J561">
        <f>(Table2[[#This Row],[1M Return vs Nifty]]-AVERAGE(Table2[1M Return vs Nifty]))/_xlfn.STDEV.P(Table2[1M Return vs Nifty])</f>
        <v>-0.34346976303427901</v>
      </c>
      <c r="K561">
        <v>-3.1989426754097701</v>
      </c>
      <c r="L561">
        <f>(Table2[[#This Row],[6M Return vs Nifty]]-AVERAGE(Table2[6M Return vs Nifty]))/_xlfn.STDEV.P(Table2[6M Return vs Nifty])</f>
        <v>-0.32107336210936865</v>
      </c>
      <c r="M561">
        <v>3.9833018701204401</v>
      </c>
      <c r="N561">
        <f>(Table2[[#This Row],[1W Return vs Nifty]]-AVERAGE(Table2[1W Return vs Nifty]))/_xlfn.STDEV.P(Table2[1W Return vs Nifty])</f>
        <v>0.41936430222384874</v>
      </c>
      <c r="O561">
        <v>1028.57</v>
      </c>
      <c r="P561">
        <v>1000.10145338348</v>
      </c>
      <c r="Q561">
        <v>907.84685402537502</v>
      </c>
      <c r="R561">
        <v>55.2495630083246</v>
      </c>
      <c r="S561" s="2">
        <f>(Table2[[#This Row],[Close Price]]-Table2[[#This Row],[20D EMA]])/Table2[[#This Row],[20D EMA]]</f>
        <v>8.8277900385974259E-3</v>
      </c>
      <c r="T561" s="2">
        <f>(Table2[[#This Row],[Close Price]]-Table2[[#This Row],[50D EMA]])/Table2[[#This Row],[50D EMA]]</f>
        <v>3.7544737575861131E-2</v>
      </c>
      <c r="U561" s="2">
        <f>(Table2[[#This Row],[Close Price]]-Table2[[#This Row],[200D EMA]])/Table2[[#This Row],[200D EMA]]</f>
        <v>0.14297912186298878</v>
      </c>
      <c r="V561">
        <v>1.85583172055873</v>
      </c>
      <c r="W561">
        <v>1033.8</v>
      </c>
      <c r="X561">
        <v>1051</v>
      </c>
      <c r="Y561">
        <v>1029.45</v>
      </c>
      <c r="Z561">
        <v>1080.9000000000001</v>
      </c>
      <c r="AA561">
        <v>940.6</v>
      </c>
      <c r="AB561">
        <v>1112</v>
      </c>
      <c r="AC561" s="2">
        <f>(Table2[[#This Row],[Close Price]]/Table2[[#This Row],[Day Low]])-1</f>
        <v>3.7241245888954833E-3</v>
      </c>
      <c r="AD561" s="2">
        <f>(Table2[[#This Row],[Day High]]/Table2[[#This Row],[Close Price]])-1</f>
        <v>1.2865609791355315E-2</v>
      </c>
      <c r="AE561" s="2">
        <f>(Table2[[#This Row],[Close Price]]/Table2[[#This Row],[Current Week Low]])-1</f>
        <v>7.9654184273156847E-3</v>
      </c>
      <c r="AF561" s="2">
        <f>(Table2[[#This Row],[Current Week High]]/Table2[[#This Row],[Close Price]])-1</f>
        <v>4.1680720859634812E-2</v>
      </c>
      <c r="AG561" s="2">
        <f>(Table2[[#This Row],[Close Price]]/Table2[[#This Row],[Current Month Low]])-1</f>
        <v>0.1031788220284926</v>
      </c>
      <c r="AH561" s="2">
        <f>(Table2[[#This Row],[Current Month High]]/Table2[[#This Row],[Close Price]])-1</f>
        <v>7.1652291235002163E-2</v>
      </c>
      <c r="AI561">
        <v>7.1652291235002101</v>
      </c>
      <c r="AJ561">
        <v>41.910557986870899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0.05</v>
      </c>
      <c r="AM561" t="s">
        <v>10218</v>
      </c>
      <c r="AN561">
        <v>-1.81</v>
      </c>
      <c r="AO561" t="s">
        <v>10217</v>
      </c>
      <c r="AP561">
        <v>-3.1091206092813999E-2</v>
      </c>
      <c r="AQ561">
        <f>(Table2[[#This Row],[Sharpe Ratio]]-AVERAGE(Table2[Sharpe Ratio]))/_xlfn.STDEV.P(Table2[Sharpe Ratio])</f>
        <v>-1.0230279307239782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-1.7695819406683115</v>
      </c>
      <c r="AS561">
        <f>_xlfn.RANK.AVG(Table2[[#This Row],[1Y Return vs Nifty Z-Score]],Table2[1Y Return vs Nifty Z-Score])</f>
        <v>488</v>
      </c>
      <c r="AT561">
        <f>_xlfn.RANK.AVG(Table2[[#This Row],[6M Return vs Nifty Z-Score]],Table2[6M Return vs Nifty Z-Score])</f>
        <v>430</v>
      </c>
      <c r="AU561">
        <f>_xlfn.RANK.AVG(Table2[[#This Row],[Sharpe Ratio Z-Score]],Table2[Sharpe Ratio Z-Score])</f>
        <v>623</v>
      </c>
      <c r="AV561">
        <f>(Table2[[#This Row],[Rank 1Y]]+Table2[[#This Row],[Rank 6M]]+Table2[[#This Row],[Rank Sharpe]])/3</f>
        <v>513.66666666666663</v>
      </c>
    </row>
    <row r="562" spans="1:48" x14ac:dyDescent="0.3">
      <c r="A562" t="s">
        <v>2067</v>
      </c>
      <c r="B562" t="s">
        <v>2068</v>
      </c>
      <c r="C562" t="s">
        <v>10173</v>
      </c>
      <c r="D562" t="s">
        <v>579</v>
      </c>
      <c r="E562">
        <v>2960.4767954099998</v>
      </c>
      <c r="F562">
        <v>990.3</v>
      </c>
      <c r="G562">
        <v>8.9670110662556404</v>
      </c>
      <c r="H562">
        <f>(Table2[[#This Row],[1Y Return vs Nifty]]-AVERAGE(Table2[1Y Return vs Nifty]))/_xlfn.STDEV.P(Table2[1Y Return vs Nifty])</f>
        <v>-0.42032674993260971</v>
      </c>
      <c r="I562">
        <v>-9.3817370682475598</v>
      </c>
      <c r="J562">
        <f>(Table2[[#This Row],[1M Return vs Nifty]]-AVERAGE(Table2[1M Return vs Nifty]))/_xlfn.STDEV.P(Table2[1M Return vs Nifty])</f>
        <v>-1.15172047126022</v>
      </c>
      <c r="K562">
        <v>-18.784548342583701</v>
      </c>
      <c r="L562">
        <f>(Table2[[#This Row],[6M Return vs Nifty]]-AVERAGE(Table2[6M Return vs Nifty]))/_xlfn.STDEV.P(Table2[6M Return vs Nifty])</f>
        <v>-0.85011895252880987</v>
      </c>
      <c r="M562">
        <v>-2.25638568139424</v>
      </c>
      <c r="N562">
        <f>(Table2[[#This Row],[1W Return vs Nifty]]-AVERAGE(Table2[1W Return vs Nifty]))/_xlfn.STDEV.P(Table2[1W Return vs Nifty])</f>
        <v>-0.86399001045777568</v>
      </c>
      <c r="O562">
        <v>1036.46</v>
      </c>
      <c r="P562">
        <v>1058.7265835236201</v>
      </c>
      <c r="Q562">
        <v>1014.4232235010001</v>
      </c>
      <c r="R562">
        <v>28.390212239424301</v>
      </c>
      <c r="S562" s="2">
        <f>(Table2[[#This Row],[Close Price]]-Table2[[#This Row],[20D EMA]])/Table2[[#This Row],[20D EMA]]</f>
        <v>-4.4536209791019507E-2</v>
      </c>
      <c r="T562" s="2">
        <f>(Table2[[#This Row],[Close Price]]-Table2[[#This Row],[50D EMA]])/Table2[[#This Row],[50D EMA]]</f>
        <v>-6.4631024278133234E-2</v>
      </c>
      <c r="U562" s="2">
        <f>(Table2[[#This Row],[Close Price]]-Table2[[#This Row],[200D EMA]])/Table2[[#This Row],[200D EMA]]</f>
        <v>-2.3780235844508262E-2</v>
      </c>
      <c r="V562">
        <v>1.49744737315774</v>
      </c>
      <c r="W562">
        <v>991</v>
      </c>
      <c r="X562">
        <v>1009.05</v>
      </c>
      <c r="Y562">
        <v>987</v>
      </c>
      <c r="Z562">
        <v>1036</v>
      </c>
      <c r="AA562">
        <v>980.65</v>
      </c>
      <c r="AB562">
        <v>1162</v>
      </c>
      <c r="AC562" s="2">
        <f>(Table2[[#This Row],[Close Price]]/Table2[[#This Row],[Day Low]])-1</f>
        <v>-7.0635721493450543E-4</v>
      </c>
      <c r="AD562" s="2">
        <f>(Table2[[#This Row],[Day High]]/Table2[[#This Row],[Close Price]])-1</f>
        <v>1.8933656467737148E-2</v>
      </c>
      <c r="AE562" s="2">
        <f>(Table2[[#This Row],[Close Price]]/Table2[[#This Row],[Current Week Low]])-1</f>
        <v>3.3434650455925752E-3</v>
      </c>
      <c r="AF562" s="2">
        <f>(Table2[[#This Row],[Current Week High]]/Table2[[#This Row],[Close Price]])-1</f>
        <v>4.6147632030697716E-2</v>
      </c>
      <c r="AG562" s="2">
        <f>(Table2[[#This Row],[Close Price]]/Table2[[#This Row],[Current Month Low]])-1</f>
        <v>9.8404119716515304E-3</v>
      </c>
      <c r="AH562" s="2">
        <f>(Table2[[#This Row],[Current Month High]]/Table2[[#This Row],[Close Price]])-1</f>
        <v>0.17338180349389076</v>
      </c>
      <c r="AI562">
        <v>27.633040492779902</v>
      </c>
      <c r="AJ562">
        <v>41.532085179362497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-0.18</v>
      </c>
      <c r="AM562" t="s">
        <v>10217</v>
      </c>
      <c r="AN562">
        <v>-9.65</v>
      </c>
      <c r="AO562" t="s">
        <v>10217</v>
      </c>
      <c r="AP562">
        <v>9.0747176026489997E-3</v>
      </c>
      <c r="AQ562">
        <f>(Table2[[#This Row],[Sharpe Ratio]]-AVERAGE(Table2[Sharpe Ratio]))/_xlfn.STDEV.P(Table2[Sharpe Ratio])</f>
        <v>-0.5580781679327631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450</v>
      </c>
      <c r="AT562">
        <f>_xlfn.RANK.AVG(Table2[[#This Row],[6M Return vs Nifty Z-Score]],Table2[6M Return vs Nifty Z-Score])</f>
        <v>604</v>
      </c>
      <c r="AU562">
        <f>_xlfn.RANK.AVG(Table2[[#This Row],[Sharpe Ratio Z-Score]],Table2[Sharpe Ratio Z-Score])</f>
        <v>489</v>
      </c>
      <c r="AV562">
        <f>(Table2[[#This Row],[Rank 1Y]]+Table2[[#This Row],[Rank 6M]]+Table2[[#This Row],[Rank Sharpe]])/3</f>
        <v>514.33333333333337</v>
      </c>
    </row>
    <row r="563" spans="1:48" x14ac:dyDescent="0.3">
      <c r="A563" t="s">
        <v>807</v>
      </c>
      <c r="B563" t="s">
        <v>808</v>
      </c>
      <c r="C563" t="s">
        <v>628</v>
      </c>
      <c r="D563" t="s">
        <v>628</v>
      </c>
      <c r="E563">
        <v>19816.680852540001</v>
      </c>
      <c r="F563">
        <v>39.380000000000003</v>
      </c>
      <c r="G563">
        <v>0.33532882956899002</v>
      </c>
      <c r="H563">
        <f>(Table2[[#This Row],[1Y Return vs Nifty]]-AVERAGE(Table2[1Y Return vs Nifty]))/_xlfn.STDEV.P(Table2[1Y Return vs Nifty])</f>
        <v>-0.53868006254111855</v>
      </c>
      <c r="I563">
        <v>2.9317230281367399</v>
      </c>
      <c r="J563">
        <f>(Table2[[#This Row],[1M Return vs Nifty]]-AVERAGE(Table2[1M Return vs Nifty]))/_xlfn.STDEV.P(Table2[1M Return vs Nifty])</f>
        <v>8.75817508698567E-2</v>
      </c>
      <c r="K563">
        <v>-32.115149571337902</v>
      </c>
      <c r="L563">
        <f>(Table2[[#This Row],[6M Return vs Nifty]]-AVERAGE(Table2[6M Return vs Nifty]))/_xlfn.STDEV.P(Table2[6M Return vs Nifty])</f>
        <v>-1.302619544954692</v>
      </c>
      <c r="M563">
        <v>8.0139510760273804</v>
      </c>
      <c r="N563">
        <f>(Table2[[#This Row],[1W Return vs Nifty]]-AVERAGE(Table2[1W Return vs Nifty]))/_xlfn.STDEV.P(Table2[1W Return vs Nifty])</f>
        <v>1.2483723252380388</v>
      </c>
      <c r="O563">
        <v>38.19</v>
      </c>
      <c r="P563">
        <v>38.282319212508199</v>
      </c>
      <c r="Q563">
        <v>38.506649518608498</v>
      </c>
      <c r="R563">
        <v>61.7121524555481</v>
      </c>
      <c r="S563" s="2">
        <f>(Table2[[#This Row],[Close Price]]-Table2[[#This Row],[20D EMA]])/Table2[[#This Row],[20D EMA]]</f>
        <v>3.1159989526054071E-2</v>
      </c>
      <c r="T563" s="2">
        <f>(Table2[[#This Row],[Close Price]]-Table2[[#This Row],[50D EMA]])/Table2[[#This Row],[50D EMA]]</f>
        <v>2.8673309508718381E-2</v>
      </c>
      <c r="U563" s="2">
        <f>(Table2[[#This Row],[Close Price]]-Table2[[#This Row],[200D EMA]])/Table2[[#This Row],[200D EMA]]</f>
        <v>2.268051082890124E-2</v>
      </c>
      <c r="V563">
        <v>1.73450942378314</v>
      </c>
      <c r="W563">
        <v>38.840000000000003</v>
      </c>
      <c r="X563">
        <v>39.68</v>
      </c>
      <c r="Y563">
        <v>37.97</v>
      </c>
      <c r="Z563">
        <v>41.45</v>
      </c>
      <c r="AA563">
        <v>36.200000000000003</v>
      </c>
      <c r="AB563">
        <v>41.45</v>
      </c>
      <c r="AC563" s="2">
        <f>(Table2[[#This Row],[Close Price]]/Table2[[#This Row],[Day Low]])-1</f>
        <v>1.3903192584963975E-2</v>
      </c>
      <c r="AD563" s="2">
        <f>(Table2[[#This Row],[Day High]]/Table2[[#This Row],[Close Price]])-1</f>
        <v>7.6180802437784134E-3</v>
      </c>
      <c r="AE563" s="2">
        <f>(Table2[[#This Row],[Close Price]]/Table2[[#This Row],[Current Week Low]])-1</f>
        <v>3.7134579931525025E-2</v>
      </c>
      <c r="AF563" s="2">
        <f>(Table2[[#This Row],[Current Week High]]/Table2[[#This Row],[Close Price]])-1</f>
        <v>5.2564753682072141E-2</v>
      </c>
      <c r="AG563" s="2">
        <f>(Table2[[#This Row],[Close Price]]/Table2[[#This Row],[Current Month Low]])-1</f>
        <v>8.7845303867403191E-2</v>
      </c>
      <c r="AH563" s="2">
        <f>(Table2[[#This Row],[Current Month High]]/Table2[[#This Row],[Close Price]])-1</f>
        <v>5.2564753682072141E-2</v>
      </c>
      <c r="AI563">
        <v>34.332148298628702</v>
      </c>
      <c r="AJ563">
        <v>24.423380726698198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-0.09</v>
      </c>
      <c r="AM563" t="s">
        <v>10217</v>
      </c>
      <c r="AN563">
        <v>4.43</v>
      </c>
      <c r="AO563" t="s">
        <v>10218</v>
      </c>
      <c r="AP563">
        <v>5.6622270420143998E-2</v>
      </c>
      <c r="AQ563">
        <f>(Table2[[#This Row],[Sharpe Ratio]]-AVERAGE(Table2[Sharpe Ratio]))/_xlfn.STDEV.P(Table2[Sharpe Ratio])</f>
        <v>-7.6806824569285934E-3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511</v>
      </c>
      <c r="AT563">
        <f>_xlfn.RANK.AVG(Table2[[#This Row],[6M Return vs Nifty Z-Score]],Table2[6M Return vs Nifty Z-Score])</f>
        <v>696</v>
      </c>
      <c r="AU563">
        <f>_xlfn.RANK.AVG(Table2[[#This Row],[Sharpe Ratio Z-Score]],Table2[Sharpe Ratio Z-Score])</f>
        <v>341</v>
      </c>
      <c r="AV563">
        <f>(Table2[[#This Row],[Rank 1Y]]+Table2[[#This Row],[Rank 6M]]+Table2[[#This Row],[Rank Sharpe]])/3</f>
        <v>516</v>
      </c>
    </row>
    <row r="564" spans="1:48" x14ac:dyDescent="0.3">
      <c r="A564" t="s">
        <v>1813</v>
      </c>
      <c r="B564" t="s">
        <v>1814</v>
      </c>
      <c r="C564" t="s">
        <v>10183</v>
      </c>
      <c r="D564" t="s">
        <v>258</v>
      </c>
      <c r="E564">
        <v>4089.3510977400001</v>
      </c>
      <c r="F564">
        <v>175.9</v>
      </c>
      <c r="G564">
        <v>2.8851060893048999</v>
      </c>
      <c r="H564">
        <f>(Table2[[#This Row],[1Y Return vs Nifty]]-AVERAGE(Table2[1Y Return vs Nifty]))/_xlfn.STDEV.P(Table2[1Y Return vs Nifty])</f>
        <v>-0.50371879116565266</v>
      </c>
      <c r="I564">
        <v>31.3776428338108</v>
      </c>
      <c r="J564">
        <f>(Table2[[#This Row],[1M Return vs Nifty]]-AVERAGE(Table2[1M Return vs Nifty]))/_xlfn.STDEV.P(Table2[1M Return vs Nifty])</f>
        <v>2.9505537627787981</v>
      </c>
      <c r="K564">
        <v>-7.39358470837381</v>
      </c>
      <c r="L564">
        <f>(Table2[[#This Row],[6M Return vs Nifty]]-AVERAGE(Table2[6M Return vs Nifty]))/_xlfn.STDEV.P(Table2[6M Return vs Nifty])</f>
        <v>-0.46345838828782548</v>
      </c>
      <c r="M564">
        <v>12.48517425473</v>
      </c>
      <c r="N564">
        <f>(Table2[[#This Row],[1W Return vs Nifty]]-AVERAGE(Table2[1W Return vs Nifty]))/_xlfn.STDEV.P(Table2[1W Return vs Nifty])</f>
        <v>2.1679958643937955</v>
      </c>
      <c r="O564">
        <v>161.01</v>
      </c>
      <c r="P564">
        <v>150.32703503169</v>
      </c>
      <c r="Q564">
        <v>143.07451867755501</v>
      </c>
      <c r="R564">
        <v>71.508151446277196</v>
      </c>
      <c r="S564" s="2">
        <f>(Table2[[#This Row],[Close Price]]-Table2[[#This Row],[20D EMA]])/Table2[[#This Row],[20D EMA]]</f>
        <v>9.2478728029315047E-2</v>
      </c>
      <c r="T564" s="2">
        <f>(Table2[[#This Row],[Close Price]]-Table2[[#This Row],[50D EMA]])/Table2[[#This Row],[50D EMA]]</f>
        <v>0.17011554151200442</v>
      </c>
      <c r="U564" s="2">
        <f>(Table2[[#This Row],[Close Price]]-Table2[[#This Row],[200D EMA]])/Table2[[#This Row],[200D EMA]]</f>
        <v>0.22942926263776792</v>
      </c>
      <c r="V564">
        <v>1.3177878471506901</v>
      </c>
      <c r="W564">
        <v>175.11</v>
      </c>
      <c r="X564">
        <v>177.4</v>
      </c>
      <c r="Y564">
        <v>165.06</v>
      </c>
      <c r="Z564">
        <v>181.4</v>
      </c>
      <c r="AA564">
        <v>131.41</v>
      </c>
      <c r="AB564">
        <v>181.4</v>
      </c>
      <c r="AC564" s="2">
        <f>(Table2[[#This Row],[Close Price]]/Table2[[#This Row],[Day Low]])-1</f>
        <v>4.5114499457483692E-3</v>
      </c>
      <c r="AD564" s="2">
        <f>(Table2[[#This Row],[Day High]]/Table2[[#This Row],[Close Price]])-1</f>
        <v>8.5275724843660861E-3</v>
      </c>
      <c r="AE564" s="2">
        <f>(Table2[[#This Row],[Close Price]]/Table2[[#This Row],[Current Week Low]])-1</f>
        <v>6.5673088573851901E-2</v>
      </c>
      <c r="AF564" s="2">
        <f>(Table2[[#This Row],[Current Week High]]/Table2[[#This Row],[Close Price]])-1</f>
        <v>3.1267765776009204E-2</v>
      </c>
      <c r="AG564" s="2">
        <f>(Table2[[#This Row],[Close Price]]/Table2[[#This Row],[Current Month Low]])-1</f>
        <v>0.33855870938284771</v>
      </c>
      <c r="AH564" s="2">
        <f>(Table2[[#This Row],[Current Month High]]/Table2[[#This Row],[Close Price]])-1</f>
        <v>3.1267765776009204E-2</v>
      </c>
      <c r="AI564">
        <v>3.12677657760092</v>
      </c>
      <c r="AJ564">
        <v>56.983489513610003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0.12</v>
      </c>
      <c r="AM564" t="s">
        <v>10218</v>
      </c>
      <c r="AN564">
        <v>5.92</v>
      </c>
      <c r="AO564" t="s">
        <v>10218</v>
      </c>
      <c r="AP564">
        <v>-6.7854725439890004E-3</v>
      </c>
      <c r="AQ564">
        <f>(Table2[[#This Row],[Sharpe Ratio]]-AVERAGE(Table2[Sharpe Ratio]))/_xlfn.STDEV.P(Table2[Sharpe Ratio])</f>
        <v>-0.74167139741788179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3.4097010503012335</v>
      </c>
      <c r="AS564">
        <f>_xlfn.RANK.AVG(Table2[[#This Row],[1Y Return vs Nifty Z-Score]],Table2[1Y Return vs Nifty Z-Score])</f>
        <v>494</v>
      </c>
      <c r="AT564">
        <f>_xlfn.RANK.AVG(Table2[[#This Row],[6M Return vs Nifty Z-Score]],Table2[6M Return vs Nifty Z-Score])</f>
        <v>484</v>
      </c>
      <c r="AU564">
        <f>_xlfn.RANK.AVG(Table2[[#This Row],[Sharpe Ratio Z-Score]],Table2[Sharpe Ratio Z-Score])</f>
        <v>570</v>
      </c>
      <c r="AV564">
        <f>(Table2[[#This Row],[Rank 1Y]]+Table2[[#This Row],[Rank 6M]]+Table2[[#This Row],[Rank Sharpe]])/3</f>
        <v>516</v>
      </c>
    </row>
    <row r="565" spans="1:48" x14ac:dyDescent="0.3">
      <c r="A565" t="s">
        <v>174</v>
      </c>
      <c r="B565" t="s">
        <v>175</v>
      </c>
      <c r="C565" t="s">
        <v>10173</v>
      </c>
      <c r="D565" t="s">
        <v>37</v>
      </c>
      <c r="E565">
        <v>153863.94715515</v>
      </c>
      <c r="F565">
        <v>715.5</v>
      </c>
      <c r="G565">
        <v>-15.697663353763801</v>
      </c>
      <c r="H565">
        <f>(Table2[[#This Row],[1Y Return vs Nifty]]-AVERAGE(Table2[1Y Return vs Nifty]))/_xlfn.STDEV.P(Table2[1Y Return vs Nifty])</f>
        <v>-0.75851643787230327</v>
      </c>
      <c r="I565">
        <v>14.1491960460608</v>
      </c>
      <c r="J565">
        <f>(Table2[[#This Row],[1M Return vs Nifty]]-AVERAGE(Table2[1M Return vs Nifty]))/_xlfn.STDEV.P(Table2[1M Return vs Nifty])</f>
        <v>1.2165771046518188</v>
      </c>
      <c r="K565">
        <v>9.2432481061513503</v>
      </c>
      <c r="L565">
        <f>(Table2[[#This Row],[6M Return vs Nifty]]-AVERAGE(Table2[6M Return vs Nifty]))/_xlfn.STDEV.P(Table2[6M Return vs Nifty])</f>
        <v>0.10127058195731735</v>
      </c>
      <c r="M565">
        <v>5.4734105354868401</v>
      </c>
      <c r="N565">
        <f>(Table2[[#This Row],[1W Return vs Nifty]]-AVERAGE(Table2[1W Return vs Nifty]))/_xlfn.STDEV.P(Table2[1W Return vs Nifty])</f>
        <v>0.72584397228329112</v>
      </c>
      <c r="O565">
        <v>655.64</v>
      </c>
      <c r="P565">
        <v>622.85042880462095</v>
      </c>
      <c r="Q565">
        <v>608.47600307690004</v>
      </c>
      <c r="R565">
        <v>86.225105385944602</v>
      </c>
      <c r="S565" s="2">
        <f>(Table2[[#This Row],[Close Price]]-Table2[[#This Row],[20D EMA]])/Table2[[#This Row],[20D EMA]]</f>
        <v>9.130010371545362E-2</v>
      </c>
      <c r="T565" s="2">
        <f>(Table2[[#This Row],[Close Price]]-Table2[[#This Row],[50D EMA]])/Table2[[#This Row],[50D EMA]]</f>
        <v>0.14875091500409302</v>
      </c>
      <c r="U565" s="2">
        <f>(Table2[[#This Row],[Close Price]]-Table2[[#This Row],[200D EMA]])/Table2[[#This Row],[200D EMA]]</f>
        <v>0.17588860757352515</v>
      </c>
      <c r="V565">
        <v>1.1301526982810699</v>
      </c>
      <c r="W565">
        <v>710.05</v>
      </c>
      <c r="X565">
        <v>721.1</v>
      </c>
      <c r="Y565">
        <v>683.9</v>
      </c>
      <c r="Z565">
        <v>719</v>
      </c>
      <c r="AA565">
        <v>586.5</v>
      </c>
      <c r="AB565">
        <v>719</v>
      </c>
      <c r="AC565" s="2">
        <f>(Table2[[#This Row],[Close Price]]/Table2[[#This Row],[Day Low]])-1</f>
        <v>7.6755158087460362E-3</v>
      </c>
      <c r="AD565" s="2">
        <f>(Table2[[#This Row],[Day High]]/Table2[[#This Row],[Close Price]])-1</f>
        <v>7.8266946191474229E-3</v>
      </c>
      <c r="AE565" s="2">
        <f>(Table2[[#This Row],[Close Price]]/Table2[[#This Row],[Current Week Low]])-1</f>
        <v>4.6205585611931665E-2</v>
      </c>
      <c r="AF565" s="2">
        <f>(Table2[[#This Row],[Current Week High]]/Table2[[#This Row],[Close Price]])-1</f>
        <v>4.8916841369670561E-3</v>
      </c>
      <c r="AG565" s="2">
        <f>(Table2[[#This Row],[Close Price]]/Table2[[#This Row],[Current Month Low]])-1</f>
        <v>0.21994884910485935</v>
      </c>
      <c r="AH565" s="2">
        <f>(Table2[[#This Row],[Current Month High]]/Table2[[#This Row],[Close Price]])-1</f>
        <v>4.8916841369670561E-3</v>
      </c>
      <c r="AI565">
        <v>0.489168413696705</v>
      </c>
      <c r="AJ565">
        <v>39.910050840829101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0.16</v>
      </c>
      <c r="AM565" t="s">
        <v>10218</v>
      </c>
      <c r="AN565">
        <v>12.58</v>
      </c>
      <c r="AO565" t="s">
        <v>10218</v>
      </c>
      <c r="AP565">
        <v>-5.4301530785800002E-2</v>
      </c>
      <c r="AQ565">
        <f>(Table2[[#This Row],[Sharpe Ratio]]-AVERAGE(Table2[Sharpe Ratio]))/_xlfn.STDEV.P(Table2[Sharpe Ratio])</f>
        <v>-1.2917043102872323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-6.5290892671083789E-3</v>
      </c>
      <c r="AS565">
        <f>_xlfn.RANK.AVG(Table2[[#This Row],[1Y Return vs Nifty Z-Score]],Table2[1Y Return vs Nifty Z-Score])</f>
        <v>599</v>
      </c>
      <c r="AT565">
        <f>_xlfn.RANK.AVG(Table2[[#This Row],[6M Return vs Nifty Z-Score]],Table2[6M Return vs Nifty Z-Score])</f>
        <v>284</v>
      </c>
      <c r="AU565">
        <f>_xlfn.RANK.AVG(Table2[[#This Row],[Sharpe Ratio Z-Score]],Table2[Sharpe Ratio Z-Score])</f>
        <v>666</v>
      </c>
      <c r="AV565">
        <f>(Table2[[#This Row],[Rank 1Y]]+Table2[[#This Row],[Rank 6M]]+Table2[[#This Row],[Rank Sharpe]])/3</f>
        <v>516.33333333333337</v>
      </c>
    </row>
    <row r="566" spans="1:48" x14ac:dyDescent="0.3">
      <c r="A566" t="s">
        <v>2137</v>
      </c>
      <c r="B566" t="s">
        <v>2138</v>
      </c>
      <c r="C566" t="s">
        <v>10172</v>
      </c>
      <c r="D566" t="s">
        <v>290</v>
      </c>
      <c r="E566">
        <v>2705.08628103</v>
      </c>
      <c r="F566">
        <v>1812.3</v>
      </c>
      <c r="G566">
        <v>7.1036770507133404</v>
      </c>
      <c r="H566">
        <f>(Table2[[#This Row],[1Y Return vs Nifty]]-AVERAGE(Table2[1Y Return vs Nifty]))/_xlfn.STDEV.P(Table2[1Y Return vs Nifty])</f>
        <v>-0.44587585463646856</v>
      </c>
      <c r="I566">
        <v>1.1906158164721801</v>
      </c>
      <c r="J566">
        <f>(Table2[[#This Row],[1M Return vs Nifty]]-AVERAGE(Table2[1M Return vs Nifty]))/_xlfn.STDEV.P(Table2[1M Return vs Nifty])</f>
        <v>-8.765396837498747E-2</v>
      </c>
      <c r="K566">
        <v>-15.509473755736501</v>
      </c>
      <c r="L566">
        <f>(Table2[[#This Row],[6M Return vs Nifty]]-AVERAGE(Table2[6M Return vs Nifty]))/_xlfn.STDEV.P(Table2[6M Return vs Nifty])</f>
        <v>-0.73894818345721813</v>
      </c>
      <c r="M566">
        <v>-1.51631472696569</v>
      </c>
      <c r="N566">
        <f>(Table2[[#This Row],[1W Return vs Nifty]]-AVERAGE(Table2[1W Return vs Nifty]))/_xlfn.STDEV.P(Table2[1W Return vs Nifty])</f>
        <v>-0.71177513700217643</v>
      </c>
      <c r="O566">
        <v>1827.23</v>
      </c>
      <c r="P566">
        <v>1780.02837623445</v>
      </c>
      <c r="Q566">
        <v>1673.1333215652801</v>
      </c>
      <c r="R566">
        <v>43.516097919229402</v>
      </c>
      <c r="S566" s="2">
        <f>(Table2[[#This Row],[Close Price]]-Table2[[#This Row],[20D EMA]])/Table2[[#This Row],[20D EMA]]</f>
        <v>-8.1708378255611301E-3</v>
      </c>
      <c r="T566" s="2">
        <f>(Table2[[#This Row],[Close Price]]-Table2[[#This Row],[50D EMA]])/Table2[[#This Row],[50D EMA]]</f>
        <v>1.8129836690479496E-2</v>
      </c>
      <c r="U566" s="2">
        <f>(Table2[[#This Row],[Close Price]]-Table2[[#This Row],[200D EMA]])/Table2[[#This Row],[200D EMA]]</f>
        <v>8.3177279802499018E-2</v>
      </c>
      <c r="V566">
        <v>0.92660846610187697</v>
      </c>
      <c r="W566">
        <v>1806.05</v>
      </c>
      <c r="X566">
        <v>1821.2</v>
      </c>
      <c r="Y566">
        <v>1806.6</v>
      </c>
      <c r="Z566">
        <v>1889.95</v>
      </c>
      <c r="AA566">
        <v>1713.1</v>
      </c>
      <c r="AB566">
        <v>1980</v>
      </c>
      <c r="AC566" s="2">
        <f>(Table2[[#This Row],[Close Price]]/Table2[[#This Row],[Day Low]])-1</f>
        <v>3.4605907920599588E-3</v>
      </c>
      <c r="AD566" s="2">
        <f>(Table2[[#This Row],[Day High]]/Table2[[#This Row],[Close Price]])-1</f>
        <v>4.9108867185345684E-3</v>
      </c>
      <c r="AE566" s="2">
        <f>(Table2[[#This Row],[Close Price]]/Table2[[#This Row],[Current Week Low]])-1</f>
        <v>3.155097974095078E-3</v>
      </c>
      <c r="AF566" s="2">
        <f>(Table2[[#This Row],[Current Week High]]/Table2[[#This Row],[Close Price]])-1</f>
        <v>4.2846107156651714E-2</v>
      </c>
      <c r="AG566" s="2">
        <f>(Table2[[#This Row],[Close Price]]/Table2[[#This Row],[Current Month Low]])-1</f>
        <v>5.7906718813846236E-2</v>
      </c>
      <c r="AH566" s="2">
        <f>(Table2[[#This Row],[Current Month High]]/Table2[[#This Row],[Close Price]])-1</f>
        <v>9.2534348617778539E-2</v>
      </c>
      <c r="AI566">
        <v>17.3867461237102</v>
      </c>
      <c r="AJ566">
        <v>38.343511450381598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-0.12</v>
      </c>
      <c r="AM566" t="s">
        <v>10217</v>
      </c>
      <c r="AN566">
        <v>-5.81</v>
      </c>
      <c r="AO566" t="s">
        <v>10217</v>
      </c>
      <c r="AP566">
        <v>3.1863124713000001E-5</v>
      </c>
      <c r="AQ566">
        <f>(Table2[[#This Row],[Sharpe Ratio]]-AVERAGE(Table2[Sharpe Ratio]))/_xlfn.STDEV.P(Table2[Sharpe Ratio])</f>
        <v>-0.66275578163212745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-2.6470089251029782</v>
      </c>
      <c r="AS566">
        <f>_xlfn.RANK.AVG(Table2[[#This Row],[1Y Return vs Nifty Z-Score]],Table2[1Y Return vs Nifty Z-Score])</f>
        <v>468</v>
      </c>
      <c r="AT566">
        <f>_xlfn.RANK.AVG(Table2[[#This Row],[6M Return vs Nifty Z-Score]],Table2[6M Return vs Nifty Z-Score])</f>
        <v>574</v>
      </c>
      <c r="AU566">
        <f>_xlfn.RANK.AVG(Table2[[#This Row],[Sharpe Ratio Z-Score]],Table2[Sharpe Ratio Z-Score])</f>
        <v>515</v>
      </c>
      <c r="AV566">
        <f>(Table2[[#This Row],[Rank 1Y]]+Table2[[#This Row],[Rank 6M]]+Table2[[#This Row],[Rank Sharpe]])/3</f>
        <v>519</v>
      </c>
    </row>
    <row r="567" spans="1:48" x14ac:dyDescent="0.3">
      <c r="A567" t="s">
        <v>1783</v>
      </c>
      <c r="B567" t="s">
        <v>1784</v>
      </c>
      <c r="C567" t="s">
        <v>10189</v>
      </c>
      <c r="D567" t="s">
        <v>1785</v>
      </c>
      <c r="E567">
        <v>4264.1817405000002</v>
      </c>
      <c r="F567">
        <v>24.09</v>
      </c>
      <c r="G567">
        <v>25.1988000589138</v>
      </c>
      <c r="H567">
        <f>(Table2[[#This Row],[1Y Return vs Nifty]]-AVERAGE(Table2[1Y Return vs Nifty]))/_xlfn.STDEV.P(Table2[1Y Return vs Nifty])</f>
        <v>-0.19776457211304582</v>
      </c>
      <c r="I567">
        <v>7.2361106071722299</v>
      </c>
      <c r="J567">
        <f>(Table2[[#This Row],[1M Return vs Nifty]]-AVERAGE(Table2[1M Return vs Nifty]))/_xlfn.STDEV.P(Table2[1M Return vs Nifty])</f>
        <v>0.5208017434513228</v>
      </c>
      <c r="K567">
        <v>-14.261690860087199</v>
      </c>
      <c r="L567">
        <f>(Table2[[#This Row],[6M Return vs Nifty]]-AVERAGE(Table2[6M Return vs Nifty]))/_xlfn.STDEV.P(Table2[6M Return vs Nifty])</f>
        <v>-0.69659281704791487</v>
      </c>
      <c r="M567">
        <v>5.5071822751409298</v>
      </c>
      <c r="N567">
        <f>(Table2[[#This Row],[1W Return vs Nifty]]-AVERAGE(Table2[1W Return vs Nifty]))/_xlfn.STDEV.P(Table2[1W Return vs Nifty])</f>
        <v>0.73279001042606895</v>
      </c>
      <c r="O567">
        <v>23.38</v>
      </c>
      <c r="P567">
        <v>22.700976514924601</v>
      </c>
      <c r="Q567">
        <v>21.321022369211899</v>
      </c>
      <c r="R567">
        <v>60.9221057954488</v>
      </c>
      <c r="S567" s="2">
        <f>(Table2[[#This Row],[Close Price]]-Table2[[#This Row],[20D EMA]])/Table2[[#This Row],[20D EMA]]</f>
        <v>3.036783575705735E-2</v>
      </c>
      <c r="T567" s="2">
        <f>(Table2[[#This Row],[Close Price]]-Table2[[#This Row],[50D EMA]])/Table2[[#This Row],[50D EMA]]</f>
        <v>6.1187829702488546E-2</v>
      </c>
      <c r="U567" s="2">
        <f>(Table2[[#This Row],[Close Price]]-Table2[[#This Row],[200D EMA]])/Table2[[#This Row],[200D EMA]]</f>
        <v>0.1298707718062608</v>
      </c>
      <c r="V567">
        <v>1.4702605949579901</v>
      </c>
      <c r="W567">
        <v>23.76</v>
      </c>
      <c r="X567">
        <v>24.28</v>
      </c>
      <c r="Y567">
        <v>23.86</v>
      </c>
      <c r="Z567">
        <v>24.63</v>
      </c>
      <c r="AA567">
        <v>21.38</v>
      </c>
      <c r="AB567">
        <v>25.66</v>
      </c>
      <c r="AC567" s="2">
        <f>(Table2[[#This Row],[Close Price]]/Table2[[#This Row],[Day Low]])-1</f>
        <v>1.388888888888884E-2</v>
      </c>
      <c r="AD567" s="2">
        <f>(Table2[[#This Row],[Day High]]/Table2[[#This Row],[Close Price]])-1</f>
        <v>7.8870900788710063E-3</v>
      </c>
      <c r="AE567" s="2">
        <f>(Table2[[#This Row],[Close Price]]/Table2[[#This Row],[Current Week Low]])-1</f>
        <v>9.6395641240569763E-3</v>
      </c>
      <c r="AF567" s="2">
        <f>(Table2[[#This Row],[Current Week High]]/Table2[[#This Row],[Close Price]])-1</f>
        <v>2.241594022415927E-2</v>
      </c>
      <c r="AG567" s="2">
        <f>(Table2[[#This Row],[Close Price]]/Table2[[#This Row],[Current Month Low]])-1</f>
        <v>0.1267539756782039</v>
      </c>
      <c r="AH567" s="2">
        <f>(Table2[[#This Row],[Current Month High]]/Table2[[#This Row],[Close Price]])-1</f>
        <v>6.5172270651722819E-2</v>
      </c>
      <c r="AI567">
        <v>16.0232461602324</v>
      </c>
      <c r="AJ567">
        <v>54.919614147909897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0.03</v>
      </c>
      <c r="AM567" t="s">
        <v>10218</v>
      </c>
      <c r="AN567">
        <v>4.6500000000000004</v>
      </c>
      <c r="AO567" t="s">
        <v>10218</v>
      </c>
      <c r="AP567">
        <v>-4.8810143980381998E-2</v>
      </c>
      <c r="AQ567">
        <f>(Table2[[#This Row],[Sharpe Ratio]]-AVERAGE(Table2[Sharpe Ratio]))/_xlfn.STDEV.P(Table2[Sharpe Ratio])</f>
        <v>-1.2281375164066197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-0.86890315169018884</v>
      </c>
      <c r="AS567">
        <f>_xlfn.RANK.AVG(Table2[[#This Row],[1Y Return vs Nifty Z-Score]],Table2[1Y Return vs Nifty Z-Score])</f>
        <v>347</v>
      </c>
      <c r="AT567">
        <f>_xlfn.RANK.AVG(Table2[[#This Row],[6M Return vs Nifty Z-Score]],Table2[6M Return vs Nifty Z-Score])</f>
        <v>558</v>
      </c>
      <c r="AU567">
        <f>_xlfn.RANK.AVG(Table2[[#This Row],[Sharpe Ratio Z-Score]],Table2[Sharpe Ratio Z-Score])</f>
        <v>653</v>
      </c>
      <c r="AV567">
        <f>(Table2[[#This Row],[Rank 1Y]]+Table2[[#This Row],[Rank 6M]]+Table2[[#This Row],[Rank Sharpe]])/3</f>
        <v>519.33333333333337</v>
      </c>
    </row>
    <row r="568" spans="1:48" x14ac:dyDescent="0.3">
      <c r="A568" t="s">
        <v>718</v>
      </c>
      <c r="B568" t="s">
        <v>719</v>
      </c>
      <c r="C568" t="s">
        <v>10187</v>
      </c>
      <c r="D568" t="s">
        <v>170</v>
      </c>
      <c r="E568">
        <v>23459.484801549999</v>
      </c>
      <c r="F568">
        <v>7968.1</v>
      </c>
      <c r="G568">
        <v>-9.0749369055645701</v>
      </c>
      <c r="H568">
        <f>(Table2[[#This Row],[1Y Return vs Nifty]]-AVERAGE(Table2[1Y Return vs Nifty]))/_xlfn.STDEV.P(Table2[1Y Return vs Nifty])</f>
        <v>-0.66770892293472373</v>
      </c>
      <c r="I568">
        <v>16.1667506010583</v>
      </c>
      <c r="J568">
        <f>(Table2[[#This Row],[1M Return vs Nifty]]-AVERAGE(Table2[1M Return vs Nifty]))/_xlfn.STDEV.P(Table2[1M Return vs Nifty])</f>
        <v>1.4196361817678653</v>
      </c>
      <c r="K568">
        <v>9.0503566311430408</v>
      </c>
      <c r="L568">
        <f>(Table2[[#This Row],[6M Return vs Nifty]]-AVERAGE(Table2[6M Return vs Nifty]))/_xlfn.STDEV.P(Table2[6M Return vs Nifty])</f>
        <v>9.4722977298129785E-2</v>
      </c>
      <c r="M568">
        <v>5.0771648303743104</v>
      </c>
      <c r="N568">
        <f>(Table2[[#This Row],[1W Return vs Nifty]]-AVERAGE(Table2[1W Return vs Nifty]))/_xlfn.STDEV.P(Table2[1W Return vs Nifty])</f>
        <v>0.64434571931158702</v>
      </c>
      <c r="O568">
        <v>7208.26</v>
      </c>
      <c r="P568">
        <v>6736.7746093298301</v>
      </c>
      <c r="Q568">
        <v>6526.2137161369301</v>
      </c>
      <c r="R568">
        <v>84.819778218039204</v>
      </c>
      <c r="S568" s="2">
        <f>(Table2[[#This Row],[Close Price]]-Table2[[#This Row],[20D EMA]])/Table2[[#This Row],[20D EMA]]</f>
        <v>0.1054124018833949</v>
      </c>
      <c r="T568" s="2">
        <f>(Table2[[#This Row],[Close Price]]-Table2[[#This Row],[50D EMA]])/Table2[[#This Row],[50D EMA]]</f>
        <v>0.1827766939040672</v>
      </c>
      <c r="U568" s="2">
        <f>(Table2[[#This Row],[Close Price]]-Table2[[#This Row],[200D EMA]])/Table2[[#This Row],[200D EMA]]</f>
        <v>0.22093764418070083</v>
      </c>
      <c r="V568">
        <v>1.98368699050154</v>
      </c>
      <c r="W568">
        <v>7870</v>
      </c>
      <c r="X568">
        <v>7995.95</v>
      </c>
      <c r="Y568">
        <v>7687.5</v>
      </c>
      <c r="Z568">
        <v>8023</v>
      </c>
      <c r="AA568">
        <v>6500</v>
      </c>
      <c r="AB568">
        <v>8023</v>
      </c>
      <c r="AC568" s="2">
        <f>(Table2[[#This Row],[Close Price]]/Table2[[#This Row],[Day Low]])-1</f>
        <v>1.2465057179161354E-2</v>
      </c>
      <c r="AD568" s="2">
        <f>(Table2[[#This Row],[Day High]]/Table2[[#This Row],[Close Price]])-1</f>
        <v>3.4951870583952438E-3</v>
      </c>
      <c r="AE568" s="2">
        <f>(Table2[[#This Row],[Close Price]]/Table2[[#This Row],[Current Week Low]])-1</f>
        <v>3.6500813008130129E-2</v>
      </c>
      <c r="AF568" s="2">
        <f>(Table2[[#This Row],[Current Week High]]/Table2[[#This Row],[Close Price]])-1</f>
        <v>6.8899737704095632E-3</v>
      </c>
      <c r="AG568" s="2">
        <f>(Table2[[#This Row],[Close Price]]/Table2[[#This Row],[Current Month Low]])-1</f>
        <v>0.22586153846153856</v>
      </c>
      <c r="AH568" s="2">
        <f>(Table2[[#This Row],[Current Month High]]/Table2[[#This Row],[Close Price]])-1</f>
        <v>6.8899737704095632E-3</v>
      </c>
      <c r="AI568">
        <v>0.68899737704095598</v>
      </c>
      <c r="AJ568">
        <v>53.977409973235901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0.19</v>
      </c>
      <c r="AM568" t="s">
        <v>10218</v>
      </c>
      <c r="AN568">
        <v>14.56</v>
      </c>
      <c r="AO568" t="s">
        <v>10218</v>
      </c>
      <c r="AP568">
        <v>-8.9939122412348999E-2</v>
      </c>
      <c r="AQ568">
        <f>(Table2[[#This Row],[Sharpe Ratio]]-AVERAGE(Table2[Sharpe Ratio]))/_xlfn.STDEV.P(Table2[Sharpe Ratio])</f>
        <v>-1.7042353378031214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-0.21323938236026307</v>
      </c>
      <c r="AS568">
        <f>_xlfn.RANK.AVG(Table2[[#This Row],[1Y Return vs Nifty Z-Score]],Table2[1Y Return vs Nifty Z-Score])</f>
        <v>568</v>
      </c>
      <c r="AT568">
        <f>_xlfn.RANK.AVG(Table2[[#This Row],[6M Return vs Nifty Z-Score]],Table2[6M Return vs Nifty Z-Score])</f>
        <v>286</v>
      </c>
      <c r="AU568">
        <f>_xlfn.RANK.AVG(Table2[[#This Row],[Sharpe Ratio Z-Score]],Table2[Sharpe Ratio Z-Score])</f>
        <v>708</v>
      </c>
      <c r="AV568">
        <f>(Table2[[#This Row],[Rank 1Y]]+Table2[[#This Row],[Rank 6M]]+Table2[[#This Row],[Rank Sharpe]])/3</f>
        <v>520.66666666666663</v>
      </c>
    </row>
    <row r="569" spans="1:48" x14ac:dyDescent="0.3">
      <c r="A569" t="s">
        <v>580</v>
      </c>
      <c r="B569" t="s">
        <v>581</v>
      </c>
      <c r="C569" t="s">
        <v>10181</v>
      </c>
      <c r="D569" t="s">
        <v>77</v>
      </c>
      <c r="E569">
        <v>34129.000125445004</v>
      </c>
      <c r="F569">
        <v>4416.95</v>
      </c>
      <c r="G569">
        <v>8.5724833763590205</v>
      </c>
      <c r="H569">
        <f>(Table2[[#This Row],[1Y Return vs Nifty]]-AVERAGE(Table2[1Y Return vs Nifty]))/_xlfn.STDEV.P(Table2[1Y Return vs Nifty])</f>
        <v>-0.42573631642668069</v>
      </c>
      <c r="I569">
        <v>-0.66280753862446995</v>
      </c>
      <c r="J569">
        <f>(Table2[[#This Row],[1M Return vs Nifty]]-AVERAGE(Table2[1M Return vs Nifty]))/_xlfn.STDEV.P(Table2[1M Return vs Nifty])</f>
        <v>-0.27419387385561944</v>
      </c>
      <c r="K569">
        <v>-13.618988032055601</v>
      </c>
      <c r="L569">
        <f>(Table2[[#This Row],[6M Return vs Nifty]]-AVERAGE(Table2[6M Return vs Nifty]))/_xlfn.STDEV.P(Table2[6M Return vs Nifty])</f>
        <v>-0.67477659094921649</v>
      </c>
      <c r="M569">
        <v>-2.1580662451612098</v>
      </c>
      <c r="N569">
        <f>(Table2[[#This Row],[1W Return vs Nifty]]-AVERAGE(Table2[1W Return vs Nifty]))/_xlfn.STDEV.P(Table2[1W Return vs Nifty])</f>
        <v>-0.843768056799302</v>
      </c>
      <c r="O569">
        <v>4379.97</v>
      </c>
      <c r="P569">
        <v>4285.1056434764096</v>
      </c>
      <c r="Q569">
        <v>3986.96826414004</v>
      </c>
      <c r="R569">
        <v>52.0310730490609</v>
      </c>
      <c r="S569" s="2">
        <f>(Table2[[#This Row],[Close Price]]-Table2[[#This Row],[20D EMA]])/Table2[[#This Row],[20D EMA]]</f>
        <v>8.4429802030606509E-3</v>
      </c>
      <c r="T569" s="2">
        <f>(Table2[[#This Row],[Close Price]]-Table2[[#This Row],[50D EMA]])/Table2[[#This Row],[50D EMA]]</f>
        <v>3.0768052760684773E-2</v>
      </c>
      <c r="U569" s="2">
        <f>(Table2[[#This Row],[Close Price]]-Table2[[#This Row],[200D EMA]])/Table2[[#This Row],[200D EMA]]</f>
        <v>0.10784679169065414</v>
      </c>
      <c r="V569">
        <v>0.87539744466133396</v>
      </c>
      <c r="W569">
        <v>4365.45</v>
      </c>
      <c r="X569">
        <v>4460</v>
      </c>
      <c r="Y569">
        <v>4315</v>
      </c>
      <c r="Z569">
        <v>4590</v>
      </c>
      <c r="AA569">
        <v>4175.1000000000004</v>
      </c>
      <c r="AB569">
        <v>4590</v>
      </c>
      <c r="AC569" s="2">
        <f>(Table2[[#This Row],[Close Price]]/Table2[[#This Row],[Day Low]])-1</f>
        <v>1.1797180130341589E-2</v>
      </c>
      <c r="AD569" s="2">
        <f>(Table2[[#This Row],[Day High]]/Table2[[#This Row],[Close Price]])-1</f>
        <v>9.7465445612923141E-3</v>
      </c>
      <c r="AE569" s="2">
        <f>(Table2[[#This Row],[Close Price]]/Table2[[#This Row],[Current Week Low]])-1</f>
        <v>2.3626882966396145E-2</v>
      </c>
      <c r="AF569" s="2">
        <f>(Table2[[#This Row],[Current Week High]]/Table2[[#This Row],[Close Price]])-1</f>
        <v>3.9178618730119297E-2</v>
      </c>
      <c r="AG569" s="2">
        <f>(Table2[[#This Row],[Close Price]]/Table2[[#This Row],[Current Month Low]])-1</f>
        <v>5.7926756245359368E-2</v>
      </c>
      <c r="AH569" s="2">
        <f>(Table2[[#This Row],[Current Month High]]/Table2[[#This Row],[Close Price]])-1</f>
        <v>3.9178618730119297E-2</v>
      </c>
      <c r="AI569">
        <v>4.1431304406887</v>
      </c>
      <c r="AJ569">
        <v>45.761900833264498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-0.02</v>
      </c>
      <c r="AM569" t="s">
        <v>10217</v>
      </c>
      <c r="AN569">
        <v>1.79</v>
      </c>
      <c r="AO569" t="s">
        <v>10218</v>
      </c>
      <c r="AP569">
        <v>-8.4256225254800002E-4</v>
      </c>
      <c r="AQ569">
        <f>(Table2[[#This Row],[Sharpe Ratio]]-AVERAGE(Table2[Sharpe Ratio]))/_xlfn.STDEV.P(Table2[Sharpe Ratio])</f>
        <v>-0.67287789098080508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-2.8913527290116239</v>
      </c>
      <c r="AS569">
        <f>_xlfn.RANK.AVG(Table2[[#This Row],[1Y Return vs Nifty Z-Score]],Table2[1Y Return vs Nifty Z-Score])</f>
        <v>453</v>
      </c>
      <c r="AT569">
        <f>_xlfn.RANK.AVG(Table2[[#This Row],[6M Return vs Nifty Z-Score]],Table2[6M Return vs Nifty Z-Score])</f>
        <v>549</v>
      </c>
      <c r="AU569">
        <f>_xlfn.RANK.AVG(Table2[[#This Row],[Sharpe Ratio Z-Score]],Table2[Sharpe Ratio Z-Score])</f>
        <v>561</v>
      </c>
      <c r="AV569">
        <f>(Table2[[#This Row],[Rank 1Y]]+Table2[[#This Row],[Rank 6M]]+Table2[[#This Row],[Rank Sharpe]])/3</f>
        <v>521</v>
      </c>
    </row>
    <row r="570" spans="1:48" x14ac:dyDescent="0.3">
      <c r="A570" t="s">
        <v>238</v>
      </c>
      <c r="B570" t="s">
        <v>239</v>
      </c>
      <c r="C570" t="s">
        <v>10178</v>
      </c>
      <c r="D570" t="s">
        <v>60</v>
      </c>
      <c r="E570">
        <v>112426.46349435</v>
      </c>
      <c r="F570">
        <v>6750.5</v>
      </c>
      <c r="G570">
        <v>-6.6304665408171202</v>
      </c>
      <c r="H570">
        <f>(Table2[[#This Row],[1Y Return vs Nifty]]-AVERAGE(Table2[1Y Return vs Nifty]))/_xlfn.STDEV.P(Table2[1Y Return vs Nifty])</f>
        <v>-0.63419156706965818</v>
      </c>
      <c r="I570">
        <v>2.3206432126870999</v>
      </c>
      <c r="J570">
        <f>(Table2[[#This Row],[1M Return vs Nifty]]-AVERAGE(Table2[1M Return vs Nifty]))/_xlfn.STDEV.P(Table2[1M Return vs Nifty])</f>
        <v>2.6078926541222069E-2</v>
      </c>
      <c r="K570">
        <v>-4.5646772696606703</v>
      </c>
      <c r="L570">
        <f>(Table2[[#This Row],[6M Return vs Nifty]]-AVERAGE(Table2[6M Return vs Nifty]))/_xlfn.STDEV.P(Table2[6M Return vs Nifty])</f>
        <v>-0.36743253994315112</v>
      </c>
      <c r="M570">
        <v>-4.03386474198365</v>
      </c>
      <c r="N570">
        <f>(Table2[[#This Row],[1W Return vs Nifty]]-AVERAGE(Table2[1W Return vs Nifty]))/_xlfn.STDEV.P(Table2[1W Return vs Nifty])</f>
        <v>-1.2295748893921317</v>
      </c>
      <c r="O570">
        <v>6663.13</v>
      </c>
      <c r="P570">
        <v>6419.6947046016103</v>
      </c>
      <c r="Q570">
        <v>5998.4242682105496</v>
      </c>
      <c r="R570">
        <v>52.685649616111398</v>
      </c>
      <c r="S570" s="2">
        <f>(Table2[[#This Row],[Close Price]]-Table2[[#This Row],[20D EMA]])/Table2[[#This Row],[20D EMA]]</f>
        <v>1.3112456157991798E-2</v>
      </c>
      <c r="T570" s="2">
        <f>(Table2[[#This Row],[Close Price]]-Table2[[#This Row],[50D EMA]])/Table2[[#This Row],[50D EMA]]</f>
        <v>5.1529755014871635E-2</v>
      </c>
      <c r="U570" s="2">
        <f>(Table2[[#This Row],[Close Price]]-Table2[[#This Row],[200D EMA]])/Table2[[#This Row],[200D EMA]]</f>
        <v>0.12537888254673418</v>
      </c>
      <c r="V570">
        <v>0.83482078517706804</v>
      </c>
      <c r="W570">
        <v>6786.65</v>
      </c>
      <c r="X570">
        <v>6864</v>
      </c>
      <c r="Y570">
        <v>6735</v>
      </c>
      <c r="Z570">
        <v>6948.1</v>
      </c>
      <c r="AA570">
        <v>6284.25</v>
      </c>
      <c r="AB570">
        <v>6966</v>
      </c>
      <c r="AC570" s="2">
        <f>(Table2[[#This Row],[Close Price]]/Table2[[#This Row],[Day Low]])-1</f>
        <v>-5.3266339062718604E-3</v>
      </c>
      <c r="AD570" s="2">
        <f>(Table2[[#This Row],[Day High]]/Table2[[#This Row],[Close Price]])-1</f>
        <v>1.6813569365232262E-2</v>
      </c>
      <c r="AE570" s="2">
        <f>(Table2[[#This Row],[Close Price]]/Table2[[#This Row],[Current Week Low]])-1</f>
        <v>2.3014105419449926E-3</v>
      </c>
      <c r="AF570" s="2">
        <f>(Table2[[#This Row],[Current Week High]]/Table2[[#This Row],[Close Price]])-1</f>
        <v>2.9271905784756802E-2</v>
      </c>
      <c r="AG570" s="2">
        <f>(Table2[[#This Row],[Close Price]]/Table2[[#This Row],[Current Month Low]])-1</f>
        <v>7.4193420058081605E-2</v>
      </c>
      <c r="AH570" s="2">
        <f>(Table2[[#This Row],[Current Month High]]/Table2[[#This Row],[Close Price]])-1</f>
        <v>3.1923561217687579E-2</v>
      </c>
      <c r="AI570">
        <v>3.1923561217687499</v>
      </c>
      <c r="AJ570">
        <v>29.678900404376002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-0.01</v>
      </c>
      <c r="AM570" t="s">
        <v>10217</v>
      </c>
      <c r="AN570">
        <v>0.46</v>
      </c>
      <c r="AO570" t="s">
        <v>10218</v>
      </c>
      <c r="AP570">
        <v>-3.6640442455970002E-3</v>
      </c>
      <c r="AQ570">
        <f>(Table2[[#This Row],[Sharpe Ratio]]-AVERAGE(Table2[Sharpe Ratio]))/_xlfn.STDEV.P(Table2[Sharpe Ratio])</f>
        <v>-0.70553859594390289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-2.9106586658076221</v>
      </c>
      <c r="AS570">
        <f>_xlfn.RANK.AVG(Table2[[#This Row],[1Y Return vs Nifty Z-Score]],Table2[1Y Return vs Nifty Z-Score])</f>
        <v>552</v>
      </c>
      <c r="AT570">
        <f>_xlfn.RANK.AVG(Table2[[#This Row],[6M Return vs Nifty Z-Score]],Table2[6M Return vs Nifty Z-Score])</f>
        <v>447</v>
      </c>
      <c r="AU570">
        <f>_xlfn.RANK.AVG(Table2[[#This Row],[Sharpe Ratio Z-Score]],Table2[Sharpe Ratio Z-Score])</f>
        <v>566</v>
      </c>
      <c r="AV570">
        <f>(Table2[[#This Row],[Rank 1Y]]+Table2[[#This Row],[Rank 6M]]+Table2[[#This Row],[Rank Sharpe]])/3</f>
        <v>521.66666666666663</v>
      </c>
    </row>
    <row r="571" spans="1:48" x14ac:dyDescent="0.3">
      <c r="A571" t="s">
        <v>2073</v>
      </c>
      <c r="B571" t="s">
        <v>2074</v>
      </c>
      <c r="C571" t="s">
        <v>10171</v>
      </c>
      <c r="D571" t="s">
        <v>431</v>
      </c>
      <c r="E571">
        <v>2936.678579077</v>
      </c>
      <c r="F571">
        <v>88.39</v>
      </c>
      <c r="G571">
        <v>-14.9882157673301</v>
      </c>
      <c r="H571">
        <f>(Table2[[#This Row],[1Y Return vs Nifty]]-AVERAGE(Table2[1Y Return vs Nifty]))/_xlfn.STDEV.P(Table2[1Y Return vs Nifty])</f>
        <v>-0.74878884715775329</v>
      </c>
      <c r="I571">
        <v>5.3721062718649097</v>
      </c>
      <c r="J571">
        <f>(Table2[[#This Row],[1M Return vs Nifty]]-AVERAGE(Table2[1M Return vs Nifty]))/_xlfn.STDEV.P(Table2[1M Return vs Nifty])</f>
        <v>0.33319690316075473</v>
      </c>
      <c r="K571">
        <v>-11.162957550834699</v>
      </c>
      <c r="L571">
        <f>(Table2[[#This Row],[6M Return vs Nifty]]-AVERAGE(Table2[6M Return vs Nifty]))/_xlfn.STDEV.P(Table2[6M Return vs Nifty])</f>
        <v>-0.59140786446062554</v>
      </c>
      <c r="M571">
        <v>7.1228882340442796</v>
      </c>
      <c r="N571">
        <f>(Table2[[#This Row],[1W Return vs Nifty]]-AVERAGE(Table2[1W Return vs Nifty]))/_xlfn.STDEV.P(Table2[1W Return vs Nifty])</f>
        <v>1.0651020361909915</v>
      </c>
      <c r="O571">
        <v>84.61</v>
      </c>
      <c r="P571">
        <v>84.205227296092502</v>
      </c>
      <c r="Q571">
        <v>85.895327882607205</v>
      </c>
      <c r="R571">
        <v>59.639512282819403</v>
      </c>
      <c r="S571" s="2">
        <f>(Table2[[#This Row],[Close Price]]-Table2[[#This Row],[20D EMA]])/Table2[[#This Row],[20D EMA]]</f>
        <v>4.4675570263562239E-2</v>
      </c>
      <c r="T571" s="2">
        <f>(Table2[[#This Row],[Close Price]]-Table2[[#This Row],[50D EMA]])/Table2[[#This Row],[50D EMA]]</f>
        <v>4.9697303104384472E-2</v>
      </c>
      <c r="U571" s="2">
        <f>(Table2[[#This Row],[Close Price]]-Table2[[#This Row],[200D EMA]])/Table2[[#This Row],[200D EMA]]</f>
        <v>2.9043164266189817E-2</v>
      </c>
      <c r="V571">
        <v>2.3910409409340101</v>
      </c>
      <c r="W571">
        <v>87.9</v>
      </c>
      <c r="X571">
        <v>89.45</v>
      </c>
      <c r="Y571">
        <v>87.2</v>
      </c>
      <c r="Z571">
        <v>92</v>
      </c>
      <c r="AA571">
        <v>77.53</v>
      </c>
      <c r="AB571">
        <v>94.78</v>
      </c>
      <c r="AC571" s="2">
        <f>(Table2[[#This Row],[Close Price]]/Table2[[#This Row],[Day Low]])-1</f>
        <v>5.5745164960181448E-3</v>
      </c>
      <c r="AD571" s="2">
        <f>(Table2[[#This Row],[Day High]]/Table2[[#This Row],[Close Price]])-1</f>
        <v>1.1992306822038667E-2</v>
      </c>
      <c r="AE571" s="2">
        <f>(Table2[[#This Row],[Close Price]]/Table2[[#This Row],[Current Week Low]])-1</f>
        <v>1.3646788990825609E-2</v>
      </c>
      <c r="AF571" s="2">
        <f>(Table2[[#This Row],[Current Week High]]/Table2[[#This Row],[Close Price]])-1</f>
        <v>4.0841724176942984E-2</v>
      </c>
      <c r="AG571" s="2">
        <f>(Table2[[#This Row],[Close Price]]/Table2[[#This Row],[Current Month Low]])-1</f>
        <v>0.14007480975106401</v>
      </c>
      <c r="AH571" s="2">
        <f>(Table2[[#This Row],[Current Month High]]/Table2[[#This Row],[Close Price]])-1</f>
        <v>7.2293245842289799E-2</v>
      </c>
      <c r="AI571">
        <v>35.7619640230795</v>
      </c>
      <c r="AJ571">
        <v>41.310951239008801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-0.09</v>
      </c>
      <c r="AM571" t="s">
        <v>10217</v>
      </c>
      <c r="AN571">
        <v>9.3800000000000008</v>
      </c>
      <c r="AO571" t="s">
        <v>10218</v>
      </c>
      <c r="AP571">
        <v>2.0079468947684E-2</v>
      </c>
      <c r="AQ571">
        <f>(Table2[[#This Row],[Sharpe Ratio]]-AVERAGE(Table2[Sharpe Ratio]))/_xlfn.STDEV.P(Table2[Sharpe Ratio])</f>
        <v>-0.43069017192289433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594</v>
      </c>
      <c r="AT571">
        <f>_xlfn.RANK.AVG(Table2[[#This Row],[6M Return vs Nifty Z-Score]],Table2[6M Return vs Nifty Z-Score])</f>
        <v>519</v>
      </c>
      <c r="AU571">
        <f>_xlfn.RANK.AVG(Table2[[#This Row],[Sharpe Ratio Z-Score]],Table2[Sharpe Ratio Z-Score])</f>
        <v>453</v>
      </c>
      <c r="AV571">
        <f>(Table2[[#This Row],[Rank 1Y]]+Table2[[#This Row],[Rank 6M]]+Table2[[#This Row],[Rank Sharpe]])/3</f>
        <v>522</v>
      </c>
    </row>
    <row r="572" spans="1:48" x14ac:dyDescent="0.3">
      <c r="A572" t="s">
        <v>1288</v>
      </c>
      <c r="B572" t="s">
        <v>1289</v>
      </c>
      <c r="C572" t="s">
        <v>10172</v>
      </c>
      <c r="D572" t="s">
        <v>21</v>
      </c>
      <c r="E572">
        <v>8738.7485615999994</v>
      </c>
      <c r="F572">
        <v>2832</v>
      </c>
      <c r="G572">
        <v>13.499792636934099</v>
      </c>
      <c r="H572">
        <f>(Table2[[#This Row],[1Y Return vs Nifty]]-AVERAGE(Table2[1Y Return vs Nifty]))/_xlfn.STDEV.P(Table2[1Y Return vs Nifty])</f>
        <v>-0.358175514575442</v>
      </c>
      <c r="I572">
        <v>-0.28309955030160699</v>
      </c>
      <c r="J572">
        <f>(Table2[[#This Row],[1M Return vs Nifty]]-AVERAGE(Table2[1M Return vs Nifty]))/_xlfn.STDEV.P(Table2[1M Return vs Nifty])</f>
        <v>-0.23597773070774475</v>
      </c>
      <c r="K572">
        <v>-15.437708740502901</v>
      </c>
      <c r="L572">
        <f>(Table2[[#This Row],[6M Return vs Nifty]]-AVERAGE(Table2[6M Return vs Nifty]))/_xlfn.STDEV.P(Table2[6M Return vs Nifty])</f>
        <v>-0.73651215590291608</v>
      </c>
      <c r="M572">
        <v>3.1241888935822599</v>
      </c>
      <c r="N572">
        <f>(Table2[[#This Row],[1W Return vs Nifty]]-AVERAGE(Table2[1W Return vs Nifty]))/_xlfn.STDEV.P(Table2[1W Return vs Nifty])</f>
        <v>0.24266533542167637</v>
      </c>
      <c r="O572">
        <v>2762.72</v>
      </c>
      <c r="P572">
        <v>2717.4700756480602</v>
      </c>
      <c r="Q572">
        <v>2586.4736529178399</v>
      </c>
      <c r="R572">
        <v>61.8836669765926</v>
      </c>
      <c r="S572" s="2">
        <f>(Table2[[#This Row],[Close Price]]-Table2[[#This Row],[20D EMA]])/Table2[[#This Row],[20D EMA]]</f>
        <v>2.5076735970348138E-2</v>
      </c>
      <c r="T572" s="2">
        <f>(Table2[[#This Row],[Close Price]]-Table2[[#This Row],[50D EMA]])/Table2[[#This Row],[50D EMA]]</f>
        <v>4.2145790446147531E-2</v>
      </c>
      <c r="U572" s="2">
        <f>(Table2[[#This Row],[Close Price]]-Table2[[#This Row],[200D EMA]])/Table2[[#This Row],[200D EMA]]</f>
        <v>9.4927062877744037E-2</v>
      </c>
      <c r="V572">
        <v>0.95080495176086199</v>
      </c>
      <c r="W572">
        <v>2819.25</v>
      </c>
      <c r="X572">
        <v>2846.4</v>
      </c>
      <c r="Y572">
        <v>2730.1</v>
      </c>
      <c r="Z572">
        <v>2839</v>
      </c>
      <c r="AA572">
        <v>2560.5500000000002</v>
      </c>
      <c r="AB572">
        <v>2991</v>
      </c>
      <c r="AC572" s="2">
        <f>(Table2[[#This Row],[Close Price]]/Table2[[#This Row],[Day Low]])-1</f>
        <v>4.5224793828144705E-3</v>
      </c>
      <c r="AD572" s="2">
        <f>(Table2[[#This Row],[Day High]]/Table2[[#This Row],[Close Price]])-1</f>
        <v>5.0847457627118953E-3</v>
      </c>
      <c r="AE572" s="2">
        <f>(Table2[[#This Row],[Close Price]]/Table2[[#This Row],[Current Week Low]])-1</f>
        <v>3.7324640123072461E-2</v>
      </c>
      <c r="AF572" s="2">
        <f>(Table2[[#This Row],[Current Week High]]/Table2[[#This Row],[Close Price]])-1</f>
        <v>2.4717514124292794E-3</v>
      </c>
      <c r="AG572" s="2">
        <f>(Table2[[#This Row],[Close Price]]/Table2[[#This Row],[Current Month Low]])-1</f>
        <v>0.10601238015270154</v>
      </c>
      <c r="AH572" s="2">
        <f>(Table2[[#This Row],[Current Month High]]/Table2[[#This Row],[Close Price]])-1</f>
        <v>5.6144067796610075E-2</v>
      </c>
      <c r="AI572">
        <v>11.052259887005601</v>
      </c>
      <c r="AJ572">
        <v>44.195519348268803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-0.01</v>
      </c>
      <c r="AM572" t="s">
        <v>10217</v>
      </c>
      <c r="AN572">
        <v>-3.77</v>
      </c>
      <c r="AO572" t="s">
        <v>10217</v>
      </c>
      <c r="AP572">
        <v>-1.0257844669206E-2</v>
      </c>
      <c r="AQ572">
        <f>(Table2[[#This Row],[Sharpe Ratio]]-AVERAGE(Table2[Sharpe Ratio]))/_xlfn.STDEV.P(Table2[Sharpe Ratio])</f>
        <v>-0.7818666287832402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-1.869866694547667</v>
      </c>
      <c r="AS572">
        <f>_xlfn.RANK.AVG(Table2[[#This Row],[1Y Return vs Nifty Z-Score]],Table2[1Y Return vs Nifty Z-Score])</f>
        <v>419</v>
      </c>
      <c r="AT572">
        <f>_xlfn.RANK.AVG(Table2[[#This Row],[6M Return vs Nifty Z-Score]],Table2[6M Return vs Nifty Z-Score])</f>
        <v>571</v>
      </c>
      <c r="AU572">
        <f>_xlfn.RANK.AVG(Table2[[#This Row],[Sharpe Ratio Z-Score]],Table2[Sharpe Ratio Z-Score])</f>
        <v>578</v>
      </c>
      <c r="AV572">
        <f>(Table2[[#This Row],[Rank 1Y]]+Table2[[#This Row],[Rank 6M]]+Table2[[#This Row],[Rank Sharpe]])/3</f>
        <v>522.66666666666663</v>
      </c>
    </row>
    <row r="573" spans="1:48" x14ac:dyDescent="0.3">
      <c r="A573" t="s">
        <v>1932</v>
      </c>
      <c r="B573" t="s">
        <v>1933</v>
      </c>
      <c r="C573" t="s">
        <v>10178</v>
      </c>
      <c r="D573" t="s">
        <v>60</v>
      </c>
      <c r="E573">
        <v>3557.6456191099901</v>
      </c>
      <c r="F573">
        <v>142.78</v>
      </c>
      <c r="G573">
        <v>24.9393660966497</v>
      </c>
      <c r="H573">
        <f>(Table2[[#This Row],[1Y Return vs Nifty]]-AVERAGE(Table2[1Y Return vs Nifty]))/_xlfn.STDEV.P(Table2[1Y Return vs Nifty])</f>
        <v>-0.2013218009353262</v>
      </c>
      <c r="I573">
        <v>19.550622769076099</v>
      </c>
      <c r="J573">
        <f>(Table2[[#This Row],[1M Return vs Nifty]]-AVERAGE(Table2[1M Return vs Nifty]))/_xlfn.STDEV.P(Table2[1M Return vs Nifty])</f>
        <v>1.7602098519144063</v>
      </c>
      <c r="K573">
        <v>-11.344973432741799</v>
      </c>
      <c r="L573">
        <f>(Table2[[#This Row],[6M Return vs Nifty]]-AVERAGE(Table2[6M Return vs Nifty]))/_xlfn.STDEV.P(Table2[6M Return vs Nifty])</f>
        <v>-0.59758630255059153</v>
      </c>
      <c r="M573">
        <v>1.1038163285432401</v>
      </c>
      <c r="N573">
        <f>(Table2[[#This Row],[1W Return vs Nifty]]-AVERAGE(Table2[1W Return vs Nifty]))/_xlfn.STDEV.P(Table2[1W Return vs Nifty])</f>
        <v>-0.17287692100702068</v>
      </c>
      <c r="O573">
        <v>137.94999999999999</v>
      </c>
      <c r="P573">
        <v>130.113363913298</v>
      </c>
      <c r="Q573">
        <v>119.94568354080199</v>
      </c>
      <c r="R573">
        <v>57.326598988000697</v>
      </c>
      <c r="S573" s="2">
        <f>(Table2[[#This Row],[Close Price]]-Table2[[#This Row],[20D EMA]])/Table2[[#This Row],[20D EMA]]</f>
        <v>3.5012685755708685E-2</v>
      </c>
      <c r="T573" s="2">
        <f>(Table2[[#This Row],[Close Price]]-Table2[[#This Row],[50D EMA]])/Table2[[#This Row],[50D EMA]]</f>
        <v>9.735076940399838E-2</v>
      </c>
      <c r="U573" s="2">
        <f>(Table2[[#This Row],[Close Price]]-Table2[[#This Row],[200D EMA]])/Table2[[#This Row],[200D EMA]]</f>
        <v>0.19037213999810543</v>
      </c>
      <c r="V573">
        <v>1.1417900911168399</v>
      </c>
      <c r="W573">
        <v>142.56</v>
      </c>
      <c r="X573">
        <v>145.01</v>
      </c>
      <c r="Y573">
        <v>141.16</v>
      </c>
      <c r="Z573">
        <v>149.9</v>
      </c>
      <c r="AA573">
        <v>116.8</v>
      </c>
      <c r="AB573">
        <v>149.9</v>
      </c>
      <c r="AC573" s="2">
        <f>(Table2[[#This Row],[Close Price]]/Table2[[#This Row],[Day Low]])-1</f>
        <v>1.5432098765431057E-3</v>
      </c>
      <c r="AD573" s="2">
        <f>(Table2[[#This Row],[Day High]]/Table2[[#This Row],[Close Price]])-1</f>
        <v>1.5618433954335265E-2</v>
      </c>
      <c r="AE573" s="2">
        <f>(Table2[[#This Row],[Close Price]]/Table2[[#This Row],[Current Week Low]])-1</f>
        <v>1.1476338906205807E-2</v>
      </c>
      <c r="AF573" s="2">
        <f>(Table2[[#This Row],[Current Week High]]/Table2[[#This Row],[Close Price]])-1</f>
        <v>4.9866928141196309E-2</v>
      </c>
      <c r="AG573" s="2">
        <f>(Table2[[#This Row],[Close Price]]/Table2[[#This Row],[Current Month Low]])-1</f>
        <v>0.22243150684931501</v>
      </c>
      <c r="AH573" s="2">
        <f>(Table2[[#This Row],[Current Month High]]/Table2[[#This Row],[Close Price]])-1</f>
        <v>4.9866928141196309E-2</v>
      </c>
      <c r="AI573">
        <v>8.9088107578092206</v>
      </c>
      <c r="AJ573">
        <v>65.254629629629605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7.0000000000000007E-2</v>
      </c>
      <c r="AM573" t="s">
        <v>10218</v>
      </c>
      <c r="AN573">
        <v>4.0999999999999996</v>
      </c>
      <c r="AO573" t="s">
        <v>10218</v>
      </c>
      <c r="AP573">
        <v>-7.8297814667224006E-2</v>
      </c>
      <c r="AQ573">
        <f>(Table2[[#This Row],[Sharpe Ratio]]-AVERAGE(Table2[Sharpe Ratio]))/_xlfn.STDEV.P(Table2[Sharpe Ratio])</f>
        <v>-1.569478738758773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-0.78105391133730506</v>
      </c>
      <c r="AS573">
        <f>_xlfn.RANK.AVG(Table2[[#This Row],[1Y Return vs Nifty Z-Score]],Table2[1Y Return vs Nifty Z-Score])</f>
        <v>352</v>
      </c>
      <c r="AT573">
        <f>_xlfn.RANK.AVG(Table2[[#This Row],[6M Return vs Nifty Z-Score]],Table2[6M Return vs Nifty Z-Score])</f>
        <v>521</v>
      </c>
      <c r="AU573">
        <f>_xlfn.RANK.AVG(Table2[[#This Row],[Sharpe Ratio Z-Score]],Table2[Sharpe Ratio Z-Score])</f>
        <v>698</v>
      </c>
      <c r="AV573">
        <f>(Table2[[#This Row],[Rank 1Y]]+Table2[[#This Row],[Rank 6M]]+Table2[[#This Row],[Rank Sharpe]])/3</f>
        <v>523.66666666666663</v>
      </c>
    </row>
    <row r="574" spans="1:48" x14ac:dyDescent="0.3">
      <c r="A574" t="s">
        <v>283</v>
      </c>
      <c r="B574" t="s">
        <v>284</v>
      </c>
      <c r="C574" t="s">
        <v>10171</v>
      </c>
      <c r="D574" t="s">
        <v>173</v>
      </c>
      <c r="E574">
        <v>98493.491983065003</v>
      </c>
      <c r="F574">
        <v>895.55</v>
      </c>
      <c r="G574">
        <v>8.6223177314244701</v>
      </c>
      <c r="H574">
        <f>(Table2[[#This Row],[1Y Return vs Nifty]]-AVERAGE(Table2[1Y Return vs Nifty]))/_xlfn.STDEV.P(Table2[1Y Return vs Nifty])</f>
        <v>-0.42505301265784678</v>
      </c>
      <c r="I574">
        <v>-3.3765777611250298</v>
      </c>
      <c r="J574">
        <f>(Table2[[#This Row],[1M Return vs Nifty]]-AVERAGE(Table2[1M Return vs Nifty]))/_xlfn.STDEV.P(Table2[1M Return vs Nifty])</f>
        <v>-0.54732437013935153</v>
      </c>
      <c r="K574">
        <v>-26.383753738445598</v>
      </c>
      <c r="L574">
        <f>(Table2[[#This Row],[6M Return vs Nifty]]-AVERAGE(Table2[6M Return vs Nifty]))/_xlfn.STDEV.P(Table2[6M Return vs Nifty])</f>
        <v>-1.1080701795279557</v>
      </c>
      <c r="M574">
        <v>-0.88550899438493902</v>
      </c>
      <c r="N574">
        <f>(Table2[[#This Row],[1W Return vs Nifty]]-AVERAGE(Table2[1W Return vs Nifty]))/_xlfn.STDEV.P(Table2[1W Return vs Nifty])</f>
        <v>-0.58203350319628466</v>
      </c>
      <c r="O574">
        <v>895.48</v>
      </c>
      <c r="P574">
        <v>911.23680664471101</v>
      </c>
      <c r="Q574">
        <v>952.88657914694397</v>
      </c>
      <c r="R574">
        <v>53.905399434975401</v>
      </c>
      <c r="S574" s="2">
        <f>(Table2[[#This Row],[Close Price]]-Table2[[#This Row],[20D EMA]])/Table2[[#This Row],[20D EMA]]</f>
        <v>7.8170366730620825E-5</v>
      </c>
      <c r="T574" s="2">
        <f>(Table2[[#This Row],[Close Price]]-Table2[[#This Row],[50D EMA]])/Table2[[#This Row],[50D EMA]]</f>
        <v>-1.7214851869814016E-2</v>
      </c>
      <c r="U574" s="2">
        <f>(Table2[[#This Row],[Close Price]]-Table2[[#This Row],[200D EMA]])/Table2[[#This Row],[200D EMA]]</f>
        <v>-6.0171462587156645E-2</v>
      </c>
      <c r="V574">
        <v>1.1748844230570701</v>
      </c>
      <c r="W574">
        <v>883</v>
      </c>
      <c r="X574">
        <v>913</v>
      </c>
      <c r="Y574">
        <v>889</v>
      </c>
      <c r="Z574">
        <v>924.4</v>
      </c>
      <c r="AA574">
        <v>857</v>
      </c>
      <c r="AB574">
        <v>938</v>
      </c>
      <c r="AC574" s="2">
        <f>(Table2[[#This Row],[Close Price]]/Table2[[#This Row],[Day Low]])-1</f>
        <v>1.4212910532276357E-2</v>
      </c>
      <c r="AD574" s="2">
        <f>(Table2[[#This Row],[Day High]]/Table2[[#This Row],[Close Price]])-1</f>
        <v>1.9485232538663411E-2</v>
      </c>
      <c r="AE574" s="2">
        <f>(Table2[[#This Row],[Close Price]]/Table2[[#This Row],[Current Week Low]])-1</f>
        <v>7.3678290213723407E-3</v>
      </c>
      <c r="AF574" s="2">
        <f>(Table2[[#This Row],[Current Week High]]/Table2[[#This Row],[Close Price]])-1</f>
        <v>3.2214840042432025E-2</v>
      </c>
      <c r="AG574" s="2">
        <f>(Table2[[#This Row],[Close Price]]/Table2[[#This Row],[Current Month Low]])-1</f>
        <v>4.4982497082847184E-2</v>
      </c>
      <c r="AH574" s="2">
        <f>(Table2[[#This Row],[Current Month High]]/Table2[[#This Row],[Close Price]])-1</f>
        <v>4.7401038467980605E-2</v>
      </c>
      <c r="AI574">
        <v>40.628663949528203</v>
      </c>
      <c r="AJ574">
        <v>71.561302681992302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-0.08</v>
      </c>
      <c r="AM574" t="s">
        <v>10217</v>
      </c>
      <c r="AN574">
        <v>0.26</v>
      </c>
      <c r="AO574" t="s">
        <v>10218</v>
      </c>
      <c r="AP574">
        <v>1.8497353348369001E-2</v>
      </c>
      <c r="AQ574">
        <f>(Table2[[#This Row],[Sharpe Ratio]]-AVERAGE(Table2[Sharpe Ratio]))/_xlfn.STDEV.P(Table2[Sharpe Ratio])</f>
        <v>-0.44900431000140895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452</v>
      </c>
      <c r="AT574">
        <f>_xlfn.RANK.AVG(Table2[[#This Row],[6M Return vs Nifty Z-Score]],Table2[6M Return vs Nifty Z-Score])</f>
        <v>664</v>
      </c>
      <c r="AU574">
        <f>_xlfn.RANK.AVG(Table2[[#This Row],[Sharpe Ratio Z-Score]],Table2[Sharpe Ratio Z-Score])</f>
        <v>460</v>
      </c>
      <c r="AV574">
        <f>(Table2[[#This Row],[Rank 1Y]]+Table2[[#This Row],[Rank 6M]]+Table2[[#This Row],[Rank Sharpe]])/3</f>
        <v>525.33333333333337</v>
      </c>
    </row>
    <row r="575" spans="1:48" x14ac:dyDescent="0.3">
      <c r="A575" t="s">
        <v>427</v>
      </c>
      <c r="B575" t="s">
        <v>428</v>
      </c>
      <c r="C575" t="s">
        <v>10174</v>
      </c>
      <c r="D575" t="s">
        <v>27</v>
      </c>
      <c r="E575">
        <v>56736.375</v>
      </c>
      <c r="F575">
        <v>1990.75</v>
      </c>
      <c r="G575">
        <v>-20.111263026753001</v>
      </c>
      <c r="H575">
        <f>(Table2[[#This Row],[1Y Return vs Nifty]]-AVERAGE(Table2[1Y Return vs Nifty]))/_xlfn.STDEV.P(Table2[1Y Return vs Nifty])</f>
        <v>-0.81903351061693408</v>
      </c>
      <c r="I575">
        <v>-0.12604295410669</v>
      </c>
      <c r="J575">
        <f>(Table2[[#This Row],[1M Return vs Nifty]]-AVERAGE(Table2[1M Return vs Nifty]))/_xlfn.STDEV.P(Table2[1M Return vs Nifty])</f>
        <v>-0.22017059062356154</v>
      </c>
      <c r="K575">
        <v>-0.241020512097888</v>
      </c>
      <c r="L575">
        <f>(Table2[[#This Row],[6M Return vs Nifty]]-AVERAGE(Table2[6M Return vs Nifty]))/_xlfn.STDEV.P(Table2[6M Return vs Nifty])</f>
        <v>-0.22066817345507125</v>
      </c>
      <c r="M575">
        <v>4.2430473598111602</v>
      </c>
      <c r="N575">
        <f>(Table2[[#This Row],[1W Return vs Nifty]]-AVERAGE(Table2[1W Return vs Nifty]))/_xlfn.STDEV.P(Table2[1W Return vs Nifty])</f>
        <v>0.47278772954165837</v>
      </c>
      <c r="O575">
        <v>1865.91</v>
      </c>
      <c r="P575">
        <v>1849.4616961024799</v>
      </c>
      <c r="Q575">
        <v>1784.7792256273599</v>
      </c>
      <c r="R575">
        <v>76.497018605141804</v>
      </c>
      <c r="S575" s="2">
        <f>(Table2[[#This Row],[Close Price]]-Table2[[#This Row],[20D EMA]])/Table2[[#This Row],[20D EMA]]</f>
        <v>6.6905692128773578E-2</v>
      </c>
      <c r="T575" s="2">
        <f>(Table2[[#This Row],[Close Price]]-Table2[[#This Row],[50D EMA]])/Table2[[#This Row],[50D EMA]]</f>
        <v>7.6394284993989536E-2</v>
      </c>
      <c r="U575" s="2">
        <f>(Table2[[#This Row],[Close Price]]-Table2[[#This Row],[200D EMA]])/Table2[[#This Row],[200D EMA]]</f>
        <v>0.11540406309931148</v>
      </c>
      <c r="V575">
        <v>1.717578437397</v>
      </c>
      <c r="W575">
        <v>1968.45</v>
      </c>
      <c r="X575">
        <v>2005.85</v>
      </c>
      <c r="Y575">
        <v>1863</v>
      </c>
      <c r="Z575">
        <v>2004.5</v>
      </c>
      <c r="AA575">
        <v>1720.05</v>
      </c>
      <c r="AB575">
        <v>2004.5</v>
      </c>
      <c r="AC575" s="2">
        <f>(Table2[[#This Row],[Close Price]]/Table2[[#This Row],[Day Low]])-1</f>
        <v>1.1328710406665055E-2</v>
      </c>
      <c r="AD575" s="2">
        <f>(Table2[[#This Row],[Day High]]/Table2[[#This Row],[Close Price]])-1</f>
        <v>7.5850809996231838E-3</v>
      </c>
      <c r="AE575" s="2">
        <f>(Table2[[#This Row],[Close Price]]/Table2[[#This Row],[Current Week Low]])-1</f>
        <v>6.8572195383789669E-2</v>
      </c>
      <c r="AF575" s="2">
        <f>(Table2[[#This Row],[Current Week High]]/Table2[[#This Row],[Close Price]])-1</f>
        <v>6.9069446188623207E-3</v>
      </c>
      <c r="AG575" s="2">
        <f>(Table2[[#This Row],[Close Price]]/Table2[[#This Row],[Current Month Low]])-1</f>
        <v>0.15737914595505953</v>
      </c>
      <c r="AH575" s="2">
        <f>(Table2[[#This Row],[Current Month High]]/Table2[[#This Row],[Close Price]])-1</f>
        <v>6.9069446188623207E-3</v>
      </c>
      <c r="AI575">
        <v>4.7168152706266602</v>
      </c>
      <c r="AJ575">
        <v>28.984709083840801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0.01</v>
      </c>
      <c r="AM575" t="s">
        <v>10218</v>
      </c>
      <c r="AN575">
        <v>7.06</v>
      </c>
      <c r="AO575" t="s">
        <v>10218</v>
      </c>
      <c r="AP575">
        <v>-5.49450878769E-4</v>
      </c>
      <c r="AQ575">
        <f>(Table2[[#This Row],[Sharpe Ratio]]-AVERAGE(Table2[Sharpe Ratio]))/_xlfn.STDEV.P(Table2[Sharpe Ratio])</f>
        <v>-0.66948491377098807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-1.4565694589248968</v>
      </c>
      <c r="AS575">
        <f>_xlfn.RANK.AVG(Table2[[#This Row],[1Y Return vs Nifty Z-Score]],Table2[1Y Return vs Nifty Z-Score])</f>
        <v>621</v>
      </c>
      <c r="AT575">
        <f>_xlfn.RANK.AVG(Table2[[#This Row],[6M Return vs Nifty Z-Score]],Table2[6M Return vs Nifty Z-Score])</f>
        <v>396</v>
      </c>
      <c r="AU575">
        <f>_xlfn.RANK.AVG(Table2[[#This Row],[Sharpe Ratio Z-Score]],Table2[Sharpe Ratio Z-Score])</f>
        <v>560</v>
      </c>
      <c r="AV575">
        <f>(Table2[[#This Row],[Rank 1Y]]+Table2[[#This Row],[Rank 6M]]+Table2[[#This Row],[Rank Sharpe]])/3</f>
        <v>525.66666666666663</v>
      </c>
    </row>
    <row r="576" spans="1:48" x14ac:dyDescent="0.3">
      <c r="A576" t="s">
        <v>642</v>
      </c>
      <c r="B576" t="s">
        <v>643</v>
      </c>
      <c r="C576" t="s">
        <v>10187</v>
      </c>
      <c r="D576" t="s">
        <v>170</v>
      </c>
      <c r="E576">
        <v>28523.78666627</v>
      </c>
      <c r="F576">
        <v>1119.6500000000001</v>
      </c>
      <c r="G576">
        <v>-21.387803866063201</v>
      </c>
      <c r="H576">
        <f>(Table2[[#This Row],[1Y Return vs Nifty]]-AVERAGE(Table2[1Y Return vs Nifty]))/_xlfn.STDEV.P(Table2[1Y Return vs Nifty])</f>
        <v>-0.83653680057474455</v>
      </c>
      <c r="I576">
        <v>-3.1119759904066799</v>
      </c>
      <c r="J576">
        <f>(Table2[[#This Row],[1M Return vs Nifty]]-AVERAGE(Table2[1M Return vs Nifty]))/_xlfn.STDEV.P(Table2[1M Return vs Nifty])</f>
        <v>-0.5206932234215339</v>
      </c>
      <c r="K576">
        <v>-5.9361695410202699</v>
      </c>
      <c r="L576">
        <f>(Table2[[#This Row],[6M Return vs Nifty]]-AVERAGE(Table2[6M Return vs Nifty]))/_xlfn.STDEV.P(Table2[6M Return vs Nifty])</f>
        <v>-0.41398715924712498</v>
      </c>
      <c r="M576">
        <v>3.5692531545249699</v>
      </c>
      <c r="N576">
        <f>(Table2[[#This Row],[1W Return vs Nifty]]-AVERAGE(Table2[1W Return vs Nifty]))/_xlfn.STDEV.P(Table2[1W Return vs Nifty])</f>
        <v>0.33420439630985088</v>
      </c>
      <c r="O576">
        <v>1080.1600000000001</v>
      </c>
      <c r="P576">
        <v>1081.8224245326601</v>
      </c>
      <c r="Q576">
        <v>1059.39667411958</v>
      </c>
      <c r="R576">
        <v>72.584935709180002</v>
      </c>
      <c r="S576" s="2">
        <f>(Table2[[#This Row],[Close Price]]-Table2[[#This Row],[20D EMA]])/Table2[[#This Row],[20D EMA]]</f>
        <v>3.6559398607613695E-2</v>
      </c>
      <c r="T576" s="2">
        <f>(Table2[[#This Row],[Close Price]]-Table2[[#This Row],[50D EMA]])/Table2[[#This Row],[50D EMA]]</f>
        <v>3.4966529265356344E-2</v>
      </c>
      <c r="U576" s="2">
        <f>(Table2[[#This Row],[Close Price]]-Table2[[#This Row],[200D EMA]])/Table2[[#This Row],[200D EMA]]</f>
        <v>5.687513218832229E-2</v>
      </c>
      <c r="V576">
        <v>0.76742568224913199</v>
      </c>
      <c r="W576">
        <v>1117.95</v>
      </c>
      <c r="X576">
        <v>1133</v>
      </c>
      <c r="Y576">
        <v>1076.05</v>
      </c>
      <c r="Z576">
        <v>1129</v>
      </c>
      <c r="AA576">
        <v>1019.2</v>
      </c>
      <c r="AB576">
        <v>1129</v>
      </c>
      <c r="AC576" s="2">
        <f>(Table2[[#This Row],[Close Price]]/Table2[[#This Row],[Day Low]])-1</f>
        <v>1.5206404579810595E-3</v>
      </c>
      <c r="AD576" s="2">
        <f>(Table2[[#This Row],[Day High]]/Table2[[#This Row],[Close Price]])-1</f>
        <v>1.1923368909927179E-2</v>
      </c>
      <c r="AE576" s="2">
        <f>(Table2[[#This Row],[Close Price]]/Table2[[#This Row],[Current Week Low]])-1</f>
        <v>4.0518563263788998E-2</v>
      </c>
      <c r="AF576" s="2">
        <f>(Table2[[#This Row],[Current Week High]]/Table2[[#This Row],[Close Price]])-1</f>
        <v>8.3508239181886434E-3</v>
      </c>
      <c r="AG576" s="2">
        <f>(Table2[[#This Row],[Close Price]]/Table2[[#This Row],[Current Month Low]])-1</f>
        <v>9.8557692307692291E-2</v>
      </c>
      <c r="AH576" s="2">
        <f>(Table2[[#This Row],[Current Month High]]/Table2[[#This Row],[Close Price]])-1</f>
        <v>8.3508239181886434E-3</v>
      </c>
      <c r="AI576">
        <v>20.484079846380499</v>
      </c>
      <c r="AJ576">
        <v>20.005359056806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-7.0000000000000007E-2</v>
      </c>
      <c r="AM576" t="s">
        <v>10217</v>
      </c>
      <c r="AN576">
        <v>5.0599999999999996</v>
      </c>
      <c r="AO576" t="s">
        <v>10218</v>
      </c>
      <c r="AP576">
        <v>1.0592469974524E-2</v>
      </c>
      <c r="AQ576">
        <f>(Table2[[#This Row],[Sharpe Ratio]]-AVERAGE(Table2[Sharpe Ratio]))/_xlfn.STDEV.P(Table2[Sharpe Ratio])</f>
        <v>-0.54050908099654515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625</v>
      </c>
      <c r="AT576">
        <f>_xlfn.RANK.AVG(Table2[[#This Row],[6M Return vs Nifty Z-Score]],Table2[6M Return vs Nifty Z-Score])</f>
        <v>468</v>
      </c>
      <c r="AU576">
        <f>_xlfn.RANK.AVG(Table2[[#This Row],[Sharpe Ratio Z-Score]],Table2[Sharpe Ratio Z-Score])</f>
        <v>485</v>
      </c>
      <c r="AV576">
        <f>(Table2[[#This Row],[Rank 1Y]]+Table2[[#This Row],[Rank 6M]]+Table2[[#This Row],[Rank Sharpe]])/3</f>
        <v>526</v>
      </c>
    </row>
    <row r="577" spans="1:48" x14ac:dyDescent="0.3">
      <c r="A577" t="s">
        <v>1270</v>
      </c>
      <c r="B577" t="s">
        <v>1271</v>
      </c>
      <c r="C577" t="s">
        <v>10175</v>
      </c>
      <c r="D577" t="s">
        <v>225</v>
      </c>
      <c r="E577">
        <v>9013.1345999999994</v>
      </c>
      <c r="F577">
        <v>675</v>
      </c>
      <c r="G577">
        <v>-16.545612356883002</v>
      </c>
      <c r="H577">
        <f>(Table2[[#This Row],[1Y Return vs Nifty]]-AVERAGE(Table2[1Y Return vs Nifty]))/_xlfn.STDEV.P(Table2[1Y Return vs Nifty])</f>
        <v>-0.77014309078773346</v>
      </c>
      <c r="I577">
        <v>-0.40843044958192298</v>
      </c>
      <c r="J577">
        <f>(Table2[[#This Row],[1M Return vs Nifty]]-AVERAGE(Table2[1M Return vs Nifty]))/_xlfn.STDEV.P(Table2[1M Return vs Nifty])</f>
        <v>-0.24859180187570712</v>
      </c>
      <c r="K577">
        <v>-14.257612248980299</v>
      </c>
      <c r="L577">
        <f>(Table2[[#This Row],[6M Return vs Nifty]]-AVERAGE(Table2[6M Return vs Nifty]))/_xlfn.STDEV.P(Table2[6M Return vs Nifty])</f>
        <v>-0.69645437063349758</v>
      </c>
      <c r="M577">
        <v>-0.74211005026967602</v>
      </c>
      <c r="N577">
        <f>(Table2[[#This Row],[1W Return vs Nifty]]-AVERAGE(Table2[1W Return vs Nifty]))/_xlfn.STDEV.P(Table2[1W Return vs Nifty])</f>
        <v>-0.55253977424832801</v>
      </c>
      <c r="O577">
        <v>610.01</v>
      </c>
      <c r="P577">
        <v>600.178636842321</v>
      </c>
      <c r="Q577">
        <v>603.60076795223097</v>
      </c>
      <c r="R577">
        <v>86.658706343275199</v>
      </c>
      <c r="S577" s="2">
        <f>(Table2[[#This Row],[Close Price]]-Table2[[#This Row],[20D EMA]])/Table2[[#This Row],[20D EMA]]</f>
        <v>0.10653923706168753</v>
      </c>
      <c r="T577" s="2">
        <f>(Table2[[#This Row],[Close Price]]-Table2[[#This Row],[50D EMA]])/Table2[[#This Row],[50D EMA]]</f>
        <v>0.12466515561322133</v>
      </c>
      <c r="U577" s="2">
        <f>(Table2[[#This Row],[Close Price]]-Table2[[#This Row],[200D EMA]])/Table2[[#This Row],[200D EMA]]</f>
        <v>0.11828883566533099</v>
      </c>
      <c r="V577">
        <v>1.8912741675081901</v>
      </c>
      <c r="W577">
        <v>642.6</v>
      </c>
      <c r="X577">
        <v>671.8</v>
      </c>
      <c r="Y577">
        <v>611.1</v>
      </c>
      <c r="Z577">
        <v>688.35</v>
      </c>
      <c r="AA577">
        <v>583.29999999999995</v>
      </c>
      <c r="AB577">
        <v>688.35</v>
      </c>
      <c r="AC577" s="2">
        <f>(Table2[[#This Row],[Close Price]]/Table2[[#This Row],[Day Low]])-1</f>
        <v>5.0420168067226934E-2</v>
      </c>
      <c r="AD577" s="2">
        <f>(Table2[[#This Row],[Day High]]/Table2[[#This Row],[Close Price]])-1</f>
        <v>-4.7407407407408231E-3</v>
      </c>
      <c r="AE577" s="2">
        <f>(Table2[[#This Row],[Close Price]]/Table2[[#This Row],[Current Week Low]])-1</f>
        <v>0.10456553755522813</v>
      </c>
      <c r="AF577" s="2">
        <f>(Table2[[#This Row],[Current Week High]]/Table2[[#This Row],[Close Price]])-1</f>
        <v>1.9777777777777894E-2</v>
      </c>
      <c r="AG577" s="2">
        <f>(Table2[[#This Row],[Close Price]]/Table2[[#This Row],[Current Month Low]])-1</f>
        <v>0.15720898337047839</v>
      </c>
      <c r="AH577" s="2">
        <f>(Table2[[#This Row],[Current Month High]]/Table2[[#This Row],[Close Price]])-1</f>
        <v>1.9777777777777894E-2</v>
      </c>
      <c r="AI577">
        <v>2</v>
      </c>
      <c r="AJ577">
        <v>22.371283538796199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0.05</v>
      </c>
      <c r="AM577" t="s">
        <v>10218</v>
      </c>
      <c r="AN577">
        <v>10.95</v>
      </c>
      <c r="AO577" t="s">
        <v>10218</v>
      </c>
      <c r="AP577">
        <v>2.9940696278178001E-2</v>
      </c>
      <c r="AQ577">
        <f>(Table2[[#This Row],[Sharpe Ratio]]-AVERAGE(Table2[Sharpe Ratio]))/_xlfn.STDEV.P(Table2[Sharpe Ratio])</f>
        <v>-0.31653929759204125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603</v>
      </c>
      <c r="AT577">
        <f>_xlfn.RANK.AVG(Table2[[#This Row],[6M Return vs Nifty Z-Score]],Table2[6M Return vs Nifty Z-Score])</f>
        <v>557</v>
      </c>
      <c r="AU577">
        <f>_xlfn.RANK.AVG(Table2[[#This Row],[Sharpe Ratio Z-Score]],Table2[Sharpe Ratio Z-Score])</f>
        <v>418</v>
      </c>
      <c r="AV577">
        <f>(Table2[[#This Row],[Rank 1Y]]+Table2[[#This Row],[Rank 6M]]+Table2[[#This Row],[Rank Sharpe]])/3</f>
        <v>526</v>
      </c>
    </row>
    <row r="578" spans="1:48" x14ac:dyDescent="0.3">
      <c r="A578" t="s">
        <v>825</v>
      </c>
      <c r="B578" t="s">
        <v>826</v>
      </c>
      <c r="C578" t="s">
        <v>10172</v>
      </c>
      <c r="D578" t="s">
        <v>290</v>
      </c>
      <c r="E578">
        <v>19322.978549759999</v>
      </c>
      <c r="F578">
        <v>1756.8</v>
      </c>
      <c r="G578">
        <v>-6.5601141528304998</v>
      </c>
      <c r="H578">
        <f>(Table2[[#This Row],[1Y Return vs Nifty]]-AVERAGE(Table2[1Y Return vs Nifty]))/_xlfn.STDEV.P(Table2[1Y Return vs Nifty])</f>
        <v>-0.63322693028857446</v>
      </c>
      <c r="I578">
        <v>-7.7420291949112396</v>
      </c>
      <c r="J578">
        <f>(Table2[[#This Row],[1M Return vs Nifty]]-AVERAGE(Table2[1M Return vs Nifty]))/_xlfn.STDEV.P(Table2[1M Return vs Nifty])</f>
        <v>-0.98669020396219365</v>
      </c>
      <c r="K578">
        <v>-25.840263692373899</v>
      </c>
      <c r="L578">
        <f>(Table2[[#This Row],[6M Return vs Nifty]]-AVERAGE(Table2[6M Return vs Nifty]))/_xlfn.STDEV.P(Table2[6M Return vs Nifty])</f>
        <v>-1.0896216816991751</v>
      </c>
      <c r="M578">
        <v>-7.3782095277514701</v>
      </c>
      <c r="N578">
        <f>(Table2[[#This Row],[1W Return vs Nifty]]-AVERAGE(Table2[1W Return vs Nifty]))/_xlfn.STDEV.P(Table2[1W Return vs Nifty])</f>
        <v>-1.9174265275510904</v>
      </c>
      <c r="O578">
        <v>1818.9</v>
      </c>
      <c r="P578">
        <v>1836.0233877645901</v>
      </c>
      <c r="Q578">
        <v>1831.5373687348099</v>
      </c>
      <c r="R578">
        <v>34.249591918126903</v>
      </c>
      <c r="S578" s="2">
        <f>(Table2[[#This Row],[Close Price]]-Table2[[#This Row],[20D EMA]])/Table2[[#This Row],[20D EMA]]</f>
        <v>-3.414151410192981E-2</v>
      </c>
      <c r="T578" s="2">
        <f>(Table2[[#This Row],[Close Price]]-Table2[[#This Row],[50D EMA]])/Table2[[#This Row],[50D EMA]]</f>
        <v>-4.314944367949846E-2</v>
      </c>
      <c r="U578" s="2">
        <f>(Table2[[#This Row],[Close Price]]-Table2[[#This Row],[200D EMA]])/Table2[[#This Row],[200D EMA]]</f>
        <v>-4.0805811560610986E-2</v>
      </c>
      <c r="V578">
        <v>1.82013011952405</v>
      </c>
      <c r="W578">
        <v>1751.2</v>
      </c>
      <c r="X578">
        <v>1766</v>
      </c>
      <c r="Y578">
        <v>1738</v>
      </c>
      <c r="Z578">
        <v>1795</v>
      </c>
      <c r="AA578">
        <v>1723.9</v>
      </c>
      <c r="AB578">
        <v>1940</v>
      </c>
      <c r="AC578" s="2">
        <f>(Table2[[#This Row],[Close Price]]/Table2[[#This Row],[Day Low]])-1</f>
        <v>3.1978072179077444E-3</v>
      </c>
      <c r="AD578" s="2">
        <f>(Table2[[#This Row],[Day High]]/Table2[[#This Row],[Close Price]])-1</f>
        <v>5.2367941712203603E-3</v>
      </c>
      <c r="AE578" s="2">
        <f>(Table2[[#This Row],[Close Price]]/Table2[[#This Row],[Current Week Low]])-1</f>
        <v>1.0817031070195604E-2</v>
      </c>
      <c r="AF578" s="2">
        <f>(Table2[[#This Row],[Current Week High]]/Table2[[#This Row],[Close Price]])-1</f>
        <v>2.1744080145719602E-2</v>
      </c>
      <c r="AG578" s="2">
        <f>(Table2[[#This Row],[Close Price]]/Table2[[#This Row],[Current Month Low]])-1</f>
        <v>1.9084633679447682E-2</v>
      </c>
      <c r="AH578" s="2">
        <f>(Table2[[#This Row],[Current Month High]]/Table2[[#This Row],[Close Price]])-1</f>
        <v>0.10428051001821492</v>
      </c>
      <c r="AI578">
        <v>39.9675546448087</v>
      </c>
      <c r="AJ578">
        <v>22.814498933901898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-0.16</v>
      </c>
      <c r="AM578" t="s">
        <v>10217</v>
      </c>
      <c r="AN578">
        <v>-4.42</v>
      </c>
      <c r="AO578" t="s">
        <v>10217</v>
      </c>
      <c r="AP578">
        <v>4.8988487333156E-2</v>
      </c>
      <c r="AQ578">
        <f>(Table2[[#This Row],[Sharpe Ratio]]-AVERAGE(Table2[Sharpe Ratio]))/_xlfn.STDEV.P(Table2[Sharpe Ratio])</f>
        <v>-9.604727057290359E-2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551</v>
      </c>
      <c r="AT578">
        <f>_xlfn.RANK.AVG(Table2[[#This Row],[6M Return vs Nifty Z-Score]],Table2[6M Return vs Nifty Z-Score])</f>
        <v>661</v>
      </c>
      <c r="AU578">
        <f>_xlfn.RANK.AVG(Table2[[#This Row],[Sharpe Ratio Z-Score]],Table2[Sharpe Ratio Z-Score])</f>
        <v>368</v>
      </c>
      <c r="AV578">
        <f>(Table2[[#This Row],[Rank 1Y]]+Table2[[#This Row],[Rank 6M]]+Table2[[#This Row],[Rank Sharpe]])/3</f>
        <v>526.66666666666663</v>
      </c>
    </row>
    <row r="579" spans="1:48" x14ac:dyDescent="0.3">
      <c r="A579" t="s">
        <v>441</v>
      </c>
      <c r="B579" t="s">
        <v>442</v>
      </c>
      <c r="C579" t="s">
        <v>10172</v>
      </c>
      <c r="D579" t="s">
        <v>21</v>
      </c>
      <c r="E579">
        <v>54694.27179775</v>
      </c>
      <c r="F579">
        <v>2892.5</v>
      </c>
      <c r="G579">
        <v>-0.27302959824556</v>
      </c>
      <c r="H579">
        <f>(Table2[[#This Row],[1Y Return vs Nifty]]-AVERAGE(Table2[1Y Return vs Nifty]))/_xlfn.STDEV.P(Table2[1Y Return vs Nifty])</f>
        <v>-0.5470215692382876</v>
      </c>
      <c r="I579">
        <v>14.0625741476623</v>
      </c>
      <c r="J579">
        <f>(Table2[[#This Row],[1M Return vs Nifty]]-AVERAGE(Table2[1M Return vs Nifty]))/_xlfn.STDEV.P(Table2[1M Return vs Nifty])</f>
        <v>1.2078589449850725</v>
      </c>
      <c r="K579">
        <v>-3.5320222661537901</v>
      </c>
      <c r="L579">
        <f>(Table2[[#This Row],[6M Return vs Nifty]]-AVERAGE(Table2[6M Return vs Nifty]))/_xlfn.STDEV.P(Table2[6M Return vs Nifty])</f>
        <v>-0.33237958225280356</v>
      </c>
      <c r="M579">
        <v>-2.7600191143991002</v>
      </c>
      <c r="N579">
        <f>(Table2[[#This Row],[1W Return vs Nifty]]-AVERAGE(Table2[1W Return vs Nifty]))/_xlfn.STDEV.P(Table2[1W Return vs Nifty])</f>
        <v>-0.96757534753135088</v>
      </c>
      <c r="O579">
        <v>2783.9</v>
      </c>
      <c r="P579">
        <v>2620.6994507936101</v>
      </c>
      <c r="Q579">
        <v>2460.3827260960102</v>
      </c>
      <c r="R579">
        <v>57.746689785917397</v>
      </c>
      <c r="S579" s="2">
        <f>(Table2[[#This Row],[Close Price]]-Table2[[#This Row],[20D EMA]])/Table2[[#This Row],[20D EMA]]</f>
        <v>3.9010021911706563E-2</v>
      </c>
      <c r="T579" s="2">
        <f>(Table2[[#This Row],[Close Price]]-Table2[[#This Row],[50D EMA]])/Table2[[#This Row],[50D EMA]]</f>
        <v>0.10371297980166409</v>
      </c>
      <c r="U579" s="2">
        <f>(Table2[[#This Row],[Close Price]]-Table2[[#This Row],[200D EMA]])/Table2[[#This Row],[200D EMA]]</f>
        <v>0.17563010393494671</v>
      </c>
      <c r="V579">
        <v>1.03138164814339</v>
      </c>
      <c r="W579">
        <v>2904.6</v>
      </c>
      <c r="X579">
        <v>2949.95</v>
      </c>
      <c r="Y579">
        <v>2876.25</v>
      </c>
      <c r="Z579">
        <v>3043</v>
      </c>
      <c r="AA579">
        <v>2457.8000000000002</v>
      </c>
      <c r="AB579">
        <v>3080.95</v>
      </c>
      <c r="AC579" s="2">
        <f>(Table2[[#This Row],[Close Price]]/Table2[[#This Row],[Day Low]])-1</f>
        <v>-4.165805962955238E-3</v>
      </c>
      <c r="AD579" s="2">
        <f>(Table2[[#This Row],[Day High]]/Table2[[#This Row],[Close Price]])-1</f>
        <v>1.9861711322385345E-2</v>
      </c>
      <c r="AE579" s="2">
        <f>(Table2[[#This Row],[Close Price]]/Table2[[#This Row],[Current Week Low]])-1</f>
        <v>5.6497175141243527E-3</v>
      </c>
      <c r="AF579" s="2">
        <f>(Table2[[#This Row],[Current Week High]]/Table2[[#This Row],[Close Price]])-1</f>
        <v>5.2031114952463264E-2</v>
      </c>
      <c r="AG579" s="2">
        <f>(Table2[[#This Row],[Close Price]]/Table2[[#This Row],[Current Month Low]])-1</f>
        <v>0.17686548946212044</v>
      </c>
      <c r="AH579" s="2">
        <f>(Table2[[#This Row],[Current Month High]]/Table2[[#This Row],[Close Price]])-1</f>
        <v>6.5151253241140905E-2</v>
      </c>
      <c r="AI579">
        <v>6.5151253241140896</v>
      </c>
      <c r="AJ579">
        <v>39.795079986467499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0.04</v>
      </c>
      <c r="AM579" t="s">
        <v>10218</v>
      </c>
      <c r="AN579">
        <v>7.5</v>
      </c>
      <c r="AO579" t="s">
        <v>10218</v>
      </c>
      <c r="AP579">
        <v>-3.5648177020371999E-2</v>
      </c>
      <c r="AQ579">
        <f>(Table2[[#This Row],[Sharpe Ratio]]-AVERAGE(Table2[Sharpe Ratio]))/_xlfn.STDEV.P(Table2[Sharpe Ratio])</f>
        <v>-1.0757781816052714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-1.7148957356426409</v>
      </c>
      <c r="AS579">
        <f>_xlfn.RANK.AVG(Table2[[#This Row],[1Y Return vs Nifty Z-Score]],Table2[1Y Return vs Nifty Z-Score])</f>
        <v>514</v>
      </c>
      <c r="AT579">
        <f>_xlfn.RANK.AVG(Table2[[#This Row],[6M Return vs Nifty Z-Score]],Table2[6M Return vs Nifty Z-Score])</f>
        <v>435</v>
      </c>
      <c r="AU579">
        <f>_xlfn.RANK.AVG(Table2[[#This Row],[Sharpe Ratio Z-Score]],Table2[Sharpe Ratio Z-Score])</f>
        <v>634</v>
      </c>
      <c r="AV579">
        <f>(Table2[[#This Row],[Rank 1Y]]+Table2[[#This Row],[Rank 6M]]+Table2[[#This Row],[Rank Sharpe]])/3</f>
        <v>527.66666666666663</v>
      </c>
    </row>
    <row r="580" spans="1:48" x14ac:dyDescent="0.3">
      <c r="A580" t="s">
        <v>2004</v>
      </c>
      <c r="B580" t="s">
        <v>2005</v>
      </c>
      <c r="C580" t="s">
        <v>10178</v>
      </c>
      <c r="D580" t="s">
        <v>203</v>
      </c>
      <c r="E580">
        <v>3183.32396088</v>
      </c>
      <c r="F580">
        <v>203.04</v>
      </c>
      <c r="G580">
        <v>1.54830816214091</v>
      </c>
      <c r="H580">
        <f>(Table2[[#This Row],[1Y Return vs Nifty]]-AVERAGE(Table2[1Y Return vs Nifty]))/_xlfn.STDEV.P(Table2[1Y Return vs Nifty])</f>
        <v>-0.52204829619488069</v>
      </c>
      <c r="I580">
        <v>-8.8060231616617894</v>
      </c>
      <c r="J580">
        <f>(Table2[[#This Row],[1M Return vs Nifty]]-AVERAGE(Table2[1M Return vs Nifty]))/_xlfn.STDEV.P(Table2[1M Return vs Nifty])</f>
        <v>-1.0937770891273264</v>
      </c>
      <c r="K580">
        <v>-10.4286539394004</v>
      </c>
      <c r="L580">
        <f>(Table2[[#This Row],[6M Return vs Nifty]]-AVERAGE(Table2[6M Return vs Nifty]))/_xlfn.STDEV.P(Table2[6M Return vs Nifty])</f>
        <v>-0.56648229557647267</v>
      </c>
      <c r="M580">
        <v>3.6193311039426201</v>
      </c>
      <c r="N580">
        <f>(Table2[[#This Row],[1W Return vs Nifty]]-AVERAGE(Table2[1W Return vs Nifty]))/_xlfn.STDEV.P(Table2[1W Return vs Nifty])</f>
        <v>0.34450423132960162</v>
      </c>
      <c r="O580">
        <v>171.3</v>
      </c>
      <c r="P580">
        <v>176.98471796159299</v>
      </c>
      <c r="Q580">
        <v>183.44414676252799</v>
      </c>
      <c r="R580">
        <v>88.659957561154101</v>
      </c>
      <c r="S580" s="2">
        <f>(Table2[[#This Row],[Close Price]]-Table2[[#This Row],[20D EMA]])/Table2[[#This Row],[20D EMA]]</f>
        <v>0.18528896672504366</v>
      </c>
      <c r="T580" s="2">
        <f>(Table2[[#This Row],[Close Price]]-Table2[[#This Row],[50D EMA]])/Table2[[#This Row],[50D EMA]]</f>
        <v>0.14721769392576139</v>
      </c>
      <c r="U580" s="2">
        <f>(Table2[[#This Row],[Close Price]]-Table2[[#This Row],[200D EMA]])/Table2[[#This Row],[200D EMA]]</f>
        <v>0.10682190510465953</v>
      </c>
      <c r="V580">
        <v>1.55476965921694</v>
      </c>
      <c r="W580">
        <v>194.95</v>
      </c>
      <c r="X580">
        <v>204.8</v>
      </c>
      <c r="Y580">
        <v>168.1</v>
      </c>
      <c r="Z580">
        <v>203.04</v>
      </c>
      <c r="AA580">
        <v>155.05000000000001</v>
      </c>
      <c r="AB580">
        <v>203.04</v>
      </c>
      <c r="AC580" s="2">
        <f>(Table2[[#This Row],[Close Price]]/Table2[[#This Row],[Day Low]])-1</f>
        <v>4.1497819953834281E-2</v>
      </c>
      <c r="AD580" s="2">
        <f>(Table2[[#This Row],[Day High]]/Table2[[#This Row],[Close Price]])-1</f>
        <v>8.6682427107960258E-3</v>
      </c>
      <c r="AE580" s="2">
        <f>(Table2[[#This Row],[Close Price]]/Table2[[#This Row],[Current Week Low]])-1</f>
        <v>0.20785246876859009</v>
      </c>
      <c r="AF580" s="2">
        <f>(Table2[[#This Row],[Current Week High]]/Table2[[#This Row],[Close Price]])-1</f>
        <v>0</v>
      </c>
      <c r="AG580" s="2">
        <f>(Table2[[#This Row],[Close Price]]/Table2[[#This Row],[Current Month Low]])-1</f>
        <v>0.30951306030312797</v>
      </c>
      <c r="AH580" s="2">
        <f>(Table2[[#This Row],[Current Month High]]/Table2[[#This Row],[Close Price]])-1</f>
        <v>0</v>
      </c>
      <c r="AI580">
        <v>39.381402679274998</v>
      </c>
      <c r="AJ580">
        <v>52.661654135338303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-0.11</v>
      </c>
      <c r="AM580" t="s">
        <v>10217</v>
      </c>
      <c r="AN580">
        <v>20.48</v>
      </c>
      <c r="AO580" t="s">
        <v>10218</v>
      </c>
      <c r="AP580">
        <v>-9.6749078299579998E-3</v>
      </c>
      <c r="AQ580">
        <f>(Table2[[#This Row],[Sharpe Ratio]]-AVERAGE(Table2[Sharpe Ratio]))/_xlfn.STDEV.P(Table2[Sharpe Ratio])</f>
        <v>-0.7751187111407728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500</v>
      </c>
      <c r="AT580">
        <f>_xlfn.RANK.AVG(Table2[[#This Row],[6M Return vs Nifty Z-Score]],Table2[6M Return vs Nifty Z-Score])</f>
        <v>509</v>
      </c>
      <c r="AU580">
        <f>_xlfn.RANK.AVG(Table2[[#This Row],[Sharpe Ratio Z-Score]],Table2[Sharpe Ratio Z-Score])</f>
        <v>575</v>
      </c>
      <c r="AV580">
        <f>(Table2[[#This Row],[Rank 1Y]]+Table2[[#This Row],[Rank 6M]]+Table2[[#This Row],[Rank Sharpe]])/3</f>
        <v>528</v>
      </c>
    </row>
    <row r="581" spans="1:48" x14ac:dyDescent="0.3">
      <c r="A581" t="s">
        <v>469</v>
      </c>
      <c r="B581" t="s">
        <v>470</v>
      </c>
      <c r="C581" t="s">
        <v>628</v>
      </c>
      <c r="D581" t="s">
        <v>471</v>
      </c>
      <c r="E581">
        <v>47288.800750950002</v>
      </c>
      <c r="F581">
        <v>42396.75</v>
      </c>
      <c r="G581">
        <v>-14.1649020500661</v>
      </c>
      <c r="H581">
        <f>(Table2[[#This Row],[1Y Return vs Nifty]]-AVERAGE(Table2[1Y Return vs Nifty]))/_xlfn.STDEV.P(Table2[1Y Return vs Nifty])</f>
        <v>-0.73749998096895064</v>
      </c>
      <c r="I581">
        <v>5.6948481974649798</v>
      </c>
      <c r="J581">
        <f>(Table2[[#This Row],[1M Return vs Nifty]]-AVERAGE(Table2[1M Return vs Nifty]))/_xlfn.STDEV.P(Table2[1M Return vs Nifty])</f>
        <v>0.36567963201518572</v>
      </c>
      <c r="K581">
        <v>-1.22498355641385</v>
      </c>
      <c r="L581">
        <f>(Table2[[#This Row],[6M Return vs Nifty]]-AVERAGE(Table2[6M Return vs Nifty]))/_xlfn.STDEV.P(Table2[6M Return vs Nifty])</f>
        <v>-0.25406830694025523</v>
      </c>
      <c r="M581">
        <v>3.4060578411776201</v>
      </c>
      <c r="N581">
        <f>(Table2[[#This Row],[1W Return vs Nifty]]-AVERAGE(Table2[1W Return vs Nifty]))/_xlfn.STDEV.P(Table2[1W Return vs Nifty])</f>
        <v>0.30063902825822308</v>
      </c>
      <c r="O581">
        <v>40635.75</v>
      </c>
      <c r="P581">
        <v>39225.900182718899</v>
      </c>
      <c r="Q581">
        <v>37864.490890446097</v>
      </c>
      <c r="R581">
        <v>74.459183302589594</v>
      </c>
      <c r="S581" s="2">
        <f>(Table2[[#This Row],[Close Price]]-Table2[[#This Row],[20D EMA]])/Table2[[#This Row],[20D EMA]]</f>
        <v>4.3336224875879001E-2</v>
      </c>
      <c r="T581" s="2">
        <f>(Table2[[#This Row],[Close Price]]-Table2[[#This Row],[50D EMA]])/Table2[[#This Row],[50D EMA]]</f>
        <v>8.0835616327755558E-2</v>
      </c>
      <c r="U581" s="2">
        <f>(Table2[[#This Row],[Close Price]]-Table2[[#This Row],[200D EMA]])/Table2[[#This Row],[200D EMA]]</f>
        <v>0.11969681891847316</v>
      </c>
      <c r="V581">
        <v>0.96805613279101399</v>
      </c>
      <c r="W581">
        <v>41860.6</v>
      </c>
      <c r="X581">
        <v>42537.55</v>
      </c>
      <c r="Y581">
        <v>40920</v>
      </c>
      <c r="Z581">
        <v>42865.2</v>
      </c>
      <c r="AA581">
        <v>38300</v>
      </c>
      <c r="AB581">
        <v>42865.2</v>
      </c>
      <c r="AC581" s="2">
        <f>(Table2[[#This Row],[Close Price]]/Table2[[#This Row],[Day Low]])-1</f>
        <v>1.2807986507598956E-2</v>
      </c>
      <c r="AD581" s="2">
        <f>(Table2[[#This Row],[Day High]]/Table2[[#This Row],[Close Price]])-1</f>
        <v>3.3210092754751841E-3</v>
      </c>
      <c r="AE581" s="2">
        <f>(Table2[[#This Row],[Close Price]]/Table2[[#This Row],[Current Week Low]])-1</f>
        <v>3.6088709677419395E-2</v>
      </c>
      <c r="AF581" s="2">
        <f>(Table2[[#This Row],[Current Week High]]/Table2[[#This Row],[Close Price]])-1</f>
        <v>1.1049195987899996E-2</v>
      </c>
      <c r="AG581" s="2">
        <f>(Table2[[#This Row],[Close Price]]/Table2[[#This Row],[Current Month Low]])-1</f>
        <v>0.10696475195822464</v>
      </c>
      <c r="AH581" s="2">
        <f>(Table2[[#This Row],[Current Month High]]/Table2[[#This Row],[Close Price]])-1</f>
        <v>1.1049195987899996E-2</v>
      </c>
      <c r="AI581">
        <v>1.15162129172636</v>
      </c>
      <c r="AJ581">
        <v>28.2028602920164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0.06</v>
      </c>
      <c r="AM581" t="s">
        <v>10218</v>
      </c>
      <c r="AN581">
        <v>6.65</v>
      </c>
      <c r="AO581" t="s">
        <v>10218</v>
      </c>
      <c r="AP581">
        <v>-1.7369404936972001E-2</v>
      </c>
      <c r="AQ581">
        <f>(Table2[[#This Row],[Sharpe Ratio]]-AVERAGE(Table2[Sharpe Ratio]))/_xlfn.STDEV.P(Table2[Sharpe Ratio])</f>
        <v>-0.86418810817067249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-1.1894377358064694</v>
      </c>
      <c r="AS581">
        <f>_xlfn.RANK.AVG(Table2[[#This Row],[1Y Return vs Nifty Z-Score]],Table2[1Y Return vs Nifty Z-Score])</f>
        <v>590</v>
      </c>
      <c r="AT581">
        <f>_xlfn.RANK.AVG(Table2[[#This Row],[6M Return vs Nifty Z-Score]],Table2[6M Return vs Nifty Z-Score])</f>
        <v>409</v>
      </c>
      <c r="AU581">
        <f>_xlfn.RANK.AVG(Table2[[#This Row],[Sharpe Ratio Z-Score]],Table2[Sharpe Ratio Z-Score])</f>
        <v>591</v>
      </c>
      <c r="AV581">
        <f>(Table2[[#This Row],[Rank 1Y]]+Table2[[#This Row],[Rank 6M]]+Table2[[#This Row],[Rank Sharpe]])/3</f>
        <v>530</v>
      </c>
    </row>
    <row r="582" spans="1:48" x14ac:dyDescent="0.3">
      <c r="A582" t="s">
        <v>1471</v>
      </c>
      <c r="B582" t="s">
        <v>1472</v>
      </c>
      <c r="C582" t="s">
        <v>10189</v>
      </c>
      <c r="D582" t="s">
        <v>1473</v>
      </c>
      <c r="E582">
        <v>6941.1786234000001</v>
      </c>
      <c r="F582">
        <v>906.85</v>
      </c>
      <c r="G582">
        <v>4.3217486953244704</v>
      </c>
      <c r="H582">
        <f>(Table2[[#This Row],[1Y Return vs Nifty]]-AVERAGE(Table2[1Y Return vs Nifty]))/_xlfn.STDEV.P(Table2[1Y Return vs Nifty])</f>
        <v>-0.48402026580355528</v>
      </c>
      <c r="I582">
        <v>1.5008683876003399</v>
      </c>
      <c r="J582">
        <f>(Table2[[#This Row],[1M Return vs Nifty]]-AVERAGE(Table2[1M Return vs Nifty]))/_xlfn.STDEV.P(Table2[1M Return vs Nifty])</f>
        <v>-5.6428244832536466E-2</v>
      </c>
      <c r="K582">
        <v>-12.878512767856201</v>
      </c>
      <c r="L582">
        <f>(Table2[[#This Row],[6M Return vs Nifty]]-AVERAGE(Table2[6M Return vs Nifty]))/_xlfn.STDEV.P(Table2[6M Return vs Nifty])</f>
        <v>-0.64964152839823408</v>
      </c>
      <c r="M582">
        <v>0.29206592557080102</v>
      </c>
      <c r="N582">
        <f>(Table2[[#This Row],[1W Return vs Nifty]]-AVERAGE(Table2[1W Return vs Nifty]))/_xlfn.STDEV.P(Table2[1W Return vs Nifty])</f>
        <v>-0.33983454057930823</v>
      </c>
      <c r="O582">
        <v>895.54</v>
      </c>
      <c r="P582">
        <v>844.04968213139205</v>
      </c>
      <c r="Q582">
        <v>776.78892515956602</v>
      </c>
      <c r="R582">
        <v>53.928879792959897</v>
      </c>
      <c r="S582" s="2">
        <f>(Table2[[#This Row],[Close Price]]-Table2[[#This Row],[20D EMA]])/Table2[[#This Row],[20D EMA]]</f>
        <v>1.2629251624718113E-2</v>
      </c>
      <c r="T582" s="2">
        <f>(Table2[[#This Row],[Close Price]]-Table2[[#This Row],[50D EMA]])/Table2[[#This Row],[50D EMA]]</f>
        <v>7.4403579786944271E-2</v>
      </c>
      <c r="U582" s="2">
        <f>(Table2[[#This Row],[Close Price]]-Table2[[#This Row],[200D EMA]])/Table2[[#This Row],[200D EMA]]</f>
        <v>0.16743425482503782</v>
      </c>
      <c r="V582">
        <v>0.71931839504756301</v>
      </c>
      <c r="W582">
        <v>908</v>
      </c>
      <c r="X582">
        <v>915.2</v>
      </c>
      <c r="Y582">
        <v>901</v>
      </c>
      <c r="Z582">
        <v>931.55</v>
      </c>
      <c r="AA582">
        <v>824.25</v>
      </c>
      <c r="AB582">
        <v>970</v>
      </c>
      <c r="AC582" s="2">
        <f>(Table2[[#This Row],[Close Price]]/Table2[[#This Row],[Day Low]])-1</f>
        <v>-1.2665198237885589E-3</v>
      </c>
      <c r="AD582" s="2">
        <f>(Table2[[#This Row],[Day High]]/Table2[[#This Row],[Close Price]])-1</f>
        <v>9.2076969730385816E-3</v>
      </c>
      <c r="AE582" s="2">
        <f>(Table2[[#This Row],[Close Price]]/Table2[[#This Row],[Current Week Low]])-1</f>
        <v>6.4927857935628275E-3</v>
      </c>
      <c r="AF582" s="2">
        <f>(Table2[[#This Row],[Current Week High]]/Table2[[#This Row],[Close Price]])-1</f>
        <v>2.7237139548988099E-2</v>
      </c>
      <c r="AG582" s="2">
        <f>(Table2[[#This Row],[Close Price]]/Table2[[#This Row],[Current Month Low]])-1</f>
        <v>0.10021231422505306</v>
      </c>
      <c r="AH582" s="2">
        <f>(Table2[[#This Row],[Current Month High]]/Table2[[#This Row],[Close Price]])-1</f>
        <v>6.9636654352980054E-2</v>
      </c>
      <c r="AI582">
        <v>9.1029387440039606</v>
      </c>
      <c r="AJ582">
        <v>53.313609467455599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0.21</v>
      </c>
      <c r="AM582" t="s">
        <v>10218</v>
      </c>
      <c r="AN582">
        <v>0.03</v>
      </c>
      <c r="AO582" t="s">
        <v>10218</v>
      </c>
      <c r="AP582">
        <v>-1.0258566726809E-2</v>
      </c>
      <c r="AQ582">
        <f>(Table2[[#This Row],[Sharpe Ratio]]-AVERAGE(Table2[Sharpe Ratio]))/_xlfn.STDEV.P(Table2[Sharpe Ratio])</f>
        <v>-0.78187498712484793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-2.3117995667384816</v>
      </c>
      <c r="AS582">
        <f>_xlfn.RANK.AVG(Table2[[#This Row],[1Y Return vs Nifty Z-Score]],Table2[1Y Return vs Nifty Z-Score])</f>
        <v>482</v>
      </c>
      <c r="AT582">
        <f>_xlfn.RANK.AVG(Table2[[#This Row],[6M Return vs Nifty Z-Score]],Table2[6M Return vs Nifty Z-Score])</f>
        <v>536</v>
      </c>
      <c r="AU582">
        <f>_xlfn.RANK.AVG(Table2[[#This Row],[Sharpe Ratio Z-Score]],Table2[Sharpe Ratio Z-Score])</f>
        <v>579</v>
      </c>
      <c r="AV582">
        <f>(Table2[[#This Row],[Rank 1Y]]+Table2[[#This Row],[Rank 6M]]+Table2[[#This Row],[Rank Sharpe]])/3</f>
        <v>532.33333333333337</v>
      </c>
    </row>
    <row r="583" spans="1:48" x14ac:dyDescent="0.3">
      <c r="A583" t="s">
        <v>715</v>
      </c>
      <c r="B583" t="s">
        <v>716</v>
      </c>
      <c r="C583" t="s">
        <v>10185</v>
      </c>
      <c r="D583" t="s">
        <v>717</v>
      </c>
      <c r="E583">
        <v>23598.894894000001</v>
      </c>
      <c r="F583">
        <v>1481.8</v>
      </c>
      <c r="G583">
        <v>-23.2360651776963</v>
      </c>
      <c r="H583">
        <f>(Table2[[#This Row],[1Y Return vs Nifty]]-AVERAGE(Table2[1Y Return vs Nifty]))/_xlfn.STDEV.P(Table2[1Y Return vs Nifty])</f>
        <v>-0.86187923589612336</v>
      </c>
      <c r="I583">
        <v>3.5144209493123499</v>
      </c>
      <c r="J583">
        <f>(Table2[[#This Row],[1M Return vs Nifty]]-AVERAGE(Table2[1M Return vs Nifty]))/_xlfn.STDEV.P(Table2[1M Return vs Nifty])</f>
        <v>0.14622804710916942</v>
      </c>
      <c r="K583">
        <v>-7.7797680198734298</v>
      </c>
      <c r="L583">
        <f>(Table2[[#This Row],[6M Return vs Nifty]]-AVERAGE(Table2[6M Return vs Nifty]))/_xlfn.STDEV.P(Table2[6M Return vs Nifty])</f>
        <v>-0.47656718767653083</v>
      </c>
      <c r="M583">
        <v>2.8960063959137599</v>
      </c>
      <c r="N583">
        <f>(Table2[[#This Row],[1W Return vs Nifty]]-AVERAGE(Table2[1W Return vs Nifty]))/_xlfn.STDEV.P(Table2[1W Return vs Nifty])</f>
        <v>0.19573365974983156</v>
      </c>
      <c r="O583">
        <v>1430.84</v>
      </c>
      <c r="P583">
        <v>1375.8106447922601</v>
      </c>
      <c r="Q583">
        <v>1305.2010830208001</v>
      </c>
      <c r="R583">
        <v>61.204312011405896</v>
      </c>
      <c r="S583" s="2">
        <f>(Table2[[#This Row],[Close Price]]-Table2[[#This Row],[20D EMA]])/Table2[[#This Row],[20D EMA]]</f>
        <v>3.5615442677028902E-2</v>
      </c>
      <c r="T583" s="2">
        <f>(Table2[[#This Row],[Close Price]]-Table2[[#This Row],[50D EMA]])/Table2[[#This Row],[50D EMA]]</f>
        <v>7.7037749060114083E-2</v>
      </c>
      <c r="U583" s="2">
        <f>(Table2[[#This Row],[Close Price]]-Table2[[#This Row],[200D EMA]])/Table2[[#This Row],[200D EMA]]</f>
        <v>0.1353039920641757</v>
      </c>
      <c r="V583">
        <v>0.79845796058343099</v>
      </c>
      <c r="W583">
        <v>1483.25</v>
      </c>
      <c r="X583">
        <v>1499.15</v>
      </c>
      <c r="Y583">
        <v>1446.2</v>
      </c>
      <c r="Z583">
        <v>1545</v>
      </c>
      <c r="AA583">
        <v>1340.45</v>
      </c>
      <c r="AB583">
        <v>1545</v>
      </c>
      <c r="AC583" s="2">
        <f>(Table2[[#This Row],[Close Price]]/Table2[[#This Row],[Day Low]])-1</f>
        <v>-9.7758301028150196E-4</v>
      </c>
      <c r="AD583" s="2">
        <f>(Table2[[#This Row],[Day High]]/Table2[[#This Row],[Close Price]])-1</f>
        <v>1.1708732622486284E-2</v>
      </c>
      <c r="AE583" s="2">
        <f>(Table2[[#This Row],[Close Price]]/Table2[[#This Row],[Current Week Low]])-1</f>
        <v>2.461623565205362E-2</v>
      </c>
      <c r="AF583" s="2">
        <f>(Table2[[#This Row],[Current Week High]]/Table2[[#This Row],[Close Price]])-1</f>
        <v>4.2650830071534696E-2</v>
      </c>
      <c r="AG583" s="2">
        <f>(Table2[[#This Row],[Close Price]]/Table2[[#This Row],[Current Month Low]])-1</f>
        <v>0.10544966242679688</v>
      </c>
      <c r="AH583" s="2">
        <f>(Table2[[#This Row],[Current Month High]]/Table2[[#This Row],[Close Price]])-1</f>
        <v>4.2650830071534696E-2</v>
      </c>
      <c r="AI583">
        <v>4.2650830071534598</v>
      </c>
      <c r="AJ583">
        <v>33.453415589678897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0.12</v>
      </c>
      <c r="AM583" t="s">
        <v>10218</v>
      </c>
      <c r="AN583">
        <v>6.62</v>
      </c>
      <c r="AO583" t="s">
        <v>10218</v>
      </c>
      <c r="AP583">
        <v>1.2323280095993001E-2</v>
      </c>
      <c r="AQ583">
        <f>(Table2[[#This Row],[Sharpe Ratio]]-AVERAGE(Table2[Sharpe Ratio]))/_xlfn.STDEV.P(Table2[Sharpe Ratio])</f>
        <v>-0.52047369574024771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-1.5169584124539008</v>
      </c>
      <c r="AS583">
        <f>_xlfn.RANK.AVG(Table2[[#This Row],[1Y Return vs Nifty Z-Score]],Table2[1Y Return vs Nifty Z-Score])</f>
        <v>634</v>
      </c>
      <c r="AT583">
        <f>_xlfn.RANK.AVG(Table2[[#This Row],[6M Return vs Nifty Z-Score]],Table2[6M Return vs Nifty Z-Score])</f>
        <v>487</v>
      </c>
      <c r="AU583">
        <f>_xlfn.RANK.AVG(Table2[[#This Row],[Sharpe Ratio Z-Score]],Table2[Sharpe Ratio Z-Score])</f>
        <v>482</v>
      </c>
      <c r="AV583">
        <f>(Table2[[#This Row],[Rank 1Y]]+Table2[[#This Row],[Rank 6M]]+Table2[[#This Row],[Rank Sharpe]])/3</f>
        <v>534.33333333333337</v>
      </c>
    </row>
    <row r="584" spans="1:48" x14ac:dyDescent="0.3">
      <c r="A584" t="s">
        <v>1155</v>
      </c>
      <c r="B584" t="s">
        <v>1156</v>
      </c>
      <c r="C584" t="s">
        <v>10172</v>
      </c>
      <c r="D584" t="s">
        <v>21</v>
      </c>
      <c r="E584">
        <v>10594.46747116</v>
      </c>
      <c r="F584">
        <v>514.29999999999995</v>
      </c>
      <c r="G584">
        <v>9.1919349281607303</v>
      </c>
      <c r="H584">
        <f>(Table2[[#This Row],[1Y Return vs Nifty]]-AVERAGE(Table2[1Y Return vs Nifty]))/_xlfn.STDEV.P(Table2[1Y Return vs Nifty])</f>
        <v>-0.41724270635787952</v>
      </c>
      <c r="I584">
        <v>0.36243315580551799</v>
      </c>
      <c r="J584">
        <f>(Table2[[#This Row],[1M Return vs Nifty]]-AVERAGE(Table2[1M Return vs Nifty]))/_xlfn.STDEV.P(Table2[1M Return vs Nifty])</f>
        <v>-0.17100735594110095</v>
      </c>
      <c r="K584">
        <v>-5.54861157584011</v>
      </c>
      <c r="L584">
        <f>(Table2[[#This Row],[6M Return vs Nifty]]-AVERAGE(Table2[6M Return vs Nifty]))/_xlfn.STDEV.P(Table2[6M Return vs Nifty])</f>
        <v>-0.40083169792666196</v>
      </c>
      <c r="M584">
        <v>-3.3219159609498301</v>
      </c>
      <c r="N584">
        <f>(Table2[[#This Row],[1W Return vs Nifty]]-AVERAGE(Table2[1W Return vs Nifty]))/_xlfn.STDEV.P(Table2[1W Return vs Nifty])</f>
        <v>-1.0831440735852755</v>
      </c>
      <c r="O584">
        <v>524.53</v>
      </c>
      <c r="P584">
        <v>513.85477631432502</v>
      </c>
      <c r="Q584">
        <v>480.39721221631902</v>
      </c>
      <c r="R584">
        <v>40.8469885534981</v>
      </c>
      <c r="S584" s="2">
        <f>(Table2[[#This Row],[Close Price]]-Table2[[#This Row],[20D EMA]])/Table2[[#This Row],[20D EMA]]</f>
        <v>-1.950317427029916E-2</v>
      </c>
      <c r="T584" s="2">
        <f>(Table2[[#This Row],[Close Price]]-Table2[[#This Row],[50D EMA]])/Table2[[#This Row],[50D EMA]]</f>
        <v>8.6643874144431217E-4</v>
      </c>
      <c r="U584" s="2">
        <f>(Table2[[#This Row],[Close Price]]-Table2[[#This Row],[200D EMA]])/Table2[[#This Row],[200D EMA]]</f>
        <v>7.0572407419414382E-2</v>
      </c>
      <c r="V584">
        <v>1.8603277400685601</v>
      </c>
      <c r="W584">
        <v>516.04999999999995</v>
      </c>
      <c r="X584">
        <v>523.35</v>
      </c>
      <c r="Y584">
        <v>512.25</v>
      </c>
      <c r="Z584">
        <v>542.85</v>
      </c>
      <c r="AA584">
        <v>500</v>
      </c>
      <c r="AB584">
        <v>575</v>
      </c>
      <c r="AC584" s="2">
        <f>(Table2[[#This Row],[Close Price]]/Table2[[#This Row],[Day Low]])-1</f>
        <v>-3.3911442689661397E-3</v>
      </c>
      <c r="AD584" s="2">
        <f>(Table2[[#This Row],[Day High]]/Table2[[#This Row],[Close Price]])-1</f>
        <v>1.7596733424071642E-2</v>
      </c>
      <c r="AE584" s="2">
        <f>(Table2[[#This Row],[Close Price]]/Table2[[#This Row],[Current Week Low]])-1</f>
        <v>4.0019521717911122E-3</v>
      </c>
      <c r="AF584" s="2">
        <f>(Table2[[#This Row],[Current Week High]]/Table2[[#This Row],[Close Price]])-1</f>
        <v>5.5512346879253549E-2</v>
      </c>
      <c r="AG584" s="2">
        <f>(Table2[[#This Row],[Close Price]]/Table2[[#This Row],[Current Month Low]])-1</f>
        <v>2.8599999999999959E-2</v>
      </c>
      <c r="AH584" s="2">
        <f>(Table2[[#This Row],[Current Month High]]/Table2[[#This Row],[Close Price]])-1</f>
        <v>0.11802449931946346</v>
      </c>
      <c r="AI584">
        <v>11.802449931946301</v>
      </c>
      <c r="AJ584">
        <v>38.513331537840003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</v>
      </c>
      <c r="AM584">
        <v>0</v>
      </c>
      <c r="AN584">
        <v>-4.03</v>
      </c>
      <c r="AO584" t="s">
        <v>10217</v>
      </c>
      <c r="AP584">
        <v>-7.6148471919843003E-2</v>
      </c>
      <c r="AQ584">
        <f>(Table2[[#This Row],[Sharpe Ratio]]-AVERAGE(Table2[Sharpe Ratio]))/_xlfn.STDEV.P(Table2[Sharpe Ratio])</f>
        <v>-1.5445985341323649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-3.6168243679432828</v>
      </c>
      <c r="AS584">
        <f>_xlfn.RANK.AVG(Table2[[#This Row],[1Y Return vs Nifty Z-Score]],Table2[1Y Return vs Nifty Z-Score])</f>
        <v>448</v>
      </c>
      <c r="AT584">
        <f>_xlfn.RANK.AVG(Table2[[#This Row],[6M Return vs Nifty Z-Score]],Table2[6M Return vs Nifty Z-Score])</f>
        <v>461</v>
      </c>
      <c r="AU584">
        <f>_xlfn.RANK.AVG(Table2[[#This Row],[Sharpe Ratio Z-Score]],Table2[Sharpe Ratio Z-Score])</f>
        <v>696</v>
      </c>
      <c r="AV584">
        <f>(Table2[[#This Row],[Rank 1Y]]+Table2[[#This Row],[Rank 6M]]+Table2[[#This Row],[Rank Sharpe]])/3</f>
        <v>535</v>
      </c>
    </row>
    <row r="585" spans="1:48" x14ac:dyDescent="0.3">
      <c r="A585" t="s">
        <v>526</v>
      </c>
      <c r="B585" t="s">
        <v>527</v>
      </c>
      <c r="C585" t="s">
        <v>10184</v>
      </c>
      <c r="D585" t="s">
        <v>528</v>
      </c>
      <c r="E585">
        <v>39371.136167520002</v>
      </c>
      <c r="F585">
        <v>598.79999999999995</v>
      </c>
      <c r="G585">
        <v>-1.1695680726292501</v>
      </c>
      <c r="H585">
        <f>(Table2[[#This Row],[1Y Return vs Nifty]]-AVERAGE(Table2[1Y Return vs Nifty]))/_xlfn.STDEV.P(Table2[1Y Return vs Nifty])</f>
        <v>-0.55931445669808122</v>
      </c>
      <c r="I585">
        <v>-0.33960405617131101</v>
      </c>
      <c r="J585">
        <f>(Table2[[#This Row],[1M Return vs Nifty]]-AVERAGE(Table2[1M Return vs Nifty]))/_xlfn.STDEV.P(Table2[1M Return vs Nifty])</f>
        <v>-0.24166469108578248</v>
      </c>
      <c r="K585">
        <v>0.40734282471584499</v>
      </c>
      <c r="L585">
        <f>(Table2[[#This Row],[6M Return vs Nifty]]-AVERAGE(Table2[6M Return vs Nifty]))/_xlfn.STDEV.P(Table2[6M Return vs Nifty])</f>
        <v>-0.19865980421643534</v>
      </c>
      <c r="M585">
        <v>0.52532961716149595</v>
      </c>
      <c r="N585">
        <f>(Table2[[#This Row],[1W Return vs Nifty]]-AVERAGE(Table2[1W Return vs Nifty]))/_xlfn.STDEV.P(Table2[1W Return vs Nifty])</f>
        <v>-0.29185778499283893</v>
      </c>
      <c r="O585">
        <v>574.49</v>
      </c>
      <c r="P585">
        <v>548.95423523289003</v>
      </c>
      <c r="Q585">
        <v>514.26294330460803</v>
      </c>
      <c r="R585">
        <v>65.802877789421899</v>
      </c>
      <c r="S585" s="2">
        <f>(Table2[[#This Row],[Close Price]]-Table2[[#This Row],[20D EMA]])/Table2[[#This Row],[20D EMA]]</f>
        <v>4.231579313826167E-2</v>
      </c>
      <c r="T585" s="2">
        <f>(Table2[[#This Row],[Close Price]]-Table2[[#This Row],[50D EMA]])/Table2[[#This Row],[50D EMA]]</f>
        <v>9.0801311963579628E-2</v>
      </c>
      <c r="U585" s="2">
        <f>(Table2[[#This Row],[Close Price]]-Table2[[#This Row],[200D EMA]])/Table2[[#This Row],[200D EMA]]</f>
        <v>0.16438488869558499</v>
      </c>
      <c r="V585">
        <v>0.63665999624611402</v>
      </c>
      <c r="W585">
        <v>595.5</v>
      </c>
      <c r="X585">
        <v>602.9</v>
      </c>
      <c r="Y585">
        <v>577.35</v>
      </c>
      <c r="Z585">
        <v>604.45000000000005</v>
      </c>
      <c r="AA585">
        <v>548.75</v>
      </c>
      <c r="AB585">
        <v>604.45000000000005</v>
      </c>
      <c r="AC585" s="2">
        <f>(Table2[[#This Row],[Close Price]]/Table2[[#This Row],[Day Low]])-1</f>
        <v>5.5415617128462547E-3</v>
      </c>
      <c r="AD585" s="2">
        <f>(Table2[[#This Row],[Day High]]/Table2[[#This Row],[Close Price]])-1</f>
        <v>6.8470273881096055E-3</v>
      </c>
      <c r="AE585" s="2">
        <f>(Table2[[#This Row],[Close Price]]/Table2[[#This Row],[Current Week Low]])-1</f>
        <v>3.7152507144712743E-2</v>
      </c>
      <c r="AF585" s="2">
        <f>(Table2[[#This Row],[Current Week High]]/Table2[[#This Row],[Close Price]])-1</f>
        <v>9.4355377421511122E-3</v>
      </c>
      <c r="AG585" s="2">
        <f>(Table2[[#This Row],[Close Price]]/Table2[[#This Row],[Current Month Low]])-1</f>
        <v>9.1207289293849581E-2</v>
      </c>
      <c r="AH585" s="2">
        <f>(Table2[[#This Row],[Current Month High]]/Table2[[#This Row],[Close Price]])-1</f>
        <v>9.4355377421511122E-3</v>
      </c>
      <c r="AI585">
        <v>0.943553774215111</v>
      </c>
      <c r="AJ585">
        <v>42.215888849305202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0.13</v>
      </c>
      <c r="AM585" t="s">
        <v>10218</v>
      </c>
      <c r="AN585">
        <v>2.88</v>
      </c>
      <c r="AO585" t="s">
        <v>10218</v>
      </c>
      <c r="AP585">
        <v>-8.5433278290866999E-2</v>
      </c>
      <c r="AQ585">
        <f>(Table2[[#This Row],[Sharpe Ratio]]-AVERAGE(Table2[Sharpe Ratio]))/_xlfn.STDEV.P(Table2[Sharpe Ratio])</f>
        <v>-1.6520769168654774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-2.9435736538586155</v>
      </c>
      <c r="AS585">
        <f>_xlfn.RANK.AVG(Table2[[#This Row],[1Y Return vs Nifty Z-Score]],Table2[1Y Return vs Nifty Z-Score])</f>
        <v>521</v>
      </c>
      <c r="AT585">
        <f>_xlfn.RANK.AVG(Table2[[#This Row],[6M Return vs Nifty Z-Score]],Table2[6M Return vs Nifty Z-Score])</f>
        <v>385</v>
      </c>
      <c r="AU585">
        <f>_xlfn.RANK.AVG(Table2[[#This Row],[Sharpe Ratio Z-Score]],Table2[Sharpe Ratio Z-Score])</f>
        <v>702</v>
      </c>
      <c r="AV585">
        <f>(Table2[[#This Row],[Rank 1Y]]+Table2[[#This Row],[Rank 6M]]+Table2[[#This Row],[Rank Sharpe]])/3</f>
        <v>536</v>
      </c>
    </row>
    <row r="586" spans="1:48" x14ac:dyDescent="0.3">
      <c r="A586" t="s">
        <v>128</v>
      </c>
      <c r="B586" t="s">
        <v>129</v>
      </c>
      <c r="C586" t="s">
        <v>10180</v>
      </c>
      <c r="D586" t="s">
        <v>130</v>
      </c>
      <c r="E586">
        <v>226229.2708082</v>
      </c>
      <c r="F586">
        <v>928.25</v>
      </c>
      <c r="G586">
        <v>-12.6589657062275</v>
      </c>
      <c r="H586">
        <f>(Table2[[#This Row],[1Y Return vs Nifty]]-AVERAGE(Table2[1Y Return vs Nifty]))/_xlfn.STDEV.P(Table2[1Y Return vs Nifty])</f>
        <v>-0.71685133450774108</v>
      </c>
      <c r="I586">
        <v>-6.87550133378104</v>
      </c>
      <c r="J586">
        <f>(Table2[[#This Row],[1M Return vs Nifty]]-AVERAGE(Table2[1M Return vs Nifty]))/_xlfn.STDEV.P(Table2[1M Return vs Nifty])</f>
        <v>-0.8994775200024987</v>
      </c>
      <c r="K586">
        <v>-1.45834730361597</v>
      </c>
      <c r="L586">
        <f>(Table2[[#This Row],[6M Return vs Nifty]]-AVERAGE(Table2[6M Return vs Nifty]))/_xlfn.STDEV.P(Table2[6M Return vs Nifty])</f>
        <v>-0.26198972263993942</v>
      </c>
      <c r="M586">
        <v>-1.1616474832569801</v>
      </c>
      <c r="N586">
        <f>(Table2[[#This Row],[1W Return vs Nifty]]-AVERAGE(Table2[1W Return vs Nifty]))/_xlfn.STDEV.P(Table2[1W Return vs Nifty])</f>
        <v>-0.63882857789602576</v>
      </c>
      <c r="O586">
        <v>911.29</v>
      </c>
      <c r="P586">
        <v>907.79756558812505</v>
      </c>
      <c r="Q586">
        <v>854.637043575912</v>
      </c>
      <c r="R586">
        <v>62.989275038373698</v>
      </c>
      <c r="S586" s="2">
        <f>(Table2[[#This Row],[Close Price]]-Table2[[#This Row],[20D EMA]])/Table2[[#This Row],[20D EMA]]</f>
        <v>1.8610980039285012E-2</v>
      </c>
      <c r="T586" s="2">
        <f>(Table2[[#This Row],[Close Price]]-Table2[[#This Row],[50D EMA]])/Table2[[#This Row],[50D EMA]]</f>
        <v>2.2529730401540181E-2</v>
      </c>
      <c r="U586" s="2">
        <f>(Table2[[#This Row],[Close Price]]-Table2[[#This Row],[200D EMA]])/Table2[[#This Row],[200D EMA]]</f>
        <v>8.6133589665247673E-2</v>
      </c>
      <c r="V586">
        <v>0.79036234983540099</v>
      </c>
      <c r="W586">
        <v>936</v>
      </c>
      <c r="X586">
        <v>957.95</v>
      </c>
      <c r="Y586">
        <v>890.15</v>
      </c>
      <c r="Z586">
        <v>936.35</v>
      </c>
      <c r="AA586">
        <v>862.4</v>
      </c>
      <c r="AB586">
        <v>959.4</v>
      </c>
      <c r="AC586" s="2">
        <f>(Table2[[#This Row],[Close Price]]/Table2[[#This Row],[Day Low]])-1</f>
        <v>-8.2799145299145005E-3</v>
      </c>
      <c r="AD586" s="2">
        <f>(Table2[[#This Row],[Day High]]/Table2[[#This Row],[Close Price]])-1</f>
        <v>3.1995690816051692E-2</v>
      </c>
      <c r="AE586" s="2">
        <f>(Table2[[#This Row],[Close Price]]/Table2[[#This Row],[Current Week Low]])-1</f>
        <v>4.2801774981744645E-2</v>
      </c>
      <c r="AF586" s="2">
        <f>(Table2[[#This Row],[Current Week High]]/Table2[[#This Row],[Close Price]])-1</f>
        <v>8.7260974952867443E-3</v>
      </c>
      <c r="AG586" s="2">
        <f>(Table2[[#This Row],[Close Price]]/Table2[[#This Row],[Current Month Low]])-1</f>
        <v>7.6356679035250563E-2</v>
      </c>
      <c r="AH586" s="2">
        <f>(Table2[[#This Row],[Current Month High]]/Table2[[#This Row],[Close Price]])-1</f>
        <v>3.3557769997306641E-2</v>
      </c>
      <c r="AI586">
        <v>3.3557769997306601</v>
      </c>
      <c r="AJ586">
        <v>28.3886583679114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0.02</v>
      </c>
      <c r="AM586" t="s">
        <v>10218</v>
      </c>
      <c r="AN586">
        <v>-0.66</v>
      </c>
      <c r="AO586" t="s">
        <v>10217</v>
      </c>
      <c r="AP586">
        <v>-2.6976021568060001E-2</v>
      </c>
      <c r="AQ586">
        <f>(Table2[[#This Row],[Sharpe Ratio]]-AVERAGE(Table2[Sharpe Ratio]))/_xlfn.STDEV.P(Table2[Sharpe Ratio])</f>
        <v>-0.97539167858314724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-3.4925388336293519</v>
      </c>
      <c r="AS586">
        <f>_xlfn.RANK.AVG(Table2[[#This Row],[1Y Return vs Nifty Z-Score]],Table2[1Y Return vs Nifty Z-Score])</f>
        <v>583</v>
      </c>
      <c r="AT586">
        <f>_xlfn.RANK.AVG(Table2[[#This Row],[6M Return vs Nifty Z-Score]],Table2[6M Return vs Nifty Z-Score])</f>
        <v>413</v>
      </c>
      <c r="AU586">
        <f>_xlfn.RANK.AVG(Table2[[#This Row],[Sharpe Ratio Z-Score]],Table2[Sharpe Ratio Z-Score])</f>
        <v>613</v>
      </c>
      <c r="AV586">
        <f>(Table2[[#This Row],[Rank 1Y]]+Table2[[#This Row],[Rank 6M]]+Table2[[#This Row],[Rank Sharpe]])/3</f>
        <v>536.33333333333337</v>
      </c>
    </row>
    <row r="587" spans="1:48" x14ac:dyDescent="0.3">
      <c r="A587" t="s">
        <v>432</v>
      </c>
      <c r="B587" t="s">
        <v>433</v>
      </c>
      <c r="C587" t="s">
        <v>10172</v>
      </c>
      <c r="D587" t="s">
        <v>290</v>
      </c>
      <c r="E587">
        <v>55200.037906259997</v>
      </c>
      <c r="F587">
        <v>5215.95</v>
      </c>
      <c r="G587">
        <v>2.9169907482446602</v>
      </c>
      <c r="H587">
        <f>(Table2[[#This Row],[1Y Return vs Nifty]]-AVERAGE(Table2[1Y Return vs Nifty]))/_xlfn.STDEV.P(Table2[1Y Return vs Nifty])</f>
        <v>-0.50328160465861538</v>
      </c>
      <c r="I587">
        <v>2.6131012293726599</v>
      </c>
      <c r="J587">
        <f>(Table2[[#This Row],[1M Return vs Nifty]]-AVERAGE(Table2[1M Return vs Nifty]))/_xlfn.STDEV.P(Table2[1M Return vs Nifty])</f>
        <v>5.5513696875565122E-2</v>
      </c>
      <c r="K587">
        <v>-21.436558898685998</v>
      </c>
      <c r="L587">
        <f>(Table2[[#This Row],[6M Return vs Nifty]]-AVERAGE(Table2[6M Return vs Nifty]))/_xlfn.STDEV.P(Table2[6M Return vs Nifty])</f>
        <v>-0.94014012465475238</v>
      </c>
      <c r="M587">
        <v>-0.30439779524655403</v>
      </c>
      <c r="N587">
        <f>(Table2[[#This Row],[1W Return vs Nifty]]-AVERAGE(Table2[1W Return vs Nifty]))/_xlfn.STDEV.P(Table2[1W Return vs Nifty])</f>
        <v>-0.46251284492537481</v>
      </c>
      <c r="O587">
        <v>5069.26</v>
      </c>
      <c r="P587">
        <v>4976.3599073096002</v>
      </c>
      <c r="Q587">
        <v>4874.4553085886701</v>
      </c>
      <c r="R587">
        <v>70.673027398125797</v>
      </c>
      <c r="S587" s="2">
        <f>(Table2[[#This Row],[Close Price]]-Table2[[#This Row],[20D EMA]])/Table2[[#This Row],[20D EMA]]</f>
        <v>2.8937162426073942E-2</v>
      </c>
      <c r="T587" s="2">
        <f>(Table2[[#This Row],[Close Price]]-Table2[[#This Row],[50D EMA]])/Table2[[#This Row],[50D EMA]]</f>
        <v>4.8145652073611905E-2</v>
      </c>
      <c r="U587" s="2">
        <f>(Table2[[#This Row],[Close Price]]-Table2[[#This Row],[200D EMA]])/Table2[[#This Row],[200D EMA]]</f>
        <v>7.0058020802780674E-2</v>
      </c>
      <c r="V587">
        <v>1.1785115647576501</v>
      </c>
      <c r="W587">
        <v>5219</v>
      </c>
      <c r="X587">
        <v>5267.85</v>
      </c>
      <c r="Y587">
        <v>5148</v>
      </c>
      <c r="Z587">
        <v>5259.45</v>
      </c>
      <c r="AA587">
        <v>4728.05</v>
      </c>
      <c r="AB587">
        <v>5259.45</v>
      </c>
      <c r="AC587" s="2">
        <f>(Table2[[#This Row],[Close Price]]/Table2[[#This Row],[Day Low]])-1</f>
        <v>-5.8440314236452018E-4</v>
      </c>
      <c r="AD587" s="2">
        <f>(Table2[[#This Row],[Day High]]/Table2[[#This Row],[Close Price]])-1</f>
        <v>9.9502487562190822E-3</v>
      </c>
      <c r="AE587" s="2">
        <f>(Table2[[#This Row],[Close Price]]/Table2[[#This Row],[Current Week Low]])-1</f>
        <v>1.3199300699300753E-2</v>
      </c>
      <c r="AF587" s="2">
        <f>(Table2[[#This Row],[Current Week High]]/Table2[[#This Row],[Close Price]])-1</f>
        <v>8.33980387081934E-3</v>
      </c>
      <c r="AG587" s="2">
        <f>(Table2[[#This Row],[Close Price]]/Table2[[#This Row],[Current Month Low]])-1</f>
        <v>0.10319264813189366</v>
      </c>
      <c r="AH587" s="2">
        <f>(Table2[[#This Row],[Current Month High]]/Table2[[#This Row],[Close Price]])-1</f>
        <v>8.33980387081934E-3</v>
      </c>
      <c r="AI587">
        <v>12.6036484245439</v>
      </c>
      <c r="AJ587">
        <v>29.646798568303801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-0.04</v>
      </c>
      <c r="AM587" t="s">
        <v>10217</v>
      </c>
      <c r="AN587">
        <v>3.16</v>
      </c>
      <c r="AO587" t="s">
        <v>10218</v>
      </c>
      <c r="AP587">
        <v>1.0186451904919999E-2</v>
      </c>
      <c r="AQ587">
        <f>(Table2[[#This Row],[Sharpe Ratio]]-AVERAGE(Table2[Sharpe Ratio]))/_xlfn.STDEV.P(Table2[Sharpe Ratio])</f>
        <v>-0.54520903528074471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-2.3956299126439222</v>
      </c>
      <c r="AS587">
        <f>_xlfn.RANK.AVG(Table2[[#This Row],[1Y Return vs Nifty Z-Score]],Table2[1Y Return vs Nifty Z-Score])</f>
        <v>492</v>
      </c>
      <c r="AT587">
        <f>_xlfn.RANK.AVG(Table2[[#This Row],[6M Return vs Nifty Z-Score]],Table2[6M Return vs Nifty Z-Score])</f>
        <v>631</v>
      </c>
      <c r="AU587">
        <f>_xlfn.RANK.AVG(Table2[[#This Row],[Sharpe Ratio Z-Score]],Table2[Sharpe Ratio Z-Score])</f>
        <v>487</v>
      </c>
      <c r="AV587">
        <f>(Table2[[#This Row],[Rank 1Y]]+Table2[[#This Row],[Rank 6M]]+Table2[[#This Row],[Rank Sharpe]])/3</f>
        <v>536.66666666666663</v>
      </c>
    </row>
    <row r="588" spans="1:48" x14ac:dyDescent="0.3">
      <c r="A588" t="s">
        <v>1710</v>
      </c>
      <c r="B588" t="s">
        <v>1711</v>
      </c>
      <c r="C588" t="s">
        <v>10178</v>
      </c>
      <c r="D588" t="s">
        <v>548</v>
      </c>
      <c r="E588">
        <v>4669.2142516249996</v>
      </c>
      <c r="F588">
        <v>417.55</v>
      </c>
      <c r="G588">
        <v>0.68145855407066902</v>
      </c>
      <c r="H588">
        <f>(Table2[[#This Row],[1Y Return vs Nifty]]-AVERAGE(Table2[1Y Return vs Nifty]))/_xlfn.STDEV.P(Table2[1Y Return vs Nifty])</f>
        <v>-0.53393410475864489</v>
      </c>
      <c r="I588">
        <v>8.3676124386740494</v>
      </c>
      <c r="J588">
        <f>(Table2[[#This Row],[1M Return vs Nifty]]-AVERAGE(Table2[1M Return vs Nifty]))/_xlfn.STDEV.P(Table2[1M Return vs Nifty])</f>
        <v>0.63468303458704634</v>
      </c>
      <c r="K588">
        <v>-5.1667043145906399</v>
      </c>
      <c r="L588">
        <f>(Table2[[#This Row],[6M Return vs Nifty]]-AVERAGE(Table2[6M Return vs Nifty]))/_xlfn.STDEV.P(Table2[6M Return vs Nifty])</f>
        <v>-0.38786804692535737</v>
      </c>
      <c r="M588">
        <v>10.242417708141501</v>
      </c>
      <c r="N588">
        <f>(Table2[[#This Row],[1W Return vs Nifty]]-AVERAGE(Table2[1W Return vs Nifty]))/_xlfn.STDEV.P(Table2[1W Return vs Nifty])</f>
        <v>1.7067145482066408</v>
      </c>
      <c r="O588">
        <v>391.78</v>
      </c>
      <c r="P588">
        <v>383.52625261364801</v>
      </c>
      <c r="Q588">
        <v>363.855580519022</v>
      </c>
      <c r="R588">
        <v>75.268995566515201</v>
      </c>
      <c r="S588" s="2">
        <f>(Table2[[#This Row],[Close Price]]-Table2[[#This Row],[20D EMA]])/Table2[[#This Row],[20D EMA]]</f>
        <v>6.5776711419674408E-2</v>
      </c>
      <c r="T588" s="2">
        <f>(Table2[[#This Row],[Close Price]]-Table2[[#This Row],[50D EMA]])/Table2[[#This Row],[50D EMA]]</f>
        <v>8.8712955513442854E-2</v>
      </c>
      <c r="U588" s="2">
        <f>(Table2[[#This Row],[Close Price]]-Table2[[#This Row],[200D EMA]])/Table2[[#This Row],[200D EMA]]</f>
        <v>0.14757069110877888</v>
      </c>
      <c r="V588">
        <v>1.6865234932436</v>
      </c>
      <c r="W588">
        <v>417.95</v>
      </c>
      <c r="X588">
        <v>423.35</v>
      </c>
      <c r="Y588">
        <v>403</v>
      </c>
      <c r="Z588">
        <v>437.65</v>
      </c>
      <c r="AA588">
        <v>356.45</v>
      </c>
      <c r="AB588">
        <v>437.65</v>
      </c>
      <c r="AC588" s="2">
        <f>(Table2[[#This Row],[Close Price]]/Table2[[#This Row],[Day Low]])-1</f>
        <v>-9.5705227898068568E-4</v>
      </c>
      <c r="AD588" s="2">
        <f>(Table2[[#This Row],[Day High]]/Table2[[#This Row],[Close Price]])-1</f>
        <v>1.3890552029697023E-2</v>
      </c>
      <c r="AE588" s="2">
        <f>(Table2[[#This Row],[Close Price]]/Table2[[#This Row],[Current Week Low]])-1</f>
        <v>3.6104218362282836E-2</v>
      </c>
      <c r="AF588" s="2">
        <f>(Table2[[#This Row],[Current Week High]]/Table2[[#This Row],[Close Price]])-1</f>
        <v>4.8137947551191385E-2</v>
      </c>
      <c r="AG588" s="2">
        <f>(Table2[[#This Row],[Close Price]]/Table2[[#This Row],[Current Month Low]])-1</f>
        <v>0.17141254032823694</v>
      </c>
      <c r="AH588" s="2">
        <f>(Table2[[#This Row],[Current Month High]]/Table2[[#This Row],[Close Price]])-1</f>
        <v>4.8137947551191385E-2</v>
      </c>
      <c r="AI588">
        <v>4.8137947551191296</v>
      </c>
      <c r="AJ588">
        <v>43.438680865681803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-0.05</v>
      </c>
      <c r="AM588" t="s">
        <v>10217</v>
      </c>
      <c r="AN588">
        <v>10.93</v>
      </c>
      <c r="AO588" t="s">
        <v>10218</v>
      </c>
      <c r="AP588">
        <v>-4.7629524187591997E-2</v>
      </c>
      <c r="AQ588">
        <f>(Table2[[#This Row],[Sharpe Ratio]]-AVERAGE(Table2[Sharpe Ratio]))/_xlfn.STDEV.P(Table2[Sharpe Ratio])</f>
        <v>-1.2144709841299992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0.20512444697968579</v>
      </c>
      <c r="AS588">
        <f>_xlfn.RANK.AVG(Table2[[#This Row],[1Y Return vs Nifty Z-Score]],Table2[1Y Return vs Nifty Z-Score])</f>
        <v>507</v>
      </c>
      <c r="AT588">
        <f>_xlfn.RANK.AVG(Table2[[#This Row],[6M Return vs Nifty Z-Score]],Table2[6M Return vs Nifty Z-Score])</f>
        <v>455</v>
      </c>
      <c r="AU588">
        <f>_xlfn.RANK.AVG(Table2[[#This Row],[Sharpe Ratio Z-Score]],Table2[Sharpe Ratio Z-Score])</f>
        <v>650</v>
      </c>
      <c r="AV588">
        <f>(Table2[[#This Row],[Rank 1Y]]+Table2[[#This Row],[Rank 6M]]+Table2[[#This Row],[Rank Sharpe]])/3</f>
        <v>537.33333333333337</v>
      </c>
    </row>
    <row r="589" spans="1:48" x14ac:dyDescent="0.3">
      <c r="A589" t="s">
        <v>1819</v>
      </c>
      <c r="B589" t="s">
        <v>1820</v>
      </c>
      <c r="C589" t="s">
        <v>10183</v>
      </c>
      <c r="D589" t="s">
        <v>130</v>
      </c>
      <c r="E589">
        <v>4056.9513849269902</v>
      </c>
      <c r="F589">
        <v>211.93</v>
      </c>
      <c r="G589">
        <v>-13.806320698307101</v>
      </c>
      <c r="H589">
        <f>(Table2[[#This Row],[1Y Return vs Nifty]]-AVERAGE(Table2[1Y Return vs Nifty]))/_xlfn.STDEV.P(Table2[1Y Return vs Nifty])</f>
        <v>-0.73258329269700095</v>
      </c>
      <c r="I589">
        <v>-7.8663920355988699</v>
      </c>
      <c r="J589">
        <f>(Table2[[#This Row],[1M Return vs Nifty]]-AVERAGE(Table2[1M Return vs Nifty]))/_xlfn.STDEV.P(Table2[1M Return vs Nifty])</f>
        <v>-0.99920684377002833</v>
      </c>
      <c r="K589">
        <v>-36.324567313981497</v>
      </c>
      <c r="L589">
        <f>(Table2[[#This Row],[6M Return vs Nifty]]-AVERAGE(Table2[6M Return vs Nifty]))/_xlfn.STDEV.P(Table2[6M Return vs Nifty])</f>
        <v>-1.4455061252092765</v>
      </c>
      <c r="M589">
        <v>-6.7686384032244398</v>
      </c>
      <c r="N589">
        <f>(Table2[[#This Row],[1W Return vs Nifty]]-AVERAGE(Table2[1W Return vs Nifty]))/_xlfn.STDEV.P(Table2[1W Return vs Nifty])</f>
        <v>-1.7920523441341578</v>
      </c>
      <c r="O589">
        <v>218.53</v>
      </c>
      <c r="P589">
        <v>219.286512169643</v>
      </c>
      <c r="Q589">
        <v>217.41885061499701</v>
      </c>
      <c r="R589">
        <v>33.404888371288301</v>
      </c>
      <c r="S589" s="2">
        <f>(Table2[[#This Row],[Close Price]]-Table2[[#This Row],[20D EMA]])/Table2[[#This Row],[20D EMA]]</f>
        <v>-3.0201802956115839E-2</v>
      </c>
      <c r="T589" s="2">
        <f>(Table2[[#This Row],[Close Price]]-Table2[[#This Row],[50D EMA]])/Table2[[#This Row],[50D EMA]]</f>
        <v>-3.3547490435489713E-2</v>
      </c>
      <c r="U589" s="2">
        <f>(Table2[[#This Row],[Close Price]]-Table2[[#This Row],[200D EMA]])/Table2[[#This Row],[200D EMA]]</f>
        <v>-2.5245513898500934E-2</v>
      </c>
      <c r="V589">
        <v>1.2694736868274099</v>
      </c>
      <c r="W589">
        <v>212.01</v>
      </c>
      <c r="X589">
        <v>215.11</v>
      </c>
      <c r="Y589">
        <v>209.5</v>
      </c>
      <c r="Z589">
        <v>215.9</v>
      </c>
      <c r="AA589">
        <v>209.5</v>
      </c>
      <c r="AB589">
        <v>233.63</v>
      </c>
      <c r="AC589" s="2">
        <f>(Table2[[#This Row],[Close Price]]/Table2[[#This Row],[Day Low]])-1</f>
        <v>-3.7734069147676852E-4</v>
      </c>
      <c r="AD589" s="2">
        <f>(Table2[[#This Row],[Day High]]/Table2[[#This Row],[Close Price]])-1</f>
        <v>1.5004954466097287E-2</v>
      </c>
      <c r="AE589" s="2">
        <f>(Table2[[#This Row],[Close Price]]/Table2[[#This Row],[Current Week Low]])-1</f>
        <v>1.1599045346062153E-2</v>
      </c>
      <c r="AF589" s="2">
        <f>(Table2[[#This Row],[Current Week High]]/Table2[[#This Row],[Close Price]])-1</f>
        <v>1.8732600386920151E-2</v>
      </c>
      <c r="AG589" s="2">
        <f>(Table2[[#This Row],[Close Price]]/Table2[[#This Row],[Current Month Low]])-1</f>
        <v>1.1599045346062153E-2</v>
      </c>
      <c r="AH589" s="2">
        <f>(Table2[[#This Row],[Current Month High]]/Table2[[#This Row],[Close Price]])-1</f>
        <v>0.10239229934412308</v>
      </c>
      <c r="AI589">
        <v>31.175388099844199</v>
      </c>
      <c r="AJ589">
        <v>26.980227681246198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-7.0000000000000007E-2</v>
      </c>
      <c r="AM589" t="s">
        <v>10217</v>
      </c>
      <c r="AN589">
        <v>-5.58</v>
      </c>
      <c r="AO589" t="s">
        <v>10217</v>
      </c>
      <c r="AP589">
        <v>6.1993200571496002E-2</v>
      </c>
      <c r="AQ589">
        <f>(Table2[[#This Row],[Sharpe Ratio]]-AVERAGE(Table2[Sharpe Ratio]))/_xlfn.STDEV.P(Table2[Sharpe Ratio])</f>
        <v>5.4491738094708697E-2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588</v>
      </c>
      <c r="AT589">
        <f>_xlfn.RANK.AVG(Table2[[#This Row],[6M Return vs Nifty Z-Score]],Table2[6M Return vs Nifty Z-Score])</f>
        <v>710</v>
      </c>
      <c r="AU589">
        <f>_xlfn.RANK.AVG(Table2[[#This Row],[Sharpe Ratio Z-Score]],Table2[Sharpe Ratio Z-Score])</f>
        <v>319</v>
      </c>
      <c r="AV589">
        <f>(Table2[[#This Row],[Rank 1Y]]+Table2[[#This Row],[Rank 6M]]+Table2[[#This Row],[Rank Sharpe]])/3</f>
        <v>539</v>
      </c>
    </row>
    <row r="590" spans="1:48" x14ac:dyDescent="0.3">
      <c r="A590" t="s">
        <v>1129</v>
      </c>
      <c r="B590" t="s">
        <v>1130</v>
      </c>
      <c r="C590" t="s">
        <v>10178</v>
      </c>
      <c r="D590" t="s">
        <v>60</v>
      </c>
      <c r="E590">
        <v>10885.926596339999</v>
      </c>
      <c r="F590">
        <v>888.45</v>
      </c>
      <c r="G590">
        <v>5.9877802132456903</v>
      </c>
      <c r="H590">
        <f>(Table2[[#This Row],[1Y Return vs Nifty]]-AVERAGE(Table2[1Y Return vs Nifty]))/_xlfn.STDEV.P(Table2[1Y Return vs Nifty])</f>
        <v>-0.4611764743328618</v>
      </c>
      <c r="I590">
        <v>-1.55307721649835</v>
      </c>
      <c r="J590">
        <f>(Table2[[#This Row],[1M Return vs Nifty]]-AVERAGE(Table2[1M Return vs Nifty]))/_xlfn.STDEV.P(Table2[1M Return vs Nifty])</f>
        <v>-0.36379608001439862</v>
      </c>
      <c r="K590">
        <v>-13.0239968647679</v>
      </c>
      <c r="L590">
        <f>(Table2[[#This Row],[6M Return vs Nifty]]-AVERAGE(Table2[6M Return vs Nifty]))/_xlfn.STDEV.P(Table2[6M Return vs Nifty])</f>
        <v>-0.654579913315119</v>
      </c>
      <c r="M590">
        <v>1.22247231605387</v>
      </c>
      <c r="N590">
        <f>(Table2[[#This Row],[1W Return vs Nifty]]-AVERAGE(Table2[1W Return vs Nifty]))/_xlfn.STDEV.P(Table2[1W Return vs Nifty])</f>
        <v>-0.14847222573340901</v>
      </c>
      <c r="O590">
        <v>865.8</v>
      </c>
      <c r="P590">
        <v>854.42641750418102</v>
      </c>
      <c r="Q590">
        <v>775.18116138830896</v>
      </c>
      <c r="R590">
        <v>63.503265399297597</v>
      </c>
      <c r="S590" s="2">
        <f>(Table2[[#This Row],[Close Price]]-Table2[[#This Row],[20D EMA]])/Table2[[#This Row],[20D EMA]]</f>
        <v>2.6160776160776267E-2</v>
      </c>
      <c r="T590" s="2">
        <f>(Table2[[#This Row],[Close Price]]-Table2[[#This Row],[50D EMA]])/Table2[[#This Row],[50D EMA]]</f>
        <v>3.9820377505652836E-2</v>
      </c>
      <c r="U590" s="2">
        <f>(Table2[[#This Row],[Close Price]]-Table2[[#This Row],[200D EMA]])/Table2[[#This Row],[200D EMA]]</f>
        <v>0.14611918381611919</v>
      </c>
      <c r="V590">
        <v>1.9308659679720199</v>
      </c>
      <c r="W590">
        <v>882.05</v>
      </c>
      <c r="X590">
        <v>895</v>
      </c>
      <c r="Y590">
        <v>842.55</v>
      </c>
      <c r="Z590">
        <v>892.75</v>
      </c>
      <c r="AA590">
        <v>819.05</v>
      </c>
      <c r="AB590">
        <v>972</v>
      </c>
      <c r="AC590" s="2">
        <f>(Table2[[#This Row],[Close Price]]/Table2[[#This Row],[Day Low]])-1</f>
        <v>7.2558244997449339E-3</v>
      </c>
      <c r="AD590" s="2">
        <f>(Table2[[#This Row],[Day High]]/Table2[[#This Row],[Close Price]])-1</f>
        <v>7.3723901176205864E-3</v>
      </c>
      <c r="AE590" s="2">
        <f>(Table2[[#This Row],[Close Price]]/Table2[[#This Row],[Current Week Low]])-1</f>
        <v>5.4477479081360247E-2</v>
      </c>
      <c r="AF590" s="2">
        <f>(Table2[[#This Row],[Current Week High]]/Table2[[#This Row],[Close Price]])-1</f>
        <v>4.8398896955370585E-3</v>
      </c>
      <c r="AG590" s="2">
        <f>(Table2[[#This Row],[Close Price]]/Table2[[#This Row],[Current Month Low]])-1</f>
        <v>8.4732311824675E-2</v>
      </c>
      <c r="AH590" s="2">
        <f>(Table2[[#This Row],[Current Month High]]/Table2[[#This Row],[Close Price]])-1</f>
        <v>9.4040182340030309E-2</v>
      </c>
      <c r="AI590">
        <v>9.4040182340030292</v>
      </c>
      <c r="AJ590">
        <v>49.0687919463087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-0.05</v>
      </c>
      <c r="AM590" t="s">
        <v>10217</v>
      </c>
      <c r="AN590">
        <v>4.7300000000000004</v>
      </c>
      <c r="AO590" t="s">
        <v>10218</v>
      </c>
      <c r="AP590">
        <v>-2.7584798000685001E-2</v>
      </c>
      <c r="AQ590">
        <f>(Table2[[#This Row],[Sharpe Ratio]]-AVERAGE(Table2[Sharpe Ratio]))/_xlfn.STDEV.P(Table2[Sharpe Ratio])</f>
        <v>-0.98243870830137192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-2.6104634016971602</v>
      </c>
      <c r="AS590">
        <f>_xlfn.RANK.AVG(Table2[[#This Row],[1Y Return vs Nifty Z-Score]],Table2[1Y Return vs Nifty Z-Score])</f>
        <v>472</v>
      </c>
      <c r="AT590">
        <f>_xlfn.RANK.AVG(Table2[[#This Row],[6M Return vs Nifty Z-Score]],Table2[6M Return vs Nifty Z-Score])</f>
        <v>539</v>
      </c>
      <c r="AU590">
        <f>_xlfn.RANK.AVG(Table2[[#This Row],[Sharpe Ratio Z-Score]],Table2[Sharpe Ratio Z-Score])</f>
        <v>614</v>
      </c>
      <c r="AV590">
        <f>(Table2[[#This Row],[Rank 1Y]]+Table2[[#This Row],[Rank 6M]]+Table2[[#This Row],[Rank Sharpe]])/3</f>
        <v>541.66666666666663</v>
      </c>
    </row>
    <row r="591" spans="1:48" x14ac:dyDescent="0.3">
      <c r="A591" t="s">
        <v>881</v>
      </c>
      <c r="B591" t="s">
        <v>882</v>
      </c>
      <c r="C591" t="s">
        <v>10187</v>
      </c>
      <c r="D591" t="s">
        <v>548</v>
      </c>
      <c r="E591">
        <v>17229.824968639899</v>
      </c>
      <c r="F591">
        <v>1621.6</v>
      </c>
      <c r="G591">
        <v>-1.60095152236125</v>
      </c>
      <c r="H591">
        <f>(Table2[[#This Row],[1Y Return vs Nifty]]-AVERAGE(Table2[1Y Return vs Nifty]))/_xlfn.STDEV.P(Table2[1Y Return vs Nifty])</f>
        <v>-0.56522937095005288</v>
      </c>
      <c r="I591">
        <v>4.6500754054294502</v>
      </c>
      <c r="J591">
        <f>(Table2[[#This Row],[1M Return vs Nifty]]-AVERAGE(Table2[1M Return vs Nifty]))/_xlfn.STDEV.P(Table2[1M Return vs Nifty])</f>
        <v>0.26052728388105922</v>
      </c>
      <c r="K591">
        <v>-6.2727091503568602</v>
      </c>
      <c r="L591">
        <f>(Table2[[#This Row],[6M Return vs Nifty]]-AVERAGE(Table2[6M Return vs Nifty]))/_xlfn.STDEV.P(Table2[6M Return vs Nifty])</f>
        <v>-0.4254108279914201</v>
      </c>
      <c r="M591">
        <v>6.0982923344169899</v>
      </c>
      <c r="N591">
        <f>(Table2[[#This Row],[1W Return vs Nifty]]-AVERAGE(Table2[1W Return vs Nifty]))/_xlfn.STDEV.P(Table2[1W Return vs Nifty])</f>
        <v>0.85436719479282008</v>
      </c>
      <c r="O591">
        <v>1500.51</v>
      </c>
      <c r="P591">
        <v>1446.99374425367</v>
      </c>
      <c r="Q591">
        <v>1410.1894218874299</v>
      </c>
      <c r="R591">
        <v>81.034901088066505</v>
      </c>
      <c r="S591" s="2">
        <f>(Table2[[#This Row],[Close Price]]-Table2[[#This Row],[20D EMA]])/Table2[[#This Row],[20D EMA]]</f>
        <v>8.0699228928830816E-2</v>
      </c>
      <c r="T591" s="2">
        <f>(Table2[[#This Row],[Close Price]]-Table2[[#This Row],[50D EMA]])/Table2[[#This Row],[50D EMA]]</f>
        <v>0.12066828653525953</v>
      </c>
      <c r="U591" s="2">
        <f>(Table2[[#This Row],[Close Price]]-Table2[[#This Row],[200D EMA]])/Table2[[#This Row],[200D EMA]]</f>
        <v>0.14991644018263389</v>
      </c>
      <c r="V591">
        <v>1.63121824806321</v>
      </c>
      <c r="W591">
        <v>1631</v>
      </c>
      <c r="X591">
        <v>1690</v>
      </c>
      <c r="Y591">
        <v>1505.4</v>
      </c>
      <c r="Z591">
        <v>1655.85</v>
      </c>
      <c r="AA591">
        <v>1401.2</v>
      </c>
      <c r="AB591">
        <v>1655.85</v>
      </c>
      <c r="AC591" s="2">
        <f>(Table2[[#This Row],[Close Price]]/Table2[[#This Row],[Day Low]])-1</f>
        <v>-5.7633353770693008E-3</v>
      </c>
      <c r="AD591" s="2">
        <f>(Table2[[#This Row],[Day High]]/Table2[[#This Row],[Close Price]])-1</f>
        <v>4.2180562407498901E-2</v>
      </c>
      <c r="AE591" s="2">
        <f>(Table2[[#This Row],[Close Price]]/Table2[[#This Row],[Current Week Low]])-1</f>
        <v>7.7188787033346529E-2</v>
      </c>
      <c r="AF591" s="2">
        <f>(Table2[[#This Row],[Current Week High]]/Table2[[#This Row],[Close Price]])-1</f>
        <v>2.1121114948199349E-2</v>
      </c>
      <c r="AG591" s="2">
        <f>(Table2[[#This Row],[Close Price]]/Table2[[#This Row],[Current Month Low]])-1</f>
        <v>0.15729374821581499</v>
      </c>
      <c r="AH591" s="2">
        <f>(Table2[[#This Row],[Current Month High]]/Table2[[#This Row],[Close Price]])-1</f>
        <v>2.1121114948199349E-2</v>
      </c>
      <c r="AI591">
        <v>2.11211149481993</v>
      </c>
      <c r="AJ591">
        <v>30.4585679806918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0.12</v>
      </c>
      <c r="AM591" t="s">
        <v>10218</v>
      </c>
      <c r="AN591">
        <v>8.58</v>
      </c>
      <c r="AO591" t="s">
        <v>10218</v>
      </c>
      <c r="AP591">
        <v>-4.4564216175181998E-2</v>
      </c>
      <c r="AQ591">
        <f>(Table2[[#This Row],[Sharpe Ratio]]-AVERAGE(Table2[Sharpe Ratio]))/_xlfn.STDEV.P(Table2[Sharpe Ratio])</f>
        <v>-1.1789878157592684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-1.0547335360268622</v>
      </c>
      <c r="AS591">
        <f>_xlfn.RANK.AVG(Table2[[#This Row],[1Y Return vs Nifty Z-Score]],Table2[1Y Return vs Nifty Z-Score])</f>
        <v>523</v>
      </c>
      <c r="AT591">
        <f>_xlfn.RANK.AVG(Table2[[#This Row],[6M Return vs Nifty Z-Score]],Table2[6M Return vs Nifty Z-Score])</f>
        <v>471</v>
      </c>
      <c r="AU591">
        <f>_xlfn.RANK.AVG(Table2[[#This Row],[Sharpe Ratio Z-Score]],Table2[Sharpe Ratio Z-Score])</f>
        <v>641</v>
      </c>
      <c r="AV591">
        <f>(Table2[[#This Row],[Rank 1Y]]+Table2[[#This Row],[Rank 6M]]+Table2[[#This Row],[Rank Sharpe]])/3</f>
        <v>545</v>
      </c>
    </row>
    <row r="592" spans="1:48" x14ac:dyDescent="0.3">
      <c r="A592" t="s">
        <v>1536</v>
      </c>
      <c r="B592" t="s">
        <v>1537</v>
      </c>
      <c r="C592" t="s">
        <v>10184</v>
      </c>
      <c r="D592" t="s">
        <v>1538</v>
      </c>
      <c r="E592">
        <v>6363.5870193749997</v>
      </c>
      <c r="F592">
        <v>468.95</v>
      </c>
      <c r="G592">
        <v>-3.8693806396426802</v>
      </c>
      <c r="H592">
        <f>(Table2[[#This Row],[1Y Return vs Nifty]]-AVERAGE(Table2[1Y Return vs Nifty]))/_xlfn.STDEV.P(Table2[1Y Return vs Nifty])</f>
        <v>-0.59633293721744485</v>
      </c>
      <c r="I592">
        <v>2.7741999358732401</v>
      </c>
      <c r="J592">
        <f>(Table2[[#This Row],[1M Return vs Nifty]]-AVERAGE(Table2[1M Return vs Nifty]))/_xlfn.STDEV.P(Table2[1M Return vs Nifty])</f>
        <v>7.1727659757296058E-2</v>
      </c>
      <c r="K592">
        <v>-15.3448628442983</v>
      </c>
      <c r="L592">
        <f>(Table2[[#This Row],[6M Return vs Nifty]]-AVERAGE(Table2[6M Return vs Nifty]))/_xlfn.STDEV.P(Table2[6M Return vs Nifty])</f>
        <v>-0.73336054838604947</v>
      </c>
      <c r="M592">
        <v>-1.77853632662951</v>
      </c>
      <c r="N592">
        <f>(Table2[[#This Row],[1W Return vs Nifty]]-AVERAGE(Table2[1W Return vs Nifty]))/_xlfn.STDEV.P(Table2[1W Return vs Nifty])</f>
        <v>-0.76570784084808396</v>
      </c>
      <c r="O592">
        <v>469.23</v>
      </c>
      <c r="P592">
        <v>464.79082320608001</v>
      </c>
      <c r="Q592">
        <v>446.32697048800799</v>
      </c>
      <c r="R592">
        <v>46.778598144638899</v>
      </c>
      <c r="S592" s="2">
        <f>(Table2[[#This Row],[Close Price]]-Table2[[#This Row],[20D EMA]])/Table2[[#This Row],[20D EMA]]</f>
        <v>-5.9672228970873459E-4</v>
      </c>
      <c r="T592" s="2">
        <f>(Table2[[#This Row],[Close Price]]-Table2[[#This Row],[50D EMA]])/Table2[[#This Row],[50D EMA]]</f>
        <v>8.9484916359372207E-3</v>
      </c>
      <c r="U592" s="2">
        <f>(Table2[[#This Row],[Close Price]]-Table2[[#This Row],[200D EMA]])/Table2[[#This Row],[200D EMA]]</f>
        <v>5.0687121791578672E-2</v>
      </c>
      <c r="V592">
        <v>1.1498855087794</v>
      </c>
      <c r="W592">
        <v>468.95</v>
      </c>
      <c r="X592">
        <v>473.8</v>
      </c>
      <c r="Y592">
        <v>466.05</v>
      </c>
      <c r="Z592">
        <v>496.9</v>
      </c>
      <c r="AA592">
        <v>443.05</v>
      </c>
      <c r="AB592">
        <v>496.9</v>
      </c>
      <c r="AC592" s="2">
        <f>(Table2[[#This Row],[Close Price]]/Table2[[#This Row],[Day Low]])-1</f>
        <v>0</v>
      </c>
      <c r="AD592" s="2">
        <f>(Table2[[#This Row],[Day High]]/Table2[[#This Row],[Close Price]])-1</f>
        <v>1.0342253971638904E-2</v>
      </c>
      <c r="AE592" s="2">
        <f>(Table2[[#This Row],[Close Price]]/Table2[[#This Row],[Current Week Low]])-1</f>
        <v>6.2225083145583948E-3</v>
      </c>
      <c r="AF592" s="2">
        <f>(Table2[[#This Row],[Current Week High]]/Table2[[#This Row],[Close Price]])-1</f>
        <v>5.9601236805629565E-2</v>
      </c>
      <c r="AG592" s="2">
        <f>(Table2[[#This Row],[Close Price]]/Table2[[#This Row],[Current Month Low]])-1</f>
        <v>5.8458413271639698E-2</v>
      </c>
      <c r="AH592" s="2">
        <f>(Table2[[#This Row],[Current Month High]]/Table2[[#This Row],[Close Price]])-1</f>
        <v>5.9601236805629565E-2</v>
      </c>
      <c r="AI592">
        <v>23.019511675018599</v>
      </c>
      <c r="AJ592">
        <v>36.9997078586035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-0.15</v>
      </c>
      <c r="AM592" t="s">
        <v>10217</v>
      </c>
      <c r="AN592">
        <v>1.24</v>
      </c>
      <c r="AO592" t="s">
        <v>10218</v>
      </c>
      <c r="AQ592">
        <f>(Table2[[#This Row],[Sharpe Ratio]]-AVERAGE(Table2[Sharpe Ratio]))/_xlfn.STDEV.P(Table2[Sharpe Ratio])</f>
        <v>-0.66312462046151466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-2.6867982871557969</v>
      </c>
      <c r="AS592">
        <f>_xlfn.RANK.AVG(Table2[[#This Row],[1Y Return vs Nifty Z-Score]],Table2[1Y Return vs Nifty Z-Score])</f>
        <v>533</v>
      </c>
      <c r="AT592">
        <f>_xlfn.RANK.AVG(Table2[[#This Row],[6M Return vs Nifty Z-Score]],Table2[6M Return vs Nifty Z-Score])</f>
        <v>570</v>
      </c>
      <c r="AU592">
        <f>_xlfn.RANK.AVG(Table2[[#This Row],[Sharpe Ratio Z-Score]],Table2[Sharpe Ratio Z-Score])</f>
        <v>537.5</v>
      </c>
      <c r="AV592">
        <f>(Table2[[#This Row],[Rank 1Y]]+Table2[[#This Row],[Rank 6M]]+Table2[[#This Row],[Rank Sharpe]])/3</f>
        <v>546.83333333333337</v>
      </c>
    </row>
    <row r="593" spans="1:48" x14ac:dyDescent="0.3">
      <c r="A593" t="s">
        <v>509</v>
      </c>
      <c r="B593" t="s">
        <v>510</v>
      </c>
      <c r="C593" t="s">
        <v>10183</v>
      </c>
      <c r="D593" t="s">
        <v>416</v>
      </c>
      <c r="E593">
        <v>41226.2739822</v>
      </c>
      <c r="F593">
        <v>1485.5</v>
      </c>
      <c r="G593">
        <v>-33.114485968973398</v>
      </c>
      <c r="H593">
        <f>(Table2[[#This Row],[1Y Return vs Nifty]]-AVERAGE(Table2[1Y Return vs Nifty]))/_xlfn.STDEV.P(Table2[1Y Return vs Nifty])</f>
        <v>-0.99732720442991385</v>
      </c>
      <c r="I593">
        <v>-9.9033682150951297</v>
      </c>
      <c r="J593">
        <f>(Table2[[#This Row],[1M Return vs Nifty]]-AVERAGE(Table2[1M Return vs Nifty]))/_xlfn.STDEV.P(Table2[1M Return vs Nifty])</f>
        <v>-1.2042206324139708</v>
      </c>
      <c r="K593">
        <v>-16.033590263875301</v>
      </c>
      <c r="L593">
        <f>(Table2[[#This Row],[6M Return vs Nifty]]-AVERAGE(Table2[6M Return vs Nifty]))/_xlfn.STDEV.P(Table2[6M Return vs Nifty])</f>
        <v>-0.75673905622906501</v>
      </c>
      <c r="M593">
        <v>-3.93779681364187</v>
      </c>
      <c r="N593">
        <f>(Table2[[#This Row],[1W Return vs Nifty]]-AVERAGE(Table2[1W Return vs Nifty]))/_xlfn.STDEV.P(Table2[1W Return vs Nifty])</f>
        <v>-1.2098160169918808</v>
      </c>
      <c r="O593">
        <v>1517.22</v>
      </c>
      <c r="P593">
        <v>1545.70439793009</v>
      </c>
      <c r="Q593">
        <v>1529.2637072006901</v>
      </c>
      <c r="R593">
        <v>42.080414611185397</v>
      </c>
      <c r="S593" s="2">
        <f>(Table2[[#This Row],[Close Price]]-Table2[[#This Row],[20D EMA]])/Table2[[#This Row],[20D EMA]]</f>
        <v>-2.0906658230184172E-2</v>
      </c>
      <c r="T593" s="2">
        <f>(Table2[[#This Row],[Close Price]]-Table2[[#This Row],[50D EMA]])/Table2[[#This Row],[50D EMA]]</f>
        <v>-3.8949489961154209E-2</v>
      </c>
      <c r="U593" s="2">
        <f>(Table2[[#This Row],[Close Price]]-Table2[[#This Row],[200D EMA]])/Table2[[#This Row],[200D EMA]]</f>
        <v>-2.861750200088076E-2</v>
      </c>
      <c r="V593">
        <v>0.71947765069643799</v>
      </c>
      <c r="W593">
        <v>1481</v>
      </c>
      <c r="X593">
        <v>1506.8</v>
      </c>
      <c r="Y593">
        <v>1468</v>
      </c>
      <c r="Z593">
        <v>1512</v>
      </c>
      <c r="AA593">
        <v>1455.4</v>
      </c>
      <c r="AB593">
        <v>1654</v>
      </c>
      <c r="AC593" s="2">
        <f>(Table2[[#This Row],[Close Price]]/Table2[[#This Row],[Day Low]])-1</f>
        <v>3.0384875084401575E-3</v>
      </c>
      <c r="AD593" s="2">
        <f>(Table2[[#This Row],[Day High]]/Table2[[#This Row],[Close Price]])-1</f>
        <v>1.4338606529787912E-2</v>
      </c>
      <c r="AE593" s="2">
        <f>(Table2[[#This Row],[Close Price]]/Table2[[#This Row],[Current Week Low]])-1</f>
        <v>1.1920980926430458E-2</v>
      </c>
      <c r="AF593" s="2">
        <f>(Table2[[#This Row],[Current Week High]]/Table2[[#This Row],[Close Price]])-1</f>
        <v>1.7839111410299591E-2</v>
      </c>
      <c r="AG593" s="2">
        <f>(Table2[[#This Row],[Close Price]]/Table2[[#This Row],[Current Month Low]])-1</f>
        <v>2.0681599560258279E-2</v>
      </c>
      <c r="AH593" s="2">
        <f>(Table2[[#This Row],[Current Month High]]/Table2[[#This Row],[Close Price]])-1</f>
        <v>0.11342982160888582</v>
      </c>
      <c r="AI593">
        <v>21.171322786940401</v>
      </c>
      <c r="AJ593">
        <v>13.831417624521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</v>
      </c>
      <c r="AM593" t="s">
        <v>10217</v>
      </c>
      <c r="AN593">
        <v>-3.61</v>
      </c>
      <c r="AO593" t="s">
        <v>10217</v>
      </c>
      <c r="AP593">
        <v>3.9888815710025997E-2</v>
      </c>
      <c r="AQ593">
        <f>(Table2[[#This Row],[Sharpe Ratio]]-AVERAGE(Table2[Sharpe Ratio]))/_xlfn.STDEV.P(Table2[Sharpe Ratio])</f>
        <v>-0.20138258402743153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677</v>
      </c>
      <c r="AT593">
        <f>_xlfn.RANK.AVG(Table2[[#This Row],[6M Return vs Nifty Z-Score]],Table2[6M Return vs Nifty Z-Score])</f>
        <v>578</v>
      </c>
      <c r="AU593">
        <f>_xlfn.RANK.AVG(Table2[[#This Row],[Sharpe Ratio Z-Score]],Table2[Sharpe Ratio Z-Score])</f>
        <v>389</v>
      </c>
      <c r="AV593">
        <f>(Table2[[#This Row],[Rank 1Y]]+Table2[[#This Row],[Rank 6M]]+Table2[[#This Row],[Rank Sharpe]])/3</f>
        <v>548</v>
      </c>
    </row>
    <row r="594" spans="1:48" x14ac:dyDescent="0.3">
      <c r="A594" t="s">
        <v>2129</v>
      </c>
      <c r="B594" t="s">
        <v>2130</v>
      </c>
      <c r="C594" t="s">
        <v>10189</v>
      </c>
      <c r="D594" t="s">
        <v>1785</v>
      </c>
      <c r="E594">
        <v>2745.6948987259998</v>
      </c>
      <c r="F594">
        <v>57.59</v>
      </c>
      <c r="G594">
        <v>10.9718452384852</v>
      </c>
      <c r="H594">
        <f>(Table2[[#This Row],[1Y Return vs Nifty]]-AVERAGE(Table2[1Y Return vs Nifty]))/_xlfn.STDEV.P(Table2[1Y Return vs Nifty])</f>
        <v>-0.39283746580377366</v>
      </c>
      <c r="I594">
        <v>1.4633682093367499</v>
      </c>
      <c r="J594">
        <f>(Table2[[#This Row],[1M Return vs Nifty]]-AVERAGE(Table2[1M Return vs Nifty]))/_xlfn.STDEV.P(Table2[1M Return vs Nifty])</f>
        <v>-6.0202493003932871E-2</v>
      </c>
      <c r="K594">
        <v>-20.436405942738901</v>
      </c>
      <c r="L594">
        <f>(Table2[[#This Row],[6M Return vs Nifty]]-AVERAGE(Table2[6M Return vs Nifty]))/_xlfn.STDEV.P(Table2[6M Return vs Nifty])</f>
        <v>-0.9061904327153999</v>
      </c>
      <c r="M594">
        <v>4.7237310647447401</v>
      </c>
      <c r="N594">
        <f>(Table2[[#This Row],[1W Return vs Nifty]]-AVERAGE(Table2[1W Return vs Nifty]))/_xlfn.STDEV.P(Table2[1W Return vs Nifty])</f>
        <v>0.57165285710923064</v>
      </c>
      <c r="O594">
        <v>54.7</v>
      </c>
      <c r="P594">
        <v>53.754790435096702</v>
      </c>
      <c r="Q594">
        <v>51.746272208082097</v>
      </c>
      <c r="R594">
        <v>72.012099041667796</v>
      </c>
      <c r="S594" s="2">
        <f>(Table2[[#This Row],[Close Price]]-Table2[[#This Row],[20D EMA]])/Table2[[#This Row],[20D EMA]]</f>
        <v>5.2833638025594161E-2</v>
      </c>
      <c r="T594" s="2">
        <f>(Table2[[#This Row],[Close Price]]-Table2[[#This Row],[50D EMA]])/Table2[[#This Row],[50D EMA]]</f>
        <v>7.134637739000986E-2</v>
      </c>
      <c r="U594" s="2">
        <f>(Table2[[#This Row],[Close Price]]-Table2[[#This Row],[200D EMA]])/Table2[[#This Row],[200D EMA]]</f>
        <v>0.11293041107230122</v>
      </c>
      <c r="V594">
        <v>1.31156445114271</v>
      </c>
      <c r="W594">
        <v>56.9</v>
      </c>
      <c r="X594">
        <v>58.14</v>
      </c>
      <c r="Y594">
        <v>55.67</v>
      </c>
      <c r="Z594">
        <v>58.9</v>
      </c>
      <c r="AA594">
        <v>49.65</v>
      </c>
      <c r="AB594">
        <v>58.9</v>
      </c>
      <c r="AC594" s="2">
        <f>(Table2[[#This Row],[Close Price]]/Table2[[#This Row],[Day Low]])-1</f>
        <v>1.2126537785588809E-2</v>
      </c>
      <c r="AD594" s="2">
        <f>(Table2[[#This Row],[Day High]]/Table2[[#This Row],[Close Price]])-1</f>
        <v>9.5502691439486309E-3</v>
      </c>
      <c r="AE594" s="2">
        <f>(Table2[[#This Row],[Close Price]]/Table2[[#This Row],[Current Week Low]])-1</f>
        <v>3.4488952757320002E-2</v>
      </c>
      <c r="AF594" s="2">
        <f>(Table2[[#This Row],[Current Week High]]/Table2[[#This Row],[Close Price]])-1</f>
        <v>2.274700468831381E-2</v>
      </c>
      <c r="AG594" s="2">
        <f>(Table2[[#This Row],[Close Price]]/Table2[[#This Row],[Current Month Low]])-1</f>
        <v>0.15991943605236658</v>
      </c>
      <c r="AH594" s="2">
        <f>(Table2[[#This Row],[Current Month High]]/Table2[[#This Row],[Close Price]])-1</f>
        <v>2.274700468831381E-2</v>
      </c>
      <c r="AI594">
        <v>20.5070324709151</v>
      </c>
      <c r="AJ594">
        <v>43.975000000000001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-0.02</v>
      </c>
      <c r="AM594" t="s">
        <v>10217</v>
      </c>
      <c r="AN594">
        <v>7.36</v>
      </c>
      <c r="AO594" t="s">
        <v>10218</v>
      </c>
      <c r="AP594">
        <v>-1.5657509334410999E-2</v>
      </c>
      <c r="AQ594">
        <f>(Table2[[#This Row],[Sharpe Ratio]]-AVERAGE(Table2[Sharpe Ratio]))/_xlfn.STDEV.P(Table2[Sharpe Ratio])</f>
        <v>-0.84437167221941933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-1.631949206633295</v>
      </c>
      <c r="AS594">
        <f>_xlfn.RANK.AVG(Table2[[#This Row],[1Y Return vs Nifty Z-Score]],Table2[1Y Return vs Nifty Z-Score])</f>
        <v>436</v>
      </c>
      <c r="AT594">
        <f>_xlfn.RANK.AVG(Table2[[#This Row],[6M Return vs Nifty Z-Score]],Table2[6M Return vs Nifty Z-Score])</f>
        <v>621</v>
      </c>
      <c r="AU594">
        <f>_xlfn.RANK.AVG(Table2[[#This Row],[Sharpe Ratio Z-Score]],Table2[Sharpe Ratio Z-Score])</f>
        <v>587</v>
      </c>
      <c r="AV594">
        <f>(Table2[[#This Row],[Rank 1Y]]+Table2[[#This Row],[Rank 6M]]+Table2[[#This Row],[Rank Sharpe]])/3</f>
        <v>548</v>
      </c>
    </row>
    <row r="595" spans="1:48" x14ac:dyDescent="0.3">
      <c r="A595" t="s">
        <v>650</v>
      </c>
      <c r="B595" t="s">
        <v>651</v>
      </c>
      <c r="C595" t="s">
        <v>10184</v>
      </c>
      <c r="D595" t="s">
        <v>628</v>
      </c>
      <c r="E595">
        <v>27945.297513320002</v>
      </c>
      <c r="F595">
        <v>1150.55</v>
      </c>
      <c r="G595">
        <v>-35.411957229441498</v>
      </c>
      <c r="H595">
        <f>(Table2[[#This Row],[1Y Return vs Nifty]]-AVERAGE(Table2[1Y Return vs Nifty]))/_xlfn.STDEV.P(Table2[1Y Return vs Nifty])</f>
        <v>-1.028828982049061</v>
      </c>
      <c r="I595">
        <v>2.9505911620783101</v>
      </c>
      <c r="J595">
        <f>(Table2[[#This Row],[1M Return vs Nifty]]-AVERAGE(Table2[1M Return vs Nifty]))/_xlfn.STDEV.P(Table2[1M Return vs Nifty])</f>
        <v>8.9480755709942392E-2</v>
      </c>
      <c r="K595">
        <v>-0.19253000034064199</v>
      </c>
      <c r="L595">
        <f>(Table2[[#This Row],[6M Return vs Nifty]]-AVERAGE(Table2[6M Return vs Nifty]))/_xlfn.STDEV.P(Table2[6M Return vs Nifty])</f>
        <v>-0.21902218728230516</v>
      </c>
      <c r="M595">
        <v>3.3386319574364798</v>
      </c>
      <c r="N595">
        <f>(Table2[[#This Row],[1W Return vs Nifty]]-AVERAGE(Table2[1W Return vs Nifty]))/_xlfn.STDEV.P(Table2[1W Return vs Nifty])</f>
        <v>0.28677113856484304</v>
      </c>
      <c r="O595">
        <v>1082.06</v>
      </c>
      <c r="P595">
        <v>1066.6882886370499</v>
      </c>
      <c r="Q595">
        <v>1094.4599031053301</v>
      </c>
      <c r="R595">
        <v>77.690280288744205</v>
      </c>
      <c r="S595" s="2">
        <f>(Table2[[#This Row],[Close Price]]-Table2[[#This Row],[20D EMA]])/Table2[[#This Row],[20D EMA]]</f>
        <v>6.3295935530377254E-2</v>
      </c>
      <c r="T595" s="2">
        <f>(Table2[[#This Row],[Close Price]]-Table2[[#This Row],[50D EMA]])/Table2[[#This Row],[50D EMA]]</f>
        <v>7.8618760753531344E-2</v>
      </c>
      <c r="U595" s="2">
        <f>(Table2[[#This Row],[Close Price]]-Table2[[#This Row],[200D EMA]])/Table2[[#This Row],[200D EMA]]</f>
        <v>5.1249110849583827E-2</v>
      </c>
      <c r="V595">
        <v>0.65752699686763105</v>
      </c>
      <c r="W595">
        <v>1130</v>
      </c>
      <c r="X595">
        <v>1155.7</v>
      </c>
      <c r="Y595">
        <v>1055</v>
      </c>
      <c r="Z595">
        <v>1160.8</v>
      </c>
      <c r="AA595">
        <v>1016.1</v>
      </c>
      <c r="AB595">
        <v>1160.8</v>
      </c>
      <c r="AC595" s="2">
        <f>(Table2[[#This Row],[Close Price]]/Table2[[#This Row],[Day Low]])-1</f>
        <v>1.8185840707964473E-2</v>
      </c>
      <c r="AD595" s="2">
        <f>(Table2[[#This Row],[Day High]]/Table2[[#This Row],[Close Price]])-1</f>
        <v>4.4761201164660314E-3</v>
      </c>
      <c r="AE595" s="2">
        <f>(Table2[[#This Row],[Close Price]]/Table2[[#This Row],[Current Week Low]])-1</f>
        <v>9.0568720379146983E-2</v>
      </c>
      <c r="AF595" s="2">
        <f>(Table2[[#This Row],[Current Week High]]/Table2[[#This Row],[Close Price]])-1</f>
        <v>8.908782756073208E-3</v>
      </c>
      <c r="AG595" s="2">
        <f>(Table2[[#This Row],[Close Price]]/Table2[[#This Row],[Current Month Low]])-1</f>
        <v>0.13231965357740383</v>
      </c>
      <c r="AH595" s="2">
        <f>(Table2[[#This Row],[Current Month High]]/Table2[[#This Row],[Close Price]])-1</f>
        <v>8.908782756073208E-3</v>
      </c>
      <c r="AI595">
        <v>29.320759636695499</v>
      </c>
      <c r="AJ595">
        <v>29.851588510806302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0.02</v>
      </c>
      <c r="AM595" t="s">
        <v>10218</v>
      </c>
      <c r="AN595">
        <v>12.13</v>
      </c>
      <c r="AO595" t="s">
        <v>10218</v>
      </c>
      <c r="AP595">
        <v>-9.6517450326000004E-4</v>
      </c>
      <c r="AQ595">
        <f>(Table2[[#This Row],[Sharpe Ratio]]-AVERAGE(Table2[Sharpe Ratio]))/_xlfn.STDEV.P(Table2[Sharpe Ratio])</f>
        <v>-0.67429721690782918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690</v>
      </c>
      <c r="AT595">
        <f>_xlfn.RANK.AVG(Table2[[#This Row],[6M Return vs Nifty Z-Score]],Table2[6M Return vs Nifty Z-Score])</f>
        <v>394</v>
      </c>
      <c r="AU595">
        <f>_xlfn.RANK.AVG(Table2[[#This Row],[Sharpe Ratio Z-Score]],Table2[Sharpe Ratio Z-Score])</f>
        <v>562</v>
      </c>
      <c r="AV595">
        <f>(Table2[[#This Row],[Rank 1Y]]+Table2[[#This Row],[Rank 6M]]+Table2[[#This Row],[Rank Sharpe]])/3</f>
        <v>548.66666666666663</v>
      </c>
    </row>
    <row r="596" spans="1:48" x14ac:dyDescent="0.3">
      <c r="A596" t="s">
        <v>1632</v>
      </c>
      <c r="B596" t="s">
        <v>1633</v>
      </c>
      <c r="C596" t="s">
        <v>10187</v>
      </c>
      <c r="D596" t="s">
        <v>287</v>
      </c>
      <c r="E596">
        <v>5362.268016</v>
      </c>
      <c r="F596">
        <v>560</v>
      </c>
      <c r="G596">
        <v>-20.898869197467899</v>
      </c>
      <c r="H596">
        <f>(Table2[[#This Row],[1Y Return vs Nifty]]-AVERAGE(Table2[1Y Return vs Nifty]))/_xlfn.STDEV.P(Table2[1Y Return vs Nifty])</f>
        <v>-0.82983277277452638</v>
      </c>
      <c r="I596">
        <v>-1.1206128019484101</v>
      </c>
      <c r="J596">
        <f>(Table2[[#This Row],[1M Return vs Nifty]]-AVERAGE(Table2[1M Return vs Nifty]))/_xlfn.STDEV.P(Table2[1M Return vs Nifty])</f>
        <v>-0.32027020623491564</v>
      </c>
      <c r="K596">
        <v>-19.046053829371601</v>
      </c>
      <c r="L596">
        <f>(Table2[[#This Row],[6M Return vs Nifty]]-AVERAGE(Table2[6M Return vs Nifty]))/_xlfn.STDEV.P(Table2[6M Return vs Nifty])</f>
        <v>-0.85899562550578723</v>
      </c>
      <c r="M596">
        <v>4.2061921523549</v>
      </c>
      <c r="N596">
        <f>(Table2[[#This Row],[1W Return vs Nifty]]-AVERAGE(Table2[1W Return vs Nifty]))/_xlfn.STDEV.P(Table2[1W Return vs Nifty])</f>
        <v>0.46520749590924104</v>
      </c>
      <c r="O596">
        <v>548.16</v>
      </c>
      <c r="P596">
        <v>537.86072388557795</v>
      </c>
      <c r="Q596">
        <v>531.45070493476999</v>
      </c>
      <c r="R596">
        <v>57.999048552096099</v>
      </c>
      <c r="S596" s="2">
        <f>(Table2[[#This Row],[Close Price]]-Table2[[#This Row],[20D EMA]])/Table2[[#This Row],[20D EMA]]</f>
        <v>2.1599532983070695E-2</v>
      </c>
      <c r="T596" s="2">
        <f>(Table2[[#This Row],[Close Price]]-Table2[[#This Row],[50D EMA]])/Table2[[#This Row],[50D EMA]]</f>
        <v>4.1161726691038056E-2</v>
      </c>
      <c r="U596" s="2">
        <f>(Table2[[#This Row],[Close Price]]-Table2[[#This Row],[200D EMA]])/Table2[[#This Row],[200D EMA]]</f>
        <v>5.3719554419885733E-2</v>
      </c>
      <c r="V596">
        <v>1.1094052941309001</v>
      </c>
      <c r="W596">
        <v>557.45000000000005</v>
      </c>
      <c r="X596">
        <v>566.79999999999995</v>
      </c>
      <c r="Y596">
        <v>542.29999999999995</v>
      </c>
      <c r="Z596">
        <v>577</v>
      </c>
      <c r="AA596">
        <v>521</v>
      </c>
      <c r="AB596">
        <v>580</v>
      </c>
      <c r="AC596" s="2">
        <f>(Table2[[#This Row],[Close Price]]/Table2[[#This Row],[Day Low]])-1</f>
        <v>4.5744012915955867E-3</v>
      </c>
      <c r="AD596" s="2">
        <f>(Table2[[#This Row],[Day High]]/Table2[[#This Row],[Close Price]])-1</f>
        <v>1.2142857142857011E-2</v>
      </c>
      <c r="AE596" s="2">
        <f>(Table2[[#This Row],[Close Price]]/Table2[[#This Row],[Current Week Low]])-1</f>
        <v>3.2638760833487046E-2</v>
      </c>
      <c r="AF596" s="2">
        <f>(Table2[[#This Row],[Current Week High]]/Table2[[#This Row],[Close Price]])-1</f>
        <v>3.0357142857142749E-2</v>
      </c>
      <c r="AG596" s="2">
        <f>(Table2[[#This Row],[Close Price]]/Table2[[#This Row],[Current Month Low]])-1</f>
        <v>7.4856046065259196E-2</v>
      </c>
      <c r="AH596" s="2">
        <f>(Table2[[#This Row],[Current Month High]]/Table2[[#This Row],[Close Price]])-1</f>
        <v>3.5714285714285809E-2</v>
      </c>
      <c r="AI596">
        <v>17.839285714285701</v>
      </c>
      <c r="AJ596">
        <v>28.750431084032599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0.01</v>
      </c>
      <c r="AM596" t="s">
        <v>10218</v>
      </c>
      <c r="AN596">
        <v>-0.35</v>
      </c>
      <c r="AO596" t="s">
        <v>10217</v>
      </c>
      <c r="AP596">
        <v>2.9682959141782001E-2</v>
      </c>
      <c r="AQ596">
        <f>(Table2[[#This Row],[Sharpe Ratio]]-AVERAGE(Table2[Sharpe Ratio]))/_xlfn.STDEV.P(Table2[Sharpe Ratio])</f>
        <v>-0.31952279229113972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-1.863413900897128</v>
      </c>
      <c r="AS596">
        <f>_xlfn.RANK.AVG(Table2[[#This Row],[1Y Return vs Nifty Z-Score]],Table2[1Y Return vs Nifty Z-Score])</f>
        <v>623</v>
      </c>
      <c r="AT596">
        <f>_xlfn.RANK.AVG(Table2[[#This Row],[6M Return vs Nifty Z-Score]],Table2[6M Return vs Nifty Z-Score])</f>
        <v>607</v>
      </c>
      <c r="AU596">
        <f>_xlfn.RANK.AVG(Table2[[#This Row],[Sharpe Ratio Z-Score]],Table2[Sharpe Ratio Z-Score])</f>
        <v>419</v>
      </c>
      <c r="AV596">
        <f>(Table2[[#This Row],[Rank 1Y]]+Table2[[#This Row],[Rank 6M]]+Table2[[#This Row],[Rank Sharpe]])/3</f>
        <v>549.66666666666663</v>
      </c>
    </row>
    <row r="597" spans="1:48" x14ac:dyDescent="0.3">
      <c r="A597" t="s">
        <v>940</v>
      </c>
      <c r="B597" t="s">
        <v>941</v>
      </c>
      <c r="C597" t="s">
        <v>10185</v>
      </c>
      <c r="D597" t="s">
        <v>942</v>
      </c>
      <c r="E597">
        <v>15724.29336725</v>
      </c>
      <c r="F597">
        <v>707.75</v>
      </c>
      <c r="G597">
        <v>-18.839674978439401</v>
      </c>
      <c r="H597">
        <f>(Table2[[#This Row],[1Y Return vs Nifty]]-AVERAGE(Table2[1Y Return vs Nifty]))/_xlfn.STDEV.P(Table2[1Y Return vs Nifty])</f>
        <v>-0.80159813085380327</v>
      </c>
      <c r="I597">
        <v>-9.0043894033100091</v>
      </c>
      <c r="J597">
        <f>(Table2[[#This Row],[1M Return vs Nifty]]-AVERAGE(Table2[1M Return vs Nifty]))/_xlfn.STDEV.P(Table2[1M Return vs Nifty])</f>
        <v>-1.1137418855489609</v>
      </c>
      <c r="K597">
        <v>-24.704230927627499</v>
      </c>
      <c r="L597">
        <f>(Table2[[#This Row],[6M Return vs Nifty]]-AVERAGE(Table2[6M Return vs Nifty]))/_xlfn.STDEV.P(Table2[6M Return vs Nifty])</f>
        <v>-1.0510596176000604</v>
      </c>
      <c r="M597">
        <v>3.3263335952912398</v>
      </c>
      <c r="N597">
        <f>(Table2[[#This Row],[1W Return vs Nifty]]-AVERAGE(Table2[1W Return vs Nifty]))/_xlfn.STDEV.P(Table2[1W Return vs Nifty])</f>
        <v>0.28424165997032863</v>
      </c>
      <c r="O597">
        <v>703.62</v>
      </c>
      <c r="P597">
        <v>697.50484360684197</v>
      </c>
      <c r="Q597">
        <v>680.90003249102404</v>
      </c>
      <c r="R597">
        <v>53.970011018010197</v>
      </c>
      <c r="S597" s="2">
        <f>(Table2[[#This Row],[Close Price]]-Table2[[#This Row],[20D EMA]])/Table2[[#This Row],[20D EMA]]</f>
        <v>5.8696455473124633E-3</v>
      </c>
      <c r="T597" s="2">
        <f>(Table2[[#This Row],[Close Price]]-Table2[[#This Row],[50D EMA]])/Table2[[#This Row],[50D EMA]]</f>
        <v>1.4688294263563348E-2</v>
      </c>
      <c r="U597" s="2">
        <f>(Table2[[#This Row],[Close Price]]-Table2[[#This Row],[200D EMA]])/Table2[[#This Row],[200D EMA]]</f>
        <v>3.9433053646285313E-2</v>
      </c>
      <c r="V597">
        <v>0.945695763105596</v>
      </c>
      <c r="W597">
        <v>708.8</v>
      </c>
      <c r="X597">
        <v>716.45</v>
      </c>
      <c r="Y597">
        <v>693.8</v>
      </c>
      <c r="Z597">
        <v>725</v>
      </c>
      <c r="AA597">
        <v>668.75</v>
      </c>
      <c r="AB597">
        <v>766.05</v>
      </c>
      <c r="AC597" s="2">
        <f>(Table2[[#This Row],[Close Price]]/Table2[[#This Row],[Day Low]])-1</f>
        <v>-1.4813769751692574E-3</v>
      </c>
      <c r="AD597" s="2">
        <f>(Table2[[#This Row],[Day High]]/Table2[[#This Row],[Close Price]])-1</f>
        <v>1.2292476156835042E-2</v>
      </c>
      <c r="AE597" s="2">
        <f>(Table2[[#This Row],[Close Price]]/Table2[[#This Row],[Current Week Low]])-1</f>
        <v>2.0106658979533121E-2</v>
      </c>
      <c r="AF597" s="2">
        <f>(Table2[[#This Row],[Current Week High]]/Table2[[#This Row],[Close Price]])-1</f>
        <v>2.4373013069586724E-2</v>
      </c>
      <c r="AG597" s="2">
        <f>(Table2[[#This Row],[Close Price]]/Table2[[#This Row],[Current Month Low]])-1</f>
        <v>5.8317757009345828E-2</v>
      </c>
      <c r="AH597" s="2">
        <f>(Table2[[#This Row],[Current Month High]]/Table2[[#This Row],[Close Price]])-1</f>
        <v>8.2373719533733514E-2</v>
      </c>
      <c r="AI597">
        <v>20.028258565877699</v>
      </c>
      <c r="AJ597">
        <v>19.149831649831601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-7.0000000000000007E-2</v>
      </c>
      <c r="AM597" t="s">
        <v>10217</v>
      </c>
      <c r="AN597">
        <v>0.57999999999999996</v>
      </c>
      <c r="AO597" t="s">
        <v>10218</v>
      </c>
      <c r="AP597">
        <v>4.2056968684805997E-2</v>
      </c>
      <c r="AQ597">
        <f>(Table2[[#This Row],[Sharpe Ratio]]-AVERAGE(Table2[Sharpe Ratio]))/_xlfn.STDEV.P(Table2[Sharpe Ratio])</f>
        <v>-0.17628463734600372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-2.8584426113784995</v>
      </c>
      <c r="AS597">
        <f>_xlfn.RANK.AVG(Table2[[#This Row],[1Y Return vs Nifty Z-Score]],Table2[1Y Return vs Nifty Z-Score])</f>
        <v>614</v>
      </c>
      <c r="AT597">
        <f>_xlfn.RANK.AVG(Table2[[#This Row],[6M Return vs Nifty Z-Score]],Table2[6M Return vs Nifty Z-Score])</f>
        <v>653</v>
      </c>
      <c r="AU597">
        <f>_xlfn.RANK.AVG(Table2[[#This Row],[Sharpe Ratio Z-Score]],Table2[Sharpe Ratio Z-Score])</f>
        <v>383</v>
      </c>
      <c r="AV597">
        <f>(Table2[[#This Row],[Rank 1Y]]+Table2[[#This Row],[Rank 6M]]+Table2[[#This Row],[Rank Sharpe]])/3</f>
        <v>550</v>
      </c>
    </row>
    <row r="598" spans="1:48" x14ac:dyDescent="0.3">
      <c r="A598" t="s">
        <v>1433</v>
      </c>
      <c r="B598" t="s">
        <v>1434</v>
      </c>
      <c r="C598" t="s">
        <v>10183</v>
      </c>
      <c r="D598" t="s">
        <v>1435</v>
      </c>
      <c r="E598">
        <v>7284.0089610000005</v>
      </c>
      <c r="F598">
        <v>558</v>
      </c>
      <c r="G598">
        <v>-15.265857783947199</v>
      </c>
      <c r="H598">
        <f>(Table2[[#This Row],[1Y Return vs Nifty]]-AVERAGE(Table2[1Y Return vs Nifty]))/_xlfn.STDEV.P(Table2[1Y Return vs Nifty])</f>
        <v>-0.75259573572071237</v>
      </c>
      <c r="I598">
        <v>5.9660345294038297</v>
      </c>
      <c r="J598">
        <f>(Table2[[#This Row],[1M Return vs Nifty]]-AVERAGE(Table2[1M Return vs Nifty]))/_xlfn.STDEV.P(Table2[1M Return vs Nifty])</f>
        <v>0.39297348939990306</v>
      </c>
      <c r="K598">
        <v>-26.3590869179226</v>
      </c>
      <c r="L598">
        <f>(Table2[[#This Row],[6M Return vs Nifty]]-AVERAGE(Table2[6M Return vs Nifty]))/_xlfn.STDEV.P(Table2[6M Return vs Nifty])</f>
        <v>-1.107232876640533</v>
      </c>
      <c r="M598">
        <v>0.51069782277412301</v>
      </c>
      <c r="N598">
        <f>(Table2[[#This Row],[1W Return vs Nifty]]-AVERAGE(Table2[1W Return vs Nifty]))/_xlfn.STDEV.P(Table2[1W Return vs Nifty])</f>
        <v>-0.29486719472277767</v>
      </c>
      <c r="O598">
        <v>524.08000000000004</v>
      </c>
      <c r="P598">
        <v>513.59947860092802</v>
      </c>
      <c r="Q598">
        <v>502.92808443224101</v>
      </c>
      <c r="R598">
        <v>67.0193931867354</v>
      </c>
      <c r="S598" s="2">
        <f>(Table2[[#This Row],[Close Price]]-Table2[[#This Row],[20D EMA]])/Table2[[#This Row],[20D EMA]]</f>
        <v>6.4722943062127836E-2</v>
      </c>
      <c r="T598" s="2">
        <f>(Table2[[#This Row],[Close Price]]-Table2[[#This Row],[50D EMA]])/Table2[[#This Row],[50D EMA]]</f>
        <v>8.6449701078399319E-2</v>
      </c>
      <c r="U598" s="2">
        <f>(Table2[[#This Row],[Close Price]]-Table2[[#This Row],[200D EMA]])/Table2[[#This Row],[200D EMA]]</f>
        <v>0.10950256562015236</v>
      </c>
      <c r="V598">
        <v>3.7360952240672298</v>
      </c>
      <c r="W598">
        <v>548</v>
      </c>
      <c r="X598">
        <v>563</v>
      </c>
      <c r="Y598">
        <v>522.15</v>
      </c>
      <c r="Z598">
        <v>571.25</v>
      </c>
      <c r="AA598">
        <v>464</v>
      </c>
      <c r="AB598">
        <v>572.9</v>
      </c>
      <c r="AC598" s="2">
        <f>(Table2[[#This Row],[Close Price]]/Table2[[#This Row],[Day Low]])-1</f>
        <v>1.8248175182481674E-2</v>
      </c>
      <c r="AD598" s="2">
        <f>(Table2[[#This Row],[Day High]]/Table2[[#This Row],[Close Price]])-1</f>
        <v>8.960573476702427E-3</v>
      </c>
      <c r="AE598" s="2">
        <f>(Table2[[#This Row],[Close Price]]/Table2[[#This Row],[Current Week Low]])-1</f>
        <v>6.8658431485205451E-2</v>
      </c>
      <c r="AF598" s="2">
        <f>(Table2[[#This Row],[Current Week High]]/Table2[[#This Row],[Close Price]])-1</f>
        <v>2.3745519713261665E-2</v>
      </c>
      <c r="AG598" s="2">
        <f>(Table2[[#This Row],[Close Price]]/Table2[[#This Row],[Current Month Low]])-1</f>
        <v>0.20258620689655182</v>
      </c>
      <c r="AH598" s="2">
        <f>(Table2[[#This Row],[Current Month High]]/Table2[[#This Row],[Close Price]])-1</f>
        <v>2.6702508960573468E-2</v>
      </c>
      <c r="AI598">
        <v>19.955197132616401</v>
      </c>
      <c r="AJ598">
        <v>42.692750287686998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-0.01</v>
      </c>
      <c r="AM598" t="s">
        <v>10217</v>
      </c>
      <c r="AN598">
        <v>10.44</v>
      </c>
      <c r="AO598" t="s">
        <v>10218</v>
      </c>
      <c r="AP598">
        <v>3.9333967749582997E-2</v>
      </c>
      <c r="AQ598">
        <f>(Table2[[#This Row],[Sharpe Ratio]]-AVERAGE(Table2[Sharpe Ratio]))/_xlfn.STDEV.P(Table2[Sharpe Ratio])</f>
        <v>-0.20780535248034035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-1.9695276701644604</v>
      </c>
      <c r="AS598">
        <f>_xlfn.RANK.AVG(Table2[[#This Row],[1Y Return vs Nifty Z-Score]],Table2[1Y Return vs Nifty Z-Score])</f>
        <v>597</v>
      </c>
      <c r="AT598">
        <f>_xlfn.RANK.AVG(Table2[[#This Row],[6M Return vs Nifty Z-Score]],Table2[6M Return vs Nifty Z-Score])</f>
        <v>663</v>
      </c>
      <c r="AU598">
        <f>_xlfn.RANK.AVG(Table2[[#This Row],[Sharpe Ratio Z-Score]],Table2[Sharpe Ratio Z-Score])</f>
        <v>392</v>
      </c>
      <c r="AV598">
        <f>(Table2[[#This Row],[Rank 1Y]]+Table2[[#This Row],[Rank 6M]]+Table2[[#This Row],[Rank Sharpe]])/3</f>
        <v>550.66666666666663</v>
      </c>
    </row>
    <row r="599" spans="1:48" x14ac:dyDescent="0.3">
      <c r="A599" t="s">
        <v>234</v>
      </c>
      <c r="B599" t="s">
        <v>235</v>
      </c>
      <c r="C599" t="s">
        <v>10175</v>
      </c>
      <c r="D599" t="s">
        <v>186</v>
      </c>
      <c r="E599">
        <v>112665.834490169</v>
      </c>
      <c r="F599">
        <v>635.70000000000005</v>
      </c>
      <c r="G599">
        <v>-15.869355237610099</v>
      </c>
      <c r="H599">
        <f>(Table2[[#This Row],[1Y Return vs Nifty]]-AVERAGE(Table2[1Y Return vs Nifty]))/_xlfn.STDEV.P(Table2[1Y Return vs Nifty])</f>
        <v>-0.76087059116988864</v>
      </c>
      <c r="I599">
        <v>1.7007080519089699</v>
      </c>
      <c r="J599">
        <f>(Table2[[#This Row],[1M Return vs Nifty]]-AVERAGE(Table2[1M Return vs Nifty]))/_xlfn.STDEV.P(Table2[1M Return vs Nifty])</f>
        <v>-3.6315154108334857E-2</v>
      </c>
      <c r="K599">
        <v>2.9632465016946701</v>
      </c>
      <c r="L599">
        <f>(Table2[[#This Row],[6M Return vs Nifty]]-AVERAGE(Table2[6M Return vs Nifty]))/_xlfn.STDEV.P(Table2[6M Return vs Nifty])</f>
        <v>-0.11190093204180847</v>
      </c>
      <c r="M599">
        <v>-4.4159172805667799</v>
      </c>
      <c r="N599">
        <f>(Table2[[#This Row],[1W Return vs Nifty]]-AVERAGE(Table2[1W Return vs Nifty]))/_xlfn.STDEV.P(Table2[1W Return vs Nifty])</f>
        <v>-1.3081539478808215</v>
      </c>
      <c r="O599">
        <v>628.96</v>
      </c>
      <c r="P599">
        <v>605.98845517070504</v>
      </c>
      <c r="Q599">
        <v>565.34947721457695</v>
      </c>
      <c r="R599">
        <v>53.170784510533302</v>
      </c>
      <c r="S599" s="2">
        <f>(Table2[[#This Row],[Close Price]]-Table2[[#This Row],[20D EMA]])/Table2[[#This Row],[20D EMA]]</f>
        <v>1.0716102772831354E-2</v>
      </c>
      <c r="T599" s="2">
        <f>(Table2[[#This Row],[Close Price]]-Table2[[#This Row],[50D EMA]])/Table2[[#This Row],[50D EMA]]</f>
        <v>4.902988592567388E-2</v>
      </c>
      <c r="U599" s="2">
        <f>(Table2[[#This Row],[Close Price]]-Table2[[#This Row],[200D EMA]])/Table2[[#This Row],[200D EMA]]</f>
        <v>0.12443722975040752</v>
      </c>
      <c r="V599">
        <v>0.81626038710377002</v>
      </c>
      <c r="W599">
        <v>636.75</v>
      </c>
      <c r="X599">
        <v>650.95000000000005</v>
      </c>
      <c r="Y599">
        <v>630</v>
      </c>
      <c r="Z599">
        <v>648.85</v>
      </c>
      <c r="AA599">
        <v>600.70000000000005</v>
      </c>
      <c r="AB599">
        <v>662.35</v>
      </c>
      <c r="AC599" s="2">
        <f>(Table2[[#This Row],[Close Price]]/Table2[[#This Row],[Day Low]])-1</f>
        <v>-1.6489988221436436E-3</v>
      </c>
      <c r="AD599" s="2">
        <f>(Table2[[#This Row],[Day High]]/Table2[[#This Row],[Close Price]])-1</f>
        <v>2.398930313040748E-2</v>
      </c>
      <c r="AE599" s="2">
        <f>(Table2[[#This Row],[Close Price]]/Table2[[#This Row],[Current Week Low]])-1</f>
        <v>9.0476190476191931E-3</v>
      </c>
      <c r="AF599" s="2">
        <f>(Table2[[#This Row],[Current Week High]]/Table2[[#This Row],[Close Price]])-1</f>
        <v>2.0685858109170896E-2</v>
      </c>
      <c r="AG599" s="2">
        <f>(Table2[[#This Row],[Close Price]]/Table2[[#This Row],[Current Month Low]])-1</f>
        <v>5.8265357083402636E-2</v>
      </c>
      <c r="AH599" s="2">
        <f>(Table2[[#This Row],[Current Month High]]/Table2[[#This Row],[Close Price]])-1</f>
        <v>4.1922290388548111E-2</v>
      </c>
      <c r="AI599">
        <v>4.1922290388548102</v>
      </c>
      <c r="AJ599">
        <v>29.9468520032706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0.03</v>
      </c>
      <c r="AM599" t="s">
        <v>10218</v>
      </c>
      <c r="AN599">
        <v>0.9</v>
      </c>
      <c r="AO599" t="s">
        <v>10218</v>
      </c>
      <c r="AP599">
        <v>-7.4368663705739996E-2</v>
      </c>
      <c r="AQ599">
        <f>(Table2[[#This Row],[Sharpe Ratio]]-AVERAGE(Table2[Sharpe Ratio]))/_xlfn.STDEV.P(Table2[Sharpe Ratio])</f>
        <v>-1.5239959603378395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-3.7412365855386929</v>
      </c>
      <c r="AS599">
        <f>_xlfn.RANK.AVG(Table2[[#This Row],[1Y Return vs Nifty Z-Score]],Table2[1Y Return vs Nifty Z-Score])</f>
        <v>600</v>
      </c>
      <c r="AT599">
        <f>_xlfn.RANK.AVG(Table2[[#This Row],[6M Return vs Nifty Z-Score]],Table2[6M Return vs Nifty Z-Score])</f>
        <v>362</v>
      </c>
      <c r="AU599">
        <f>_xlfn.RANK.AVG(Table2[[#This Row],[Sharpe Ratio Z-Score]],Table2[Sharpe Ratio Z-Score])</f>
        <v>692</v>
      </c>
      <c r="AV599">
        <f>(Table2[[#This Row],[Rank 1Y]]+Table2[[#This Row],[Rank 6M]]+Table2[[#This Row],[Rank Sharpe]])/3</f>
        <v>551.33333333333337</v>
      </c>
    </row>
    <row r="600" spans="1:48" x14ac:dyDescent="0.3">
      <c r="A600" t="s">
        <v>920</v>
      </c>
      <c r="B600" t="s">
        <v>921</v>
      </c>
      <c r="C600" t="s">
        <v>10188</v>
      </c>
      <c r="D600" t="s">
        <v>170</v>
      </c>
      <c r="E600">
        <v>16379.067820439999</v>
      </c>
      <c r="F600">
        <v>1059.5999999999999</v>
      </c>
      <c r="G600">
        <v>8.8030059431563501E-2</v>
      </c>
      <c r="H600">
        <f>(Table2[[#This Row],[1Y Return vs Nifty]]-AVERAGE(Table2[1Y Return vs Nifty]))/_xlfn.STDEV.P(Table2[1Y Return vs Nifty])</f>
        <v>-0.54207089967427635</v>
      </c>
      <c r="I600">
        <v>1.7312344001572799</v>
      </c>
      <c r="J600">
        <f>(Table2[[#This Row],[1M Return vs Nifty]]-AVERAGE(Table2[1M Return vs Nifty]))/_xlfn.STDEV.P(Table2[1M Return vs Nifty])</f>
        <v>-3.3242795005246038E-2</v>
      </c>
      <c r="K600">
        <v>-12.9567280893743</v>
      </c>
      <c r="L600">
        <f>(Table2[[#This Row],[6M Return vs Nifty]]-AVERAGE(Table2[6M Return vs Nifty]))/_xlfn.STDEV.P(Table2[6M Return vs Nifty])</f>
        <v>-0.65229650837373421</v>
      </c>
      <c r="M600">
        <v>2.1297584354496601</v>
      </c>
      <c r="N600">
        <f>(Table2[[#This Row],[1W Return vs Nifty]]-AVERAGE(Table2[1W Return vs Nifty]))/_xlfn.STDEV.P(Table2[1W Return vs Nifty])</f>
        <v>3.8134802991949622E-2</v>
      </c>
      <c r="O600">
        <v>1021.27</v>
      </c>
      <c r="P600">
        <v>1003.43677334467</v>
      </c>
      <c r="Q600">
        <v>974.05830252784904</v>
      </c>
      <c r="R600">
        <v>71.418222913184493</v>
      </c>
      <c r="S600" s="2">
        <f>(Table2[[#This Row],[Close Price]]-Table2[[#This Row],[20D EMA]])/Table2[[#This Row],[20D EMA]]</f>
        <v>3.7531700725567115E-2</v>
      </c>
      <c r="T600" s="2">
        <f>(Table2[[#This Row],[Close Price]]-Table2[[#This Row],[50D EMA]])/Table2[[#This Row],[50D EMA]]</f>
        <v>5.5970867469931219E-2</v>
      </c>
      <c r="U600" s="2">
        <f>(Table2[[#This Row],[Close Price]]-Table2[[#This Row],[200D EMA]])/Table2[[#This Row],[200D EMA]]</f>
        <v>8.7819894610163929E-2</v>
      </c>
      <c r="V600">
        <v>0.80782063481973698</v>
      </c>
      <c r="W600">
        <v>1053.1500000000001</v>
      </c>
      <c r="X600">
        <v>1072.4000000000001</v>
      </c>
      <c r="Y600">
        <v>1032.95</v>
      </c>
      <c r="Z600">
        <v>1093</v>
      </c>
      <c r="AA600">
        <v>961</v>
      </c>
      <c r="AB600">
        <v>1093</v>
      </c>
      <c r="AC600" s="2">
        <f>(Table2[[#This Row],[Close Price]]/Table2[[#This Row],[Day Low]])-1</f>
        <v>6.1244836917815348E-3</v>
      </c>
      <c r="AD600" s="2">
        <f>(Table2[[#This Row],[Day High]]/Table2[[#This Row],[Close Price]])-1</f>
        <v>1.2080030200075642E-2</v>
      </c>
      <c r="AE600" s="2">
        <f>(Table2[[#This Row],[Close Price]]/Table2[[#This Row],[Current Week Low]])-1</f>
        <v>2.5799893508882121E-2</v>
      </c>
      <c r="AF600" s="2">
        <f>(Table2[[#This Row],[Current Week High]]/Table2[[#This Row],[Close Price]])-1</f>
        <v>3.1521328803322035E-2</v>
      </c>
      <c r="AG600" s="2">
        <f>(Table2[[#This Row],[Close Price]]/Table2[[#This Row],[Current Month Low]])-1</f>
        <v>0.10260145681581667</v>
      </c>
      <c r="AH600" s="2">
        <f>(Table2[[#This Row],[Current Month High]]/Table2[[#This Row],[Close Price]])-1</f>
        <v>3.1521328803322035E-2</v>
      </c>
      <c r="AI600">
        <v>10.8909022272555</v>
      </c>
      <c r="AJ600">
        <v>28.234297470652201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</v>
      </c>
      <c r="AM600">
        <v>0</v>
      </c>
      <c r="AN600">
        <v>6.72</v>
      </c>
      <c r="AO600" t="s">
        <v>10218</v>
      </c>
      <c r="AP600">
        <v>-2.3579349600023999E-2</v>
      </c>
      <c r="AQ600">
        <f>(Table2[[#This Row],[Sharpe Ratio]]-AVERAGE(Table2[Sharpe Ratio]))/_xlfn.STDEV.P(Table2[Sharpe Ratio])</f>
        <v>-0.93607273156248405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-2.1255481316237912</v>
      </c>
      <c r="AS600">
        <f>_xlfn.RANK.AVG(Table2[[#This Row],[1Y Return vs Nifty Z-Score]],Table2[1Y Return vs Nifty Z-Score])</f>
        <v>512</v>
      </c>
      <c r="AT600">
        <f>_xlfn.RANK.AVG(Table2[[#This Row],[6M Return vs Nifty Z-Score]],Table2[6M Return vs Nifty Z-Score])</f>
        <v>538</v>
      </c>
      <c r="AU600">
        <f>_xlfn.RANK.AVG(Table2[[#This Row],[Sharpe Ratio Z-Score]],Table2[Sharpe Ratio Z-Score])</f>
        <v>605</v>
      </c>
      <c r="AV600">
        <f>(Table2[[#This Row],[Rank 1Y]]+Table2[[#This Row],[Rank 6M]]+Table2[[#This Row],[Rank Sharpe]])/3</f>
        <v>551.66666666666663</v>
      </c>
    </row>
    <row r="601" spans="1:48" x14ac:dyDescent="0.3">
      <c r="A601" t="s">
        <v>326</v>
      </c>
      <c r="B601" t="s">
        <v>327</v>
      </c>
      <c r="C601" t="s">
        <v>10178</v>
      </c>
      <c r="D601" t="s">
        <v>60</v>
      </c>
      <c r="E601">
        <v>81252.812337779993</v>
      </c>
      <c r="F601">
        <v>2028.1</v>
      </c>
      <c r="G601">
        <v>-9.9370863491973402</v>
      </c>
      <c r="H601">
        <f>(Table2[[#This Row],[1Y Return vs Nifty]]-AVERAGE(Table2[1Y Return vs Nifty]))/_xlfn.STDEV.P(Table2[1Y Return vs Nifty])</f>
        <v>-0.67953028519292125</v>
      </c>
      <c r="I601">
        <v>-6.8867366126127996</v>
      </c>
      <c r="J601">
        <f>(Table2[[#This Row],[1M Return vs Nifty]]-AVERAGE(Table2[1M Return vs Nifty]))/_xlfn.STDEV.P(Table2[1M Return vs Nifty])</f>
        <v>-0.90060830744270304</v>
      </c>
      <c r="K601">
        <v>-13.438706819933</v>
      </c>
      <c r="L601">
        <f>(Table2[[#This Row],[6M Return vs Nifty]]-AVERAGE(Table2[6M Return vs Nifty]))/_xlfn.STDEV.P(Table2[6M Return vs Nifty])</f>
        <v>-0.66865703535762244</v>
      </c>
      <c r="M601">
        <v>-4.0805467631005197</v>
      </c>
      <c r="N601">
        <f>(Table2[[#This Row],[1W Return vs Nifty]]-AVERAGE(Table2[1W Return vs Nifty]))/_xlfn.STDEV.P(Table2[1W Return vs Nifty])</f>
        <v>-1.239176263279913</v>
      </c>
      <c r="O601">
        <v>2103.73</v>
      </c>
      <c r="P601">
        <v>2137.4464327533501</v>
      </c>
      <c r="Q601">
        <v>2055.0961275613799</v>
      </c>
      <c r="R601">
        <v>32.720247501017703</v>
      </c>
      <c r="S601" s="2">
        <f>(Table2[[#This Row],[Close Price]]-Table2[[#This Row],[20D EMA]])/Table2[[#This Row],[20D EMA]]</f>
        <v>-3.5950430901303926E-2</v>
      </c>
      <c r="T601" s="2">
        <f>(Table2[[#This Row],[Close Price]]-Table2[[#This Row],[50D EMA]])/Table2[[#This Row],[50D EMA]]</f>
        <v>-5.1157507892488172E-2</v>
      </c>
      <c r="U601" s="2">
        <f>(Table2[[#This Row],[Close Price]]-Table2[[#This Row],[200D EMA]])/Table2[[#This Row],[200D EMA]]</f>
        <v>-1.3136187256317886E-2</v>
      </c>
      <c r="V601">
        <v>0.96159868028809503</v>
      </c>
      <c r="W601">
        <v>1994.9</v>
      </c>
      <c r="X601">
        <v>2041.45</v>
      </c>
      <c r="Y601">
        <v>2012</v>
      </c>
      <c r="Z601">
        <v>2104.9</v>
      </c>
      <c r="AA601">
        <v>2012</v>
      </c>
      <c r="AB601">
        <v>2250</v>
      </c>
      <c r="AC601" s="2">
        <f>(Table2[[#This Row],[Close Price]]/Table2[[#This Row],[Day Low]])-1</f>
        <v>1.6642438217454369E-2</v>
      </c>
      <c r="AD601" s="2">
        <f>(Table2[[#This Row],[Day High]]/Table2[[#This Row],[Close Price]])-1</f>
        <v>6.5825156550467501E-3</v>
      </c>
      <c r="AE601" s="2">
        <f>(Table2[[#This Row],[Close Price]]/Table2[[#This Row],[Current Week Low]])-1</f>
        <v>8.0019880715704872E-3</v>
      </c>
      <c r="AF601" s="2">
        <f>(Table2[[#This Row],[Current Week High]]/Table2[[#This Row],[Close Price]])-1</f>
        <v>3.7867955229032191E-2</v>
      </c>
      <c r="AG601" s="2">
        <f>(Table2[[#This Row],[Close Price]]/Table2[[#This Row],[Current Month Low]])-1</f>
        <v>8.0019880715704872E-3</v>
      </c>
      <c r="AH601" s="2">
        <f>(Table2[[#This Row],[Current Month High]]/Table2[[#This Row],[Close Price]])-1</f>
        <v>0.1094127508505498</v>
      </c>
      <c r="AI601">
        <v>22.7750110941275</v>
      </c>
      <c r="AJ601">
        <v>20.501470544547001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-0.19</v>
      </c>
      <c r="AM601" t="s">
        <v>10217</v>
      </c>
      <c r="AN601">
        <v>-5.78</v>
      </c>
      <c r="AO601" t="s">
        <v>10217</v>
      </c>
      <c r="AQ601">
        <f>(Table2[[#This Row],[Sharpe Ratio]]-AVERAGE(Table2[Sharpe Ratio]))/_xlfn.STDEV.P(Table2[Sharpe Ratio])</f>
        <v>-0.66312462046151466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572</v>
      </c>
      <c r="AT601">
        <f>_xlfn.RANK.AVG(Table2[[#This Row],[6M Return vs Nifty Z-Score]],Table2[6M Return vs Nifty Z-Score])</f>
        <v>546</v>
      </c>
      <c r="AU601">
        <f>_xlfn.RANK.AVG(Table2[[#This Row],[Sharpe Ratio Z-Score]],Table2[Sharpe Ratio Z-Score])</f>
        <v>537.5</v>
      </c>
      <c r="AV601">
        <f>(Table2[[#This Row],[Rank 1Y]]+Table2[[#This Row],[Rank 6M]]+Table2[[#This Row],[Rank Sharpe]])/3</f>
        <v>551.83333333333337</v>
      </c>
    </row>
    <row r="602" spans="1:48" x14ac:dyDescent="0.3">
      <c r="A602" t="s">
        <v>646</v>
      </c>
      <c r="B602" t="s">
        <v>647</v>
      </c>
      <c r="C602" t="s">
        <v>10173</v>
      </c>
      <c r="D602" t="s">
        <v>54</v>
      </c>
      <c r="E602">
        <v>28477.696085409902</v>
      </c>
      <c r="F602">
        <v>369.05</v>
      </c>
      <c r="G602">
        <v>-32.117167849241</v>
      </c>
      <c r="H602">
        <f>(Table2[[#This Row],[1Y Return vs Nifty]]-AVERAGE(Table2[1Y Return vs Nifty]))/_xlfn.STDEV.P(Table2[1Y Return vs Nifty])</f>
        <v>-0.98365247684400492</v>
      </c>
      <c r="I602">
        <v>-13.9415574454958</v>
      </c>
      <c r="J602">
        <f>(Table2[[#This Row],[1M Return vs Nifty]]-AVERAGE(Table2[1M Return vs Nifty]))/_xlfn.STDEV.P(Table2[1M Return vs Nifty])</f>
        <v>-1.6106487888739747</v>
      </c>
      <c r="K602">
        <v>-37.687554991795899</v>
      </c>
      <c r="L602">
        <f>(Table2[[#This Row],[6M Return vs Nifty]]-AVERAGE(Table2[6M Return vs Nifty]))/_xlfn.STDEV.P(Table2[6M Return vs Nifty])</f>
        <v>-1.4917720603382829</v>
      </c>
      <c r="M602">
        <v>-8.0300965266794293</v>
      </c>
      <c r="N602">
        <f>(Table2[[#This Row],[1W Return vs Nifty]]-AVERAGE(Table2[1W Return vs Nifty]))/_xlfn.STDEV.P(Table2[1W Return vs Nifty])</f>
        <v>-2.051504073028859</v>
      </c>
      <c r="O602">
        <v>395.41</v>
      </c>
      <c r="P602">
        <v>417.86272705406702</v>
      </c>
      <c r="Q602">
        <v>427.98026920822798</v>
      </c>
      <c r="R602">
        <v>29.606383195768</v>
      </c>
      <c r="S602" s="2">
        <f>(Table2[[#This Row],[Close Price]]-Table2[[#This Row],[20D EMA]])/Table2[[#This Row],[20D EMA]]</f>
        <v>-6.666498065299313E-2</v>
      </c>
      <c r="T602" s="2">
        <f>(Table2[[#This Row],[Close Price]]-Table2[[#This Row],[50D EMA]])/Table2[[#This Row],[50D EMA]]</f>
        <v>-0.11681522158771332</v>
      </c>
      <c r="U602" s="2">
        <f>(Table2[[#This Row],[Close Price]]-Table2[[#This Row],[200D EMA]])/Table2[[#This Row],[200D EMA]]</f>
        <v>-0.13769389256483749</v>
      </c>
      <c r="V602">
        <v>1.1654970955014201</v>
      </c>
      <c r="W602">
        <v>367.2</v>
      </c>
      <c r="X602">
        <v>372.7</v>
      </c>
      <c r="Y602">
        <v>368</v>
      </c>
      <c r="Z602">
        <v>385.5</v>
      </c>
      <c r="AA602">
        <v>364.25</v>
      </c>
      <c r="AB602">
        <v>436.95</v>
      </c>
      <c r="AC602" s="2">
        <f>(Table2[[#This Row],[Close Price]]/Table2[[#This Row],[Day Low]])-1</f>
        <v>5.0381263616559036E-3</v>
      </c>
      <c r="AD602" s="2">
        <f>(Table2[[#This Row],[Day High]]/Table2[[#This Row],[Close Price]])-1</f>
        <v>9.8902587725240299E-3</v>
      </c>
      <c r="AE602" s="2">
        <f>(Table2[[#This Row],[Close Price]]/Table2[[#This Row],[Current Week Low]])-1</f>
        <v>2.8532608695652772E-3</v>
      </c>
      <c r="AF602" s="2">
        <f>(Table2[[#This Row],[Current Week High]]/Table2[[#This Row],[Close Price]])-1</f>
        <v>4.4573905974800043E-2</v>
      </c>
      <c r="AG602" s="2">
        <f>(Table2[[#This Row],[Close Price]]/Table2[[#This Row],[Current Month Low]])-1</f>
        <v>1.3177762525737879E-2</v>
      </c>
      <c r="AH602" s="2">
        <f>(Table2[[#This Row],[Current Month High]]/Table2[[#This Row],[Close Price]])-1</f>
        <v>0.18398590976832407</v>
      </c>
      <c r="AI602">
        <v>40.821026961116303</v>
      </c>
      <c r="AJ602">
        <v>9.7383288730300297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-0.27</v>
      </c>
      <c r="AM602" t="s">
        <v>10217</v>
      </c>
      <c r="AN602">
        <v>-8.73</v>
      </c>
      <c r="AO602" t="s">
        <v>10217</v>
      </c>
      <c r="AP602">
        <v>7.6375721994371995E-2</v>
      </c>
      <c r="AQ602">
        <f>(Table2[[#This Row],[Sharpe Ratio]]-AVERAGE(Table2[Sharpe Ratio]))/_xlfn.STDEV.P(Table2[Sharpe Ratio])</f>
        <v>0.22097987800672866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671</v>
      </c>
      <c r="AT602">
        <f>_xlfn.RANK.AVG(Table2[[#This Row],[6M Return vs Nifty Z-Score]],Table2[6M Return vs Nifty Z-Score])</f>
        <v>715</v>
      </c>
      <c r="AU602">
        <f>_xlfn.RANK.AVG(Table2[[#This Row],[Sharpe Ratio Z-Score]],Table2[Sharpe Ratio Z-Score])</f>
        <v>274</v>
      </c>
      <c r="AV602">
        <f>(Table2[[#This Row],[Rank 1Y]]+Table2[[#This Row],[Rank 6M]]+Table2[[#This Row],[Rank Sharpe]])/3</f>
        <v>553.33333333333337</v>
      </c>
    </row>
    <row r="603" spans="1:48" x14ac:dyDescent="0.3">
      <c r="A603" t="s">
        <v>1832</v>
      </c>
      <c r="B603" t="s">
        <v>1833</v>
      </c>
      <c r="C603" t="s">
        <v>10184</v>
      </c>
      <c r="D603" t="s">
        <v>303</v>
      </c>
      <c r="E603">
        <v>4021.4619229</v>
      </c>
      <c r="F603">
        <v>182.75</v>
      </c>
      <c r="G603">
        <v>1.1300913407222599</v>
      </c>
      <c r="H603">
        <f>(Table2[[#This Row],[1Y Return vs Nifty]]-AVERAGE(Table2[1Y Return vs Nifty]))/_xlfn.STDEV.P(Table2[1Y Return vs Nifty])</f>
        <v>-0.52778267622026243</v>
      </c>
      <c r="I603">
        <v>-8.0110103773588293</v>
      </c>
      <c r="J603">
        <f>(Table2[[#This Row],[1M Return vs Nifty]]-AVERAGE(Table2[1M Return vs Nifty]))/_xlfn.STDEV.P(Table2[1M Return vs Nifty])</f>
        <v>-1.0137621215636774</v>
      </c>
      <c r="K603">
        <v>-20.959779126216599</v>
      </c>
      <c r="L603">
        <f>(Table2[[#This Row],[6M Return vs Nifty]]-AVERAGE(Table2[6M Return vs Nifty]))/_xlfn.STDEV.P(Table2[6M Return vs Nifty])</f>
        <v>-0.92395607370334287</v>
      </c>
      <c r="M603">
        <v>3.3034166779929799</v>
      </c>
      <c r="N603">
        <f>(Table2[[#This Row],[1W Return vs Nifty]]-AVERAGE(Table2[1W Return vs Nifty]))/_xlfn.STDEV.P(Table2[1W Return vs Nifty])</f>
        <v>0.27952819885464336</v>
      </c>
      <c r="O603">
        <v>183.45</v>
      </c>
      <c r="P603">
        <v>186.89894330844101</v>
      </c>
      <c r="Q603">
        <v>183.219729252831</v>
      </c>
      <c r="R603">
        <v>50.133032561424997</v>
      </c>
      <c r="S603" s="2">
        <f>(Table2[[#This Row],[Close Price]]-Table2[[#This Row],[20D EMA]])/Table2[[#This Row],[20D EMA]]</f>
        <v>-3.8157536113381774E-3</v>
      </c>
      <c r="T603" s="2">
        <f>(Table2[[#This Row],[Close Price]]-Table2[[#This Row],[50D EMA]])/Table2[[#This Row],[50D EMA]]</f>
        <v>-2.219885909998949E-2</v>
      </c>
      <c r="U603" s="2">
        <f>(Table2[[#This Row],[Close Price]]-Table2[[#This Row],[200D EMA]])/Table2[[#This Row],[200D EMA]]</f>
        <v>-2.5637482095763088E-3</v>
      </c>
      <c r="V603">
        <v>0.79879187092400405</v>
      </c>
      <c r="W603">
        <v>182.52</v>
      </c>
      <c r="X603">
        <v>185.5</v>
      </c>
      <c r="Y603">
        <v>181.23</v>
      </c>
      <c r="Z603">
        <v>187.3</v>
      </c>
      <c r="AA603">
        <v>169.84</v>
      </c>
      <c r="AB603">
        <v>194.62</v>
      </c>
      <c r="AC603" s="2">
        <f>(Table2[[#This Row],[Close Price]]/Table2[[#This Row],[Day Low]])-1</f>
        <v>1.2601358755204295E-3</v>
      </c>
      <c r="AD603" s="2">
        <f>(Table2[[#This Row],[Day High]]/Table2[[#This Row],[Close Price]])-1</f>
        <v>1.5047879616963078E-2</v>
      </c>
      <c r="AE603" s="2">
        <f>(Table2[[#This Row],[Close Price]]/Table2[[#This Row],[Current Week Low]])-1</f>
        <v>8.3871323732274128E-3</v>
      </c>
      <c r="AF603" s="2">
        <f>(Table2[[#This Row],[Current Week High]]/Table2[[#This Row],[Close Price]])-1</f>
        <v>2.4897400820793392E-2</v>
      </c>
      <c r="AG603" s="2">
        <f>(Table2[[#This Row],[Close Price]]/Table2[[#This Row],[Current Month Low]])-1</f>
        <v>7.6012717852096179E-2</v>
      </c>
      <c r="AH603" s="2">
        <f>(Table2[[#This Row],[Current Month High]]/Table2[[#This Row],[Close Price]])-1</f>
        <v>6.4952120383036993E-2</v>
      </c>
      <c r="AI603">
        <v>30.150478796169601</v>
      </c>
      <c r="AJ603">
        <v>43.614931237721002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-0.14000000000000001</v>
      </c>
      <c r="AM603" t="s">
        <v>10217</v>
      </c>
      <c r="AN603">
        <v>-2.04</v>
      </c>
      <c r="AO603" t="s">
        <v>10217</v>
      </c>
      <c r="AQ603">
        <f>(Table2[[#This Row],[Sharpe Ratio]]-AVERAGE(Table2[Sharpe Ratio]))/_xlfn.STDEV.P(Table2[Sharpe Ratio])</f>
        <v>-0.66312462046151466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503</v>
      </c>
      <c r="AT603">
        <f>_xlfn.RANK.AVG(Table2[[#This Row],[6M Return vs Nifty Z-Score]],Table2[6M Return vs Nifty Z-Score])</f>
        <v>626</v>
      </c>
      <c r="AU603">
        <f>_xlfn.RANK.AVG(Table2[[#This Row],[Sharpe Ratio Z-Score]],Table2[Sharpe Ratio Z-Score])</f>
        <v>537.5</v>
      </c>
      <c r="AV603">
        <f>(Table2[[#This Row],[Rank 1Y]]+Table2[[#This Row],[Rank 6M]]+Table2[[#This Row],[Rank Sharpe]])/3</f>
        <v>555.5</v>
      </c>
    </row>
    <row r="604" spans="1:48" x14ac:dyDescent="0.3">
      <c r="A604" t="s">
        <v>1884</v>
      </c>
      <c r="B604" t="s">
        <v>1885</v>
      </c>
      <c r="C604" t="s">
        <v>10183</v>
      </c>
      <c r="D604" t="s">
        <v>287</v>
      </c>
      <c r="E604">
        <v>3730.52322176999</v>
      </c>
      <c r="F604">
        <v>1188.3499999999999</v>
      </c>
      <c r="G604">
        <v>-29.231146933331399</v>
      </c>
      <c r="H604">
        <f>(Table2[[#This Row],[1Y Return vs Nifty]]-AVERAGE(Table2[1Y Return vs Nifty]))/_xlfn.STDEV.P(Table2[1Y Return vs Nifty])</f>
        <v>-0.94408080051379994</v>
      </c>
      <c r="I604">
        <v>13.354016838416401</v>
      </c>
      <c r="J604">
        <f>(Table2[[#This Row],[1M Return vs Nifty]]-AVERAGE(Table2[1M Return vs Nifty]))/_xlfn.STDEV.P(Table2[1M Return vs Nifty])</f>
        <v>1.1365453872213374</v>
      </c>
      <c r="K604">
        <v>2.6144676882376001</v>
      </c>
      <c r="L604">
        <f>(Table2[[#This Row],[6M Return vs Nifty]]-AVERAGE(Table2[6M Return vs Nifty]))/_xlfn.STDEV.P(Table2[6M Return vs Nifty])</f>
        <v>-0.12374005444946821</v>
      </c>
      <c r="M604">
        <v>11.6673000772024</v>
      </c>
      <c r="N604">
        <f>(Table2[[#This Row],[1W Return vs Nifty]]-AVERAGE(Table2[1W Return vs Nifty]))/_xlfn.STDEV.P(Table2[1W Return vs Nifty])</f>
        <v>1.9997787310365032</v>
      </c>
      <c r="O604">
        <v>1060.01</v>
      </c>
      <c r="P604">
        <v>994.73196742027801</v>
      </c>
      <c r="Q604">
        <v>1010.23833521389</v>
      </c>
      <c r="R604">
        <v>81.299720431417896</v>
      </c>
      <c r="S604" s="2">
        <f>(Table2[[#This Row],[Close Price]]-Table2[[#This Row],[20D EMA]])/Table2[[#This Row],[20D EMA]]</f>
        <v>0.12107432948745758</v>
      </c>
      <c r="T604" s="2">
        <f>(Table2[[#This Row],[Close Price]]-Table2[[#This Row],[50D EMA]])/Table2[[#This Row],[50D EMA]]</f>
        <v>0.19464342046013441</v>
      </c>
      <c r="U604" s="2">
        <f>(Table2[[#This Row],[Close Price]]-Table2[[#This Row],[200D EMA]])/Table2[[#This Row],[200D EMA]]</f>
        <v>0.17630657893060425</v>
      </c>
      <c r="V604">
        <v>1.2851813547817501</v>
      </c>
      <c r="W604">
        <v>1167.1500000000001</v>
      </c>
      <c r="X604">
        <v>1203.55</v>
      </c>
      <c r="Y604">
        <v>1054.25</v>
      </c>
      <c r="Z604">
        <v>1217.4000000000001</v>
      </c>
      <c r="AA604">
        <v>991.6</v>
      </c>
      <c r="AB604">
        <v>1217.4000000000001</v>
      </c>
      <c r="AC604" s="2">
        <f>(Table2[[#This Row],[Close Price]]/Table2[[#This Row],[Day Low]])-1</f>
        <v>1.8163903525681979E-2</v>
      </c>
      <c r="AD604" s="2">
        <f>(Table2[[#This Row],[Day High]]/Table2[[#This Row],[Close Price]])-1</f>
        <v>1.2790844448184568E-2</v>
      </c>
      <c r="AE604" s="2">
        <f>(Table2[[#This Row],[Close Price]]/Table2[[#This Row],[Current Week Low]])-1</f>
        <v>0.1271994308750295</v>
      </c>
      <c r="AF604" s="2">
        <f>(Table2[[#This Row],[Current Week High]]/Table2[[#This Row],[Close Price]])-1</f>
        <v>2.444565994866843E-2</v>
      </c>
      <c r="AG604" s="2">
        <f>(Table2[[#This Row],[Close Price]]/Table2[[#This Row],[Current Month Low]])-1</f>
        <v>0.19841670028237179</v>
      </c>
      <c r="AH604" s="2">
        <f>(Table2[[#This Row],[Current Month High]]/Table2[[#This Row],[Close Price]])-1</f>
        <v>2.444565994866843E-2</v>
      </c>
      <c r="AI604">
        <v>11.3308368746581</v>
      </c>
      <c r="AJ604">
        <v>58.098849198430102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0.26</v>
      </c>
      <c r="AM604" t="s">
        <v>10218</v>
      </c>
      <c r="AN604">
        <v>14.05</v>
      </c>
      <c r="AO604" t="s">
        <v>10218</v>
      </c>
      <c r="AP604">
        <v>-4.6128569560748997E-2</v>
      </c>
      <c r="AQ604">
        <f>(Table2[[#This Row],[Sharpe Ratio]]-AVERAGE(Table2[Sharpe Ratio]))/_xlfn.STDEV.P(Table2[Sharpe Ratio])</f>
        <v>-1.1970963433025592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659</v>
      </c>
      <c r="AT604">
        <f>_xlfn.RANK.AVG(Table2[[#This Row],[6M Return vs Nifty Z-Score]],Table2[6M Return vs Nifty Z-Score])</f>
        <v>363</v>
      </c>
      <c r="AU604">
        <f>_xlfn.RANK.AVG(Table2[[#This Row],[Sharpe Ratio Z-Score]],Table2[Sharpe Ratio Z-Score])</f>
        <v>646</v>
      </c>
      <c r="AV604">
        <f>(Table2[[#This Row],[Rank 1Y]]+Table2[[#This Row],[Rank 6M]]+Table2[[#This Row],[Rank Sharpe]])/3</f>
        <v>556</v>
      </c>
    </row>
    <row r="605" spans="1:48" x14ac:dyDescent="0.3">
      <c r="A605" t="s">
        <v>457</v>
      </c>
      <c r="B605" t="s">
        <v>458</v>
      </c>
      <c r="C605" t="s">
        <v>10181</v>
      </c>
      <c r="D605" t="s">
        <v>77</v>
      </c>
      <c r="E605">
        <v>48649.107289095002</v>
      </c>
      <c r="F605">
        <v>2590.65</v>
      </c>
      <c r="G605">
        <v>2.0728340583921501</v>
      </c>
      <c r="H605">
        <f>(Table2[[#This Row],[1Y Return vs Nifty]]-AVERAGE(Table2[1Y Return vs Nifty]))/_xlfn.STDEV.P(Table2[1Y Return vs Nifty])</f>
        <v>-0.51485625926997758</v>
      </c>
      <c r="I605">
        <v>-4.94106959946998</v>
      </c>
      <c r="J605">
        <f>(Table2[[#This Row],[1M Return vs Nifty]]-AVERAGE(Table2[1M Return vs Nifty]))/_xlfn.STDEV.P(Table2[1M Return vs Nifty])</f>
        <v>-0.70478443388979939</v>
      </c>
      <c r="K605">
        <v>-13.024522871418499</v>
      </c>
      <c r="L605">
        <f>(Table2[[#This Row],[6M Return vs Nifty]]-AVERAGE(Table2[6M Return vs Nifty]))/_xlfn.STDEV.P(Table2[6M Return vs Nifty])</f>
        <v>-0.65459776834783145</v>
      </c>
      <c r="M605">
        <v>-4.5559367550220502</v>
      </c>
      <c r="N605">
        <f>(Table2[[#This Row],[1W Return vs Nifty]]-AVERAGE(Table2[1W Return vs Nifty]))/_xlfn.STDEV.P(Table2[1W Return vs Nifty])</f>
        <v>-1.3369526008450978</v>
      </c>
      <c r="O605">
        <v>2630.97</v>
      </c>
      <c r="P605">
        <v>2609.13632998306</v>
      </c>
      <c r="Q605">
        <v>2424.01886335475</v>
      </c>
      <c r="R605">
        <v>37.495285852695403</v>
      </c>
      <c r="S605" s="2">
        <f>(Table2[[#This Row],[Close Price]]-Table2[[#This Row],[20D EMA]])/Table2[[#This Row],[20D EMA]]</f>
        <v>-1.5325146238839559E-2</v>
      </c>
      <c r="T605" s="2">
        <f>(Table2[[#This Row],[Close Price]]-Table2[[#This Row],[50D EMA]])/Table2[[#This Row],[50D EMA]]</f>
        <v>-7.0852296105125157E-3</v>
      </c>
      <c r="U605" s="2">
        <f>(Table2[[#This Row],[Close Price]]-Table2[[#This Row],[200D EMA]])/Table2[[#This Row],[200D EMA]]</f>
        <v>6.8741683146243723E-2</v>
      </c>
      <c r="V605">
        <v>0.95873026813889195</v>
      </c>
      <c r="W605">
        <v>2535.5500000000002</v>
      </c>
      <c r="X605">
        <v>2590.5500000000002</v>
      </c>
      <c r="Y605">
        <v>2525</v>
      </c>
      <c r="Z605">
        <v>2691.9</v>
      </c>
      <c r="AA605">
        <v>2525</v>
      </c>
      <c r="AB605">
        <v>2844</v>
      </c>
      <c r="AC605" s="2">
        <f>(Table2[[#This Row],[Close Price]]/Table2[[#This Row],[Day Low]])-1</f>
        <v>2.1730985387785617E-2</v>
      </c>
      <c r="AD605" s="2">
        <f>(Table2[[#This Row],[Day High]]/Table2[[#This Row],[Close Price]])-1</f>
        <v>-3.860035126312944E-5</v>
      </c>
      <c r="AE605" s="2">
        <f>(Table2[[#This Row],[Close Price]]/Table2[[#This Row],[Current Week Low]])-1</f>
        <v>2.6000000000000023E-2</v>
      </c>
      <c r="AF605" s="2">
        <f>(Table2[[#This Row],[Current Week High]]/Table2[[#This Row],[Close Price]])-1</f>
        <v>3.9082855653986392E-2</v>
      </c>
      <c r="AG605" s="2">
        <f>(Table2[[#This Row],[Close Price]]/Table2[[#This Row],[Current Month Low]])-1</f>
        <v>2.6000000000000023E-2</v>
      </c>
      <c r="AH605" s="2">
        <f>(Table2[[#This Row],[Current Month High]]/Table2[[#This Row],[Close Price]])-1</f>
        <v>9.7793989925308189E-2</v>
      </c>
      <c r="AI605">
        <v>9.77939899253081</v>
      </c>
      <c r="AJ605">
        <v>43.685524126455903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-0.04</v>
      </c>
      <c r="AM605" t="s">
        <v>10217</v>
      </c>
      <c r="AN605">
        <v>-3.56</v>
      </c>
      <c r="AO605" t="s">
        <v>10217</v>
      </c>
      <c r="AP605">
        <v>-3.5376359289822003E-2</v>
      </c>
      <c r="AQ605">
        <f>(Table2[[#This Row],[Sharpe Ratio]]-AVERAGE(Table2[Sharpe Ratio]))/_xlfn.STDEV.P(Table2[Sharpe Ratio])</f>
        <v>-1.0726316937938645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-4.28382275614657</v>
      </c>
      <c r="AS605">
        <f>_xlfn.RANK.AVG(Table2[[#This Row],[1Y Return vs Nifty Z-Score]],Table2[1Y Return vs Nifty Z-Score])</f>
        <v>497</v>
      </c>
      <c r="AT605">
        <f>_xlfn.RANK.AVG(Table2[[#This Row],[6M Return vs Nifty Z-Score]],Table2[6M Return vs Nifty Z-Score])</f>
        <v>540</v>
      </c>
      <c r="AU605">
        <f>_xlfn.RANK.AVG(Table2[[#This Row],[Sharpe Ratio Z-Score]],Table2[Sharpe Ratio Z-Score])</f>
        <v>632</v>
      </c>
      <c r="AV605">
        <f>(Table2[[#This Row],[Rank 1Y]]+Table2[[#This Row],[Rank 6M]]+Table2[[#This Row],[Rank Sharpe]])/3</f>
        <v>556.33333333333337</v>
      </c>
    </row>
    <row r="606" spans="1:48" x14ac:dyDescent="0.3">
      <c r="A606" t="s">
        <v>1076</v>
      </c>
      <c r="B606" t="s">
        <v>1077</v>
      </c>
      <c r="C606" t="s">
        <v>10181</v>
      </c>
      <c r="D606" t="s">
        <v>77</v>
      </c>
      <c r="E606">
        <v>11777.96782365</v>
      </c>
      <c r="F606">
        <v>1529.5</v>
      </c>
      <c r="G606">
        <v>-1.7787986973577501</v>
      </c>
      <c r="H606">
        <f>(Table2[[#This Row],[1Y Return vs Nifty]]-AVERAGE(Table2[1Y Return vs Nifty]))/_xlfn.STDEV.P(Table2[1Y Return vs Nifty])</f>
        <v>-0.56766792252339959</v>
      </c>
      <c r="I606">
        <v>-7.1709382498423597</v>
      </c>
      <c r="J606">
        <f>(Table2[[#This Row],[1M Return vs Nifty]]-AVERAGE(Table2[1M Return vs Nifty]))/_xlfn.STDEV.P(Table2[1M Return vs Nifty])</f>
        <v>-0.92921210505885998</v>
      </c>
      <c r="K606">
        <v>-15.064789159045</v>
      </c>
      <c r="L606">
        <f>(Table2[[#This Row],[6M Return vs Nifty]]-AVERAGE(Table2[6M Return vs Nifty]))/_xlfn.STDEV.P(Table2[6M Return vs Nifty])</f>
        <v>-0.72385358719763337</v>
      </c>
      <c r="M606">
        <v>-1.0565272850101</v>
      </c>
      <c r="N606">
        <f>(Table2[[#This Row],[1W Return vs Nifty]]-AVERAGE(Table2[1W Return vs Nifty]))/_xlfn.STDEV.P(Table2[1W Return vs Nifty])</f>
        <v>-0.61720787034355662</v>
      </c>
      <c r="O606">
        <v>1543.79</v>
      </c>
      <c r="P606">
        <v>1533.62664016144</v>
      </c>
      <c r="Q606">
        <v>1447.9084758552499</v>
      </c>
      <c r="R606">
        <v>44.984974393406802</v>
      </c>
      <c r="S606" s="2">
        <f>(Table2[[#This Row],[Close Price]]-Table2[[#This Row],[20D EMA]])/Table2[[#This Row],[20D EMA]]</f>
        <v>-9.2564403189552748E-3</v>
      </c>
      <c r="T606" s="2">
        <f>(Table2[[#This Row],[Close Price]]-Table2[[#This Row],[50D EMA]])/Table2[[#This Row],[50D EMA]]</f>
        <v>-2.6907723518715338E-3</v>
      </c>
      <c r="U606" s="2">
        <f>(Table2[[#This Row],[Close Price]]-Table2[[#This Row],[200D EMA]])/Table2[[#This Row],[200D EMA]]</f>
        <v>5.6351299481519831E-2</v>
      </c>
      <c r="V606">
        <v>0.67845145070257595</v>
      </c>
      <c r="W606">
        <v>1529</v>
      </c>
      <c r="X606">
        <v>1546.95</v>
      </c>
      <c r="Y606">
        <v>1522.05</v>
      </c>
      <c r="Z606">
        <v>1578.5</v>
      </c>
      <c r="AA606">
        <v>1478.55</v>
      </c>
      <c r="AB606">
        <v>1652.8</v>
      </c>
      <c r="AC606" s="2">
        <f>(Table2[[#This Row],[Close Price]]/Table2[[#This Row],[Day Low]])-1</f>
        <v>3.2701111837796226E-4</v>
      </c>
      <c r="AD606" s="2">
        <f>(Table2[[#This Row],[Day High]]/Table2[[#This Row],[Close Price]])-1</f>
        <v>1.1408957175547574E-2</v>
      </c>
      <c r="AE606" s="2">
        <f>(Table2[[#This Row],[Close Price]]/Table2[[#This Row],[Current Week Low]])-1</f>
        <v>4.8947143654940461E-3</v>
      </c>
      <c r="AF606" s="2">
        <f>(Table2[[#This Row],[Current Week High]]/Table2[[#This Row],[Close Price]])-1</f>
        <v>3.203661327231111E-2</v>
      </c>
      <c r="AG606" s="2">
        <f>(Table2[[#This Row],[Close Price]]/Table2[[#This Row],[Current Month Low]])-1</f>
        <v>3.4459436610192462E-2</v>
      </c>
      <c r="AH606" s="2">
        <f>(Table2[[#This Row],[Current Month High]]/Table2[[#This Row],[Close Price]])-1</f>
        <v>8.0614579928081076E-2</v>
      </c>
      <c r="AI606">
        <v>17.816279830009801</v>
      </c>
      <c r="AJ606">
        <v>44.2176229314978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-0.06</v>
      </c>
      <c r="AM606" t="s">
        <v>10217</v>
      </c>
      <c r="AN606">
        <v>-4.8</v>
      </c>
      <c r="AO606" t="s">
        <v>10217</v>
      </c>
      <c r="AP606">
        <v>-1.7359796018325001E-2</v>
      </c>
      <c r="AQ606">
        <f>(Table2[[#This Row],[Sharpe Ratio]]-AVERAGE(Table2[Sharpe Ratio]))/_xlfn.STDEV.P(Table2[Sharpe Ratio])</f>
        <v>-0.86407687795275256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-3.7020183630762018</v>
      </c>
      <c r="AS606">
        <f>_xlfn.RANK.AVG(Table2[[#This Row],[1Y Return vs Nifty Z-Score]],Table2[1Y Return vs Nifty Z-Score])</f>
        <v>524</v>
      </c>
      <c r="AT606">
        <f>_xlfn.RANK.AVG(Table2[[#This Row],[6M Return vs Nifty Z-Score]],Table2[6M Return vs Nifty Z-Score])</f>
        <v>566</v>
      </c>
      <c r="AU606">
        <f>_xlfn.RANK.AVG(Table2[[#This Row],[Sharpe Ratio Z-Score]],Table2[Sharpe Ratio Z-Score])</f>
        <v>590</v>
      </c>
      <c r="AV606">
        <f>(Table2[[#This Row],[Rank 1Y]]+Table2[[#This Row],[Rank 6M]]+Table2[[#This Row],[Rank Sharpe]])/3</f>
        <v>560</v>
      </c>
    </row>
    <row r="607" spans="1:48" x14ac:dyDescent="0.3">
      <c r="A607" t="s">
        <v>107</v>
      </c>
      <c r="B607" t="s">
        <v>108</v>
      </c>
      <c r="C607" t="s">
        <v>10172</v>
      </c>
      <c r="D607" t="s">
        <v>21</v>
      </c>
      <c r="E607">
        <v>272723.20509060001</v>
      </c>
      <c r="F607">
        <v>522</v>
      </c>
      <c r="G607">
        <v>2.43890319083564</v>
      </c>
      <c r="H607">
        <f>(Table2[[#This Row],[1Y Return vs Nifty]]-AVERAGE(Table2[1Y Return vs Nifty]))/_xlfn.STDEV.P(Table2[1Y Return vs Nifty])</f>
        <v>-0.50983690229176692</v>
      </c>
      <c r="I607">
        <v>-2.5619813717708202</v>
      </c>
      <c r="J607">
        <f>(Table2[[#This Row],[1M Return vs Nifty]]-AVERAGE(Table2[1M Return vs Nifty]))/_xlfn.STDEV.P(Table2[1M Return vs Nifty])</f>
        <v>-0.46533838833053043</v>
      </c>
      <c r="K607">
        <v>-5.6754796952310604</v>
      </c>
      <c r="L607">
        <f>(Table2[[#This Row],[6M Return vs Nifty]]-AVERAGE(Table2[6M Return vs Nifty]))/_xlfn.STDEV.P(Table2[6M Return vs Nifty])</f>
        <v>-0.40513817279596742</v>
      </c>
      <c r="M607">
        <v>1.4756672653777601</v>
      </c>
      <c r="N607">
        <f>(Table2[[#This Row],[1W Return vs Nifty]]-AVERAGE(Table2[1W Return vs Nifty]))/_xlfn.STDEV.P(Table2[1W Return vs Nifty])</f>
        <v>-9.639608770865471E-2</v>
      </c>
      <c r="O607">
        <v>523.54</v>
      </c>
      <c r="P607">
        <v>508.10163541736</v>
      </c>
      <c r="Q607">
        <v>472.97239525249699</v>
      </c>
      <c r="R607">
        <v>47.425611167727901</v>
      </c>
      <c r="S607" s="2">
        <f>(Table2[[#This Row],[Close Price]]-Table2[[#This Row],[20D EMA]])/Table2[[#This Row],[20D EMA]]</f>
        <v>-2.9415135424226682E-3</v>
      </c>
      <c r="T607" s="2">
        <f>(Table2[[#This Row],[Close Price]]-Table2[[#This Row],[50D EMA]])/Table2[[#This Row],[50D EMA]]</f>
        <v>2.735351278927441E-2</v>
      </c>
      <c r="U607" s="2">
        <f>(Table2[[#This Row],[Close Price]]-Table2[[#This Row],[200D EMA]])/Table2[[#This Row],[200D EMA]]</f>
        <v>0.10365849093862983</v>
      </c>
      <c r="V607">
        <v>1.34032468427787</v>
      </c>
      <c r="W607">
        <v>522</v>
      </c>
      <c r="X607">
        <v>526.79999999999995</v>
      </c>
      <c r="Y607">
        <v>519.45000000000005</v>
      </c>
      <c r="Z607">
        <v>530.54999999999995</v>
      </c>
      <c r="AA607">
        <v>486.35</v>
      </c>
      <c r="AB607">
        <v>579.9</v>
      </c>
      <c r="AC607" s="2">
        <f>(Table2[[#This Row],[Close Price]]/Table2[[#This Row],[Day Low]])-1</f>
        <v>0</v>
      </c>
      <c r="AD607" s="2">
        <f>(Table2[[#This Row],[Day High]]/Table2[[#This Row],[Close Price]])-1</f>
        <v>9.1954022988505191E-3</v>
      </c>
      <c r="AE607" s="2">
        <f>(Table2[[#This Row],[Close Price]]/Table2[[#This Row],[Current Week Low]])-1</f>
        <v>4.9090384060062053E-3</v>
      </c>
      <c r="AF607" s="2">
        <f>(Table2[[#This Row],[Current Week High]]/Table2[[#This Row],[Close Price]])-1</f>
        <v>1.6379310344827536E-2</v>
      </c>
      <c r="AG607" s="2">
        <f>(Table2[[#This Row],[Close Price]]/Table2[[#This Row],[Current Month Low]])-1</f>
        <v>7.3301120592166091E-2</v>
      </c>
      <c r="AH607" s="2">
        <f>(Table2[[#This Row],[Current Month High]]/Table2[[#This Row],[Close Price]])-1</f>
        <v>0.11091954022988504</v>
      </c>
      <c r="AI607">
        <v>11.091954022988499</v>
      </c>
      <c r="AJ607">
        <v>39.181442474336698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-0.06</v>
      </c>
      <c r="AM607" t="s">
        <v>10217</v>
      </c>
      <c r="AN607">
        <v>-6.81</v>
      </c>
      <c r="AO607" t="s">
        <v>10217</v>
      </c>
      <c r="AP607">
        <v>-0.10984163471042301</v>
      </c>
      <c r="AQ607">
        <f>(Table2[[#This Row],[Sharpe Ratio]]-AVERAGE(Table2[Sharpe Ratio]))/_xlfn.STDEV.P(Table2[Sharpe Ratio])</f>
        <v>-1.9346213844953331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-3.4113309356222521</v>
      </c>
      <c r="AS607">
        <f>_xlfn.RANK.AVG(Table2[[#This Row],[1Y Return vs Nifty Z-Score]],Table2[1Y Return vs Nifty Z-Score])</f>
        <v>495</v>
      </c>
      <c r="AT607">
        <f>_xlfn.RANK.AVG(Table2[[#This Row],[6M Return vs Nifty Z-Score]],Table2[6M Return vs Nifty Z-Score])</f>
        <v>464</v>
      </c>
      <c r="AU607">
        <f>_xlfn.RANK.AVG(Table2[[#This Row],[Sharpe Ratio Z-Score]],Table2[Sharpe Ratio Z-Score])</f>
        <v>723</v>
      </c>
      <c r="AV607">
        <f>(Table2[[#This Row],[Rank 1Y]]+Table2[[#This Row],[Rank 6M]]+Table2[[#This Row],[Rank Sharpe]])/3</f>
        <v>560.66666666666663</v>
      </c>
    </row>
    <row r="608" spans="1:48" x14ac:dyDescent="0.3">
      <c r="A608" t="s">
        <v>759</v>
      </c>
      <c r="B608" t="s">
        <v>760</v>
      </c>
      <c r="C608" t="s">
        <v>10184</v>
      </c>
      <c r="D608" t="s">
        <v>528</v>
      </c>
      <c r="E608">
        <v>21632.777708051999</v>
      </c>
      <c r="F608">
        <v>179.34</v>
      </c>
      <c r="G608">
        <v>-33.412421005137297</v>
      </c>
      <c r="H608">
        <f>(Table2[[#This Row],[1Y Return vs Nifty]]-AVERAGE(Table2[1Y Return vs Nifty]))/_xlfn.STDEV.P(Table2[1Y Return vs Nifty])</f>
        <v>-1.0014123407341982</v>
      </c>
      <c r="I608">
        <v>5.8096897973919699</v>
      </c>
      <c r="J608">
        <f>(Table2[[#This Row],[1M Return vs Nifty]]-AVERAGE(Table2[1M Return vs Nifty]))/_xlfn.STDEV.P(Table2[1M Return vs Nifty])</f>
        <v>0.37723799569756639</v>
      </c>
      <c r="K608">
        <v>-16.2536086933044</v>
      </c>
      <c r="L608">
        <f>(Table2[[#This Row],[6M Return vs Nifty]]-AVERAGE(Table2[6M Return vs Nifty]))/_xlfn.STDEV.P(Table2[6M Return vs Nifty])</f>
        <v>-0.76420747179058757</v>
      </c>
      <c r="M608">
        <v>1.55145424639848</v>
      </c>
      <c r="N608">
        <f>(Table2[[#This Row],[1W Return vs Nifty]]-AVERAGE(Table2[1W Return vs Nifty]))/_xlfn.STDEV.P(Table2[1W Return vs Nifty])</f>
        <v>-8.080852052118373E-2</v>
      </c>
      <c r="O608">
        <v>174.32</v>
      </c>
      <c r="P608">
        <v>169.47312347969401</v>
      </c>
      <c r="Q608">
        <v>170.582285604498</v>
      </c>
      <c r="R608">
        <v>61.682620370824502</v>
      </c>
      <c r="S608" s="2">
        <f>(Table2[[#This Row],[Close Price]]-Table2[[#This Row],[20D EMA]])/Table2[[#This Row],[20D EMA]]</f>
        <v>2.8797613584213001E-2</v>
      </c>
      <c r="T608" s="2">
        <f>(Table2[[#This Row],[Close Price]]-Table2[[#This Row],[50D EMA]])/Table2[[#This Row],[50D EMA]]</f>
        <v>5.8220892597688069E-2</v>
      </c>
      <c r="U608" s="2">
        <f>(Table2[[#This Row],[Close Price]]-Table2[[#This Row],[200D EMA]])/Table2[[#This Row],[200D EMA]]</f>
        <v>5.1340116381176443E-2</v>
      </c>
      <c r="V608">
        <v>1.0799292007035</v>
      </c>
      <c r="W608">
        <v>175.9</v>
      </c>
      <c r="X608">
        <v>179</v>
      </c>
      <c r="Y608">
        <v>175.32</v>
      </c>
      <c r="Z608">
        <v>182.95</v>
      </c>
      <c r="AA608">
        <v>161.5</v>
      </c>
      <c r="AB608">
        <v>182.95</v>
      </c>
      <c r="AC608" s="2">
        <f>(Table2[[#This Row],[Close Price]]/Table2[[#This Row],[Day Low]])-1</f>
        <v>1.9556566230813033E-2</v>
      </c>
      <c r="AD608" s="2">
        <f>(Table2[[#This Row],[Day High]]/Table2[[#This Row],[Close Price]])-1</f>
        <v>-1.8958403033344506E-3</v>
      </c>
      <c r="AE608" s="2">
        <f>(Table2[[#This Row],[Close Price]]/Table2[[#This Row],[Current Week Low]])-1</f>
        <v>2.2929500342231401E-2</v>
      </c>
      <c r="AF608" s="2">
        <f>(Table2[[#This Row],[Current Week High]]/Table2[[#This Row],[Close Price]])-1</f>
        <v>2.0129363220698027E-2</v>
      </c>
      <c r="AG608" s="2">
        <f>(Table2[[#This Row],[Close Price]]/Table2[[#This Row],[Current Month Low]])-1</f>
        <v>0.11046439628482974</v>
      </c>
      <c r="AH608" s="2">
        <f>(Table2[[#This Row],[Current Month High]]/Table2[[#This Row],[Close Price]])-1</f>
        <v>2.0129363220698027E-2</v>
      </c>
      <c r="AI608">
        <v>26.854020296643199</v>
      </c>
      <c r="AJ608">
        <v>26.073813708260101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0.03</v>
      </c>
      <c r="AM608" t="s">
        <v>10218</v>
      </c>
      <c r="AN608">
        <v>10</v>
      </c>
      <c r="AO608" t="s">
        <v>10218</v>
      </c>
      <c r="AP608">
        <v>2.7721415155635001E-2</v>
      </c>
      <c r="AQ608">
        <f>(Table2[[#This Row],[Sharpe Ratio]]-AVERAGE(Table2[Sharpe Ratio]))/_xlfn.STDEV.P(Table2[Sharpe Ratio])</f>
        <v>-0.34222908974812066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679</v>
      </c>
      <c r="AT608">
        <f>_xlfn.RANK.AVG(Table2[[#This Row],[6M Return vs Nifty Z-Score]],Table2[6M Return vs Nifty Z-Score])</f>
        <v>580</v>
      </c>
      <c r="AU608">
        <f>_xlfn.RANK.AVG(Table2[[#This Row],[Sharpe Ratio Z-Score]],Table2[Sharpe Ratio Z-Score])</f>
        <v>424</v>
      </c>
      <c r="AV608">
        <f>(Table2[[#This Row],[Rank 1Y]]+Table2[[#This Row],[Rank 6M]]+Table2[[#This Row],[Rank Sharpe]])/3</f>
        <v>561</v>
      </c>
    </row>
    <row r="609" spans="1:48" x14ac:dyDescent="0.3">
      <c r="A609" t="s">
        <v>879</v>
      </c>
      <c r="B609" t="s">
        <v>880</v>
      </c>
      <c r="C609" t="s">
        <v>10173</v>
      </c>
      <c r="D609" t="s">
        <v>54</v>
      </c>
      <c r="E609">
        <v>17238.770594884001</v>
      </c>
      <c r="F609">
        <v>208.97</v>
      </c>
      <c r="G609">
        <v>-18.822689455333698</v>
      </c>
      <c r="H609">
        <f>(Table2[[#This Row],[1Y Return vs Nifty]]-AVERAGE(Table2[1Y Return vs Nifty]))/_xlfn.STDEV.P(Table2[1Y Return vs Nifty])</f>
        <v>-0.80136523385055114</v>
      </c>
      <c r="I609">
        <v>-7.1479838916011698</v>
      </c>
      <c r="J609">
        <f>(Table2[[#This Row],[1M Return vs Nifty]]-AVERAGE(Table2[1M Return vs Nifty]))/_xlfn.STDEV.P(Table2[1M Return vs Nifty])</f>
        <v>-0.92690183751803856</v>
      </c>
      <c r="K609">
        <v>-26.6406808834248</v>
      </c>
      <c r="L609">
        <f>(Table2[[#This Row],[6M Return vs Nifty]]-AVERAGE(Table2[6M Return vs Nifty]))/_xlfn.STDEV.P(Table2[6M Return vs Nifty])</f>
        <v>-1.1167914429817456</v>
      </c>
      <c r="M609">
        <v>-3.7916504840868002</v>
      </c>
      <c r="N609">
        <f>(Table2[[#This Row],[1W Return vs Nifty]]-AVERAGE(Table2[1W Return vs Nifty]))/_xlfn.STDEV.P(Table2[1W Return vs Nifty])</f>
        <v>-1.1797572166483348</v>
      </c>
      <c r="O609">
        <v>213.24</v>
      </c>
      <c r="P609">
        <v>215.99877405359999</v>
      </c>
      <c r="Q609">
        <v>212.61341921917099</v>
      </c>
      <c r="R609">
        <v>36.109344475154998</v>
      </c>
      <c r="S609" s="2">
        <f>(Table2[[#This Row],[Close Price]]-Table2[[#This Row],[20D EMA]])/Table2[[#This Row],[20D EMA]]</f>
        <v>-2.0024385668730115E-2</v>
      </c>
      <c r="T609" s="2">
        <f>(Table2[[#This Row],[Close Price]]-Table2[[#This Row],[50D EMA]])/Table2[[#This Row],[50D EMA]]</f>
        <v>-3.2540805309644039E-2</v>
      </c>
      <c r="U609" s="2">
        <f>(Table2[[#This Row],[Close Price]]-Table2[[#This Row],[200D EMA]])/Table2[[#This Row],[200D EMA]]</f>
        <v>-1.7136355892076606E-2</v>
      </c>
      <c r="V609">
        <v>0.35112692134107598</v>
      </c>
      <c r="W609">
        <v>209.22</v>
      </c>
      <c r="X609">
        <v>212.69</v>
      </c>
      <c r="Y609">
        <v>208.7</v>
      </c>
      <c r="Z609">
        <v>216.16</v>
      </c>
      <c r="AA609">
        <v>207.8</v>
      </c>
      <c r="AB609">
        <v>229.5</v>
      </c>
      <c r="AC609" s="2">
        <f>(Table2[[#This Row],[Close Price]]/Table2[[#This Row],[Day Low]])-1</f>
        <v>-1.1949144441257831E-3</v>
      </c>
      <c r="AD609" s="2">
        <f>(Table2[[#This Row],[Day High]]/Table2[[#This Row],[Close Price]])-1</f>
        <v>1.7801598315547729E-2</v>
      </c>
      <c r="AE609" s="2">
        <f>(Table2[[#This Row],[Close Price]]/Table2[[#This Row],[Current Week Low]])-1</f>
        <v>1.2937230474365791E-3</v>
      </c>
      <c r="AF609" s="2">
        <f>(Table2[[#This Row],[Current Week High]]/Table2[[#This Row],[Close Price]])-1</f>
        <v>3.4406852658276366E-2</v>
      </c>
      <c r="AG609" s="2">
        <f>(Table2[[#This Row],[Close Price]]/Table2[[#This Row],[Current Month Low]])-1</f>
        <v>5.6304138594802655E-3</v>
      </c>
      <c r="AH609" s="2">
        <f>(Table2[[#This Row],[Current Month High]]/Table2[[#This Row],[Close Price]])-1</f>
        <v>9.824376704790172E-2</v>
      </c>
      <c r="AI609">
        <v>38.416997655165801</v>
      </c>
      <c r="AJ609">
        <v>14.175659062969499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-0.18</v>
      </c>
      <c r="AM609" t="s">
        <v>10217</v>
      </c>
      <c r="AN609">
        <v>-7.74</v>
      </c>
      <c r="AO609" t="s">
        <v>10217</v>
      </c>
      <c r="AP609">
        <v>3.2585266194662003E-2</v>
      </c>
      <c r="AQ609">
        <f>(Table2[[#This Row],[Sharpe Ratio]]-AVERAGE(Table2[Sharpe Ratio]))/_xlfn.STDEV.P(Table2[Sharpe Ratio])</f>
        <v>-0.28592647850995673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613</v>
      </c>
      <c r="AT609">
        <f>_xlfn.RANK.AVG(Table2[[#This Row],[6M Return vs Nifty Z-Score]],Table2[6M Return vs Nifty Z-Score])</f>
        <v>665</v>
      </c>
      <c r="AU609">
        <f>_xlfn.RANK.AVG(Table2[[#This Row],[Sharpe Ratio Z-Score]],Table2[Sharpe Ratio Z-Score])</f>
        <v>410</v>
      </c>
      <c r="AV609">
        <f>(Table2[[#This Row],[Rank 1Y]]+Table2[[#This Row],[Rank 6M]]+Table2[[#This Row],[Rank Sharpe]])/3</f>
        <v>562.66666666666663</v>
      </c>
    </row>
    <row r="610" spans="1:48" x14ac:dyDescent="0.3">
      <c r="A610" t="s">
        <v>161</v>
      </c>
      <c r="B610" t="s">
        <v>162</v>
      </c>
      <c r="C610" t="s">
        <v>10172</v>
      </c>
      <c r="D610" t="s">
        <v>21</v>
      </c>
      <c r="E610">
        <v>167528.06175706399</v>
      </c>
      <c r="F610">
        <v>5658.15</v>
      </c>
      <c r="G610">
        <v>-10.641074552211</v>
      </c>
      <c r="H610">
        <f>(Table2[[#This Row],[1Y Return vs Nifty]]-AVERAGE(Table2[1Y Return vs Nifty]))/_xlfn.STDEV.P(Table2[1Y Return vs Nifty])</f>
        <v>-0.68918301957068262</v>
      </c>
      <c r="I610">
        <v>2.2863976743864098</v>
      </c>
      <c r="J610">
        <f>(Table2[[#This Row],[1M Return vs Nifty]]-AVERAGE(Table2[1M Return vs Nifty]))/_xlfn.STDEV.P(Table2[1M Return vs Nifty])</f>
        <v>2.2632245317432822E-2</v>
      </c>
      <c r="K610">
        <v>-10.9993469628419</v>
      </c>
      <c r="L610">
        <f>(Table2[[#This Row],[6M Return vs Nifty]]-AVERAGE(Table2[6M Return vs Nifty]))/_xlfn.STDEV.P(Table2[6M Return vs Nifty])</f>
        <v>-0.58585418486857554</v>
      </c>
      <c r="M610">
        <v>-2.5964740445690202</v>
      </c>
      <c r="N610">
        <f>(Table2[[#This Row],[1W Return vs Nifty]]-AVERAGE(Table2[1W Return vs Nifty]))/_xlfn.STDEV.P(Table2[1W Return vs Nifty])</f>
        <v>-0.93393804294655636</v>
      </c>
      <c r="O610">
        <v>5570.49</v>
      </c>
      <c r="P610">
        <v>5333.8640823201204</v>
      </c>
      <c r="Q610">
        <v>5205.82229929388</v>
      </c>
      <c r="R610">
        <v>53.179713210524</v>
      </c>
      <c r="S610" s="2">
        <f>(Table2[[#This Row],[Close Price]]-Table2[[#This Row],[20D EMA]])/Table2[[#This Row],[20D EMA]]</f>
        <v>1.5736497148365738E-2</v>
      </c>
      <c r="T610" s="2">
        <f>(Table2[[#This Row],[Close Price]]-Table2[[#This Row],[50D EMA]])/Table2[[#This Row],[50D EMA]]</f>
        <v>6.0797559269418357E-2</v>
      </c>
      <c r="U610" s="2">
        <f>(Table2[[#This Row],[Close Price]]-Table2[[#This Row],[200D EMA]])/Table2[[#This Row],[200D EMA]]</f>
        <v>8.6888809241044127E-2</v>
      </c>
      <c r="V610">
        <v>1.2211098272806</v>
      </c>
      <c r="W610">
        <v>5661.3</v>
      </c>
      <c r="X610">
        <v>5767.35</v>
      </c>
      <c r="Y610">
        <v>5636.5</v>
      </c>
      <c r="Z610">
        <v>5858.7</v>
      </c>
      <c r="AA610">
        <v>5320.35</v>
      </c>
      <c r="AB610">
        <v>5879.15</v>
      </c>
      <c r="AC610" s="2">
        <f>(Table2[[#This Row],[Close Price]]/Table2[[#This Row],[Day Low]])-1</f>
        <v>-5.564093052833341E-4</v>
      </c>
      <c r="AD610" s="2">
        <f>(Table2[[#This Row],[Day High]]/Table2[[#This Row],[Close Price]])-1</f>
        <v>1.929959439039286E-2</v>
      </c>
      <c r="AE610" s="2">
        <f>(Table2[[#This Row],[Close Price]]/Table2[[#This Row],[Current Week Low]])-1</f>
        <v>3.8410361039651342E-3</v>
      </c>
      <c r="AF610" s="2">
        <f>(Table2[[#This Row],[Current Week High]]/Table2[[#This Row],[Close Price]])-1</f>
        <v>3.5444447390047928E-2</v>
      </c>
      <c r="AG610" s="2">
        <f>(Table2[[#This Row],[Close Price]]/Table2[[#This Row],[Current Month Low]])-1</f>
        <v>6.3492063492063266E-2</v>
      </c>
      <c r="AH610" s="2">
        <f>(Table2[[#This Row],[Current Month High]]/Table2[[#This Row],[Close Price]])-1</f>
        <v>3.905870293293745E-2</v>
      </c>
      <c r="AI610">
        <v>13.8534680063271</v>
      </c>
      <c r="AJ610">
        <v>25.3591961981145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</v>
      </c>
      <c r="AM610" t="s">
        <v>10219</v>
      </c>
      <c r="AN610">
        <v>1.53</v>
      </c>
      <c r="AO610" t="s">
        <v>10218</v>
      </c>
      <c r="AP610">
        <v>-2.0454293723831E-2</v>
      </c>
      <c r="AQ610">
        <f>(Table2[[#This Row],[Sharpe Ratio]]-AVERAGE(Table2[Sharpe Ratio]))/_xlfn.STDEV.P(Table2[Sharpe Ratio])</f>
        <v>-0.89989793823862607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-3.0862409403070079</v>
      </c>
      <c r="AS610">
        <f>_xlfn.RANK.AVG(Table2[[#This Row],[1Y Return vs Nifty Z-Score]],Table2[1Y Return vs Nifty Z-Score])</f>
        <v>576</v>
      </c>
      <c r="AT610">
        <f>_xlfn.RANK.AVG(Table2[[#This Row],[6M Return vs Nifty Z-Score]],Table2[6M Return vs Nifty Z-Score])</f>
        <v>515</v>
      </c>
      <c r="AU610">
        <f>_xlfn.RANK.AVG(Table2[[#This Row],[Sharpe Ratio Z-Score]],Table2[Sharpe Ratio Z-Score])</f>
        <v>598</v>
      </c>
      <c r="AV610">
        <f>(Table2[[#This Row],[Rank 1Y]]+Table2[[#This Row],[Rank 6M]]+Table2[[#This Row],[Rank Sharpe]])/3</f>
        <v>563</v>
      </c>
    </row>
    <row r="611" spans="1:48" x14ac:dyDescent="0.3">
      <c r="A611" t="s">
        <v>1333</v>
      </c>
      <c r="B611" t="s">
        <v>1334</v>
      </c>
      <c r="C611" t="s">
        <v>10181</v>
      </c>
      <c r="D611" t="s">
        <v>77</v>
      </c>
      <c r="E611">
        <v>8384.4105530600009</v>
      </c>
      <c r="F611">
        <v>166.57</v>
      </c>
      <c r="G611">
        <v>7.1054654158327599</v>
      </c>
      <c r="H611">
        <f>(Table2[[#This Row],[1Y Return vs Nifty]]-AVERAGE(Table2[1Y Return vs Nifty]))/_xlfn.STDEV.P(Table2[1Y Return vs Nifty])</f>
        <v>-0.44585133346779798</v>
      </c>
      <c r="I611">
        <v>-8.5979126754811794</v>
      </c>
      <c r="J611">
        <f>(Table2[[#This Row],[1M Return vs Nifty]]-AVERAGE(Table2[1M Return vs Nifty]))/_xlfn.STDEV.P(Table2[1M Return vs Nifty])</f>
        <v>-1.0728315721115258</v>
      </c>
      <c r="K611">
        <v>-22.691331911493901</v>
      </c>
      <c r="L611">
        <f>(Table2[[#This Row],[6M Return vs Nifty]]-AVERAGE(Table2[6M Return vs Nifty]))/_xlfn.STDEV.P(Table2[6M Return vs Nifty])</f>
        <v>-0.98273276709543</v>
      </c>
      <c r="M611">
        <v>1.62850601341696</v>
      </c>
      <c r="N611">
        <f>(Table2[[#This Row],[1W Return vs Nifty]]-AVERAGE(Table2[1W Return vs Nifty]))/_xlfn.STDEV.P(Table2[1W Return vs Nifty])</f>
        <v>-6.4960817140763363E-2</v>
      </c>
      <c r="O611">
        <v>163.96</v>
      </c>
      <c r="P611">
        <v>163.83208060217601</v>
      </c>
      <c r="Q611">
        <v>159.99021903030601</v>
      </c>
      <c r="R611">
        <v>60.536907019220997</v>
      </c>
      <c r="S611" s="2">
        <f>(Table2[[#This Row],[Close Price]]-Table2[[#This Row],[20D EMA]])/Table2[[#This Row],[20D EMA]]</f>
        <v>1.5918516711392931E-2</v>
      </c>
      <c r="T611" s="2">
        <f>(Table2[[#This Row],[Close Price]]-Table2[[#This Row],[50D EMA]])/Table2[[#This Row],[50D EMA]]</f>
        <v>1.6711741606165148E-2</v>
      </c>
      <c r="U611" s="2">
        <f>(Table2[[#This Row],[Close Price]]-Table2[[#This Row],[200D EMA]])/Table2[[#This Row],[200D EMA]]</f>
        <v>4.1126145145458023E-2</v>
      </c>
      <c r="V611">
        <v>0.53799504409722299</v>
      </c>
      <c r="W611">
        <v>164.51</v>
      </c>
      <c r="X611">
        <v>170</v>
      </c>
      <c r="Y611">
        <v>159.97999999999999</v>
      </c>
      <c r="Z611">
        <v>168.44</v>
      </c>
      <c r="AA611">
        <v>154</v>
      </c>
      <c r="AB611">
        <v>180.83</v>
      </c>
      <c r="AC611" s="2">
        <f>(Table2[[#This Row],[Close Price]]/Table2[[#This Row],[Day Low]])-1</f>
        <v>1.2522035134642229E-2</v>
      </c>
      <c r="AD611" s="2">
        <f>(Table2[[#This Row],[Day High]]/Table2[[#This Row],[Close Price]])-1</f>
        <v>2.0591943327129769E-2</v>
      </c>
      <c r="AE611" s="2">
        <f>(Table2[[#This Row],[Close Price]]/Table2[[#This Row],[Current Week Low]])-1</f>
        <v>4.119264908113518E-2</v>
      </c>
      <c r="AF611" s="2">
        <f>(Table2[[#This Row],[Current Week High]]/Table2[[#This Row],[Close Price]])-1</f>
        <v>1.1226511376598358E-2</v>
      </c>
      <c r="AG611" s="2">
        <f>(Table2[[#This Row],[Close Price]]/Table2[[#This Row],[Current Month Low]])-1</f>
        <v>8.1623376623376487E-2</v>
      </c>
      <c r="AH611" s="2">
        <f>(Table2[[#This Row],[Current Month High]]/Table2[[#This Row],[Close Price]])-1</f>
        <v>8.5609653599087565E-2</v>
      </c>
      <c r="AI611">
        <v>19.469292189469801</v>
      </c>
      <c r="AJ611">
        <v>38.808333333333302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-0.03</v>
      </c>
      <c r="AM611" t="s">
        <v>10217</v>
      </c>
      <c r="AN611">
        <v>-2.62</v>
      </c>
      <c r="AO611" t="s">
        <v>10217</v>
      </c>
      <c r="AP611">
        <v>-1.8187759602564E-2</v>
      </c>
      <c r="AQ611">
        <f>(Table2[[#This Row],[Sharpe Ratio]]-AVERAGE(Table2[Sharpe Ratio]))/_xlfn.STDEV.P(Table2[Sharpe Ratio])</f>
        <v>-0.87366115827480983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-3.4400376480903265</v>
      </c>
      <c r="AS611">
        <f>_xlfn.RANK.AVG(Table2[[#This Row],[1Y Return vs Nifty Z-Score]],Table2[1Y Return vs Nifty Z-Score])</f>
        <v>467</v>
      </c>
      <c r="AT611">
        <f>_xlfn.RANK.AVG(Table2[[#This Row],[6M Return vs Nifty Z-Score]],Table2[6M Return vs Nifty Z-Score])</f>
        <v>639</v>
      </c>
      <c r="AU611">
        <f>_xlfn.RANK.AVG(Table2[[#This Row],[Sharpe Ratio Z-Score]],Table2[Sharpe Ratio Z-Score])</f>
        <v>593</v>
      </c>
      <c r="AV611">
        <f>(Table2[[#This Row],[Rank 1Y]]+Table2[[#This Row],[Rank 6M]]+Table2[[#This Row],[Rank Sharpe]])/3</f>
        <v>566.33333333333337</v>
      </c>
    </row>
    <row r="612" spans="1:48" x14ac:dyDescent="0.3">
      <c r="A612" t="s">
        <v>767</v>
      </c>
      <c r="B612" t="s">
        <v>768</v>
      </c>
      <c r="C612" t="s">
        <v>10173</v>
      </c>
      <c r="D612" t="s">
        <v>54</v>
      </c>
      <c r="E612">
        <v>21168.480563714998</v>
      </c>
      <c r="F612">
        <v>1327.65</v>
      </c>
      <c r="G612">
        <v>-35.141535190903802</v>
      </c>
      <c r="H612">
        <f>(Table2[[#This Row],[1Y Return vs Nifty]]-AVERAGE(Table2[1Y Return vs Nifty]))/_xlfn.STDEV.P(Table2[1Y Return vs Nifty])</f>
        <v>-1.0251210902168928</v>
      </c>
      <c r="I612">
        <v>-5.2939026791972204</v>
      </c>
      <c r="J612">
        <f>(Table2[[#This Row],[1M Return vs Nifty]]-AVERAGE(Table2[1M Return vs Nifty]))/_xlfn.STDEV.P(Table2[1M Return vs Nifty])</f>
        <v>-0.74029572123910958</v>
      </c>
      <c r="K612">
        <v>-31.335737542342098</v>
      </c>
      <c r="L612">
        <f>(Table2[[#This Row],[6M Return vs Nifty]]-AVERAGE(Table2[6M Return vs Nifty]))/_xlfn.STDEV.P(Table2[6M Return vs Nifty])</f>
        <v>-1.2761627933939512</v>
      </c>
      <c r="M612">
        <v>-1.43467128093969</v>
      </c>
      <c r="N612">
        <f>(Table2[[#This Row],[1W Return vs Nifty]]-AVERAGE(Table2[1W Return vs Nifty]))/_xlfn.STDEV.P(Table2[1W Return vs Nifty])</f>
        <v>-0.69498303520306914</v>
      </c>
      <c r="O612">
        <v>1314.35</v>
      </c>
      <c r="P612">
        <v>1353.02434086527</v>
      </c>
      <c r="Q612">
        <v>1410.9155298369201</v>
      </c>
      <c r="R612">
        <v>59.3386195154483</v>
      </c>
      <c r="S612" s="2">
        <f>(Table2[[#This Row],[Close Price]]-Table2[[#This Row],[20D EMA]])/Table2[[#This Row],[20D EMA]]</f>
        <v>1.0119070262867716E-2</v>
      </c>
      <c r="T612" s="2">
        <f>(Table2[[#This Row],[Close Price]]-Table2[[#This Row],[50D EMA]])/Table2[[#This Row],[50D EMA]]</f>
        <v>-1.8753794812769457E-2</v>
      </c>
      <c r="U612" s="2">
        <f>(Table2[[#This Row],[Close Price]]-Table2[[#This Row],[200D EMA]])/Table2[[#This Row],[200D EMA]]</f>
        <v>-5.9015247955024067E-2</v>
      </c>
      <c r="V612">
        <v>1.2980204626015499</v>
      </c>
      <c r="W612">
        <v>1310</v>
      </c>
      <c r="X612">
        <v>1330</v>
      </c>
      <c r="Y612">
        <v>1303.25</v>
      </c>
      <c r="Z612">
        <v>1349</v>
      </c>
      <c r="AA612">
        <v>1215.1500000000001</v>
      </c>
      <c r="AB612">
        <v>1407.95</v>
      </c>
      <c r="AC612" s="2">
        <f>(Table2[[#This Row],[Close Price]]/Table2[[#This Row],[Day Low]])-1</f>
        <v>1.3473282442748147E-2</v>
      </c>
      <c r="AD612" s="2">
        <f>(Table2[[#This Row],[Day High]]/Table2[[#This Row],[Close Price]])-1</f>
        <v>1.7700448160282711E-3</v>
      </c>
      <c r="AE612" s="2">
        <f>(Table2[[#This Row],[Close Price]]/Table2[[#This Row],[Current Week Low]])-1</f>
        <v>1.8722424707462215E-2</v>
      </c>
      <c r="AF612" s="2">
        <f>(Table2[[#This Row],[Current Week High]]/Table2[[#This Row],[Close Price]])-1</f>
        <v>1.6081045456257215E-2</v>
      </c>
      <c r="AG612" s="2">
        <f>(Table2[[#This Row],[Close Price]]/Table2[[#This Row],[Current Month Low]])-1</f>
        <v>9.2581162819405094E-2</v>
      </c>
      <c r="AH612" s="2">
        <f>(Table2[[#This Row],[Current Month High]]/Table2[[#This Row],[Close Price]])-1</f>
        <v>6.0482807968967656E-2</v>
      </c>
      <c r="AI612">
        <v>35.276616578164401</v>
      </c>
      <c r="AJ612">
        <v>11.557852281320899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-0.14000000000000001</v>
      </c>
      <c r="AM612" t="s">
        <v>10217</v>
      </c>
      <c r="AN612">
        <v>2.71</v>
      </c>
      <c r="AO612" t="s">
        <v>10218</v>
      </c>
      <c r="AP612">
        <v>6.1284589831345999E-2</v>
      </c>
      <c r="AQ612">
        <f>(Table2[[#This Row],[Sharpe Ratio]]-AVERAGE(Table2[Sharpe Ratio]))/_xlfn.STDEV.P(Table2[Sharpe Ratio])</f>
        <v>4.628905369879957E-2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689</v>
      </c>
      <c r="AT612">
        <f>_xlfn.RANK.AVG(Table2[[#This Row],[6M Return vs Nifty Z-Score]],Table2[6M Return vs Nifty Z-Score])</f>
        <v>691</v>
      </c>
      <c r="AU612">
        <f>_xlfn.RANK.AVG(Table2[[#This Row],[Sharpe Ratio Z-Score]],Table2[Sharpe Ratio Z-Score])</f>
        <v>321</v>
      </c>
      <c r="AV612">
        <f>(Table2[[#This Row],[Rank 1Y]]+Table2[[#This Row],[Rank 6M]]+Table2[[#This Row],[Rank Sharpe]])/3</f>
        <v>567</v>
      </c>
    </row>
    <row r="613" spans="1:48" x14ac:dyDescent="0.3">
      <c r="A613" t="s">
        <v>1187</v>
      </c>
      <c r="B613" t="s">
        <v>1188</v>
      </c>
      <c r="C613" t="s">
        <v>10173</v>
      </c>
      <c r="D613" t="s">
        <v>513</v>
      </c>
      <c r="E613">
        <v>10013.280038433901</v>
      </c>
      <c r="F613">
        <v>104.77</v>
      </c>
      <c r="G613">
        <v>8.2686853002463998</v>
      </c>
      <c r="H613">
        <f>(Table2[[#This Row],[1Y Return vs Nifty]]-AVERAGE(Table2[1Y Return vs Nifty]))/_xlfn.STDEV.P(Table2[1Y Return vs Nifty])</f>
        <v>-0.42990184380432223</v>
      </c>
      <c r="I613">
        <v>13.654288899291</v>
      </c>
      <c r="J613">
        <f>(Table2[[#This Row],[1M Return vs Nifty]]-AVERAGE(Table2[1M Return vs Nifty]))/_xlfn.STDEV.P(Table2[1M Return vs Nifty])</f>
        <v>1.1667666109368988</v>
      </c>
      <c r="K613">
        <v>-21.3015991511698</v>
      </c>
      <c r="L613">
        <f>(Table2[[#This Row],[6M Return vs Nifty]]-AVERAGE(Table2[6M Return vs Nifty]))/_xlfn.STDEV.P(Table2[6M Return vs Nifty])</f>
        <v>-0.93555898351514644</v>
      </c>
      <c r="M613">
        <v>4.7334351384776898</v>
      </c>
      <c r="N613">
        <f>(Table2[[#This Row],[1W Return vs Nifty]]-AVERAGE(Table2[1W Return vs Nifty]))/_xlfn.STDEV.P(Table2[1W Return vs Nifty])</f>
        <v>0.57364875270062743</v>
      </c>
      <c r="O613">
        <v>97</v>
      </c>
      <c r="P613">
        <v>91.261230053363505</v>
      </c>
      <c r="Q613">
        <v>87.064197248298399</v>
      </c>
      <c r="R613">
        <v>77.610622806979606</v>
      </c>
      <c r="S613" s="2">
        <f>(Table2[[#This Row],[Close Price]]-Table2[[#This Row],[20D EMA]])/Table2[[#This Row],[20D EMA]]</f>
        <v>8.0103092783505109E-2</v>
      </c>
      <c r="T613" s="2">
        <f>(Table2[[#This Row],[Close Price]]-Table2[[#This Row],[50D EMA]])/Table2[[#This Row],[50D EMA]]</f>
        <v>0.14802309741757216</v>
      </c>
      <c r="U613" s="2">
        <f>(Table2[[#This Row],[Close Price]]-Table2[[#This Row],[200D EMA]])/Table2[[#This Row],[200D EMA]]</f>
        <v>0.20336491131028769</v>
      </c>
      <c r="V613">
        <v>0.94569104226489598</v>
      </c>
      <c r="W613">
        <v>104.17</v>
      </c>
      <c r="X613">
        <v>105.9</v>
      </c>
      <c r="Y613">
        <v>101.6</v>
      </c>
      <c r="Z613">
        <v>106.06</v>
      </c>
      <c r="AA613">
        <v>87.11</v>
      </c>
      <c r="AB613">
        <v>106.06</v>
      </c>
      <c r="AC613" s="2">
        <f>(Table2[[#This Row],[Close Price]]/Table2[[#This Row],[Day Low]])-1</f>
        <v>5.7598156858980065E-3</v>
      </c>
      <c r="AD613" s="2">
        <f>(Table2[[#This Row],[Day High]]/Table2[[#This Row],[Close Price]])-1</f>
        <v>1.0785530209029393E-2</v>
      </c>
      <c r="AE613" s="2">
        <f>(Table2[[#This Row],[Close Price]]/Table2[[#This Row],[Current Week Low]])-1</f>
        <v>3.1200787401574726E-2</v>
      </c>
      <c r="AF613" s="2">
        <f>(Table2[[#This Row],[Current Week High]]/Table2[[#This Row],[Close Price]])-1</f>
        <v>1.2312684928891926E-2</v>
      </c>
      <c r="AG613" s="2">
        <f>(Table2[[#This Row],[Close Price]]/Table2[[#This Row],[Current Month Low]])-1</f>
        <v>0.20273217770634822</v>
      </c>
      <c r="AH613" s="2">
        <f>(Table2[[#This Row],[Current Month High]]/Table2[[#This Row],[Close Price]])-1</f>
        <v>1.2312684928891926E-2</v>
      </c>
      <c r="AI613">
        <v>9.6210747351340906</v>
      </c>
      <c r="AJ613">
        <v>51.840579710144901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0.19</v>
      </c>
      <c r="AM613" t="s">
        <v>10218</v>
      </c>
      <c r="AN613">
        <v>11.39</v>
      </c>
      <c r="AO613" t="s">
        <v>10218</v>
      </c>
      <c r="AP613">
        <v>-2.9321575968437E-2</v>
      </c>
      <c r="AQ613">
        <f>(Table2[[#This Row],[Sharpe Ratio]]-AVERAGE(Table2[Sharpe Ratio]))/_xlfn.STDEV.P(Table2[Sharpe Ratio])</f>
        <v>-1.0025431757163343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-0.62758863939827692</v>
      </c>
      <c r="AS613">
        <f>_xlfn.RANK.AVG(Table2[[#This Row],[1Y Return vs Nifty Z-Score]],Table2[1Y Return vs Nifty Z-Score])</f>
        <v>454</v>
      </c>
      <c r="AT613">
        <f>_xlfn.RANK.AVG(Table2[[#This Row],[6M Return vs Nifty Z-Score]],Table2[6M Return vs Nifty Z-Score])</f>
        <v>629</v>
      </c>
      <c r="AU613">
        <f>_xlfn.RANK.AVG(Table2[[#This Row],[Sharpe Ratio Z-Score]],Table2[Sharpe Ratio Z-Score])</f>
        <v>620</v>
      </c>
      <c r="AV613">
        <f>(Table2[[#This Row],[Rank 1Y]]+Table2[[#This Row],[Rank 6M]]+Table2[[#This Row],[Rank Sharpe]])/3</f>
        <v>567.66666666666663</v>
      </c>
    </row>
    <row r="614" spans="1:48" x14ac:dyDescent="0.3">
      <c r="A614" t="s">
        <v>1222</v>
      </c>
      <c r="B614" t="s">
        <v>1223</v>
      </c>
      <c r="C614" t="s">
        <v>10185</v>
      </c>
      <c r="D614" t="s">
        <v>471</v>
      </c>
      <c r="E614">
        <v>9585.0495017550002</v>
      </c>
      <c r="F614">
        <v>313.95</v>
      </c>
      <c r="G614">
        <v>-22.405288876045901</v>
      </c>
      <c r="H614">
        <f>(Table2[[#This Row],[1Y Return vs Nifty]]-AVERAGE(Table2[1Y Return vs Nifty]))/_xlfn.STDEV.P(Table2[1Y Return vs Nifty])</f>
        <v>-0.8504880464801059</v>
      </c>
      <c r="I614">
        <v>5.78467599872201</v>
      </c>
      <c r="J614">
        <f>(Table2[[#This Row],[1M Return vs Nifty]]-AVERAGE(Table2[1M Return vs Nifty]))/_xlfn.STDEV.P(Table2[1M Return vs Nifty])</f>
        <v>0.3747204534281357</v>
      </c>
      <c r="K614">
        <v>-1.0137546986680701</v>
      </c>
      <c r="L614">
        <f>(Table2[[#This Row],[6M Return vs Nifty]]-AVERAGE(Table2[6M Return vs Nifty]))/_xlfn.STDEV.P(Table2[6M Return vs Nifty])</f>
        <v>-0.24689824899408858</v>
      </c>
      <c r="M614">
        <v>9.2487838108601093</v>
      </c>
      <c r="N614">
        <f>(Table2[[#This Row],[1W Return vs Nifty]]-AVERAGE(Table2[1W Return vs Nifty]))/_xlfn.STDEV.P(Table2[1W Return vs Nifty])</f>
        <v>1.5023478492694202</v>
      </c>
      <c r="O614">
        <v>300.14999999999998</v>
      </c>
      <c r="P614">
        <v>287.44635179712498</v>
      </c>
      <c r="Q614">
        <v>279.71823677314399</v>
      </c>
      <c r="R614">
        <v>67.156431051220906</v>
      </c>
      <c r="S614" s="2">
        <f>(Table2[[#This Row],[Close Price]]-Table2[[#This Row],[20D EMA]])/Table2[[#This Row],[20D EMA]]</f>
        <v>4.5977011494252915E-2</v>
      </c>
      <c r="T614" s="2">
        <f>(Table2[[#This Row],[Close Price]]-Table2[[#This Row],[50D EMA]])/Table2[[#This Row],[50D EMA]]</f>
        <v>9.2203807900755205E-2</v>
      </c>
      <c r="U614" s="2">
        <f>(Table2[[#This Row],[Close Price]]-Table2[[#This Row],[200D EMA]])/Table2[[#This Row],[200D EMA]]</f>
        <v>0.12237944733871077</v>
      </c>
      <c r="V614">
        <v>0.72544195724803695</v>
      </c>
      <c r="W614">
        <v>310.2</v>
      </c>
      <c r="X614">
        <v>316.3</v>
      </c>
      <c r="Y614">
        <v>306.95</v>
      </c>
      <c r="Z614">
        <v>320.39999999999998</v>
      </c>
      <c r="AA614">
        <v>275.7</v>
      </c>
      <c r="AB614">
        <v>320.39999999999998</v>
      </c>
      <c r="AC614" s="2">
        <f>(Table2[[#This Row],[Close Price]]/Table2[[#This Row],[Day Low]])-1</f>
        <v>1.2088974854932211E-2</v>
      </c>
      <c r="AD614" s="2">
        <f>(Table2[[#This Row],[Day High]]/Table2[[#This Row],[Close Price]])-1</f>
        <v>7.4852683548336518E-3</v>
      </c>
      <c r="AE614" s="2">
        <f>(Table2[[#This Row],[Close Price]]/Table2[[#This Row],[Current Week Low]])-1</f>
        <v>2.2805017103762815E-2</v>
      </c>
      <c r="AF614" s="2">
        <f>(Table2[[#This Row],[Current Week High]]/Table2[[#This Row],[Close Price]])-1</f>
        <v>2.0544672718585621E-2</v>
      </c>
      <c r="AG614" s="2">
        <f>(Table2[[#This Row],[Close Price]]/Table2[[#This Row],[Current Month Low]])-1</f>
        <v>0.13873775843307934</v>
      </c>
      <c r="AH614" s="2">
        <f>(Table2[[#This Row],[Current Month High]]/Table2[[#This Row],[Close Price]])-1</f>
        <v>2.0544672718585621E-2</v>
      </c>
      <c r="AI614">
        <v>3.0418856505812899</v>
      </c>
      <c r="AJ614">
        <v>47.394366197182997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0.13</v>
      </c>
      <c r="AM614" t="s">
        <v>10218</v>
      </c>
      <c r="AN614">
        <v>6.69</v>
      </c>
      <c r="AO614" t="s">
        <v>10218</v>
      </c>
      <c r="AP614">
        <v>-6.1914649459926002E-2</v>
      </c>
      <c r="AQ614">
        <f>(Table2[[#This Row],[Sharpe Ratio]]-AVERAGE(Table2[Sharpe Ratio]))/_xlfn.STDEV.P(Table2[Sharpe Ratio])</f>
        <v>-1.3798316928036733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-0.6001496855803119</v>
      </c>
      <c r="AS614">
        <f>_xlfn.RANK.AVG(Table2[[#This Row],[1Y Return vs Nifty Z-Score]],Table2[1Y Return vs Nifty Z-Score])</f>
        <v>628</v>
      </c>
      <c r="AT614">
        <f>_xlfn.RANK.AVG(Table2[[#This Row],[6M Return vs Nifty Z-Score]],Table2[6M Return vs Nifty Z-Score])</f>
        <v>405</v>
      </c>
      <c r="AU614">
        <f>_xlfn.RANK.AVG(Table2[[#This Row],[Sharpe Ratio Z-Score]],Table2[Sharpe Ratio Z-Score])</f>
        <v>673</v>
      </c>
      <c r="AV614">
        <f>(Table2[[#This Row],[Rank 1Y]]+Table2[[#This Row],[Rank 6M]]+Table2[[#This Row],[Rank Sharpe]])/3</f>
        <v>568.66666666666663</v>
      </c>
    </row>
    <row r="615" spans="1:48" x14ac:dyDescent="0.3">
      <c r="A615" t="s">
        <v>594</v>
      </c>
      <c r="B615" t="s">
        <v>595</v>
      </c>
      <c r="C615" t="s">
        <v>10178</v>
      </c>
      <c r="D615" t="s">
        <v>203</v>
      </c>
      <c r="E615">
        <v>32377.304167599999</v>
      </c>
      <c r="F615">
        <v>807.8</v>
      </c>
      <c r="G615">
        <v>-26.6121035679652</v>
      </c>
      <c r="H615">
        <f>(Table2[[#This Row],[1Y Return vs Nifty]]-AVERAGE(Table2[1Y Return vs Nifty]))/_xlfn.STDEV.P(Table2[1Y Return vs Nifty])</f>
        <v>-0.90816978691798278</v>
      </c>
      <c r="I615">
        <v>7.9953816370455399</v>
      </c>
      <c r="J615">
        <f>(Table2[[#This Row],[1M Return vs Nifty]]-AVERAGE(Table2[1M Return vs Nifty]))/_xlfn.STDEV.P(Table2[1M Return vs Nifty])</f>
        <v>0.59721944141400085</v>
      </c>
      <c r="K615">
        <v>-7.2113319483527096</v>
      </c>
      <c r="L615">
        <f>(Table2[[#This Row],[6M Return vs Nifty]]-AVERAGE(Table2[6M Return vs Nifty]))/_xlfn.STDEV.P(Table2[6M Return vs Nifty])</f>
        <v>-0.45727190948873625</v>
      </c>
      <c r="M615">
        <v>2.3833192582826399</v>
      </c>
      <c r="N615">
        <f>(Table2[[#This Row],[1W Return vs Nifty]]-AVERAGE(Table2[1W Return vs Nifty]))/_xlfn.STDEV.P(Table2[1W Return vs Nifty])</f>
        <v>9.0286192436251717E-2</v>
      </c>
      <c r="O615">
        <v>759.4</v>
      </c>
      <c r="P615">
        <v>732.48079986145206</v>
      </c>
      <c r="Q615">
        <v>715.66116623472601</v>
      </c>
      <c r="R615">
        <v>77.007385778622293</v>
      </c>
      <c r="S615" s="2">
        <f>(Table2[[#This Row],[Close Price]]-Table2[[#This Row],[20D EMA]])/Table2[[#This Row],[20D EMA]]</f>
        <v>6.3734527258361831E-2</v>
      </c>
      <c r="T615" s="2">
        <f>(Table2[[#This Row],[Close Price]]-Table2[[#This Row],[50D EMA]])/Table2[[#This Row],[50D EMA]]</f>
        <v>0.10282754189979375</v>
      </c>
      <c r="U615" s="2">
        <f>(Table2[[#This Row],[Close Price]]-Table2[[#This Row],[200D EMA]])/Table2[[#This Row],[200D EMA]]</f>
        <v>0.12874644889569684</v>
      </c>
      <c r="V615">
        <v>1.3445375441754901</v>
      </c>
      <c r="W615">
        <v>807.75</v>
      </c>
      <c r="X615">
        <v>830</v>
      </c>
      <c r="Y615">
        <v>784.25</v>
      </c>
      <c r="Z615">
        <v>815</v>
      </c>
      <c r="AA615">
        <v>706</v>
      </c>
      <c r="AB615">
        <v>820.8</v>
      </c>
      <c r="AC615" s="2">
        <f>(Table2[[#This Row],[Close Price]]/Table2[[#This Row],[Day Low]])-1</f>
        <v>6.190034045183701E-5</v>
      </c>
      <c r="AD615" s="2">
        <f>(Table2[[#This Row],[Day High]]/Table2[[#This Row],[Close Price]])-1</f>
        <v>2.7482050012379355E-2</v>
      </c>
      <c r="AE615" s="2">
        <f>(Table2[[#This Row],[Close Price]]/Table2[[#This Row],[Current Week Low]])-1</f>
        <v>3.0028689831048672E-2</v>
      </c>
      <c r="AF615" s="2">
        <f>(Table2[[#This Row],[Current Week High]]/Table2[[#This Row],[Close Price]])-1</f>
        <v>8.9130973013122894E-3</v>
      </c>
      <c r="AG615" s="2">
        <f>(Table2[[#This Row],[Close Price]]/Table2[[#This Row],[Current Month Low]])-1</f>
        <v>0.14419263456090636</v>
      </c>
      <c r="AH615" s="2">
        <f>(Table2[[#This Row],[Current Month High]]/Table2[[#This Row],[Close Price]])-1</f>
        <v>1.6093092349591442E-2</v>
      </c>
      <c r="AI615">
        <v>6.4929437979697999</v>
      </c>
      <c r="AJ615">
        <v>32.938369126964503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0.04</v>
      </c>
      <c r="AM615" t="s">
        <v>10218</v>
      </c>
      <c r="AN615">
        <v>8.84</v>
      </c>
      <c r="AO615" t="s">
        <v>10218</v>
      </c>
      <c r="AP615">
        <v>-1.4156781426096001E-2</v>
      </c>
      <c r="AQ615">
        <f>(Table2[[#This Row],[Sharpe Ratio]]-AVERAGE(Table2[Sharpe Ratio]))/_xlfn.STDEV.P(Table2[Sharpe Ratio])</f>
        <v>-0.82699965582373935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-1.5049357183802059</v>
      </c>
      <c r="AS615">
        <f>_xlfn.RANK.AVG(Table2[[#This Row],[1Y Return vs Nifty Z-Score]],Table2[1Y Return vs Nifty Z-Score])</f>
        <v>644</v>
      </c>
      <c r="AT615">
        <f>_xlfn.RANK.AVG(Table2[[#This Row],[6M Return vs Nifty Z-Score]],Table2[6M Return vs Nifty Z-Score])</f>
        <v>482</v>
      </c>
      <c r="AU615">
        <f>_xlfn.RANK.AVG(Table2[[#This Row],[Sharpe Ratio Z-Score]],Table2[Sharpe Ratio Z-Score])</f>
        <v>582</v>
      </c>
      <c r="AV615">
        <f>(Table2[[#This Row],[Rank 1Y]]+Table2[[#This Row],[Rank 6M]]+Table2[[#This Row],[Rank Sharpe]])/3</f>
        <v>569.33333333333337</v>
      </c>
    </row>
    <row r="616" spans="1:48" x14ac:dyDescent="0.3">
      <c r="A616" t="s">
        <v>493</v>
      </c>
      <c r="B616" t="s">
        <v>494</v>
      </c>
      <c r="C616" t="s">
        <v>10172</v>
      </c>
      <c r="D616" t="s">
        <v>290</v>
      </c>
      <c r="E616">
        <v>43496.979518</v>
      </c>
      <c r="F616">
        <v>6984.5</v>
      </c>
      <c r="G616">
        <v>-29.576270688555699</v>
      </c>
      <c r="H616">
        <f>(Table2[[#This Row],[1Y Return vs Nifty]]-AVERAGE(Table2[1Y Return vs Nifty]))/_xlfn.STDEV.P(Table2[1Y Return vs Nifty])</f>
        <v>-0.94881296494833811</v>
      </c>
      <c r="I616">
        <v>-4.6363818551918401</v>
      </c>
      <c r="J616">
        <f>(Table2[[#This Row],[1M Return vs Nifty]]-AVERAGE(Table2[1M Return vs Nifty]))/_xlfn.STDEV.P(Table2[1M Return vs Nifty])</f>
        <v>-0.67411878868658159</v>
      </c>
      <c r="K616">
        <v>-23.007159281476302</v>
      </c>
      <c r="L616">
        <f>(Table2[[#This Row],[6M Return vs Nifty]]-AVERAGE(Table2[6M Return vs Nifty]))/_xlfn.STDEV.P(Table2[6M Return vs Nifty])</f>
        <v>-0.99345336923249505</v>
      </c>
      <c r="M616">
        <v>-3.4062594340547299</v>
      </c>
      <c r="N616">
        <f>(Table2[[#This Row],[1W Return vs Nifty]]-AVERAGE(Table2[1W Return vs Nifty]))/_xlfn.STDEV.P(Table2[1W Return vs Nifty])</f>
        <v>-1.1004915062991851</v>
      </c>
      <c r="O616">
        <v>6995.23</v>
      </c>
      <c r="P616">
        <v>7094.6846989752403</v>
      </c>
      <c r="Q616">
        <v>7412.8727954575297</v>
      </c>
      <c r="R616">
        <v>51.383893568736497</v>
      </c>
      <c r="S616" s="2">
        <f>(Table2[[#This Row],[Close Price]]-Table2[[#This Row],[20D EMA]])/Table2[[#This Row],[20D EMA]]</f>
        <v>-1.5339023877698895E-3</v>
      </c>
      <c r="T616" s="2">
        <f>(Table2[[#This Row],[Close Price]]-Table2[[#This Row],[50D EMA]])/Table2[[#This Row],[50D EMA]]</f>
        <v>-1.5530598419850203E-2</v>
      </c>
      <c r="U616" s="2">
        <f>(Table2[[#This Row],[Close Price]]-Table2[[#This Row],[200D EMA]])/Table2[[#This Row],[200D EMA]]</f>
        <v>-5.7787690046432277E-2</v>
      </c>
      <c r="V616">
        <v>0.693696893687621</v>
      </c>
      <c r="W616">
        <v>6975.05</v>
      </c>
      <c r="X616">
        <v>7011.85</v>
      </c>
      <c r="Y616">
        <v>6916</v>
      </c>
      <c r="Z616">
        <v>7010</v>
      </c>
      <c r="AA616">
        <v>6852</v>
      </c>
      <c r="AB616">
        <v>7175</v>
      </c>
      <c r="AC616" s="2">
        <f>(Table2[[#This Row],[Close Price]]/Table2[[#This Row],[Day Low]])-1</f>
        <v>1.3548289976414996E-3</v>
      </c>
      <c r="AD616" s="2">
        <f>(Table2[[#This Row],[Day High]]/Table2[[#This Row],[Close Price]])-1</f>
        <v>3.9158135872288113E-3</v>
      </c>
      <c r="AE616" s="2">
        <f>(Table2[[#This Row],[Close Price]]/Table2[[#This Row],[Current Week Low]])-1</f>
        <v>9.9045691150954074E-3</v>
      </c>
      <c r="AF616" s="2">
        <f>(Table2[[#This Row],[Current Week High]]/Table2[[#This Row],[Close Price]])-1</f>
        <v>3.6509413701768523E-3</v>
      </c>
      <c r="AG616" s="2">
        <f>(Table2[[#This Row],[Close Price]]/Table2[[#This Row],[Current Month Low]])-1</f>
        <v>1.93374197314653E-2</v>
      </c>
      <c r="AH616" s="2">
        <f>(Table2[[#This Row],[Current Month High]]/Table2[[#This Row],[Close Price]])-1</f>
        <v>2.7274679647791622E-2</v>
      </c>
      <c r="AI616">
        <v>31.720237669124401</v>
      </c>
      <c r="AJ616">
        <v>8.9421637135013796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</v>
      </c>
      <c r="AM616" t="s">
        <v>10217</v>
      </c>
      <c r="AN616">
        <v>-1.1499999999999999</v>
      </c>
      <c r="AO616" t="s">
        <v>10217</v>
      </c>
      <c r="AP616">
        <v>3.3771605471815999E-2</v>
      </c>
      <c r="AQ616">
        <f>(Table2[[#This Row],[Sharpe Ratio]]-AVERAGE(Table2[Sharpe Ratio]))/_xlfn.STDEV.P(Table2[Sharpe Ratio])</f>
        <v>-0.2721937390444143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661</v>
      </c>
      <c r="AT616">
        <f>_xlfn.RANK.AVG(Table2[[#This Row],[6M Return vs Nifty Z-Score]],Table2[6M Return vs Nifty Z-Score])</f>
        <v>641</v>
      </c>
      <c r="AU616">
        <f>_xlfn.RANK.AVG(Table2[[#This Row],[Sharpe Ratio Z-Score]],Table2[Sharpe Ratio Z-Score])</f>
        <v>407</v>
      </c>
      <c r="AV616">
        <f>(Table2[[#This Row],[Rank 1Y]]+Table2[[#This Row],[Rank 6M]]+Table2[[#This Row],[Rank Sharpe]])/3</f>
        <v>569.66666666666663</v>
      </c>
    </row>
    <row r="617" spans="1:48" x14ac:dyDescent="0.3">
      <c r="A617" t="s">
        <v>1037</v>
      </c>
      <c r="B617" t="s">
        <v>1038</v>
      </c>
      <c r="C617" t="s">
        <v>10184</v>
      </c>
      <c r="D617" t="s">
        <v>528</v>
      </c>
      <c r="E617">
        <v>12879.44375002</v>
      </c>
      <c r="F617">
        <v>828.7</v>
      </c>
      <c r="G617">
        <v>-37.788495357176998</v>
      </c>
      <c r="H617">
        <f>(Table2[[#This Row],[1Y Return vs Nifty]]-AVERAGE(Table2[1Y Return vs Nifty]))/_xlfn.STDEV.P(Table2[1Y Return vs Nifty])</f>
        <v>-1.0614148850335863</v>
      </c>
      <c r="I617">
        <v>-5.2346166341264997</v>
      </c>
      <c r="J617">
        <f>(Table2[[#This Row],[1M Return vs Nifty]]-AVERAGE(Table2[1M Return vs Nifty]))/_xlfn.STDEV.P(Table2[1M Return vs Nifty])</f>
        <v>-0.73432880967872516</v>
      </c>
      <c r="K617">
        <v>-15.182982838138299</v>
      </c>
      <c r="L617">
        <f>(Table2[[#This Row],[6M Return vs Nifty]]-AVERAGE(Table2[6M Return vs Nifty]))/_xlfn.STDEV.P(Table2[6M Return vs Nifty])</f>
        <v>-0.72786561252889515</v>
      </c>
      <c r="M617">
        <v>-2.9453140376001401</v>
      </c>
      <c r="N617">
        <f>(Table2[[#This Row],[1W Return vs Nifty]]-AVERAGE(Table2[1W Return vs Nifty]))/_xlfn.STDEV.P(Table2[1W Return vs Nifty])</f>
        <v>-1.005686076128705</v>
      </c>
      <c r="O617">
        <v>839.16</v>
      </c>
      <c r="P617">
        <v>835.98273234401699</v>
      </c>
      <c r="Q617">
        <v>827.56828609297497</v>
      </c>
      <c r="R617">
        <v>39.7131194152579</v>
      </c>
      <c r="S617" s="2">
        <f>(Table2[[#This Row],[Close Price]]-Table2[[#This Row],[20D EMA]])/Table2[[#This Row],[20D EMA]]</f>
        <v>-1.2464845798179041E-2</v>
      </c>
      <c r="T617" s="2">
        <f>(Table2[[#This Row],[Close Price]]-Table2[[#This Row],[50D EMA]])/Table2[[#This Row],[50D EMA]]</f>
        <v>-8.7115822639025724E-3</v>
      </c>
      <c r="U617" s="2">
        <f>(Table2[[#This Row],[Close Price]]-Table2[[#This Row],[200D EMA]])/Table2[[#This Row],[200D EMA]]</f>
        <v>1.36751725029E-3</v>
      </c>
      <c r="V617">
        <v>0.57437781737435001</v>
      </c>
      <c r="W617">
        <v>826.55</v>
      </c>
      <c r="X617">
        <v>844</v>
      </c>
      <c r="Y617">
        <v>820</v>
      </c>
      <c r="Z617">
        <v>848</v>
      </c>
      <c r="AA617">
        <v>809.25</v>
      </c>
      <c r="AB617">
        <v>883.8</v>
      </c>
      <c r="AC617" s="2">
        <f>(Table2[[#This Row],[Close Price]]/Table2[[#This Row],[Day Low]])-1</f>
        <v>2.6011735527191604E-3</v>
      </c>
      <c r="AD617" s="2">
        <f>(Table2[[#This Row],[Day High]]/Table2[[#This Row],[Close Price]])-1</f>
        <v>1.8462652347049469E-2</v>
      </c>
      <c r="AE617" s="2">
        <f>(Table2[[#This Row],[Close Price]]/Table2[[#This Row],[Current Week Low]])-1</f>
        <v>1.0609756097561096E-2</v>
      </c>
      <c r="AF617" s="2">
        <f>(Table2[[#This Row],[Current Week High]]/Table2[[#This Row],[Close Price]])-1</f>
        <v>2.3289489561964416E-2</v>
      </c>
      <c r="AG617" s="2">
        <f>(Table2[[#This Row],[Close Price]]/Table2[[#This Row],[Current Month Low]])-1</f>
        <v>2.4034599938214551E-2</v>
      </c>
      <c r="AH617" s="2">
        <f>(Table2[[#This Row],[Current Month High]]/Table2[[#This Row],[Close Price]])-1</f>
        <v>6.6489682635453073E-2</v>
      </c>
      <c r="AI617">
        <v>23.681670085676298</v>
      </c>
      <c r="AJ617">
        <v>16.891177092883801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-0.11</v>
      </c>
      <c r="AM617" t="s">
        <v>10217</v>
      </c>
      <c r="AN617">
        <v>-2.94</v>
      </c>
      <c r="AO617" t="s">
        <v>10217</v>
      </c>
      <c r="AP617">
        <v>1.9557764872630001E-2</v>
      </c>
      <c r="AQ617">
        <f>(Table2[[#This Row],[Sharpe Ratio]]-AVERAGE(Table2[Sharpe Ratio]))/_xlfn.STDEV.P(Table2[Sharpe Ratio])</f>
        <v>-0.43672927581062515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-3.9660246591805368</v>
      </c>
      <c r="AS617">
        <f>_xlfn.RANK.AVG(Table2[[#This Row],[1Y Return vs Nifty Z-Score]],Table2[1Y Return vs Nifty Z-Score])</f>
        <v>695</v>
      </c>
      <c r="AT617">
        <f>_xlfn.RANK.AVG(Table2[[#This Row],[6M Return vs Nifty Z-Score]],Table2[6M Return vs Nifty Z-Score])</f>
        <v>569</v>
      </c>
      <c r="AU617">
        <f>_xlfn.RANK.AVG(Table2[[#This Row],[Sharpe Ratio Z-Score]],Table2[Sharpe Ratio Z-Score])</f>
        <v>456</v>
      </c>
      <c r="AV617">
        <f>(Table2[[#This Row],[Rank 1Y]]+Table2[[#This Row],[Rank 6M]]+Table2[[#This Row],[Rank Sharpe]])/3</f>
        <v>573.33333333333337</v>
      </c>
    </row>
    <row r="618" spans="1:48" x14ac:dyDescent="0.3">
      <c r="A618" t="s">
        <v>1754</v>
      </c>
      <c r="B618" t="s">
        <v>1755</v>
      </c>
      <c r="C618" t="s">
        <v>10185</v>
      </c>
      <c r="D618" t="s">
        <v>942</v>
      </c>
      <c r="E618">
        <v>4421.9438637000003</v>
      </c>
      <c r="F618">
        <v>360.6</v>
      </c>
      <c r="G618">
        <v>-19.275905497295</v>
      </c>
      <c r="H618">
        <f>(Table2[[#This Row],[1Y Return vs Nifty]]-AVERAGE(Table2[1Y Return vs Nifty]))/_xlfn.STDEV.P(Table2[1Y Return vs Nifty])</f>
        <v>-0.80757950569497283</v>
      </c>
      <c r="I618">
        <v>5.1041978045277103</v>
      </c>
      <c r="J618">
        <f>(Table2[[#This Row],[1M Return vs Nifty]]-AVERAGE(Table2[1M Return vs Nifty]))/_xlfn.STDEV.P(Table2[1M Return vs Nifty])</f>
        <v>0.3062329501938752</v>
      </c>
      <c r="K618">
        <v>-24.594709033716299</v>
      </c>
      <c r="L618">
        <f>(Table2[[#This Row],[6M Return vs Nifty]]-AVERAGE(Table2[6M Return vs Nifty]))/_xlfn.STDEV.P(Table2[6M Return vs Nifty])</f>
        <v>-1.0473419516802724</v>
      </c>
      <c r="M618">
        <v>9.7650253142851398</v>
      </c>
      <c r="N618">
        <f>(Table2[[#This Row],[1W Return vs Nifty]]-AVERAGE(Table2[1W Return vs Nifty]))/_xlfn.STDEV.P(Table2[1W Return vs Nifty])</f>
        <v>1.6085263645133336</v>
      </c>
      <c r="O618">
        <v>327.64999999999998</v>
      </c>
      <c r="P618">
        <v>321.51213601053098</v>
      </c>
      <c r="Q618">
        <v>334.95477971644999</v>
      </c>
      <c r="R618">
        <v>86.386544638803699</v>
      </c>
      <c r="S618" s="2">
        <f>(Table2[[#This Row],[Close Price]]-Table2[[#This Row],[20D EMA]])/Table2[[#This Row],[20D EMA]]</f>
        <v>0.10056462688844818</v>
      </c>
      <c r="T618" s="2">
        <f>(Table2[[#This Row],[Close Price]]-Table2[[#This Row],[50D EMA]])/Table2[[#This Row],[50D EMA]]</f>
        <v>0.12157508103578628</v>
      </c>
      <c r="U618" s="2">
        <f>(Table2[[#This Row],[Close Price]]-Table2[[#This Row],[200D EMA]])/Table2[[#This Row],[200D EMA]]</f>
        <v>7.6563231327104922E-2</v>
      </c>
      <c r="V618">
        <v>1.5114168265238399</v>
      </c>
      <c r="W618">
        <v>353.55</v>
      </c>
      <c r="X618">
        <v>369.05</v>
      </c>
      <c r="Y618">
        <v>320</v>
      </c>
      <c r="Z618">
        <v>364.9</v>
      </c>
      <c r="AA618">
        <v>312</v>
      </c>
      <c r="AB618">
        <v>364.9</v>
      </c>
      <c r="AC618" s="2">
        <f>(Table2[[#This Row],[Close Price]]/Table2[[#This Row],[Day Low]])-1</f>
        <v>1.994060246075513E-2</v>
      </c>
      <c r="AD618" s="2">
        <f>(Table2[[#This Row],[Day High]]/Table2[[#This Row],[Close Price]])-1</f>
        <v>2.3433166943982231E-2</v>
      </c>
      <c r="AE618" s="2">
        <f>(Table2[[#This Row],[Close Price]]/Table2[[#This Row],[Current Week Low]])-1</f>
        <v>0.12687500000000007</v>
      </c>
      <c r="AF618" s="2">
        <f>(Table2[[#This Row],[Current Week High]]/Table2[[#This Row],[Close Price]])-1</f>
        <v>1.1924570160842807E-2</v>
      </c>
      <c r="AG618" s="2">
        <f>(Table2[[#This Row],[Close Price]]/Table2[[#This Row],[Current Month Low]])-1</f>
        <v>0.15576923076923088</v>
      </c>
      <c r="AH618" s="2">
        <f>(Table2[[#This Row],[Current Month High]]/Table2[[#This Row],[Close Price]])-1</f>
        <v>1.1924570160842807E-2</v>
      </c>
      <c r="AI618">
        <v>24.7642817526344</v>
      </c>
      <c r="AJ618">
        <v>34.577346519873103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7.0000000000000007E-2</v>
      </c>
      <c r="AM618" t="s">
        <v>10218</v>
      </c>
      <c r="AN618">
        <v>13.74</v>
      </c>
      <c r="AO618" t="s">
        <v>10218</v>
      </c>
      <c r="AP618">
        <v>1.9722036084811E-2</v>
      </c>
      <c r="AQ618">
        <f>(Table2[[#This Row],[Sharpe Ratio]]-AVERAGE(Table2[Sharpe Ratio]))/_xlfn.STDEV.P(Table2[Sharpe Ratio])</f>
        <v>-0.43482771712331403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618</v>
      </c>
      <c r="AT618">
        <f>_xlfn.RANK.AVG(Table2[[#This Row],[6M Return vs Nifty Z-Score]],Table2[6M Return vs Nifty Z-Score])</f>
        <v>652</v>
      </c>
      <c r="AU618">
        <f>_xlfn.RANK.AVG(Table2[[#This Row],[Sharpe Ratio Z-Score]],Table2[Sharpe Ratio Z-Score])</f>
        <v>455</v>
      </c>
      <c r="AV618">
        <f>(Table2[[#This Row],[Rank 1Y]]+Table2[[#This Row],[Rank 6M]]+Table2[[#This Row],[Rank Sharpe]])/3</f>
        <v>575</v>
      </c>
    </row>
    <row r="619" spans="1:48" x14ac:dyDescent="0.3">
      <c r="A619" t="s">
        <v>986</v>
      </c>
      <c r="B619" t="s">
        <v>987</v>
      </c>
      <c r="C619" t="s">
        <v>10173</v>
      </c>
      <c r="D619" t="s">
        <v>24</v>
      </c>
      <c r="E619">
        <v>14262.9518774399</v>
      </c>
      <c r="F619">
        <v>235.2</v>
      </c>
      <c r="G619">
        <v>-23.084827451737301</v>
      </c>
      <c r="H619">
        <f>(Table2[[#This Row],[1Y Return vs Nifty]]-AVERAGE(Table2[1Y Return vs Nifty]))/_xlfn.STDEV.P(Table2[1Y Return vs Nifty])</f>
        <v>-0.85980553978824881</v>
      </c>
      <c r="I619">
        <v>-13.5176956181979</v>
      </c>
      <c r="J619">
        <f>(Table2[[#This Row],[1M Return vs Nifty]]-AVERAGE(Table2[1M Return vs Nifty]))/_xlfn.STDEV.P(Table2[1M Return vs Nifty])</f>
        <v>-1.5679887322908015</v>
      </c>
      <c r="K619">
        <v>-24.5756605460214</v>
      </c>
      <c r="L619">
        <f>(Table2[[#This Row],[6M Return vs Nifty]]-AVERAGE(Table2[6M Return vs Nifty]))/_xlfn.STDEV.P(Table2[6M Return vs Nifty])</f>
        <v>-1.0466953602911182</v>
      </c>
      <c r="M619">
        <v>-2.5384702252907401</v>
      </c>
      <c r="N619">
        <f>(Table2[[#This Row],[1W Return vs Nifty]]-AVERAGE(Table2[1W Return vs Nifty]))/_xlfn.STDEV.P(Table2[1W Return vs Nifty])</f>
        <v>-0.92200804629075972</v>
      </c>
      <c r="O619">
        <v>242.69</v>
      </c>
      <c r="P619">
        <v>248.36847944638001</v>
      </c>
      <c r="Q619">
        <v>244.316494106633</v>
      </c>
      <c r="R619">
        <v>38.159210422446499</v>
      </c>
      <c r="S619" s="2">
        <f>(Table2[[#This Row],[Close Price]]-Table2[[#This Row],[20D EMA]])/Table2[[#This Row],[20D EMA]]</f>
        <v>-3.086241707528126E-2</v>
      </c>
      <c r="T619" s="2">
        <f>(Table2[[#This Row],[Close Price]]-Table2[[#This Row],[50D EMA]])/Table2[[#This Row],[50D EMA]]</f>
        <v>-5.3019930209070462E-2</v>
      </c>
      <c r="U619" s="2">
        <f>(Table2[[#This Row],[Close Price]]-Table2[[#This Row],[200D EMA]])/Table2[[#This Row],[200D EMA]]</f>
        <v>-3.731428015111448E-2</v>
      </c>
      <c r="V619">
        <v>1.2985072639206501</v>
      </c>
      <c r="W619">
        <v>234.5</v>
      </c>
      <c r="X619">
        <v>236.95</v>
      </c>
      <c r="Y619">
        <v>234.1</v>
      </c>
      <c r="Z619">
        <v>241.65</v>
      </c>
      <c r="AA619">
        <v>227.1</v>
      </c>
      <c r="AB619">
        <v>270.3</v>
      </c>
      <c r="AC619" s="2">
        <f>(Table2[[#This Row],[Close Price]]/Table2[[#This Row],[Day Low]])-1</f>
        <v>2.9850746268655914E-3</v>
      </c>
      <c r="AD619" s="2">
        <f>(Table2[[#This Row],[Day High]]/Table2[[#This Row],[Close Price]])-1</f>
        <v>7.4404761904762751E-3</v>
      </c>
      <c r="AE619" s="2">
        <f>(Table2[[#This Row],[Close Price]]/Table2[[#This Row],[Current Week Low]])-1</f>
        <v>4.6988466467321466E-3</v>
      </c>
      <c r="AF619" s="2">
        <f>(Table2[[#This Row],[Current Week High]]/Table2[[#This Row],[Close Price]])-1</f>
        <v>2.7423469387755084E-2</v>
      </c>
      <c r="AG619" s="2">
        <f>(Table2[[#This Row],[Close Price]]/Table2[[#This Row],[Current Month Low]])-1</f>
        <v>3.566710700132103E-2</v>
      </c>
      <c r="AH619" s="2">
        <f>(Table2[[#This Row],[Current Month High]]/Table2[[#This Row],[Close Price]])-1</f>
        <v>0.14923469387755106</v>
      </c>
      <c r="AI619">
        <v>27.848639455782301</v>
      </c>
      <c r="AJ619">
        <v>12.508969146137201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-0.11</v>
      </c>
      <c r="AM619" t="s">
        <v>10217</v>
      </c>
      <c r="AN619">
        <v>-4.41</v>
      </c>
      <c r="AO619" t="s">
        <v>10217</v>
      </c>
      <c r="AP619">
        <v>2.212920436038E-2</v>
      </c>
      <c r="AQ619">
        <f>(Table2[[#This Row],[Sharpe Ratio]]-AVERAGE(Table2[Sharpe Ratio]))/_xlfn.STDEV.P(Table2[Sharpe Ratio])</f>
        <v>-0.40696299459856433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633</v>
      </c>
      <c r="AT619">
        <f>_xlfn.RANK.AVG(Table2[[#This Row],[6M Return vs Nifty Z-Score]],Table2[6M Return vs Nifty Z-Score])</f>
        <v>651</v>
      </c>
      <c r="AU619">
        <f>_xlfn.RANK.AVG(Table2[[#This Row],[Sharpe Ratio Z-Score]],Table2[Sharpe Ratio Z-Score])</f>
        <v>445</v>
      </c>
      <c r="AV619">
        <f>(Table2[[#This Row],[Rank 1Y]]+Table2[[#This Row],[Rank 6M]]+Table2[[#This Row],[Rank Sharpe]])/3</f>
        <v>576.33333333333337</v>
      </c>
    </row>
    <row r="620" spans="1:48" x14ac:dyDescent="0.3">
      <c r="A620" t="s">
        <v>873</v>
      </c>
      <c r="B620" t="s">
        <v>874</v>
      </c>
      <c r="C620" t="s">
        <v>10184</v>
      </c>
      <c r="D620" t="s">
        <v>146</v>
      </c>
      <c r="E620">
        <v>17654.369860300001</v>
      </c>
      <c r="F620">
        <v>2944.85</v>
      </c>
      <c r="G620">
        <v>-31.6939393910767</v>
      </c>
      <c r="H620">
        <f>(Table2[[#This Row],[1Y Return vs Nifty]]-AVERAGE(Table2[1Y Return vs Nifty]))/_xlfn.STDEV.P(Table2[1Y Return vs Nifty])</f>
        <v>-0.9778493797604445</v>
      </c>
      <c r="I620">
        <v>14.159047990831001</v>
      </c>
      <c r="J620">
        <f>(Table2[[#This Row],[1M Return vs Nifty]]-AVERAGE(Table2[1M Return vs Nifty]))/_xlfn.STDEV.P(Table2[1M Return vs Nifty])</f>
        <v>1.2175686648591399</v>
      </c>
      <c r="K620">
        <v>1.9503153914929201</v>
      </c>
      <c r="L620">
        <f>(Table2[[#This Row],[6M Return vs Nifty]]-AVERAGE(Table2[6M Return vs Nifty]))/_xlfn.STDEV.P(Table2[6M Return vs Nifty])</f>
        <v>-0.1462843720373152</v>
      </c>
      <c r="M620">
        <v>6.88093699133593</v>
      </c>
      <c r="N620">
        <f>(Table2[[#This Row],[1W Return vs Nifty]]-AVERAGE(Table2[1W Return vs Nifty]))/_xlfn.STDEV.P(Table2[1W Return vs Nifty])</f>
        <v>1.0153384593732608</v>
      </c>
      <c r="O620">
        <v>2886.33</v>
      </c>
      <c r="P620">
        <v>2763.2065774059001</v>
      </c>
      <c r="Q620">
        <v>2691.2590668169</v>
      </c>
      <c r="R620">
        <v>51.255291830920903</v>
      </c>
      <c r="S620" s="2">
        <f>(Table2[[#This Row],[Close Price]]-Table2[[#This Row],[20D EMA]])/Table2[[#This Row],[20D EMA]]</f>
        <v>2.0274881943506108E-2</v>
      </c>
      <c r="T620" s="2">
        <f>(Table2[[#This Row],[Close Price]]-Table2[[#This Row],[50D EMA]])/Table2[[#This Row],[50D EMA]]</f>
        <v>6.5736461428311563E-2</v>
      </c>
      <c r="U620" s="2">
        <f>(Table2[[#This Row],[Close Price]]-Table2[[#This Row],[200D EMA]])/Table2[[#This Row],[200D EMA]]</f>
        <v>9.422761870451804E-2</v>
      </c>
      <c r="V620">
        <v>1.5093330773798901</v>
      </c>
      <c r="W620">
        <v>2888.05</v>
      </c>
      <c r="X620">
        <v>2957.6</v>
      </c>
      <c r="Y620">
        <v>2882.3</v>
      </c>
      <c r="Z620">
        <v>3198.4</v>
      </c>
      <c r="AA620">
        <v>2631.45</v>
      </c>
      <c r="AB620">
        <v>3198.4</v>
      </c>
      <c r="AC620" s="2">
        <f>(Table2[[#This Row],[Close Price]]/Table2[[#This Row],[Day Low]])-1</f>
        <v>1.9667249528228403E-2</v>
      </c>
      <c r="AD620" s="2">
        <f>(Table2[[#This Row],[Day High]]/Table2[[#This Row],[Close Price]])-1</f>
        <v>4.3295923391684088E-3</v>
      </c>
      <c r="AE620" s="2">
        <f>(Table2[[#This Row],[Close Price]]/Table2[[#This Row],[Current Week Low]])-1</f>
        <v>2.1701419005655032E-2</v>
      </c>
      <c r="AF620" s="2">
        <f>(Table2[[#This Row],[Current Week High]]/Table2[[#This Row],[Close Price]])-1</f>
        <v>8.6099461772246588E-2</v>
      </c>
      <c r="AG620" s="2">
        <f>(Table2[[#This Row],[Close Price]]/Table2[[#This Row],[Current Month Low]])-1</f>
        <v>0.11909783579395405</v>
      </c>
      <c r="AH620" s="2">
        <f>(Table2[[#This Row],[Current Month High]]/Table2[[#This Row],[Close Price]])-1</f>
        <v>8.6099461772246588E-2</v>
      </c>
      <c r="AI620">
        <v>11.7883763179788</v>
      </c>
      <c r="AJ620">
        <v>32.056053811659098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-0.1</v>
      </c>
      <c r="AM620" t="s">
        <v>10217</v>
      </c>
      <c r="AN620">
        <v>4.72</v>
      </c>
      <c r="AO620" t="s">
        <v>10218</v>
      </c>
      <c r="AP620">
        <v>-7.3665485394591002E-2</v>
      </c>
      <c r="AQ620">
        <f>(Table2[[#This Row],[Sharpe Ratio]]-AVERAGE(Table2[Sharpe Ratio]))/_xlfn.STDEV.P(Table2[Sharpe Ratio])</f>
        <v>-1.5158561602563694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-0.40708278782172824</v>
      </c>
      <c r="AS620">
        <f>_xlfn.RANK.AVG(Table2[[#This Row],[1Y Return vs Nifty Z-Score]],Table2[1Y Return vs Nifty Z-Score])</f>
        <v>670</v>
      </c>
      <c r="AT620">
        <f>_xlfn.RANK.AVG(Table2[[#This Row],[6M Return vs Nifty Z-Score]],Table2[6M Return vs Nifty Z-Score])</f>
        <v>369</v>
      </c>
      <c r="AU620">
        <f>_xlfn.RANK.AVG(Table2[[#This Row],[Sharpe Ratio Z-Score]],Table2[Sharpe Ratio Z-Score])</f>
        <v>691</v>
      </c>
      <c r="AV620">
        <f>(Table2[[#This Row],[Rank 1Y]]+Table2[[#This Row],[Rank 6M]]+Table2[[#This Row],[Rank Sharpe]])/3</f>
        <v>576.66666666666663</v>
      </c>
    </row>
    <row r="621" spans="1:48" x14ac:dyDescent="0.3">
      <c r="A621" t="s">
        <v>1427</v>
      </c>
      <c r="B621" t="s">
        <v>1428</v>
      </c>
      <c r="C621" t="s">
        <v>10184</v>
      </c>
      <c r="D621" t="s">
        <v>804</v>
      </c>
      <c r="E621">
        <v>7325.6159148119996</v>
      </c>
      <c r="F621">
        <v>41.34</v>
      </c>
      <c r="G621">
        <v>-24.362421819503101</v>
      </c>
      <c r="H621">
        <f>(Table2[[#This Row],[1Y Return vs Nifty]]-AVERAGE(Table2[1Y Return vs Nifty]))/_xlfn.STDEV.P(Table2[1Y Return vs Nifty])</f>
        <v>-0.87732327520167608</v>
      </c>
      <c r="I621">
        <v>-2.7298681814809802</v>
      </c>
      <c r="J621">
        <f>(Table2[[#This Row],[1M Return vs Nifty]]-AVERAGE(Table2[1M Return vs Nifty]))/_xlfn.STDEV.P(Table2[1M Return vs Nifty])</f>
        <v>-0.48223554759458043</v>
      </c>
      <c r="K621">
        <v>-27.168617405979699</v>
      </c>
      <c r="L621">
        <f>(Table2[[#This Row],[6M Return vs Nifty]]-AVERAGE(Table2[6M Return vs Nifty]))/_xlfn.STDEV.P(Table2[6M Return vs Nifty])</f>
        <v>-1.1347119842326581</v>
      </c>
      <c r="M621">
        <v>-4.39050043430648</v>
      </c>
      <c r="N621">
        <f>(Table2[[#This Row],[1W Return vs Nifty]]-AVERAGE(Table2[1W Return vs Nifty]))/_xlfn.STDEV.P(Table2[1W Return vs Nifty])</f>
        <v>-1.3029263112413869</v>
      </c>
      <c r="O621">
        <v>41.65</v>
      </c>
      <c r="P621">
        <v>42.244697358948898</v>
      </c>
      <c r="Q621">
        <v>43.514600068776303</v>
      </c>
      <c r="R621">
        <v>45.499826506110203</v>
      </c>
      <c r="S621" s="2">
        <f>(Table2[[#This Row],[Close Price]]-Table2[[#This Row],[20D EMA]])/Table2[[#This Row],[20D EMA]]</f>
        <v>-7.4429771908762349E-3</v>
      </c>
      <c r="T621" s="2">
        <f>(Table2[[#This Row],[Close Price]]-Table2[[#This Row],[50D EMA]])/Table2[[#This Row],[50D EMA]]</f>
        <v>-2.1415643039451149E-2</v>
      </c>
      <c r="U621" s="2">
        <f>(Table2[[#This Row],[Close Price]]-Table2[[#This Row],[200D EMA]])/Table2[[#This Row],[200D EMA]]</f>
        <v>-4.9974033205849776E-2</v>
      </c>
      <c r="V621">
        <v>1.7926335097219499</v>
      </c>
      <c r="W621">
        <v>41.07</v>
      </c>
      <c r="X621">
        <v>42.75</v>
      </c>
      <c r="Y621">
        <v>41.22</v>
      </c>
      <c r="Z621">
        <v>43.45</v>
      </c>
      <c r="AA621">
        <v>39.67</v>
      </c>
      <c r="AB621">
        <v>43.67</v>
      </c>
      <c r="AC621" s="2">
        <f>(Table2[[#This Row],[Close Price]]/Table2[[#This Row],[Day Low]])-1</f>
        <v>6.5741417092768373E-3</v>
      </c>
      <c r="AD621" s="2">
        <f>(Table2[[#This Row],[Day High]]/Table2[[#This Row],[Close Price]])-1</f>
        <v>3.4107402031930301E-2</v>
      </c>
      <c r="AE621" s="2">
        <f>(Table2[[#This Row],[Close Price]]/Table2[[#This Row],[Current Week Low]])-1</f>
        <v>2.9112081513829047E-3</v>
      </c>
      <c r="AF621" s="2">
        <f>(Table2[[#This Row],[Current Week High]]/Table2[[#This Row],[Close Price]])-1</f>
        <v>5.1040154813739802E-2</v>
      </c>
      <c r="AG621" s="2">
        <f>(Table2[[#This Row],[Close Price]]/Table2[[#This Row],[Current Month Low]])-1</f>
        <v>4.2097302747668319E-2</v>
      </c>
      <c r="AH621" s="2">
        <f>(Table2[[#This Row],[Current Month High]]/Table2[[#This Row],[Close Price]])-1</f>
        <v>5.6361877116594128E-2</v>
      </c>
      <c r="AI621">
        <v>30.624092888243801</v>
      </c>
      <c r="AJ621">
        <v>11.7297297297297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-0.15</v>
      </c>
      <c r="AM621" t="s">
        <v>10217</v>
      </c>
      <c r="AN621">
        <v>1.1299999999999999</v>
      </c>
      <c r="AO621" t="s">
        <v>10218</v>
      </c>
      <c r="AP621">
        <v>2.7155102777923001E-2</v>
      </c>
      <c r="AQ621">
        <f>(Table2[[#This Row],[Sharpe Ratio]]-AVERAGE(Table2[Sharpe Ratio]))/_xlfn.STDEV.P(Table2[Sharpe Ratio])</f>
        <v>-0.34878456716423362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640</v>
      </c>
      <c r="AT621">
        <f>_xlfn.RANK.AVG(Table2[[#This Row],[6M Return vs Nifty Z-Score]],Table2[6M Return vs Nifty Z-Score])</f>
        <v>669</v>
      </c>
      <c r="AU621">
        <f>_xlfn.RANK.AVG(Table2[[#This Row],[Sharpe Ratio Z-Score]],Table2[Sharpe Ratio Z-Score])</f>
        <v>427</v>
      </c>
      <c r="AV621">
        <f>(Table2[[#This Row],[Rank 1Y]]+Table2[[#This Row],[Rank 6M]]+Table2[[#This Row],[Rank Sharpe]])/3</f>
        <v>578.66666666666663</v>
      </c>
    </row>
    <row r="622" spans="1:48" x14ac:dyDescent="0.3">
      <c r="A622" t="s">
        <v>2359</v>
      </c>
      <c r="B622" t="s">
        <v>2360</v>
      </c>
      <c r="C622" t="s">
        <v>10178</v>
      </c>
      <c r="D622" t="s">
        <v>293</v>
      </c>
      <c r="E622">
        <v>2192.15201007</v>
      </c>
      <c r="F622">
        <v>678.9</v>
      </c>
      <c r="G622">
        <v>4.82709064754793</v>
      </c>
      <c r="H622">
        <f>(Table2[[#This Row],[1Y Return vs Nifty]]-AVERAGE(Table2[1Y Return vs Nifty]))/_xlfn.STDEV.P(Table2[1Y Return vs Nifty])</f>
        <v>-0.47709126953078984</v>
      </c>
      <c r="I622">
        <v>8.2244559226295308</v>
      </c>
      <c r="J622">
        <f>(Table2[[#This Row],[1M Return vs Nifty]]-AVERAGE(Table2[1M Return vs Nifty]))/_xlfn.STDEV.P(Table2[1M Return vs Nifty])</f>
        <v>0.62027488390822394</v>
      </c>
      <c r="K622">
        <v>-17.471026862013201</v>
      </c>
      <c r="L622">
        <f>(Table2[[#This Row],[6M Return vs Nifty]]-AVERAGE(Table2[6M Return vs Nifty]))/_xlfn.STDEV.P(Table2[6M Return vs Nifty])</f>
        <v>-0.80553212272849928</v>
      </c>
      <c r="M622">
        <v>2.4712058136903798</v>
      </c>
      <c r="N622">
        <f>(Table2[[#This Row],[1W Return vs Nifty]]-AVERAGE(Table2[1W Return vs Nifty]))/_xlfn.STDEV.P(Table2[1W Return vs Nifty])</f>
        <v>0.10836235233657814</v>
      </c>
      <c r="O622">
        <v>665.35</v>
      </c>
      <c r="P622">
        <v>643.66977108242395</v>
      </c>
      <c r="Q622">
        <v>627.531882909111</v>
      </c>
      <c r="R622">
        <v>55.630879299166402</v>
      </c>
      <c r="S622" s="2">
        <f>(Table2[[#This Row],[Close Price]]-Table2[[#This Row],[20D EMA]])/Table2[[#This Row],[20D EMA]]</f>
        <v>2.036522131209131E-2</v>
      </c>
      <c r="T622" s="2">
        <f>(Table2[[#This Row],[Close Price]]-Table2[[#This Row],[50D EMA]])/Table2[[#This Row],[50D EMA]]</f>
        <v>5.4733390474950058E-2</v>
      </c>
      <c r="U622" s="2">
        <f>(Table2[[#This Row],[Close Price]]-Table2[[#This Row],[200D EMA]])/Table2[[#This Row],[200D EMA]]</f>
        <v>8.1857382054847577E-2</v>
      </c>
      <c r="V622">
        <v>0.69415288639223605</v>
      </c>
      <c r="W622">
        <v>679</v>
      </c>
      <c r="X622">
        <v>694.3</v>
      </c>
      <c r="Y622">
        <v>665.05</v>
      </c>
      <c r="Z622">
        <v>703</v>
      </c>
      <c r="AA622">
        <v>604.79999999999995</v>
      </c>
      <c r="AB622">
        <v>705.95</v>
      </c>
      <c r="AC622" s="2">
        <f>(Table2[[#This Row],[Close Price]]/Table2[[#This Row],[Day Low]])-1</f>
        <v>-1.4727540500736325E-4</v>
      </c>
      <c r="AD622" s="2">
        <f>(Table2[[#This Row],[Day High]]/Table2[[#This Row],[Close Price]])-1</f>
        <v>2.2683753130063211E-2</v>
      </c>
      <c r="AE622" s="2">
        <f>(Table2[[#This Row],[Close Price]]/Table2[[#This Row],[Current Week Low]])-1</f>
        <v>2.0825501841966743E-2</v>
      </c>
      <c r="AF622" s="2">
        <f>(Table2[[#This Row],[Current Week High]]/Table2[[#This Row],[Close Price]])-1</f>
        <v>3.5498600677566605E-2</v>
      </c>
      <c r="AG622" s="2">
        <f>(Table2[[#This Row],[Close Price]]/Table2[[#This Row],[Current Month Low]])-1</f>
        <v>0.12251984126984139</v>
      </c>
      <c r="AH622" s="2">
        <f>(Table2[[#This Row],[Current Month High]]/Table2[[#This Row],[Close Price]])-1</f>
        <v>3.9843865075858131E-2</v>
      </c>
      <c r="AI622">
        <v>13.1094417439976</v>
      </c>
      <c r="AJ622">
        <v>40.821406347230798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0.01</v>
      </c>
      <c r="AM622" t="s">
        <v>10218</v>
      </c>
      <c r="AN622">
        <v>2.5099999999999998</v>
      </c>
      <c r="AO622" t="s">
        <v>10218</v>
      </c>
      <c r="AP622">
        <v>-5.8984019475566002E-2</v>
      </c>
      <c r="AQ622">
        <f>(Table2[[#This Row],[Sharpe Ratio]]-AVERAGE(Table2[Sharpe Ratio]))/_xlfn.STDEV.P(Table2[Sharpe Ratio])</f>
        <v>-1.3459075205030893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-1.8998936765175762</v>
      </c>
      <c r="AS622">
        <f>_xlfn.RANK.AVG(Table2[[#This Row],[1Y Return vs Nifty Z-Score]],Table2[1Y Return vs Nifty Z-Score])</f>
        <v>478</v>
      </c>
      <c r="AT622">
        <f>_xlfn.RANK.AVG(Table2[[#This Row],[6M Return vs Nifty Z-Score]],Table2[6M Return vs Nifty Z-Score])</f>
        <v>593</v>
      </c>
      <c r="AU622">
        <f>_xlfn.RANK.AVG(Table2[[#This Row],[Sharpe Ratio Z-Score]],Table2[Sharpe Ratio Z-Score])</f>
        <v>668</v>
      </c>
      <c r="AV622">
        <f>(Table2[[#This Row],[Rank 1Y]]+Table2[[#This Row],[Rank 6M]]+Table2[[#This Row],[Rank Sharpe]])/3</f>
        <v>579.66666666666663</v>
      </c>
    </row>
    <row r="623" spans="1:48" x14ac:dyDescent="0.3">
      <c r="A623" t="s">
        <v>749</v>
      </c>
      <c r="B623" t="s">
        <v>750</v>
      </c>
      <c r="C623" t="s">
        <v>10173</v>
      </c>
      <c r="D623" t="s">
        <v>54</v>
      </c>
      <c r="E623">
        <v>22140.878483324999</v>
      </c>
      <c r="F623">
        <v>757.05</v>
      </c>
      <c r="G623">
        <v>-22.966152297998999</v>
      </c>
      <c r="H623">
        <f>(Table2[[#This Row],[1Y Return vs Nifty]]-AVERAGE(Table2[1Y Return vs Nifty]))/_xlfn.STDEV.P(Table2[1Y Return vs Nifty])</f>
        <v>-0.85817832539549077</v>
      </c>
      <c r="I623">
        <v>-10.406980555899199</v>
      </c>
      <c r="J623">
        <f>(Table2[[#This Row],[1M Return vs Nifty]]-AVERAGE(Table2[1M Return vs Nifty]))/_xlfn.STDEV.P(Table2[1M Return vs Nifty])</f>
        <v>-1.2549072703017146</v>
      </c>
      <c r="K623">
        <v>-15.469765242757401</v>
      </c>
      <c r="L623">
        <f>(Table2[[#This Row],[6M Return vs Nifty]]-AVERAGE(Table2[6M Return vs Nifty]))/_xlfn.STDEV.P(Table2[6M Return vs Nifty])</f>
        <v>-0.73760029784132886</v>
      </c>
      <c r="M623">
        <v>-2.3412827490859498</v>
      </c>
      <c r="N623">
        <f>(Table2[[#This Row],[1W Return vs Nifty]]-AVERAGE(Table2[1W Return vs Nifty]))/_xlfn.STDEV.P(Table2[1W Return vs Nifty])</f>
        <v>-0.88145130432171781</v>
      </c>
      <c r="O623">
        <v>771.68</v>
      </c>
      <c r="P623">
        <v>771.423397544414</v>
      </c>
      <c r="Q623">
        <v>733.87260696133001</v>
      </c>
      <c r="R623">
        <v>44.701173461006199</v>
      </c>
      <c r="S623" s="2">
        <f>(Table2[[#This Row],[Close Price]]-Table2[[#This Row],[20D EMA]])/Table2[[#This Row],[20D EMA]]</f>
        <v>-1.8958635703918716E-2</v>
      </c>
      <c r="T623" s="2">
        <f>(Table2[[#This Row],[Close Price]]-Table2[[#This Row],[50D EMA]])/Table2[[#This Row],[50D EMA]]</f>
        <v>-1.8632306966793175E-2</v>
      </c>
      <c r="U623" s="2">
        <f>(Table2[[#This Row],[Close Price]]-Table2[[#This Row],[200D EMA]])/Table2[[#This Row],[200D EMA]]</f>
        <v>3.1582311178827302E-2</v>
      </c>
      <c r="V623">
        <v>0.79927684953520395</v>
      </c>
      <c r="W623">
        <v>757</v>
      </c>
      <c r="X623">
        <v>781.8</v>
      </c>
      <c r="Y623">
        <v>737.5</v>
      </c>
      <c r="Z623">
        <v>782</v>
      </c>
      <c r="AA623">
        <v>716</v>
      </c>
      <c r="AB623">
        <v>839.95</v>
      </c>
      <c r="AC623" s="2">
        <f>(Table2[[#This Row],[Close Price]]/Table2[[#This Row],[Day Low]])-1</f>
        <v>6.6050198150424677E-5</v>
      </c>
      <c r="AD623" s="2">
        <f>(Table2[[#This Row],[Day High]]/Table2[[#This Row],[Close Price]])-1</f>
        <v>3.2692688725975749E-2</v>
      </c>
      <c r="AE623" s="2">
        <f>(Table2[[#This Row],[Close Price]]/Table2[[#This Row],[Current Week Low]])-1</f>
        <v>2.6508474576271146E-2</v>
      </c>
      <c r="AF623" s="2">
        <f>(Table2[[#This Row],[Current Week High]]/Table2[[#This Row],[Close Price]])-1</f>
        <v>3.2956872069216159E-2</v>
      </c>
      <c r="AG623" s="2">
        <f>(Table2[[#This Row],[Close Price]]/Table2[[#This Row],[Current Month Low]])-1</f>
        <v>5.733240223463687E-2</v>
      </c>
      <c r="AH623" s="2">
        <f>(Table2[[#This Row],[Current Month High]]/Table2[[#This Row],[Close Price]])-1</f>
        <v>0.10950399577306658</v>
      </c>
      <c r="AI623">
        <v>15.784954758602399</v>
      </c>
      <c r="AJ623">
        <v>26.164486292808899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-0.05</v>
      </c>
      <c r="AM623" t="s">
        <v>10217</v>
      </c>
      <c r="AN623">
        <v>-4.91</v>
      </c>
      <c r="AO623" t="s">
        <v>10217</v>
      </c>
      <c r="AQ623">
        <f>(Table2[[#This Row],[Sharpe Ratio]]-AVERAGE(Table2[Sharpe Ratio]))/_xlfn.STDEV.P(Table2[Sharpe Ratio])</f>
        <v>-0.66312462046151466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-4.3952618183217673</v>
      </c>
      <c r="AS623">
        <f>_xlfn.RANK.AVG(Table2[[#This Row],[1Y Return vs Nifty Z-Score]],Table2[1Y Return vs Nifty Z-Score])</f>
        <v>630</v>
      </c>
      <c r="AT623">
        <f>_xlfn.RANK.AVG(Table2[[#This Row],[6M Return vs Nifty Z-Score]],Table2[6M Return vs Nifty Z-Score])</f>
        <v>573</v>
      </c>
      <c r="AU623">
        <f>_xlfn.RANK.AVG(Table2[[#This Row],[Sharpe Ratio Z-Score]],Table2[Sharpe Ratio Z-Score])</f>
        <v>537.5</v>
      </c>
      <c r="AV623">
        <f>(Table2[[#This Row],[Rank 1Y]]+Table2[[#This Row],[Rank 6M]]+Table2[[#This Row],[Rank Sharpe]])/3</f>
        <v>580.16666666666663</v>
      </c>
    </row>
    <row r="624" spans="1:48" x14ac:dyDescent="0.3">
      <c r="A624" t="s">
        <v>1312</v>
      </c>
      <c r="B624" t="s">
        <v>1313</v>
      </c>
      <c r="C624" t="s">
        <v>10182</v>
      </c>
      <c r="D624" t="s">
        <v>393</v>
      </c>
      <c r="E624">
        <v>8595.6762641999994</v>
      </c>
      <c r="F624">
        <v>195.24</v>
      </c>
      <c r="G624">
        <v>-28.340484649618901</v>
      </c>
      <c r="H624">
        <f>(Table2[[#This Row],[1Y Return vs Nifty]]-AVERAGE(Table2[1Y Return vs Nifty]))/_xlfn.STDEV.P(Table2[1Y Return vs Nifty])</f>
        <v>-0.93186848444349735</v>
      </c>
      <c r="I624">
        <v>4.4985524222311897</v>
      </c>
      <c r="J624">
        <f>(Table2[[#This Row],[1M Return vs Nifty]]-AVERAGE(Table2[1M Return vs Nifty]))/_xlfn.STDEV.P(Table2[1M Return vs Nifty])</f>
        <v>0.24527708058227055</v>
      </c>
      <c r="K624">
        <v>-13.8164878039142</v>
      </c>
      <c r="L624">
        <f>(Table2[[#This Row],[6M Return vs Nifty]]-AVERAGE(Table2[6M Return vs Nifty]))/_xlfn.STDEV.P(Table2[6M Return vs Nifty])</f>
        <v>-0.68148062194049863</v>
      </c>
      <c r="M624">
        <v>4.5352274068326697</v>
      </c>
      <c r="N624">
        <f>(Table2[[#This Row],[1W Return vs Nifty]]-AVERAGE(Table2[1W Return vs Nifty]))/_xlfn.STDEV.P(Table2[1W Return vs Nifty])</f>
        <v>0.53288216861874804</v>
      </c>
      <c r="O624">
        <v>189.61</v>
      </c>
      <c r="P624">
        <v>183.88428766496401</v>
      </c>
      <c r="Q624">
        <v>191.16854903836401</v>
      </c>
      <c r="R624">
        <v>62.652290241937699</v>
      </c>
      <c r="S624" s="2">
        <f>(Table2[[#This Row],[Close Price]]-Table2[[#This Row],[20D EMA]])/Table2[[#This Row],[20D EMA]]</f>
        <v>2.9692526765465931E-2</v>
      </c>
      <c r="T624" s="2">
        <f>(Table2[[#This Row],[Close Price]]-Table2[[#This Row],[50D EMA]])/Table2[[#This Row],[50D EMA]]</f>
        <v>6.1754663648729127E-2</v>
      </c>
      <c r="U624" s="2">
        <f>(Table2[[#This Row],[Close Price]]-Table2[[#This Row],[200D EMA]])/Table2[[#This Row],[200D EMA]]</f>
        <v>2.1297702902054971E-2</v>
      </c>
      <c r="V624">
        <v>1.41824431632007</v>
      </c>
      <c r="W624">
        <v>193.65</v>
      </c>
      <c r="X624">
        <v>196.7</v>
      </c>
      <c r="Y624">
        <v>190.5</v>
      </c>
      <c r="Z624">
        <v>201.3</v>
      </c>
      <c r="AA624">
        <v>180.6</v>
      </c>
      <c r="AB624">
        <v>201.3</v>
      </c>
      <c r="AC624" s="2">
        <f>(Table2[[#This Row],[Close Price]]/Table2[[#This Row],[Day Low]])-1</f>
        <v>8.2106893880713461E-3</v>
      </c>
      <c r="AD624" s="2">
        <f>(Table2[[#This Row],[Day High]]/Table2[[#This Row],[Close Price]])-1</f>
        <v>7.4779758246259487E-3</v>
      </c>
      <c r="AE624" s="2">
        <f>(Table2[[#This Row],[Close Price]]/Table2[[#This Row],[Current Week Low]])-1</f>
        <v>2.4881889763779474E-2</v>
      </c>
      <c r="AF624" s="2">
        <f>(Table2[[#This Row],[Current Week High]]/Table2[[#This Row],[Close Price]])-1</f>
        <v>3.1038721573448003E-2</v>
      </c>
      <c r="AG624" s="2">
        <f>(Table2[[#This Row],[Close Price]]/Table2[[#This Row],[Current Month Low]])-1</f>
        <v>8.1063122923588082E-2</v>
      </c>
      <c r="AH624" s="2">
        <f>(Table2[[#This Row],[Current Month High]]/Table2[[#This Row],[Close Price]])-1</f>
        <v>3.1038721573448003E-2</v>
      </c>
      <c r="AI624">
        <v>32.145052243392698</v>
      </c>
      <c r="AJ624">
        <v>34.6482758620689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0.01</v>
      </c>
      <c r="AM624" t="s">
        <v>10218</v>
      </c>
      <c r="AN624">
        <v>4.09</v>
      </c>
      <c r="AO624" t="s">
        <v>10218</v>
      </c>
      <c r="AQ624">
        <f>(Table2[[#This Row],[Sharpe Ratio]]-AVERAGE(Table2[Sharpe Ratio]))/_xlfn.STDEV.P(Table2[Sharpe Ratio])</f>
        <v>-0.66312462046151466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650</v>
      </c>
      <c r="AT624">
        <f>_xlfn.RANK.AVG(Table2[[#This Row],[6M Return vs Nifty Z-Score]],Table2[6M Return vs Nifty Z-Score])</f>
        <v>553</v>
      </c>
      <c r="AU624">
        <f>_xlfn.RANK.AVG(Table2[[#This Row],[Sharpe Ratio Z-Score]],Table2[Sharpe Ratio Z-Score])</f>
        <v>537.5</v>
      </c>
      <c r="AV624">
        <f>(Table2[[#This Row],[Rank 1Y]]+Table2[[#This Row],[Rank 6M]]+Table2[[#This Row],[Rank Sharpe]])/3</f>
        <v>580.16666666666663</v>
      </c>
    </row>
    <row r="625" spans="1:48" x14ac:dyDescent="0.3">
      <c r="A625" t="s">
        <v>1020</v>
      </c>
      <c r="B625" t="s">
        <v>1021</v>
      </c>
      <c r="C625" t="s">
        <v>10173</v>
      </c>
      <c r="D625" t="s">
        <v>502</v>
      </c>
      <c r="E625">
        <v>13261.044668324999</v>
      </c>
      <c r="F625">
        <v>1675.65</v>
      </c>
      <c r="G625">
        <v>-18.120422126490698</v>
      </c>
      <c r="H625">
        <f>(Table2[[#This Row],[1Y Return vs Nifty]]-AVERAGE(Table2[1Y Return vs Nifty]))/_xlfn.STDEV.P(Table2[1Y Return vs Nifty])</f>
        <v>-0.79173609523930366</v>
      </c>
      <c r="I625">
        <v>-10.5048983838367</v>
      </c>
      <c r="J625">
        <f>(Table2[[#This Row],[1M Return vs Nifty]]-AVERAGE(Table2[1M Return vs Nifty]))/_xlfn.STDEV.P(Table2[1M Return vs Nifty])</f>
        <v>-1.2647623216682047</v>
      </c>
      <c r="K625">
        <v>-1.36210669288148</v>
      </c>
      <c r="L625">
        <f>(Table2[[#This Row],[6M Return vs Nifty]]-AVERAGE(Table2[6M Return vs Nifty]))/_xlfn.STDEV.P(Table2[6M Return vs Nifty])</f>
        <v>-0.25872288323596337</v>
      </c>
      <c r="M625">
        <v>-6.6374348675121499</v>
      </c>
      <c r="N625">
        <f>(Table2[[#This Row],[1W Return vs Nifty]]-AVERAGE(Table2[1W Return vs Nifty]))/_xlfn.STDEV.P(Table2[1W Return vs Nifty])</f>
        <v>-1.7650669186612797</v>
      </c>
      <c r="O625">
        <v>1763.26</v>
      </c>
      <c r="P625">
        <v>1739.3454618886999</v>
      </c>
      <c r="Q625">
        <v>1629.4484598501101</v>
      </c>
      <c r="R625">
        <v>23.630270949237399</v>
      </c>
      <c r="S625" s="2">
        <f>(Table2[[#This Row],[Close Price]]-Table2[[#This Row],[20D EMA]])/Table2[[#This Row],[20D EMA]]</f>
        <v>-4.9686376371039946E-2</v>
      </c>
      <c r="T625" s="2">
        <f>(Table2[[#This Row],[Close Price]]-Table2[[#This Row],[50D EMA]])/Table2[[#This Row],[50D EMA]]</f>
        <v>-3.6620362822883348E-2</v>
      </c>
      <c r="U625" s="2">
        <f>(Table2[[#This Row],[Close Price]]-Table2[[#This Row],[200D EMA]])/Table2[[#This Row],[200D EMA]]</f>
        <v>2.8354097284022085E-2</v>
      </c>
      <c r="V625">
        <v>0.696618670709926</v>
      </c>
      <c r="W625">
        <v>1666</v>
      </c>
      <c r="X625">
        <v>1705</v>
      </c>
      <c r="Y625">
        <v>1673</v>
      </c>
      <c r="Z625">
        <v>1774.95</v>
      </c>
      <c r="AA625">
        <v>1673</v>
      </c>
      <c r="AB625">
        <v>1917.75</v>
      </c>
      <c r="AC625" s="2">
        <f>(Table2[[#This Row],[Close Price]]/Table2[[#This Row],[Day Low]])-1</f>
        <v>5.7923169267708463E-3</v>
      </c>
      <c r="AD625" s="2">
        <f>(Table2[[#This Row],[Day High]]/Table2[[#This Row],[Close Price]])-1</f>
        <v>1.7515590964700234E-2</v>
      </c>
      <c r="AE625" s="2">
        <f>(Table2[[#This Row],[Close Price]]/Table2[[#This Row],[Current Week Low]])-1</f>
        <v>1.5839808726838545E-3</v>
      </c>
      <c r="AF625" s="2">
        <f>(Table2[[#This Row],[Current Week High]]/Table2[[#This Row],[Close Price]])-1</f>
        <v>5.9260585444454339E-2</v>
      </c>
      <c r="AG625" s="2">
        <f>(Table2[[#This Row],[Close Price]]/Table2[[#This Row],[Current Month Low]])-1</f>
        <v>1.5839808726838545E-3</v>
      </c>
      <c r="AH625" s="2">
        <f>(Table2[[#This Row],[Current Month High]]/Table2[[#This Row],[Close Price]])-1</f>
        <v>0.14448124608360935</v>
      </c>
      <c r="AI625">
        <v>18.1004386357532</v>
      </c>
      <c r="AJ625">
        <v>28.205814843152201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-0.04</v>
      </c>
      <c r="AM625" t="s">
        <v>10217</v>
      </c>
      <c r="AN625">
        <v>-5.76</v>
      </c>
      <c r="AO625" t="s">
        <v>10217</v>
      </c>
      <c r="AP625">
        <v>-0.10214735569996999</v>
      </c>
      <c r="AQ625">
        <f>(Table2[[#This Row],[Sharpe Ratio]]-AVERAGE(Table2[Sharpe Ratio]))/_xlfn.STDEV.P(Table2[Sharpe Ratio])</f>
        <v>-1.8455545120916581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-5.9258427308964094</v>
      </c>
      <c r="AS625">
        <f>_xlfn.RANK.AVG(Table2[[#This Row],[1Y Return vs Nifty Z-Score]],Table2[1Y Return vs Nifty Z-Score])</f>
        <v>612</v>
      </c>
      <c r="AT625">
        <f>_xlfn.RANK.AVG(Table2[[#This Row],[6M Return vs Nifty Z-Score]],Table2[6M Return vs Nifty Z-Score])</f>
        <v>412</v>
      </c>
      <c r="AU625">
        <f>_xlfn.RANK.AVG(Table2[[#This Row],[Sharpe Ratio Z-Score]],Table2[Sharpe Ratio Z-Score])</f>
        <v>717</v>
      </c>
      <c r="AV625">
        <f>(Table2[[#This Row],[Rank 1Y]]+Table2[[#This Row],[Rank 6M]]+Table2[[#This Row],[Rank Sharpe]])/3</f>
        <v>580.33333333333337</v>
      </c>
    </row>
    <row r="626" spans="1:48" x14ac:dyDescent="0.3">
      <c r="A626" t="s">
        <v>1446</v>
      </c>
      <c r="B626" t="s">
        <v>1447</v>
      </c>
      <c r="C626" t="s">
        <v>10183</v>
      </c>
      <c r="D626" t="s">
        <v>1448</v>
      </c>
      <c r="E626">
        <v>7182.3091990379999</v>
      </c>
      <c r="F626">
        <v>225.59</v>
      </c>
      <c r="G626">
        <v>-27.215531772886798</v>
      </c>
      <c r="H626">
        <f>(Table2[[#This Row],[1Y Return vs Nifty]]-AVERAGE(Table2[1Y Return vs Nifty]))/_xlfn.STDEV.P(Table2[1Y Return vs Nifty])</f>
        <v>-0.91644369286302985</v>
      </c>
      <c r="I626">
        <v>9.2610797753574605</v>
      </c>
      <c r="J626">
        <f>(Table2[[#This Row],[1M Return vs Nifty]]-AVERAGE(Table2[1M Return vs Nifty]))/_xlfn.STDEV.P(Table2[1M Return vs Nifty])</f>
        <v>0.72460707276032399</v>
      </c>
      <c r="K626">
        <v>-3.2232830770905601</v>
      </c>
      <c r="L626">
        <f>(Table2[[#This Row],[6M Return vs Nifty]]-AVERAGE(Table2[6M Return vs Nifty]))/_xlfn.STDEV.P(Table2[6M Return vs Nifty])</f>
        <v>-0.32189958487242637</v>
      </c>
      <c r="M626">
        <v>0.49499180902579298</v>
      </c>
      <c r="N626">
        <f>(Table2[[#This Row],[1W Return vs Nifty]]-AVERAGE(Table2[1W Return vs Nifty]))/_xlfn.STDEV.P(Table2[1W Return vs Nifty])</f>
        <v>-0.2980975456518179</v>
      </c>
      <c r="O626">
        <v>221.8</v>
      </c>
      <c r="P626">
        <v>210.72420682181399</v>
      </c>
      <c r="Q626">
        <v>197.253143996456</v>
      </c>
      <c r="R626">
        <v>55.138019075453698</v>
      </c>
      <c r="S626" s="2">
        <f>(Table2[[#This Row],[Close Price]]-Table2[[#This Row],[20D EMA]])/Table2[[#This Row],[20D EMA]]</f>
        <v>1.7087466185752895E-2</v>
      </c>
      <c r="T626" s="2">
        <f>(Table2[[#This Row],[Close Price]]-Table2[[#This Row],[50D EMA]])/Table2[[#This Row],[50D EMA]]</f>
        <v>7.054620540466125E-2</v>
      </c>
      <c r="U626" s="2">
        <f>(Table2[[#This Row],[Close Price]]-Table2[[#This Row],[200D EMA]])/Table2[[#This Row],[200D EMA]]</f>
        <v>0.1436573097362297</v>
      </c>
      <c r="V626">
        <v>0.58815702301383999</v>
      </c>
      <c r="W626">
        <v>220.05</v>
      </c>
      <c r="X626">
        <v>226.64</v>
      </c>
      <c r="Y626">
        <v>222.55</v>
      </c>
      <c r="Z626">
        <v>234.79</v>
      </c>
      <c r="AA626">
        <v>198.05</v>
      </c>
      <c r="AB626">
        <v>241.9</v>
      </c>
      <c r="AC626" s="2">
        <f>(Table2[[#This Row],[Close Price]]/Table2[[#This Row],[Day Low]])-1</f>
        <v>2.517609634174045E-2</v>
      </c>
      <c r="AD626" s="2">
        <f>(Table2[[#This Row],[Day High]]/Table2[[#This Row],[Close Price]])-1</f>
        <v>4.6544616339376788E-3</v>
      </c>
      <c r="AE626" s="2">
        <f>(Table2[[#This Row],[Close Price]]/Table2[[#This Row],[Current Week Low]])-1</f>
        <v>1.3659851718714755E-2</v>
      </c>
      <c r="AF626" s="2">
        <f>(Table2[[#This Row],[Current Week High]]/Table2[[#This Row],[Close Price]])-1</f>
        <v>4.0781949554501429E-2</v>
      </c>
      <c r="AG626" s="2">
        <f>(Table2[[#This Row],[Close Price]]/Table2[[#This Row],[Current Month Low]])-1</f>
        <v>0.13905579399141632</v>
      </c>
      <c r="AH626" s="2">
        <f>(Table2[[#This Row],[Current Month High]]/Table2[[#This Row],[Close Price]])-1</f>
        <v>7.2299304047165114E-2</v>
      </c>
      <c r="AI626">
        <v>7.2299304047165096</v>
      </c>
      <c r="AJ626">
        <v>33.012971698113198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0.05</v>
      </c>
      <c r="AM626" t="s">
        <v>10218</v>
      </c>
      <c r="AN626">
        <v>-3.49</v>
      </c>
      <c r="AO626" t="s">
        <v>10217</v>
      </c>
      <c r="AP626">
        <v>-5.4100936475647003E-2</v>
      </c>
      <c r="AQ626">
        <f>(Table2[[#This Row],[Sharpe Ratio]]-AVERAGE(Table2[Sharpe Ratio]))/_xlfn.STDEV.P(Table2[Sharpe Ratio])</f>
        <v>-1.2893822853381725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-2.1012160359651224</v>
      </c>
      <c r="AS626">
        <f>_xlfn.RANK.AVG(Table2[[#This Row],[1Y Return vs Nifty Z-Score]],Table2[1Y Return vs Nifty Z-Score])</f>
        <v>646</v>
      </c>
      <c r="AT626">
        <f>_xlfn.RANK.AVG(Table2[[#This Row],[6M Return vs Nifty Z-Score]],Table2[6M Return vs Nifty Z-Score])</f>
        <v>431</v>
      </c>
      <c r="AU626">
        <f>_xlfn.RANK.AVG(Table2[[#This Row],[Sharpe Ratio Z-Score]],Table2[Sharpe Ratio Z-Score])</f>
        <v>665</v>
      </c>
      <c r="AV626">
        <f>(Table2[[#This Row],[Rank 1Y]]+Table2[[#This Row],[Rank 6M]]+Table2[[#This Row],[Rank Sharpe]])/3</f>
        <v>580.66666666666663</v>
      </c>
    </row>
    <row r="627" spans="1:48" x14ac:dyDescent="0.3">
      <c r="A627" t="s">
        <v>722</v>
      </c>
      <c r="B627" t="s">
        <v>723</v>
      </c>
      <c r="C627" t="s">
        <v>10173</v>
      </c>
      <c r="D627" t="s">
        <v>413</v>
      </c>
      <c r="E627">
        <v>23368.139874299999</v>
      </c>
      <c r="F627">
        <v>1041.5</v>
      </c>
      <c r="G627">
        <v>-23.370184187511299</v>
      </c>
      <c r="H627">
        <f>(Table2[[#This Row],[1Y Return vs Nifty]]-AVERAGE(Table2[1Y Return vs Nifty]))/_xlfn.STDEV.P(Table2[1Y Return vs Nifty])</f>
        <v>-0.86371820872437599</v>
      </c>
      <c r="I627">
        <v>8.1123455618396001</v>
      </c>
      <c r="J627">
        <f>(Table2[[#This Row],[1M Return vs Nifty]]-AVERAGE(Table2[1M Return vs Nifty]))/_xlfn.STDEV.P(Table2[1M Return vs Nifty])</f>
        <v>0.60899140890093795</v>
      </c>
      <c r="K627">
        <v>-1.1577800500112401</v>
      </c>
      <c r="L627">
        <f>(Table2[[#This Row],[6M Return vs Nifty]]-AVERAGE(Table2[6M Return vs Nifty]))/_xlfn.STDEV.P(Table2[6M Return vs Nifty])</f>
        <v>-0.25178711752213023</v>
      </c>
      <c r="M627">
        <v>8.2320027390556199</v>
      </c>
      <c r="N627">
        <f>(Table2[[#This Row],[1W Return vs Nifty]]-AVERAGE(Table2[1W Return vs Nifty]))/_xlfn.STDEV.P(Table2[1W Return vs Nifty])</f>
        <v>1.2932203308191454</v>
      </c>
      <c r="O627">
        <v>959.36</v>
      </c>
      <c r="P627">
        <v>918.970842966791</v>
      </c>
      <c r="Q627">
        <v>910.90518428072698</v>
      </c>
      <c r="R627">
        <v>78.849006606785593</v>
      </c>
      <c r="S627" s="2">
        <f>(Table2[[#This Row],[Close Price]]-Table2[[#This Row],[20D EMA]])/Table2[[#This Row],[20D EMA]]</f>
        <v>8.5619579719813196E-2</v>
      </c>
      <c r="T627" s="2">
        <f>(Table2[[#This Row],[Close Price]]-Table2[[#This Row],[50D EMA]])/Table2[[#This Row],[50D EMA]]</f>
        <v>0.13333301918223847</v>
      </c>
      <c r="U627" s="2">
        <f>(Table2[[#This Row],[Close Price]]-Table2[[#This Row],[200D EMA]])/Table2[[#This Row],[200D EMA]]</f>
        <v>0.14336817703194199</v>
      </c>
      <c r="V627">
        <v>1.2503579453232101</v>
      </c>
      <c r="W627">
        <v>1030.7</v>
      </c>
      <c r="X627">
        <v>1048.9000000000001</v>
      </c>
      <c r="Y627">
        <v>996.6</v>
      </c>
      <c r="Z627">
        <v>1045</v>
      </c>
      <c r="AA627">
        <v>900</v>
      </c>
      <c r="AB627">
        <v>1045</v>
      </c>
      <c r="AC627" s="2">
        <f>(Table2[[#This Row],[Close Price]]/Table2[[#This Row],[Day Low]])-1</f>
        <v>1.0478315707771468E-2</v>
      </c>
      <c r="AD627" s="2">
        <f>(Table2[[#This Row],[Day High]]/Table2[[#This Row],[Close Price]])-1</f>
        <v>7.1051368218915112E-3</v>
      </c>
      <c r="AE627" s="2">
        <f>(Table2[[#This Row],[Close Price]]/Table2[[#This Row],[Current Week Low]])-1</f>
        <v>4.5053180814770277E-2</v>
      </c>
      <c r="AF627" s="2">
        <f>(Table2[[#This Row],[Current Week High]]/Table2[[#This Row],[Close Price]])-1</f>
        <v>3.3605376860297298E-3</v>
      </c>
      <c r="AG627" s="2">
        <f>(Table2[[#This Row],[Close Price]]/Table2[[#This Row],[Current Month Low]])-1</f>
        <v>0.15722222222222215</v>
      </c>
      <c r="AH627" s="2">
        <f>(Table2[[#This Row],[Current Month High]]/Table2[[#This Row],[Close Price]])-1</f>
        <v>3.3605376860297298E-3</v>
      </c>
      <c r="AI627">
        <v>9.4527124339894399</v>
      </c>
      <c r="AJ627">
        <v>41.392886234048298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0.14000000000000001</v>
      </c>
      <c r="AM627" t="s">
        <v>10218</v>
      </c>
      <c r="AN627">
        <v>11.03</v>
      </c>
      <c r="AO627" t="s">
        <v>10218</v>
      </c>
      <c r="AP627">
        <v>-8.8999355432105007E-2</v>
      </c>
      <c r="AQ627">
        <f>(Table2[[#This Row],[Sharpe Ratio]]-AVERAGE(Table2[Sharpe Ratio]))/_xlfn.STDEV.P(Table2[Sharpe Ratio])</f>
        <v>-1.69335685190407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-0.90665043843049253</v>
      </c>
      <c r="AS627">
        <f>_xlfn.RANK.AVG(Table2[[#This Row],[1Y Return vs Nifty Z-Score]],Table2[1Y Return vs Nifty Z-Score])</f>
        <v>635</v>
      </c>
      <c r="AT627">
        <f>_xlfn.RANK.AVG(Table2[[#This Row],[6M Return vs Nifty Z-Score]],Table2[6M Return vs Nifty Z-Score])</f>
        <v>407</v>
      </c>
      <c r="AU627">
        <f>_xlfn.RANK.AVG(Table2[[#This Row],[Sharpe Ratio Z-Score]],Table2[Sharpe Ratio Z-Score])</f>
        <v>706</v>
      </c>
      <c r="AV627">
        <f>(Table2[[#This Row],[Rank 1Y]]+Table2[[#This Row],[Rank 6M]]+Table2[[#This Row],[Rank Sharpe]])/3</f>
        <v>582.66666666666663</v>
      </c>
    </row>
    <row r="628" spans="1:48" x14ac:dyDescent="0.3">
      <c r="A628" t="s">
        <v>38</v>
      </c>
      <c r="B628" t="s">
        <v>39</v>
      </c>
      <c r="C628" t="s">
        <v>10175</v>
      </c>
      <c r="D628" t="s">
        <v>40</v>
      </c>
      <c r="E628">
        <v>635717.15980302996</v>
      </c>
      <c r="F628">
        <v>2705.65</v>
      </c>
      <c r="G628">
        <v>-20.654198414440501</v>
      </c>
      <c r="H628">
        <f>(Table2[[#This Row],[1Y Return vs Nifty]]-AVERAGE(Table2[1Y Return vs Nifty]))/_xlfn.STDEV.P(Table2[1Y Return vs Nifty])</f>
        <v>-0.82647796928712103</v>
      </c>
      <c r="I628">
        <v>5.88524038343441</v>
      </c>
      <c r="J628">
        <f>(Table2[[#This Row],[1M Return vs Nifty]]-AVERAGE(Table2[1M Return vs Nifty]))/_xlfn.STDEV.P(Table2[1M Return vs Nifty])</f>
        <v>0.38484187051688862</v>
      </c>
      <c r="K628">
        <v>-5.8155958395875498</v>
      </c>
      <c r="L628">
        <f>(Table2[[#This Row],[6M Return vs Nifty]]-AVERAGE(Table2[6M Return vs Nifty]))/_xlfn.STDEV.P(Table2[6M Return vs Nifty])</f>
        <v>-0.40989434524773816</v>
      </c>
      <c r="M628">
        <v>-4.2262913506001896</v>
      </c>
      <c r="N628">
        <f>(Table2[[#This Row],[1W Return vs Nifty]]-AVERAGE(Table2[1W Return vs Nifty]))/_xlfn.STDEV.P(Table2[1W Return vs Nifty])</f>
        <v>-1.26915243490285</v>
      </c>
      <c r="O628">
        <v>2656</v>
      </c>
      <c r="P628">
        <v>2556.1521150202002</v>
      </c>
      <c r="Q628">
        <v>2474.15731072771</v>
      </c>
      <c r="R628">
        <v>59.766766568083597</v>
      </c>
      <c r="S628" s="2">
        <f>(Table2[[#This Row],[Close Price]]-Table2[[#This Row],[20D EMA]])/Table2[[#This Row],[20D EMA]]</f>
        <v>1.8693524096385576E-2</v>
      </c>
      <c r="T628" s="2">
        <f>(Table2[[#This Row],[Close Price]]-Table2[[#This Row],[50D EMA]])/Table2[[#This Row],[50D EMA]]</f>
        <v>5.848551973935185E-2</v>
      </c>
      <c r="U628" s="2">
        <f>(Table2[[#This Row],[Close Price]]-Table2[[#This Row],[200D EMA]])/Table2[[#This Row],[200D EMA]]</f>
        <v>9.3564256512130378E-2</v>
      </c>
      <c r="V628">
        <v>1.09663723067541</v>
      </c>
      <c r="W628">
        <v>2702</v>
      </c>
      <c r="X628">
        <v>2724.95</v>
      </c>
      <c r="Y628">
        <v>2675.05</v>
      </c>
      <c r="Z628">
        <v>2754.35</v>
      </c>
      <c r="AA628">
        <v>2450.1</v>
      </c>
      <c r="AB628">
        <v>2811.3</v>
      </c>
      <c r="AC628" s="2">
        <f>(Table2[[#This Row],[Close Price]]/Table2[[#This Row],[Day Low]])-1</f>
        <v>1.3508512213176171E-3</v>
      </c>
      <c r="AD628" s="2">
        <f>(Table2[[#This Row],[Day High]]/Table2[[#This Row],[Close Price]])-1</f>
        <v>7.1332212222570135E-3</v>
      </c>
      <c r="AE628" s="2">
        <f>(Table2[[#This Row],[Close Price]]/Table2[[#This Row],[Current Week Low]])-1</f>
        <v>1.1439038522644385E-2</v>
      </c>
      <c r="AF628" s="2">
        <f>(Table2[[#This Row],[Current Week High]]/Table2[[#This Row],[Close Price]])-1</f>
        <v>1.7999371685177179E-2</v>
      </c>
      <c r="AG628" s="2">
        <f>(Table2[[#This Row],[Close Price]]/Table2[[#This Row],[Current Month Low]])-1</f>
        <v>0.10430186522999074</v>
      </c>
      <c r="AH628" s="2">
        <f>(Table2[[#This Row],[Current Month High]]/Table2[[#This Row],[Close Price]])-1</f>
        <v>3.9047918245153745E-2</v>
      </c>
      <c r="AI628">
        <v>3.9047918245153701</v>
      </c>
      <c r="AJ628">
        <v>24.566653622154099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0.02</v>
      </c>
      <c r="AM628" t="s">
        <v>10218</v>
      </c>
      <c r="AN628">
        <v>3.18</v>
      </c>
      <c r="AO628" t="s">
        <v>10218</v>
      </c>
      <c r="AP628">
        <v>-5.3070247817281001E-2</v>
      </c>
      <c r="AQ628">
        <f>(Table2[[#This Row],[Sharpe Ratio]]-AVERAGE(Table2[Sharpe Ratio]))/_xlfn.STDEV.P(Table2[Sharpe Ratio])</f>
        <v>-1.2774513149252351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-3.3981341938460554</v>
      </c>
      <c r="AS628">
        <f>_xlfn.RANK.AVG(Table2[[#This Row],[1Y Return vs Nifty Z-Score]],Table2[1Y Return vs Nifty Z-Score])</f>
        <v>622</v>
      </c>
      <c r="AT628">
        <f>_xlfn.RANK.AVG(Table2[[#This Row],[6M Return vs Nifty Z-Score]],Table2[6M Return vs Nifty Z-Score])</f>
        <v>466</v>
      </c>
      <c r="AU628">
        <f>_xlfn.RANK.AVG(Table2[[#This Row],[Sharpe Ratio Z-Score]],Table2[Sharpe Ratio Z-Score])</f>
        <v>663</v>
      </c>
      <c r="AV628">
        <f>(Table2[[#This Row],[Rank 1Y]]+Table2[[#This Row],[Rank 6M]]+Table2[[#This Row],[Rank Sharpe]])/3</f>
        <v>583.66666666666663</v>
      </c>
    </row>
    <row r="629" spans="1:48" x14ac:dyDescent="0.3">
      <c r="A629" t="s">
        <v>1183</v>
      </c>
      <c r="B629" t="s">
        <v>1184</v>
      </c>
      <c r="C629" t="s">
        <v>10173</v>
      </c>
      <c r="D629" t="s">
        <v>502</v>
      </c>
      <c r="E629">
        <v>10118.331497253001</v>
      </c>
      <c r="F629">
        <v>174.27</v>
      </c>
      <c r="G629">
        <v>9.6925520666899505</v>
      </c>
      <c r="H629">
        <f>(Table2[[#This Row],[1Y Return vs Nifty]]-AVERAGE(Table2[1Y Return vs Nifty]))/_xlfn.STDEV.P(Table2[1Y Return vs Nifty])</f>
        <v>-0.41037849436896956</v>
      </c>
      <c r="I629">
        <v>1.8948938529119901</v>
      </c>
      <c r="J629">
        <f>(Table2[[#This Row],[1M Return vs Nifty]]-AVERAGE(Table2[1M Return vs Nifty]))/_xlfn.STDEV.P(Table2[1M Return vs Nifty])</f>
        <v>-1.6771102898893143E-2</v>
      </c>
      <c r="K629">
        <v>-26.9775383326207</v>
      </c>
      <c r="L629">
        <f>(Table2[[#This Row],[6M Return vs Nifty]]-AVERAGE(Table2[6M Return vs Nifty]))/_xlfn.STDEV.P(Table2[6M Return vs Nifty])</f>
        <v>-1.1282259006411217</v>
      </c>
      <c r="M629">
        <v>5.1314333565551298</v>
      </c>
      <c r="N629">
        <f>(Table2[[#This Row],[1W Return vs Nifty]]-AVERAGE(Table2[1W Return vs Nifty]))/_xlfn.STDEV.P(Table2[1W Return vs Nifty])</f>
        <v>0.65550745562322721</v>
      </c>
      <c r="O629">
        <v>168.93</v>
      </c>
      <c r="P629">
        <v>168.39918982478201</v>
      </c>
      <c r="Q629">
        <v>165.49202570255699</v>
      </c>
      <c r="R629">
        <v>64.034319233029706</v>
      </c>
      <c r="S629" s="2">
        <f>(Table2[[#This Row],[Close Price]]-Table2[[#This Row],[20D EMA]])/Table2[[#This Row],[20D EMA]]</f>
        <v>3.1610726336352354E-2</v>
      </c>
      <c r="T629" s="2">
        <f>(Table2[[#This Row],[Close Price]]-Table2[[#This Row],[50D EMA]])/Table2[[#This Row],[50D EMA]]</f>
        <v>3.4862460925890008E-2</v>
      </c>
      <c r="U629" s="2">
        <f>(Table2[[#This Row],[Close Price]]-Table2[[#This Row],[200D EMA]])/Table2[[#This Row],[200D EMA]]</f>
        <v>5.304167533256194E-2</v>
      </c>
      <c r="V629">
        <v>1.1987027586205601</v>
      </c>
      <c r="W629">
        <v>173.5</v>
      </c>
      <c r="X629">
        <v>175.25</v>
      </c>
      <c r="Y629">
        <v>167.7</v>
      </c>
      <c r="Z629">
        <v>178.75</v>
      </c>
      <c r="AA629">
        <v>160.69999999999999</v>
      </c>
      <c r="AB629">
        <v>178.75</v>
      </c>
      <c r="AC629" s="2">
        <f>(Table2[[#This Row],[Close Price]]/Table2[[#This Row],[Day Low]])-1</f>
        <v>4.4380403458212925E-3</v>
      </c>
      <c r="AD629" s="2">
        <f>(Table2[[#This Row],[Day High]]/Table2[[#This Row],[Close Price]])-1</f>
        <v>5.6234578527571966E-3</v>
      </c>
      <c r="AE629" s="2">
        <f>(Table2[[#This Row],[Close Price]]/Table2[[#This Row],[Current Week Low]])-1</f>
        <v>3.9177101967799777E-2</v>
      </c>
      <c r="AF629" s="2">
        <f>(Table2[[#This Row],[Current Week High]]/Table2[[#This Row],[Close Price]])-1</f>
        <v>2.5707235898318581E-2</v>
      </c>
      <c r="AG629" s="2">
        <f>(Table2[[#This Row],[Close Price]]/Table2[[#This Row],[Current Month Low]])-1</f>
        <v>8.44430616054761E-2</v>
      </c>
      <c r="AH629" s="2">
        <f>(Table2[[#This Row],[Current Month High]]/Table2[[#This Row],[Close Price]])-1</f>
        <v>2.5707235898318581E-2</v>
      </c>
      <c r="AI629">
        <v>20.0994883096078</v>
      </c>
      <c r="AJ629">
        <v>42.081816738323198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0.03</v>
      </c>
      <c r="AM629" t="s">
        <v>10218</v>
      </c>
      <c r="AN629">
        <v>3.73</v>
      </c>
      <c r="AO629" t="s">
        <v>10218</v>
      </c>
      <c r="AP629">
        <v>-4.6928041344004003E-2</v>
      </c>
      <c r="AQ629">
        <f>(Table2[[#This Row],[Sharpe Ratio]]-AVERAGE(Table2[Sharpe Ratio]))/_xlfn.STDEV.P(Table2[Sharpe Ratio])</f>
        <v>-1.2063508103179579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-2.1062188526037149</v>
      </c>
      <c r="AS629">
        <f>_xlfn.RANK.AVG(Table2[[#This Row],[1Y Return vs Nifty Z-Score]],Table2[1Y Return vs Nifty Z-Score])</f>
        <v>444</v>
      </c>
      <c r="AT629">
        <f>_xlfn.RANK.AVG(Table2[[#This Row],[6M Return vs Nifty Z-Score]],Table2[6M Return vs Nifty Z-Score])</f>
        <v>667</v>
      </c>
      <c r="AU629">
        <f>_xlfn.RANK.AVG(Table2[[#This Row],[Sharpe Ratio Z-Score]],Table2[Sharpe Ratio Z-Score])</f>
        <v>647</v>
      </c>
      <c r="AV629">
        <f>(Table2[[#This Row],[Rank 1Y]]+Table2[[#This Row],[Rank 6M]]+Table2[[#This Row],[Rank Sharpe]])/3</f>
        <v>586</v>
      </c>
    </row>
    <row r="630" spans="1:48" x14ac:dyDescent="0.3">
      <c r="A630" t="s">
        <v>1365</v>
      </c>
      <c r="B630" t="s">
        <v>1366</v>
      </c>
      <c r="C630" t="s">
        <v>10189</v>
      </c>
      <c r="D630" t="s">
        <v>562</v>
      </c>
      <c r="E630">
        <v>8096.9230356799999</v>
      </c>
      <c r="F630">
        <v>47.23</v>
      </c>
      <c r="G630">
        <v>-10.804461063844</v>
      </c>
      <c r="H630">
        <f>(Table2[[#This Row],[1Y Return vs Nifty]]-AVERAGE(Table2[1Y Return vs Nifty]))/_xlfn.STDEV.P(Table2[1Y Return vs Nifty])</f>
        <v>-0.69142329375560641</v>
      </c>
      <c r="I630">
        <v>9.5354945927431292</v>
      </c>
      <c r="J630">
        <f>(Table2[[#This Row],[1M Return vs Nifty]]-AVERAGE(Table2[1M Return vs Nifty]))/_xlfn.STDEV.P(Table2[1M Return vs Nifty])</f>
        <v>0.75222586474157549</v>
      </c>
      <c r="K630">
        <v>-39.699066192879101</v>
      </c>
      <c r="L630">
        <f>(Table2[[#This Row],[6M Return vs Nifty]]-AVERAGE(Table2[6M Return vs Nifty]))/_xlfn.STDEV.P(Table2[6M Return vs Nifty])</f>
        <v>-1.5600518021550374</v>
      </c>
      <c r="M630">
        <v>6.91833201399825</v>
      </c>
      <c r="N630">
        <f>(Table2[[#This Row],[1W Return vs Nifty]]-AVERAGE(Table2[1W Return vs Nifty]))/_xlfn.STDEV.P(Table2[1W Return vs Nifty])</f>
        <v>1.0230297200670539</v>
      </c>
      <c r="O630">
        <v>43.95</v>
      </c>
      <c r="P630">
        <v>44.021292997417</v>
      </c>
      <c r="Q630">
        <v>46.322581875588099</v>
      </c>
      <c r="R630">
        <v>70.590976187378004</v>
      </c>
      <c r="S630" s="2">
        <f>(Table2[[#This Row],[Close Price]]-Table2[[#This Row],[20D EMA]])/Table2[[#This Row],[20D EMA]]</f>
        <v>7.4630261660978248E-2</v>
      </c>
      <c r="T630" s="2">
        <f>(Table2[[#This Row],[Close Price]]-Table2[[#This Row],[50D EMA]])/Table2[[#This Row],[50D EMA]]</f>
        <v>7.2889885419114606E-2</v>
      </c>
      <c r="U630" s="2">
        <f>(Table2[[#This Row],[Close Price]]-Table2[[#This Row],[200D EMA]])/Table2[[#This Row],[200D EMA]]</f>
        <v>1.9589109407783353E-2</v>
      </c>
      <c r="V630">
        <v>1.9431543046178199</v>
      </c>
      <c r="W630">
        <v>46.76</v>
      </c>
      <c r="X630">
        <v>47.6</v>
      </c>
      <c r="Y630">
        <v>44.34</v>
      </c>
      <c r="Z630">
        <v>48.6</v>
      </c>
      <c r="AA630">
        <v>39.21</v>
      </c>
      <c r="AB630">
        <v>48.6</v>
      </c>
      <c r="AC630" s="2">
        <f>(Table2[[#This Row],[Close Price]]/Table2[[#This Row],[Day Low]])-1</f>
        <v>1.0051325919589349E-2</v>
      </c>
      <c r="AD630" s="2">
        <f>(Table2[[#This Row],[Day High]]/Table2[[#This Row],[Close Price]])-1</f>
        <v>7.8340038111370802E-3</v>
      </c>
      <c r="AE630" s="2">
        <f>(Table2[[#This Row],[Close Price]]/Table2[[#This Row],[Current Week Low]])-1</f>
        <v>6.5178168696436556E-2</v>
      </c>
      <c r="AF630" s="2">
        <f>(Table2[[#This Row],[Current Week High]]/Table2[[#This Row],[Close Price]])-1</f>
        <v>2.900698708448024E-2</v>
      </c>
      <c r="AG630" s="2">
        <f>(Table2[[#This Row],[Close Price]]/Table2[[#This Row],[Current Month Low]])-1</f>
        <v>0.20453965825044618</v>
      </c>
      <c r="AH630" s="2">
        <f>(Table2[[#This Row],[Current Month High]]/Table2[[#This Row],[Close Price]])-1</f>
        <v>2.900698708448024E-2</v>
      </c>
      <c r="AI630">
        <v>45.4583950878678</v>
      </c>
      <c r="AJ630">
        <v>22.199223803363498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-7.0000000000000007E-2</v>
      </c>
      <c r="AM630" t="s">
        <v>10217</v>
      </c>
      <c r="AN630">
        <v>9.2799999999999994</v>
      </c>
      <c r="AO630" t="s">
        <v>10218</v>
      </c>
      <c r="AP630">
        <v>1.6594624965511999E-2</v>
      </c>
      <c r="AQ630">
        <f>(Table2[[#This Row],[Sharpe Ratio]]-AVERAGE(Table2[Sharpe Ratio]))/_xlfn.STDEV.P(Table2[Sharpe Ratio])</f>
        <v>-0.47102977409811553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577</v>
      </c>
      <c r="AT630">
        <f>_xlfn.RANK.AVG(Table2[[#This Row],[6M Return vs Nifty Z-Score]],Table2[6M Return vs Nifty Z-Score])</f>
        <v>719</v>
      </c>
      <c r="AU630">
        <f>_xlfn.RANK.AVG(Table2[[#This Row],[Sharpe Ratio Z-Score]],Table2[Sharpe Ratio Z-Score])</f>
        <v>468</v>
      </c>
      <c r="AV630">
        <f>(Table2[[#This Row],[Rank 1Y]]+Table2[[#This Row],[Rank 6M]]+Table2[[#This Row],[Rank Sharpe]])/3</f>
        <v>588</v>
      </c>
    </row>
    <row r="631" spans="1:48" x14ac:dyDescent="0.3">
      <c r="A631" t="s">
        <v>898</v>
      </c>
      <c r="B631" t="s">
        <v>899</v>
      </c>
      <c r="C631" t="s">
        <v>10180</v>
      </c>
      <c r="D631" t="s">
        <v>130</v>
      </c>
      <c r="E631">
        <v>17067.8484704</v>
      </c>
      <c r="F631">
        <v>58.24</v>
      </c>
      <c r="G631">
        <v>-4.7239950724525404</v>
      </c>
      <c r="H631">
        <f>(Table2[[#This Row],[1Y Return vs Nifty]]-AVERAGE(Table2[1Y Return vs Nifty]))/_xlfn.STDEV.P(Table2[1Y Return vs Nifty])</f>
        <v>-0.60805098317332962</v>
      </c>
      <c r="I631">
        <v>-2.4898146864786699</v>
      </c>
      <c r="J631">
        <f>(Table2[[#This Row],[1M Return vs Nifty]]-AVERAGE(Table2[1M Return vs Nifty]))/_xlfn.STDEV.P(Table2[1M Return vs Nifty])</f>
        <v>-0.45807509005805008</v>
      </c>
      <c r="K631">
        <v>-31.228151556051401</v>
      </c>
      <c r="L631">
        <f>(Table2[[#This Row],[6M Return vs Nifty]]-AVERAGE(Table2[6M Return vs Nifty]))/_xlfn.STDEV.P(Table2[6M Return vs Nifty])</f>
        <v>-1.2725108408902444</v>
      </c>
      <c r="M631">
        <v>0.55182156912174896</v>
      </c>
      <c r="N631">
        <f>(Table2[[#This Row],[1W Return vs Nifty]]-AVERAGE(Table2[1W Return vs Nifty]))/_xlfn.STDEV.P(Table2[1W Return vs Nifty])</f>
        <v>-0.28640902485559583</v>
      </c>
      <c r="O631">
        <v>57.85</v>
      </c>
      <c r="P631">
        <v>58.765709518603103</v>
      </c>
      <c r="Q631">
        <v>56.032540989079301</v>
      </c>
      <c r="R631">
        <v>55.989864282348897</v>
      </c>
      <c r="S631" s="2">
        <f>(Table2[[#This Row],[Close Price]]-Table2[[#This Row],[20D EMA]])/Table2[[#This Row],[20D EMA]]</f>
        <v>6.7415730337078749E-3</v>
      </c>
      <c r="T631" s="2">
        <f>(Table2[[#This Row],[Close Price]]-Table2[[#This Row],[50D EMA]])/Table2[[#This Row],[50D EMA]]</f>
        <v>-8.9458550387565769E-3</v>
      </c>
      <c r="U631" s="2">
        <f>(Table2[[#This Row],[Close Price]]-Table2[[#This Row],[200D EMA]])/Table2[[#This Row],[200D EMA]]</f>
        <v>3.9396018312839551E-2</v>
      </c>
      <c r="V631">
        <v>0.62420631368102697</v>
      </c>
      <c r="W631">
        <v>58.6</v>
      </c>
      <c r="X631">
        <v>59.59</v>
      </c>
      <c r="Y631">
        <v>57.61</v>
      </c>
      <c r="Z631">
        <v>59.5</v>
      </c>
      <c r="AA631">
        <v>54.34</v>
      </c>
      <c r="AB631">
        <v>62.45</v>
      </c>
      <c r="AC631" s="2">
        <f>(Table2[[#This Row],[Close Price]]/Table2[[#This Row],[Day Low]])-1</f>
        <v>-6.1433447098976357E-3</v>
      </c>
      <c r="AD631" s="2">
        <f>(Table2[[#This Row],[Day High]]/Table2[[#This Row],[Close Price]])-1</f>
        <v>2.3179945054945028E-2</v>
      </c>
      <c r="AE631" s="2">
        <f>(Table2[[#This Row],[Close Price]]/Table2[[#This Row],[Current Week Low]])-1</f>
        <v>1.0935601458080146E-2</v>
      </c>
      <c r="AF631" s="2">
        <f>(Table2[[#This Row],[Current Week High]]/Table2[[#This Row],[Close Price]])-1</f>
        <v>2.1634615384615419E-2</v>
      </c>
      <c r="AG631" s="2">
        <f>(Table2[[#This Row],[Close Price]]/Table2[[#This Row],[Current Month Low]])-1</f>
        <v>7.1770334928229707E-2</v>
      </c>
      <c r="AH631" s="2">
        <f>(Table2[[#This Row],[Current Month High]]/Table2[[#This Row],[Close Price]])-1</f>
        <v>7.2287087912087822E-2</v>
      </c>
      <c r="AI631">
        <v>26.5453296703296</v>
      </c>
      <c r="AJ631">
        <v>48.761174968071501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-0.09</v>
      </c>
      <c r="AM631" t="s">
        <v>10217</v>
      </c>
      <c r="AN631">
        <v>-3.01</v>
      </c>
      <c r="AO631" t="s">
        <v>10217</v>
      </c>
      <c r="AQ631">
        <f>(Table2[[#This Row],[Sharpe Ratio]]-AVERAGE(Table2[Sharpe Ratio]))/_xlfn.STDEV.P(Table2[Sharpe Ratio])</f>
        <v>-0.66312462046151466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539</v>
      </c>
      <c r="AT631">
        <f>_xlfn.RANK.AVG(Table2[[#This Row],[6M Return vs Nifty Z-Score]],Table2[6M Return vs Nifty Z-Score])</f>
        <v>690</v>
      </c>
      <c r="AU631">
        <f>_xlfn.RANK.AVG(Table2[[#This Row],[Sharpe Ratio Z-Score]],Table2[Sharpe Ratio Z-Score])</f>
        <v>537.5</v>
      </c>
      <c r="AV631">
        <f>(Table2[[#This Row],[Rank 1Y]]+Table2[[#This Row],[Rank 6M]]+Table2[[#This Row],[Rank Sharpe]])/3</f>
        <v>588.83333333333337</v>
      </c>
    </row>
    <row r="632" spans="1:48" x14ac:dyDescent="0.3">
      <c r="A632" t="s">
        <v>1844</v>
      </c>
      <c r="B632" t="s">
        <v>1845</v>
      </c>
      <c r="C632" t="s">
        <v>10173</v>
      </c>
      <c r="D632" t="s">
        <v>24</v>
      </c>
      <c r="E632">
        <v>3960.60725541999</v>
      </c>
      <c r="F632">
        <v>126.44</v>
      </c>
      <c r="G632">
        <v>-23.052161057290601</v>
      </c>
      <c r="H632">
        <f>(Table2[[#This Row],[1Y Return vs Nifty]]-AVERAGE(Table2[1Y Return vs Nifty]))/_xlfn.STDEV.P(Table2[1Y Return vs Nifty])</f>
        <v>-0.85935763451466152</v>
      </c>
      <c r="I632">
        <v>-11.4880236088483</v>
      </c>
      <c r="J632">
        <f>(Table2[[#This Row],[1M Return vs Nifty]]-AVERAGE(Table2[1M Return vs Nifty]))/_xlfn.STDEV.P(Table2[1M Return vs Nifty])</f>
        <v>-1.3637100801740996</v>
      </c>
      <c r="K632">
        <v>-23.454843381641201</v>
      </c>
      <c r="L632">
        <f>(Table2[[#This Row],[6M Return vs Nifty]]-AVERAGE(Table2[6M Return vs Nifty]))/_xlfn.STDEV.P(Table2[6M Return vs Nifty])</f>
        <v>-1.0086497821375113</v>
      </c>
      <c r="M632">
        <v>-5.4939445062357697</v>
      </c>
      <c r="N632">
        <f>(Table2[[#This Row],[1W Return vs Nifty]]-AVERAGE(Table2[1W Return vs Nifty]))/_xlfn.STDEV.P(Table2[1W Return vs Nifty])</f>
        <v>-1.5298783335697594</v>
      </c>
      <c r="O632">
        <v>131.34</v>
      </c>
      <c r="P632">
        <v>132.63304148812901</v>
      </c>
      <c r="Q632">
        <v>129.07778379349801</v>
      </c>
      <c r="R632">
        <v>36.289124988724801</v>
      </c>
      <c r="S632" s="2">
        <f>(Table2[[#This Row],[Close Price]]-Table2[[#This Row],[20D EMA]])/Table2[[#This Row],[20D EMA]]</f>
        <v>-3.7307750875590115E-2</v>
      </c>
      <c r="T632" s="2">
        <f>(Table2[[#This Row],[Close Price]]-Table2[[#This Row],[50D EMA]])/Table2[[#This Row],[50D EMA]]</f>
        <v>-4.6693051886948583E-2</v>
      </c>
      <c r="U632" s="2">
        <f>(Table2[[#This Row],[Close Price]]-Table2[[#This Row],[200D EMA]])/Table2[[#This Row],[200D EMA]]</f>
        <v>-2.043561421629311E-2</v>
      </c>
      <c r="V632">
        <v>0.96677935787904101</v>
      </c>
      <c r="W632">
        <v>126</v>
      </c>
      <c r="X632">
        <v>127.1</v>
      </c>
      <c r="Y632">
        <v>124.9</v>
      </c>
      <c r="Z632">
        <v>128.4</v>
      </c>
      <c r="AA632">
        <v>124.9</v>
      </c>
      <c r="AB632">
        <v>142.88</v>
      </c>
      <c r="AC632" s="2">
        <f>(Table2[[#This Row],[Close Price]]/Table2[[#This Row],[Day Low]])-1</f>
        <v>3.4920634920634352E-3</v>
      </c>
      <c r="AD632" s="2">
        <f>(Table2[[#This Row],[Day High]]/Table2[[#This Row],[Close Price]])-1</f>
        <v>5.2198671306549205E-3</v>
      </c>
      <c r="AE632" s="2">
        <f>(Table2[[#This Row],[Close Price]]/Table2[[#This Row],[Current Week Low]])-1</f>
        <v>1.2329863891112902E-2</v>
      </c>
      <c r="AF632" s="2">
        <f>(Table2[[#This Row],[Current Week High]]/Table2[[#This Row],[Close Price]])-1</f>
        <v>1.5501423600126518E-2</v>
      </c>
      <c r="AG632" s="2">
        <f>(Table2[[#This Row],[Close Price]]/Table2[[#This Row],[Current Month Low]])-1</f>
        <v>1.2329863891112902E-2</v>
      </c>
      <c r="AH632" s="2">
        <f>(Table2[[#This Row],[Current Month High]]/Table2[[#This Row],[Close Price]])-1</f>
        <v>0.13002214489085739</v>
      </c>
      <c r="AI632">
        <v>29.270800379626699</v>
      </c>
      <c r="AJ632">
        <v>15.0500454959053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-0.09</v>
      </c>
      <c r="AM632" t="s">
        <v>10217</v>
      </c>
      <c r="AN632">
        <v>-4.01</v>
      </c>
      <c r="AO632" t="s">
        <v>10217</v>
      </c>
      <c r="AP632">
        <v>8.1253795269450001E-3</v>
      </c>
      <c r="AQ632">
        <f>(Table2[[#This Row],[Sharpe Ratio]]-AVERAGE(Table2[Sharpe Ratio]))/_xlfn.STDEV.P(Table2[Sharpe Ratio])</f>
        <v>-0.56906744621885164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632</v>
      </c>
      <c r="AT632">
        <f>_xlfn.RANK.AVG(Table2[[#This Row],[6M Return vs Nifty Z-Score]],Table2[6M Return vs Nifty Z-Score])</f>
        <v>643</v>
      </c>
      <c r="AU632">
        <f>_xlfn.RANK.AVG(Table2[[#This Row],[Sharpe Ratio Z-Score]],Table2[Sharpe Ratio Z-Score])</f>
        <v>492</v>
      </c>
      <c r="AV632">
        <f>(Table2[[#This Row],[Rank 1Y]]+Table2[[#This Row],[Rank 6M]]+Table2[[#This Row],[Rank Sharpe]])/3</f>
        <v>589</v>
      </c>
    </row>
    <row r="633" spans="1:48" x14ac:dyDescent="0.3">
      <c r="A633" t="s">
        <v>1665</v>
      </c>
      <c r="B633" t="s">
        <v>1666</v>
      </c>
      <c r="C633" t="s">
        <v>10182</v>
      </c>
      <c r="D633" t="s">
        <v>393</v>
      </c>
      <c r="E633">
        <v>5034.2492297250001</v>
      </c>
      <c r="F633">
        <v>575.54999999999995</v>
      </c>
      <c r="G633">
        <v>-47.9991841448632</v>
      </c>
      <c r="H633">
        <f>(Table2[[#This Row],[1Y Return vs Nifty]]-AVERAGE(Table2[1Y Return vs Nifty]))/_xlfn.STDEV.P(Table2[1Y Return vs Nifty])</f>
        <v>-1.2014187462625072</v>
      </c>
      <c r="I633">
        <v>-0.87282684925437604</v>
      </c>
      <c r="J633">
        <f>(Table2[[#This Row],[1M Return vs Nifty]]-AVERAGE(Table2[1M Return vs Nifty]))/_xlfn.STDEV.P(Table2[1M Return vs Nifty])</f>
        <v>-0.295331506683154</v>
      </c>
      <c r="K633">
        <v>-37.549706955935598</v>
      </c>
      <c r="L633">
        <f>(Table2[[#This Row],[6M Return vs Nifty]]-AVERAGE(Table2[6M Return vs Nifty]))/_xlfn.STDEV.P(Table2[6M Return vs Nifty])</f>
        <v>-1.4870928776951935</v>
      </c>
      <c r="M633">
        <v>0.62138962805836195</v>
      </c>
      <c r="N633">
        <f>(Table2[[#This Row],[1W Return vs Nifty]]-AVERAGE(Table2[1W Return vs Nifty]))/_xlfn.STDEV.P(Table2[1W Return vs Nifty])</f>
        <v>-0.27210054102141429</v>
      </c>
      <c r="O633">
        <v>574.09</v>
      </c>
      <c r="P633">
        <v>573.86459000197101</v>
      </c>
      <c r="Q633">
        <v>607.04836120422794</v>
      </c>
      <c r="R633">
        <v>52.655683403964403</v>
      </c>
      <c r="S633" s="2">
        <f>(Table2[[#This Row],[Close Price]]-Table2[[#This Row],[20D EMA]])/Table2[[#This Row],[20D EMA]]</f>
        <v>2.5431552544024848E-3</v>
      </c>
      <c r="T633" s="2">
        <f>(Table2[[#This Row],[Close Price]]-Table2[[#This Row],[50D EMA]])/Table2[[#This Row],[50D EMA]]</f>
        <v>2.9369471951966159E-3</v>
      </c>
      <c r="U633" s="2">
        <f>(Table2[[#This Row],[Close Price]]-Table2[[#This Row],[200D EMA]])/Table2[[#This Row],[200D EMA]]</f>
        <v>-5.1887729573543921E-2</v>
      </c>
      <c r="V633">
        <v>0.74797824517785305</v>
      </c>
      <c r="W633">
        <v>571.54999999999995</v>
      </c>
      <c r="X633">
        <v>578.45000000000005</v>
      </c>
      <c r="Y633">
        <v>567</v>
      </c>
      <c r="Z633">
        <v>583.75</v>
      </c>
      <c r="AA633">
        <v>545.04999999999995</v>
      </c>
      <c r="AB633">
        <v>603</v>
      </c>
      <c r="AC633" s="2">
        <f>(Table2[[#This Row],[Close Price]]/Table2[[#This Row],[Day Low]])-1</f>
        <v>6.9985128160265919E-3</v>
      </c>
      <c r="AD633" s="2">
        <f>(Table2[[#This Row],[Day High]]/Table2[[#This Row],[Close Price]])-1</f>
        <v>5.0386586743116357E-3</v>
      </c>
      <c r="AE633" s="2">
        <f>(Table2[[#This Row],[Close Price]]/Table2[[#This Row],[Current Week Low]])-1</f>
        <v>1.5079365079365026E-2</v>
      </c>
      <c r="AF633" s="2">
        <f>(Table2[[#This Row],[Current Week High]]/Table2[[#This Row],[Close Price]])-1</f>
        <v>1.4247241768742924E-2</v>
      </c>
      <c r="AG633" s="2">
        <f>(Table2[[#This Row],[Close Price]]/Table2[[#This Row],[Current Month Low]])-1</f>
        <v>5.5958168975323463E-2</v>
      </c>
      <c r="AH633" s="2">
        <f>(Table2[[#This Row],[Current Month High]]/Table2[[#This Row],[Close Price]])-1</f>
        <v>4.7693510555121277E-2</v>
      </c>
      <c r="AI633">
        <v>38.823733819824497</v>
      </c>
      <c r="AJ633">
        <v>12.577017114914399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-0.08</v>
      </c>
      <c r="AM633" t="s">
        <v>10217</v>
      </c>
      <c r="AN633">
        <v>-1.9</v>
      </c>
      <c r="AO633" t="s">
        <v>10217</v>
      </c>
      <c r="AP633">
        <v>5.6657290267437002E-2</v>
      </c>
      <c r="AQ633">
        <f>(Table2[[#This Row],[Sharpe Ratio]]-AVERAGE(Table2[Sharpe Ratio]))/_xlfn.STDEV.P(Table2[Sharpe Ratio])</f>
        <v>-7.2753022691027141E-3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716</v>
      </c>
      <c r="AT633">
        <f>_xlfn.RANK.AVG(Table2[[#This Row],[6M Return vs Nifty Z-Score]],Table2[6M Return vs Nifty Z-Score])</f>
        <v>714</v>
      </c>
      <c r="AU633">
        <f>_xlfn.RANK.AVG(Table2[[#This Row],[Sharpe Ratio Z-Score]],Table2[Sharpe Ratio Z-Score])</f>
        <v>340</v>
      </c>
      <c r="AV633">
        <f>(Table2[[#This Row],[Rank 1Y]]+Table2[[#This Row],[Rank 6M]]+Table2[[#This Row],[Rank Sharpe]])/3</f>
        <v>590</v>
      </c>
    </row>
    <row r="634" spans="1:48" x14ac:dyDescent="0.3">
      <c r="A634" t="s">
        <v>1634</v>
      </c>
      <c r="B634" t="s">
        <v>1635</v>
      </c>
      <c r="C634" t="s">
        <v>10181</v>
      </c>
      <c r="D634" t="s">
        <v>77</v>
      </c>
      <c r="E634">
        <v>5299.8009438919999</v>
      </c>
      <c r="F634">
        <v>233.87</v>
      </c>
      <c r="G634">
        <v>2.89931084803096</v>
      </c>
      <c r="H634">
        <f>(Table2[[#This Row],[1Y Return vs Nifty]]-AVERAGE(Table2[1Y Return vs Nifty]))/_xlfn.STDEV.P(Table2[1Y Return vs Nifty])</f>
        <v>-0.5035240226137141</v>
      </c>
      <c r="I634">
        <v>4.3627631298138603</v>
      </c>
      <c r="J634">
        <f>(Table2[[#This Row],[1M Return vs Nifty]]-AVERAGE(Table2[1M Return vs Nifty]))/_xlfn.STDEV.P(Table2[1M Return vs Nifty])</f>
        <v>0.23161041252008374</v>
      </c>
      <c r="K634">
        <v>-15.136158870389</v>
      </c>
      <c r="L634">
        <f>(Table2[[#This Row],[6M Return vs Nifty]]-AVERAGE(Table2[6M Return vs Nifty]))/_xlfn.STDEV.P(Table2[6M Return vs Nifty])</f>
        <v>-0.72627619635908391</v>
      </c>
      <c r="M634">
        <v>3.15764626623419</v>
      </c>
      <c r="N634">
        <f>(Table2[[#This Row],[1W Return vs Nifty]]-AVERAGE(Table2[1W Return vs Nifty]))/_xlfn.STDEV.P(Table2[1W Return vs Nifty])</f>
        <v>0.24954671579999796</v>
      </c>
      <c r="O634">
        <v>230.11</v>
      </c>
      <c r="P634">
        <v>221.93518474023901</v>
      </c>
      <c r="Q634">
        <v>208.635911293248</v>
      </c>
      <c r="R634">
        <v>54.943018025836999</v>
      </c>
      <c r="S634" s="2">
        <f>(Table2[[#This Row],[Close Price]]-Table2[[#This Row],[20D EMA]])/Table2[[#This Row],[20D EMA]]</f>
        <v>1.6340011298943944E-2</v>
      </c>
      <c r="T634" s="2">
        <f>(Table2[[#This Row],[Close Price]]-Table2[[#This Row],[50D EMA]])/Table2[[#This Row],[50D EMA]]</f>
        <v>5.3776129610678611E-2</v>
      </c>
      <c r="U634" s="2">
        <f>(Table2[[#This Row],[Close Price]]-Table2[[#This Row],[200D EMA]])/Table2[[#This Row],[200D EMA]]</f>
        <v>0.12094796408890632</v>
      </c>
      <c r="V634">
        <v>1.6442860733178699</v>
      </c>
      <c r="W634">
        <v>230.61</v>
      </c>
      <c r="X634">
        <v>233.51</v>
      </c>
      <c r="Y634">
        <v>233.05</v>
      </c>
      <c r="Z634">
        <v>241.6</v>
      </c>
      <c r="AA634">
        <v>219.25</v>
      </c>
      <c r="AB634">
        <v>241.6</v>
      </c>
      <c r="AC634" s="2">
        <f>(Table2[[#This Row],[Close Price]]/Table2[[#This Row],[Day Low]])-1</f>
        <v>1.4136420797016491E-2</v>
      </c>
      <c r="AD634" s="2">
        <f>(Table2[[#This Row],[Day High]]/Table2[[#This Row],[Close Price]])-1</f>
        <v>-1.5393167144140962E-3</v>
      </c>
      <c r="AE634" s="2">
        <f>(Table2[[#This Row],[Close Price]]/Table2[[#This Row],[Current Week Low]])-1</f>
        <v>3.5185582493026946E-3</v>
      </c>
      <c r="AF634" s="2">
        <f>(Table2[[#This Row],[Current Week High]]/Table2[[#This Row],[Close Price]])-1</f>
        <v>3.3052550562278071E-2</v>
      </c>
      <c r="AG634" s="2">
        <f>(Table2[[#This Row],[Close Price]]/Table2[[#This Row],[Current Month Low]])-1</f>
        <v>6.6681870011402467E-2</v>
      </c>
      <c r="AH634" s="2">
        <f>(Table2[[#This Row],[Current Month High]]/Table2[[#This Row],[Close Price]])-1</f>
        <v>3.3052550562278071E-2</v>
      </c>
      <c r="AI634">
        <v>5.6142301278488</v>
      </c>
      <c r="AJ634">
        <v>33.64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0.06</v>
      </c>
      <c r="AM634" t="s">
        <v>10218</v>
      </c>
      <c r="AN634">
        <v>2.9</v>
      </c>
      <c r="AO634" t="s">
        <v>10218</v>
      </c>
      <c r="AP634">
        <v>-9.6167211996333005E-2</v>
      </c>
      <c r="AQ634">
        <f>(Table2[[#This Row],[Sharpe Ratio]]-AVERAGE(Table2[Sharpe Ratio]))/_xlfn.STDEV.P(Table2[Sharpe Ratio])</f>
        <v>-1.776330001843996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-2.5249730924967122</v>
      </c>
      <c r="AS634">
        <f>_xlfn.RANK.AVG(Table2[[#This Row],[1Y Return vs Nifty Z-Score]],Table2[1Y Return vs Nifty Z-Score])</f>
        <v>493</v>
      </c>
      <c r="AT634">
        <f>_xlfn.RANK.AVG(Table2[[#This Row],[6M Return vs Nifty Z-Score]],Table2[6M Return vs Nifty Z-Score])</f>
        <v>568</v>
      </c>
      <c r="AU634">
        <f>_xlfn.RANK.AVG(Table2[[#This Row],[Sharpe Ratio Z-Score]],Table2[Sharpe Ratio Z-Score])</f>
        <v>713</v>
      </c>
      <c r="AV634">
        <f>(Table2[[#This Row],[Rank 1Y]]+Table2[[#This Row],[Rank 6M]]+Table2[[#This Row],[Rank Sharpe]])/3</f>
        <v>591.33333333333337</v>
      </c>
    </row>
    <row r="635" spans="1:48" x14ac:dyDescent="0.3">
      <c r="A635" t="s">
        <v>243</v>
      </c>
      <c r="B635" t="s">
        <v>244</v>
      </c>
      <c r="C635" t="s">
        <v>10173</v>
      </c>
      <c r="D635" t="s">
        <v>24</v>
      </c>
      <c r="E635">
        <v>111186.3562139</v>
      </c>
      <c r="F635">
        <v>1427.8</v>
      </c>
      <c r="G635">
        <v>-25.601764215464499</v>
      </c>
      <c r="H635">
        <f>(Table2[[#This Row],[1Y Return vs Nifty]]-AVERAGE(Table2[1Y Return vs Nifty]))/_xlfn.STDEV.P(Table2[1Y Return vs Nifty])</f>
        <v>-0.89431651869652729</v>
      </c>
      <c r="I635">
        <v>-5.7686127133172</v>
      </c>
      <c r="J635">
        <f>(Table2[[#This Row],[1M Return vs Nifty]]-AVERAGE(Table2[1M Return vs Nifty]))/_xlfn.STDEV.P(Table2[1M Return vs Nifty])</f>
        <v>-0.78807345353753033</v>
      </c>
      <c r="K635">
        <v>-21.772352630521901</v>
      </c>
      <c r="L635">
        <f>(Table2[[#This Row],[6M Return vs Nifty]]-AVERAGE(Table2[6M Return vs Nifty]))/_xlfn.STDEV.P(Table2[6M Return vs Nifty])</f>
        <v>-0.95153847496028054</v>
      </c>
      <c r="M635">
        <v>-0.371780809704502</v>
      </c>
      <c r="N635">
        <f>(Table2[[#This Row],[1W Return vs Nifty]]-AVERAGE(Table2[1W Return vs Nifty]))/_xlfn.STDEV.P(Table2[1W Return vs Nifty])</f>
        <v>-0.47637191743375762</v>
      </c>
      <c r="O635">
        <v>1430.07</v>
      </c>
      <c r="P635">
        <v>1450.0392044846101</v>
      </c>
      <c r="Q635">
        <v>1455.31260024933</v>
      </c>
      <c r="R635">
        <v>52.509238579519199</v>
      </c>
      <c r="S635" s="2">
        <f>(Table2[[#This Row],[Close Price]]-Table2[[#This Row],[20D EMA]])/Table2[[#This Row],[20D EMA]]</f>
        <v>-1.5873348857048828E-3</v>
      </c>
      <c r="T635" s="2">
        <f>(Table2[[#This Row],[Close Price]]-Table2[[#This Row],[50D EMA]])/Table2[[#This Row],[50D EMA]]</f>
        <v>-1.5336967728755061E-2</v>
      </c>
      <c r="U635" s="2">
        <f>(Table2[[#This Row],[Close Price]]-Table2[[#This Row],[200D EMA]])/Table2[[#This Row],[200D EMA]]</f>
        <v>-1.8904941965469456E-2</v>
      </c>
      <c r="V635">
        <v>0.90437314668062796</v>
      </c>
      <c r="W635">
        <v>1428</v>
      </c>
      <c r="X635">
        <v>1440</v>
      </c>
      <c r="Y635">
        <v>1406.45</v>
      </c>
      <c r="Z635">
        <v>1444.95</v>
      </c>
      <c r="AA635">
        <v>1359.05</v>
      </c>
      <c r="AB635">
        <v>1469</v>
      </c>
      <c r="AC635" s="2">
        <f>(Table2[[#This Row],[Close Price]]/Table2[[#This Row],[Day Low]])-1</f>
        <v>-1.4005602240896309E-4</v>
      </c>
      <c r="AD635" s="2">
        <f>(Table2[[#This Row],[Day High]]/Table2[[#This Row],[Close Price]])-1</f>
        <v>8.5446140916094482E-3</v>
      </c>
      <c r="AE635" s="2">
        <f>(Table2[[#This Row],[Close Price]]/Table2[[#This Row],[Current Week Low]])-1</f>
        <v>1.5180063279889078E-2</v>
      </c>
      <c r="AF635" s="2">
        <f>(Table2[[#This Row],[Current Week High]]/Table2[[#This Row],[Close Price]])-1</f>
        <v>1.2011486202549548E-2</v>
      </c>
      <c r="AG635" s="2">
        <f>(Table2[[#This Row],[Close Price]]/Table2[[#This Row],[Current Month Low]])-1</f>
        <v>5.058680696074469E-2</v>
      </c>
      <c r="AH635" s="2">
        <f>(Table2[[#This Row],[Current Month High]]/Table2[[#This Row],[Close Price]])-1</f>
        <v>2.8855582014287728E-2</v>
      </c>
      <c r="AI635">
        <v>18.6790867068216</v>
      </c>
      <c r="AJ635">
        <v>5.44662309368191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-0.06</v>
      </c>
      <c r="AM635" t="s">
        <v>10217</v>
      </c>
      <c r="AN635">
        <v>-0.47</v>
      </c>
      <c r="AO635" t="s">
        <v>10217</v>
      </c>
      <c r="AP635">
        <v>5.5623928866630002E-3</v>
      </c>
      <c r="AQ635">
        <f>(Table2[[#This Row],[Sharpe Ratio]]-AVERAGE(Table2[Sharpe Ratio]))/_xlfn.STDEV.P(Table2[Sharpe Ratio])</f>
        <v>-0.59873587957722041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642</v>
      </c>
      <c r="AT635">
        <f>_xlfn.RANK.AVG(Table2[[#This Row],[6M Return vs Nifty Z-Score]],Table2[6M Return vs Nifty Z-Score])</f>
        <v>634</v>
      </c>
      <c r="AU635">
        <f>_xlfn.RANK.AVG(Table2[[#This Row],[Sharpe Ratio Z-Score]],Table2[Sharpe Ratio Z-Score])</f>
        <v>500</v>
      </c>
      <c r="AV635">
        <f>(Table2[[#This Row],[Rank 1Y]]+Table2[[#This Row],[Rank 6M]]+Table2[[#This Row],[Rank Sharpe]])/3</f>
        <v>592</v>
      </c>
    </row>
    <row r="636" spans="1:48" x14ac:dyDescent="0.3">
      <c r="A636" t="s">
        <v>839</v>
      </c>
      <c r="B636" t="s">
        <v>840</v>
      </c>
      <c r="C636" t="s">
        <v>10187</v>
      </c>
      <c r="D636" t="s">
        <v>548</v>
      </c>
      <c r="E636">
        <v>18846.402423</v>
      </c>
      <c r="F636">
        <v>3800.95</v>
      </c>
      <c r="G636">
        <v>-37.1858317461311</v>
      </c>
      <c r="H636">
        <f>(Table2[[#This Row],[1Y Return vs Nifty]]-AVERAGE(Table2[1Y Return vs Nifty]))/_xlfn.STDEV.P(Table2[1Y Return vs Nifty])</f>
        <v>-1.0531514628176095</v>
      </c>
      <c r="I636">
        <v>1.64137847704075</v>
      </c>
      <c r="J636">
        <f>(Table2[[#This Row],[1M Return vs Nifty]]-AVERAGE(Table2[1M Return vs Nifty]))/_xlfn.STDEV.P(Table2[1M Return vs Nifty])</f>
        <v>-4.228644677478919E-2</v>
      </c>
      <c r="K636">
        <v>-3.6260518107999302</v>
      </c>
      <c r="L636">
        <f>(Table2[[#This Row],[6M Return vs Nifty]]-AVERAGE(Table2[6M Return vs Nifty]))/_xlfn.STDEV.P(Table2[6M Return vs Nifty])</f>
        <v>-0.33557136812410676</v>
      </c>
      <c r="M636">
        <v>4.0288085369052098</v>
      </c>
      <c r="N636">
        <f>(Table2[[#This Row],[1W Return vs Nifty]]-AVERAGE(Table2[1W Return vs Nifty]))/_xlfn.STDEV.P(Table2[1W Return vs Nifty])</f>
        <v>0.4287239338707608</v>
      </c>
      <c r="O636">
        <v>3620.91</v>
      </c>
      <c r="P636">
        <v>3542.0526092192099</v>
      </c>
      <c r="Q636">
        <v>3560.88666620506</v>
      </c>
      <c r="R636">
        <v>75.637570937923996</v>
      </c>
      <c r="S636" s="2">
        <f>(Table2[[#This Row],[Close Price]]-Table2[[#This Row],[20D EMA]])/Table2[[#This Row],[20D EMA]]</f>
        <v>4.9722307375770172E-2</v>
      </c>
      <c r="T636" s="2">
        <f>(Table2[[#This Row],[Close Price]]-Table2[[#This Row],[50D EMA]])/Table2[[#This Row],[50D EMA]]</f>
        <v>7.3092474715631003E-2</v>
      </c>
      <c r="U636" s="2">
        <f>(Table2[[#This Row],[Close Price]]-Table2[[#This Row],[200D EMA]])/Table2[[#This Row],[200D EMA]]</f>
        <v>6.7416729679516105E-2</v>
      </c>
      <c r="V636">
        <v>1.17987775955681</v>
      </c>
      <c r="W636">
        <v>3732</v>
      </c>
      <c r="X636">
        <v>3790</v>
      </c>
      <c r="Y636">
        <v>3515</v>
      </c>
      <c r="Z636">
        <v>3820.95</v>
      </c>
      <c r="AA636">
        <v>3424.9</v>
      </c>
      <c r="AB636">
        <v>3820.95</v>
      </c>
      <c r="AC636" s="2">
        <f>(Table2[[#This Row],[Close Price]]/Table2[[#This Row],[Day Low]])-1</f>
        <v>1.8475348338692354E-2</v>
      </c>
      <c r="AD636" s="2">
        <f>(Table2[[#This Row],[Day High]]/Table2[[#This Row],[Close Price]])-1</f>
        <v>-2.8808587326851764E-3</v>
      </c>
      <c r="AE636" s="2">
        <f>(Table2[[#This Row],[Close Price]]/Table2[[#This Row],[Current Week Low]])-1</f>
        <v>8.1351351351351298E-2</v>
      </c>
      <c r="AF636" s="2">
        <f>(Table2[[#This Row],[Current Week High]]/Table2[[#This Row],[Close Price]])-1</f>
        <v>5.2618424341284165E-3</v>
      </c>
      <c r="AG636" s="2">
        <f>(Table2[[#This Row],[Close Price]]/Table2[[#This Row],[Current Month Low]])-1</f>
        <v>0.109798826243102</v>
      </c>
      <c r="AH636" s="2">
        <f>(Table2[[#This Row],[Current Month High]]/Table2[[#This Row],[Close Price]])-1</f>
        <v>5.2618424341284165E-3</v>
      </c>
      <c r="AI636">
        <v>24.291295597153301</v>
      </c>
      <c r="AJ636">
        <v>32.1632851753333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0.04</v>
      </c>
      <c r="AM636" t="s">
        <v>10218</v>
      </c>
      <c r="AN636">
        <v>3.93</v>
      </c>
      <c r="AO636" t="s">
        <v>10218</v>
      </c>
      <c r="AP636">
        <v>-4.5251961378273003E-2</v>
      </c>
      <c r="AQ636">
        <f>(Table2[[#This Row],[Sharpe Ratio]]-AVERAGE(Table2[Sharpe Ratio]))/_xlfn.STDEV.P(Table2[Sharpe Ratio])</f>
        <v>-1.1869489663968691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693</v>
      </c>
      <c r="AT636">
        <f>_xlfn.RANK.AVG(Table2[[#This Row],[6M Return vs Nifty Z-Score]],Table2[6M Return vs Nifty Z-Score])</f>
        <v>439</v>
      </c>
      <c r="AU636">
        <f>_xlfn.RANK.AVG(Table2[[#This Row],[Sharpe Ratio Z-Score]],Table2[Sharpe Ratio Z-Score])</f>
        <v>644</v>
      </c>
      <c r="AV636">
        <f>(Table2[[#This Row],[Rank 1Y]]+Table2[[#This Row],[Rank 6M]]+Table2[[#This Row],[Rank Sharpe]])/3</f>
        <v>592</v>
      </c>
    </row>
    <row r="637" spans="1:48" x14ac:dyDescent="0.3">
      <c r="A637" t="s">
        <v>2000</v>
      </c>
      <c r="B637" t="s">
        <v>2001</v>
      </c>
      <c r="C637" t="s">
        <v>10183</v>
      </c>
      <c r="D637" t="s">
        <v>83</v>
      </c>
      <c r="E637">
        <v>3192.7817333500002</v>
      </c>
      <c r="F637">
        <v>742.75</v>
      </c>
      <c r="G637">
        <v>-61.251289971322002</v>
      </c>
      <c r="H637">
        <f>(Table2[[#This Row],[1Y Return vs Nifty]]-AVERAGE(Table2[1Y Return vs Nifty]))/_xlfn.STDEV.P(Table2[1Y Return vs Nifty])</f>
        <v>-1.3831249977894378</v>
      </c>
      <c r="I637">
        <v>-6.4334730603362198</v>
      </c>
      <c r="J637">
        <f>(Table2[[#This Row],[1M Return vs Nifty]]-AVERAGE(Table2[1M Return vs Nifty]))/_xlfn.STDEV.P(Table2[1M Return vs Nifty])</f>
        <v>-0.85498908074687907</v>
      </c>
      <c r="K637">
        <v>-10.564037726108401</v>
      </c>
      <c r="L637">
        <f>(Table2[[#This Row],[6M Return vs Nifty]]-AVERAGE(Table2[6M Return vs Nifty]))/_xlfn.STDEV.P(Table2[6M Return vs Nifty])</f>
        <v>-0.57107783051439343</v>
      </c>
      <c r="M637">
        <v>-6.4083440908761897</v>
      </c>
      <c r="N637">
        <f>(Table2[[#This Row],[1W Return vs Nifty]]-AVERAGE(Table2[1W Return vs Nifty]))/_xlfn.STDEV.P(Table2[1W Return vs Nifty])</f>
        <v>-1.7179484317556375</v>
      </c>
      <c r="O637">
        <v>797.19</v>
      </c>
      <c r="P637">
        <v>773.43499891246904</v>
      </c>
      <c r="Q637">
        <v>804.92949563074501</v>
      </c>
      <c r="R637">
        <v>35.583677582991598</v>
      </c>
      <c r="S637" s="2">
        <f>(Table2[[#This Row],[Close Price]]-Table2[[#This Row],[20D EMA]])/Table2[[#This Row],[20D EMA]]</f>
        <v>-6.8289868161918801E-2</v>
      </c>
      <c r="T637" s="2">
        <f>(Table2[[#This Row],[Close Price]]-Table2[[#This Row],[50D EMA]])/Table2[[#This Row],[50D EMA]]</f>
        <v>-3.9673662241320053E-2</v>
      </c>
      <c r="U637" s="2">
        <f>(Table2[[#This Row],[Close Price]]-Table2[[#This Row],[200D EMA]])/Table2[[#This Row],[200D EMA]]</f>
        <v>-7.7248375128831606E-2</v>
      </c>
      <c r="V637">
        <v>1.2814824063997701</v>
      </c>
      <c r="W637">
        <v>745</v>
      </c>
      <c r="X637">
        <v>757.95</v>
      </c>
      <c r="Y637">
        <v>740</v>
      </c>
      <c r="Z637">
        <v>864.4</v>
      </c>
      <c r="AA637">
        <v>740</v>
      </c>
      <c r="AB637">
        <v>864.4</v>
      </c>
      <c r="AC637" s="2">
        <f>(Table2[[#This Row],[Close Price]]/Table2[[#This Row],[Day Low]])-1</f>
        <v>-3.0201342281879207E-3</v>
      </c>
      <c r="AD637" s="2">
        <f>(Table2[[#This Row],[Day High]]/Table2[[#This Row],[Close Price]])-1</f>
        <v>2.0464490070683405E-2</v>
      </c>
      <c r="AE637" s="2">
        <f>(Table2[[#This Row],[Close Price]]/Table2[[#This Row],[Current Week Low]])-1</f>
        <v>3.716216216216317E-3</v>
      </c>
      <c r="AF637" s="2">
        <f>(Table2[[#This Row],[Current Week High]]/Table2[[#This Row],[Close Price]])-1</f>
        <v>0.16378323796701455</v>
      </c>
      <c r="AG637" s="2">
        <f>(Table2[[#This Row],[Close Price]]/Table2[[#This Row],[Current Month Low]])-1</f>
        <v>3.716216216216317E-3</v>
      </c>
      <c r="AH637" s="2">
        <f>(Table2[[#This Row],[Current Month High]]/Table2[[#This Row],[Close Price]])-1</f>
        <v>0.16378323796701455</v>
      </c>
      <c r="AI637">
        <v>57.441938741164599</v>
      </c>
      <c r="AJ637">
        <v>20.030704589528099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-0.03</v>
      </c>
      <c r="AM637" t="s">
        <v>10217</v>
      </c>
      <c r="AN637">
        <v>-10.42</v>
      </c>
      <c r="AO637" t="s">
        <v>10217</v>
      </c>
      <c r="AQ637">
        <f>(Table2[[#This Row],[Sharpe Ratio]]-AVERAGE(Table2[Sharpe Ratio]))/_xlfn.STDEV.P(Table2[Sharpe Ratio])</f>
        <v>-0.66312462046151466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729</v>
      </c>
      <c r="AT637">
        <f>_xlfn.RANK.AVG(Table2[[#This Row],[6M Return vs Nifty Z-Score]],Table2[6M Return vs Nifty Z-Score])</f>
        <v>510</v>
      </c>
      <c r="AU637">
        <f>_xlfn.RANK.AVG(Table2[[#This Row],[Sharpe Ratio Z-Score]],Table2[Sharpe Ratio Z-Score])</f>
        <v>537.5</v>
      </c>
      <c r="AV637">
        <f>(Table2[[#This Row],[Rank 1Y]]+Table2[[#This Row],[Rank 6M]]+Table2[[#This Row],[Rank Sharpe]])/3</f>
        <v>592.16666666666663</v>
      </c>
    </row>
    <row r="638" spans="1:48" x14ac:dyDescent="0.3">
      <c r="A638" t="s">
        <v>1298</v>
      </c>
      <c r="B638" t="s">
        <v>1299</v>
      </c>
      <c r="C638" t="s">
        <v>10173</v>
      </c>
      <c r="D638" t="s">
        <v>24</v>
      </c>
      <c r="E638">
        <v>8671.3153239120002</v>
      </c>
      <c r="F638">
        <v>44.84</v>
      </c>
      <c r="G638">
        <v>-33.281588260196699</v>
      </c>
      <c r="H638">
        <f>(Table2[[#This Row],[1Y Return vs Nifty]]-AVERAGE(Table2[1Y Return vs Nifty]))/_xlfn.STDEV.P(Table2[1Y Return vs Nifty])</f>
        <v>-0.9996184275273875</v>
      </c>
      <c r="I638">
        <v>-4.8297674739897003</v>
      </c>
      <c r="J638">
        <f>(Table2[[#This Row],[1M Return vs Nifty]]-AVERAGE(Table2[1M Return vs Nifty]))/_xlfn.STDEV.P(Table2[1M Return vs Nifty])</f>
        <v>-0.69358230464620718</v>
      </c>
      <c r="K638">
        <v>-33.834498557544798</v>
      </c>
      <c r="L638">
        <f>(Table2[[#This Row],[6M Return vs Nifty]]-AVERAGE(Table2[6M Return vs Nifty]))/_xlfn.STDEV.P(Table2[6M Return vs Nifty])</f>
        <v>-1.3609819864901342</v>
      </c>
      <c r="M638">
        <v>-0.35291917717576998</v>
      </c>
      <c r="N638">
        <f>(Table2[[#This Row],[1W Return vs Nifty]]-AVERAGE(Table2[1W Return vs Nifty]))/_xlfn.STDEV.P(Table2[1W Return vs Nifty])</f>
        <v>-0.4724925312865958</v>
      </c>
      <c r="O638">
        <v>44.77</v>
      </c>
      <c r="P638">
        <v>46.738497979633301</v>
      </c>
      <c r="Q638">
        <v>49.064991473042397</v>
      </c>
      <c r="R638">
        <v>54.250175242874498</v>
      </c>
      <c r="S638" s="2">
        <f>(Table2[[#This Row],[Close Price]]-Table2[[#This Row],[20D EMA]])/Table2[[#This Row],[20D EMA]]</f>
        <v>1.5635470180924789E-3</v>
      </c>
      <c r="T638" s="2">
        <f>(Table2[[#This Row],[Close Price]]-Table2[[#This Row],[50D EMA]])/Table2[[#This Row],[50D EMA]]</f>
        <v>-4.0619576188789475E-2</v>
      </c>
      <c r="U638" s="2">
        <f>(Table2[[#This Row],[Close Price]]-Table2[[#This Row],[200D EMA]])/Table2[[#This Row],[200D EMA]]</f>
        <v>-8.6110103073465644E-2</v>
      </c>
      <c r="V638">
        <v>1.04051068022244</v>
      </c>
      <c r="W638">
        <v>45.02</v>
      </c>
      <c r="X638">
        <v>45.7</v>
      </c>
      <c r="Y638">
        <v>43.4</v>
      </c>
      <c r="Z638">
        <v>46.23</v>
      </c>
      <c r="AA638">
        <v>42.9</v>
      </c>
      <c r="AB638">
        <v>46.23</v>
      </c>
      <c r="AC638" s="2">
        <f>(Table2[[#This Row],[Close Price]]/Table2[[#This Row],[Day Low]])-1</f>
        <v>-3.998223011994706E-3</v>
      </c>
      <c r="AD638" s="2">
        <f>(Table2[[#This Row],[Day High]]/Table2[[#This Row],[Close Price]])-1</f>
        <v>1.9179304192685098E-2</v>
      </c>
      <c r="AE638" s="2">
        <f>(Table2[[#This Row],[Close Price]]/Table2[[#This Row],[Current Week Low]])-1</f>
        <v>3.3179723502304359E-2</v>
      </c>
      <c r="AF638" s="2">
        <f>(Table2[[#This Row],[Current Week High]]/Table2[[#This Row],[Close Price]])-1</f>
        <v>3.0999107939339687E-2</v>
      </c>
      <c r="AG638" s="2">
        <f>(Table2[[#This Row],[Close Price]]/Table2[[#This Row],[Current Month Low]])-1</f>
        <v>4.5221445221445444E-2</v>
      </c>
      <c r="AH638" s="2">
        <f>(Table2[[#This Row],[Current Month High]]/Table2[[#This Row],[Close Price]])-1</f>
        <v>3.0999107939339687E-2</v>
      </c>
      <c r="AI638">
        <v>40.499553969669897</v>
      </c>
      <c r="AJ638">
        <v>12.1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-0.21</v>
      </c>
      <c r="AM638" t="s">
        <v>10217</v>
      </c>
      <c r="AN638">
        <v>0.92</v>
      </c>
      <c r="AO638" t="s">
        <v>10218</v>
      </c>
      <c r="AP638">
        <v>3.7689757970543997E-2</v>
      </c>
      <c r="AQ638">
        <f>(Table2[[#This Row],[Sharpe Ratio]]-AVERAGE(Table2[Sharpe Ratio]))/_xlfn.STDEV.P(Table2[Sharpe Ratio])</f>
        <v>-0.22683827582450164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678</v>
      </c>
      <c r="AT638">
        <f>_xlfn.RANK.AVG(Table2[[#This Row],[6M Return vs Nifty Z-Score]],Table2[6M Return vs Nifty Z-Score])</f>
        <v>705</v>
      </c>
      <c r="AU638">
        <f>_xlfn.RANK.AVG(Table2[[#This Row],[Sharpe Ratio Z-Score]],Table2[Sharpe Ratio Z-Score])</f>
        <v>394</v>
      </c>
      <c r="AV638">
        <f>(Table2[[#This Row],[Rank 1Y]]+Table2[[#This Row],[Rank 6M]]+Table2[[#This Row],[Rank Sharpe]])/3</f>
        <v>592.33333333333337</v>
      </c>
    </row>
    <row r="639" spans="1:48" x14ac:dyDescent="0.3">
      <c r="A639" t="s">
        <v>1532</v>
      </c>
      <c r="B639" t="s">
        <v>1533</v>
      </c>
      <c r="C639" t="s">
        <v>10175</v>
      </c>
      <c r="D639" t="s">
        <v>924</v>
      </c>
      <c r="E639">
        <v>6407.6291202000002</v>
      </c>
      <c r="F639">
        <v>139.69999999999999</v>
      </c>
      <c r="G639">
        <v>-19.526762319172899</v>
      </c>
      <c r="H639">
        <f>(Table2[[#This Row],[1Y Return vs Nifty]]-AVERAGE(Table2[1Y Return vs Nifty]))/_xlfn.STDEV.P(Table2[1Y Return vs Nifty])</f>
        <v>-0.81101912905523788</v>
      </c>
      <c r="I639">
        <v>-0.50198463092301504</v>
      </c>
      <c r="J639">
        <f>(Table2[[#This Row],[1M Return vs Nifty]]-AVERAGE(Table2[1M Return vs Nifty]))/_xlfn.STDEV.P(Table2[1M Return vs Nifty])</f>
        <v>-0.25800766905828892</v>
      </c>
      <c r="K639">
        <v>-43.039508520777403</v>
      </c>
      <c r="L639">
        <f>(Table2[[#This Row],[6M Return vs Nifty]]-AVERAGE(Table2[6M Return vs Nifty]))/_xlfn.STDEV.P(Table2[6M Return vs Nifty])</f>
        <v>-1.6734414465079153</v>
      </c>
      <c r="M639">
        <v>2.87588907415563</v>
      </c>
      <c r="N639">
        <f>(Table2[[#This Row],[1W Return vs Nifty]]-AVERAGE(Table2[1W Return vs Nifty]))/_xlfn.STDEV.P(Table2[1W Return vs Nifty])</f>
        <v>0.19159600839713964</v>
      </c>
      <c r="O639">
        <v>138.56</v>
      </c>
      <c r="P639">
        <v>143.236188540992</v>
      </c>
      <c r="Q639">
        <v>156.09646129229799</v>
      </c>
      <c r="R639">
        <v>56.594878278371802</v>
      </c>
      <c r="S639" s="2">
        <f>(Table2[[#This Row],[Close Price]]-Table2[[#This Row],[20D EMA]])/Table2[[#This Row],[20D EMA]]</f>
        <v>8.2274826789837351E-3</v>
      </c>
      <c r="T639" s="2">
        <f>(Table2[[#This Row],[Close Price]]-Table2[[#This Row],[50D EMA]])/Table2[[#This Row],[50D EMA]]</f>
        <v>-2.4687815118593522E-2</v>
      </c>
      <c r="U639" s="2">
        <f>(Table2[[#This Row],[Close Price]]-Table2[[#This Row],[200D EMA]])/Table2[[#This Row],[200D EMA]]</f>
        <v>-0.1050405701484472</v>
      </c>
      <c r="V639">
        <v>1.1490720128235901</v>
      </c>
      <c r="W639">
        <v>139.24</v>
      </c>
      <c r="X639">
        <v>140.69999999999999</v>
      </c>
      <c r="Y639">
        <v>138.84</v>
      </c>
      <c r="Z639">
        <v>142.99</v>
      </c>
      <c r="AA639">
        <v>131.1</v>
      </c>
      <c r="AB639">
        <v>143</v>
      </c>
      <c r="AC639" s="2">
        <f>(Table2[[#This Row],[Close Price]]/Table2[[#This Row],[Day Low]])-1</f>
        <v>3.3036483769031122E-3</v>
      </c>
      <c r="AD639" s="2">
        <f>(Table2[[#This Row],[Day High]]/Table2[[#This Row],[Close Price]])-1</f>
        <v>7.1581961345741352E-3</v>
      </c>
      <c r="AE639" s="2">
        <f>(Table2[[#This Row],[Close Price]]/Table2[[#This Row],[Current Week Low]])-1</f>
        <v>6.1941803514835581E-3</v>
      </c>
      <c r="AF639" s="2">
        <f>(Table2[[#This Row],[Current Week High]]/Table2[[#This Row],[Close Price]])-1</f>
        <v>2.3550465282748956E-2</v>
      </c>
      <c r="AG639" s="2">
        <f>(Table2[[#This Row],[Close Price]]/Table2[[#This Row],[Current Month Low]])-1</f>
        <v>6.5598779557589637E-2</v>
      </c>
      <c r="AH639" s="2">
        <f>(Table2[[#This Row],[Current Month High]]/Table2[[#This Row],[Close Price]])-1</f>
        <v>2.3622047244094668E-2</v>
      </c>
      <c r="AI639">
        <v>50.751610594130199</v>
      </c>
      <c r="AJ639">
        <v>17.890295358649698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-0.17</v>
      </c>
      <c r="AM639" t="s">
        <v>10217</v>
      </c>
      <c r="AN639">
        <v>3.11</v>
      </c>
      <c r="AO639" t="s">
        <v>10218</v>
      </c>
      <c r="AP639">
        <v>2.5805738183253001E-2</v>
      </c>
      <c r="AQ639">
        <f>(Table2[[#This Row],[Sharpe Ratio]]-AVERAGE(Table2[Sharpe Ratio]))/_xlfn.STDEV.P(Table2[Sharpe Ratio])</f>
        <v>-0.36440444318071735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619</v>
      </c>
      <c r="AT639">
        <f>_xlfn.RANK.AVG(Table2[[#This Row],[6M Return vs Nifty Z-Score]],Table2[6M Return vs Nifty Z-Score])</f>
        <v>723</v>
      </c>
      <c r="AU639">
        <f>_xlfn.RANK.AVG(Table2[[#This Row],[Sharpe Ratio Z-Score]],Table2[Sharpe Ratio Z-Score])</f>
        <v>435</v>
      </c>
      <c r="AV639">
        <f>(Table2[[#This Row],[Rank 1Y]]+Table2[[#This Row],[Rank 6M]]+Table2[[#This Row],[Rank Sharpe]])/3</f>
        <v>592.33333333333337</v>
      </c>
    </row>
    <row r="640" spans="1:48" x14ac:dyDescent="0.3">
      <c r="A640" t="s">
        <v>1530</v>
      </c>
      <c r="B640" t="s">
        <v>1531</v>
      </c>
      <c r="C640" t="s">
        <v>10182</v>
      </c>
      <c r="D640" t="s">
        <v>393</v>
      </c>
      <c r="E640">
        <v>6409.7048301120003</v>
      </c>
      <c r="F640">
        <v>65.22</v>
      </c>
      <c r="G640">
        <v>-42.7086470422703</v>
      </c>
      <c r="H640">
        <f>(Table2[[#This Row],[1Y Return vs Nifty]]-AVERAGE(Table2[1Y Return vs Nifty]))/_xlfn.STDEV.P(Table2[1Y Return vs Nifty])</f>
        <v>-1.1288775457872631</v>
      </c>
      <c r="I640">
        <v>2.6944192717883699</v>
      </c>
      <c r="J640">
        <f>(Table2[[#This Row],[1M Return vs Nifty]]-AVERAGE(Table2[1M Return vs Nifty]))/_xlfn.STDEV.P(Table2[1M Return vs Nifty])</f>
        <v>6.3698043913376967E-2</v>
      </c>
      <c r="K640">
        <v>-34.526044963977697</v>
      </c>
      <c r="L640">
        <f>(Table2[[#This Row],[6M Return vs Nifty]]-AVERAGE(Table2[6M Return vs Nifty]))/_xlfn.STDEV.P(Table2[6M Return vs Nifty])</f>
        <v>-1.3844561834322717</v>
      </c>
      <c r="M640">
        <v>-0.37405395027552302</v>
      </c>
      <c r="N640">
        <f>(Table2[[#This Row],[1W Return vs Nifty]]-AVERAGE(Table2[1W Return vs Nifty]))/_xlfn.STDEV.P(Table2[1W Return vs Nifty])</f>
        <v>-0.47683944801618933</v>
      </c>
      <c r="O640">
        <v>63.92</v>
      </c>
      <c r="P640">
        <v>65.190989082486894</v>
      </c>
      <c r="Q640">
        <v>69.775177944457397</v>
      </c>
      <c r="R640">
        <v>66.299788829664394</v>
      </c>
      <c r="S640" s="2">
        <f>(Table2[[#This Row],[Close Price]]-Table2[[#This Row],[20D EMA]])/Table2[[#This Row],[20D EMA]]</f>
        <v>2.0337922403003708E-2</v>
      </c>
      <c r="T640" s="2">
        <f>(Table2[[#This Row],[Close Price]]-Table2[[#This Row],[50D EMA]])/Table2[[#This Row],[50D EMA]]</f>
        <v>4.4501422545372316E-4</v>
      </c>
      <c r="U640" s="2">
        <f>(Table2[[#This Row],[Close Price]]-Table2[[#This Row],[200D EMA]])/Table2[[#This Row],[200D EMA]]</f>
        <v>-6.5283644967318061E-2</v>
      </c>
      <c r="V640">
        <v>0.80568553729245895</v>
      </c>
      <c r="W640">
        <v>64.88</v>
      </c>
      <c r="X640">
        <v>65.680000000000007</v>
      </c>
      <c r="Y640">
        <v>63.72</v>
      </c>
      <c r="Z640">
        <v>66.099999999999994</v>
      </c>
      <c r="AA640">
        <v>60.55</v>
      </c>
      <c r="AB640">
        <v>66.36</v>
      </c>
      <c r="AC640" s="2">
        <f>(Table2[[#This Row],[Close Price]]/Table2[[#This Row],[Day Low]])-1</f>
        <v>5.2404438964241962E-3</v>
      </c>
      <c r="AD640" s="2">
        <f>(Table2[[#This Row],[Day High]]/Table2[[#This Row],[Close Price]])-1</f>
        <v>7.0530512112849664E-3</v>
      </c>
      <c r="AE640" s="2">
        <f>(Table2[[#This Row],[Close Price]]/Table2[[#This Row],[Current Week Low]])-1</f>
        <v>2.354048964218447E-2</v>
      </c>
      <c r="AF640" s="2">
        <f>(Table2[[#This Row],[Current Week High]]/Table2[[#This Row],[Close Price]])-1</f>
        <v>1.3492793621588506E-2</v>
      </c>
      <c r="AG640" s="2">
        <f>(Table2[[#This Row],[Close Price]]/Table2[[#This Row],[Current Month Low]])-1</f>
        <v>7.7126341866226245E-2</v>
      </c>
      <c r="AH640" s="2">
        <f>(Table2[[#This Row],[Current Month High]]/Table2[[#This Row],[Close Price]])-1</f>
        <v>1.7479300827966782E-2</v>
      </c>
      <c r="AI640">
        <v>50.260656240416999</v>
      </c>
      <c r="AJ640">
        <v>9.9831365935919099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-0.16</v>
      </c>
      <c r="AM640" t="s">
        <v>10217</v>
      </c>
      <c r="AN640">
        <v>1.07</v>
      </c>
      <c r="AO640" t="s">
        <v>10218</v>
      </c>
      <c r="AP640">
        <v>4.9916517559084002E-2</v>
      </c>
      <c r="AQ640">
        <f>(Table2[[#This Row],[Sharpe Ratio]]-AVERAGE(Table2[Sharpe Ratio]))/_xlfn.STDEV.P(Table2[Sharpe Ratio])</f>
        <v>-8.5304646136333206E-2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711</v>
      </c>
      <c r="AT640">
        <f>_xlfn.RANK.AVG(Table2[[#This Row],[6M Return vs Nifty Z-Score]],Table2[6M Return vs Nifty Z-Score])</f>
        <v>706</v>
      </c>
      <c r="AU640">
        <f>_xlfn.RANK.AVG(Table2[[#This Row],[Sharpe Ratio Z-Score]],Table2[Sharpe Ratio Z-Score])</f>
        <v>363</v>
      </c>
      <c r="AV640">
        <f>(Table2[[#This Row],[Rank 1Y]]+Table2[[#This Row],[Rank 6M]]+Table2[[#This Row],[Rank Sharpe]])/3</f>
        <v>593.33333333333337</v>
      </c>
    </row>
    <row r="641" spans="1:48" x14ac:dyDescent="0.3">
      <c r="A641" t="s">
        <v>1049</v>
      </c>
      <c r="B641" t="s">
        <v>1050</v>
      </c>
      <c r="C641" t="s">
        <v>10183</v>
      </c>
      <c r="D641" t="s">
        <v>77</v>
      </c>
      <c r="E641">
        <v>12412.80071686</v>
      </c>
      <c r="F641">
        <v>601.1</v>
      </c>
      <c r="G641">
        <v>-33.08792918871</v>
      </c>
      <c r="H641">
        <f>(Table2[[#This Row],[1Y Return vs Nifty]]-AVERAGE(Table2[1Y Return vs Nifty]))/_xlfn.STDEV.P(Table2[1Y Return vs Nifty])</f>
        <v>-0.99696307113234761</v>
      </c>
      <c r="I641">
        <v>-8.2463919376935504</v>
      </c>
      <c r="J641">
        <f>(Table2[[#This Row],[1M Return vs Nifty]]-AVERAGE(Table2[1M Return vs Nifty]))/_xlfn.STDEV.P(Table2[1M Return vs Nifty])</f>
        <v>-1.0374523669120925</v>
      </c>
      <c r="K641">
        <v>-31.918739766469599</v>
      </c>
      <c r="L641">
        <f>(Table2[[#This Row],[6M Return vs Nifty]]-AVERAGE(Table2[6M Return vs Nifty]))/_xlfn.STDEV.P(Table2[6M Return vs Nifty])</f>
        <v>-1.2959525123478317</v>
      </c>
      <c r="M641">
        <v>2.4369101175431198</v>
      </c>
      <c r="N641">
        <f>(Table2[[#This Row],[1W Return vs Nifty]]-AVERAGE(Table2[1W Return vs Nifty]))/_xlfn.STDEV.P(Table2[1W Return vs Nifty])</f>
        <v>0.10130854888991028</v>
      </c>
      <c r="O641">
        <v>608.04</v>
      </c>
      <c r="P641">
        <v>625.01006380038905</v>
      </c>
      <c r="Q641">
        <v>653.22692994235194</v>
      </c>
      <c r="R641">
        <v>47.789869489022401</v>
      </c>
      <c r="S641" s="2">
        <f>(Table2[[#This Row],[Close Price]]-Table2[[#This Row],[20D EMA]])/Table2[[#This Row],[20D EMA]]</f>
        <v>-1.1413722781395864E-2</v>
      </c>
      <c r="T641" s="2">
        <f>(Table2[[#This Row],[Close Price]]-Table2[[#This Row],[50D EMA]])/Table2[[#This Row],[50D EMA]]</f>
        <v>-3.8255486087701206E-2</v>
      </c>
      <c r="U641" s="2">
        <f>(Table2[[#This Row],[Close Price]]-Table2[[#This Row],[200D EMA]])/Table2[[#This Row],[200D EMA]]</f>
        <v>-7.9799113528513266E-2</v>
      </c>
      <c r="V641">
        <v>0.79850904917659304</v>
      </c>
      <c r="W641">
        <v>601.35</v>
      </c>
      <c r="X641">
        <v>610.85</v>
      </c>
      <c r="Y641">
        <v>596.65</v>
      </c>
      <c r="Z641">
        <v>622.4</v>
      </c>
      <c r="AA641">
        <v>568.1</v>
      </c>
      <c r="AB641">
        <v>657.25</v>
      </c>
      <c r="AC641" s="2">
        <f>(Table2[[#This Row],[Close Price]]/Table2[[#This Row],[Day Low]])-1</f>
        <v>-4.1573127130623E-4</v>
      </c>
      <c r="AD641" s="2">
        <f>(Table2[[#This Row],[Day High]]/Table2[[#This Row],[Close Price]])-1</f>
        <v>1.622026285143896E-2</v>
      </c>
      <c r="AE641" s="2">
        <f>(Table2[[#This Row],[Close Price]]/Table2[[#This Row],[Current Week Low]])-1</f>
        <v>7.4583088913098283E-3</v>
      </c>
      <c r="AF641" s="2">
        <f>(Table2[[#This Row],[Current Week High]]/Table2[[#This Row],[Close Price]])-1</f>
        <v>3.5435035767759082E-2</v>
      </c>
      <c r="AG641" s="2">
        <f>(Table2[[#This Row],[Close Price]]/Table2[[#This Row],[Current Month Low]])-1</f>
        <v>5.8088364724520281E-2</v>
      </c>
      <c r="AH641" s="2">
        <f>(Table2[[#This Row],[Current Month High]]/Table2[[#This Row],[Close Price]])-1</f>
        <v>9.3412077857261577E-2</v>
      </c>
      <c r="AI641">
        <v>37.082016303443602</v>
      </c>
      <c r="AJ641">
        <v>19.2067426871591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-0.16</v>
      </c>
      <c r="AM641" t="s">
        <v>10217</v>
      </c>
      <c r="AN641">
        <v>3.21</v>
      </c>
      <c r="AO641" t="s">
        <v>10218</v>
      </c>
      <c r="AP641">
        <v>3.1117912812968999E-2</v>
      </c>
      <c r="AQ641">
        <f>(Table2[[#This Row],[Sharpe Ratio]]-AVERAGE(Table2[Sharpe Ratio]))/_xlfn.STDEV.P(Table2[Sharpe Ratio])</f>
        <v>-0.3029121605005371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675</v>
      </c>
      <c r="AT641">
        <f>_xlfn.RANK.AVG(Table2[[#This Row],[6M Return vs Nifty Z-Score]],Table2[6M Return vs Nifty Z-Score])</f>
        <v>694</v>
      </c>
      <c r="AU641">
        <f>_xlfn.RANK.AVG(Table2[[#This Row],[Sharpe Ratio Z-Score]],Table2[Sharpe Ratio Z-Score])</f>
        <v>416</v>
      </c>
      <c r="AV641">
        <f>(Table2[[#This Row],[Rank 1Y]]+Table2[[#This Row],[Rank 6M]]+Table2[[#This Row],[Rank Sharpe]])/3</f>
        <v>595</v>
      </c>
    </row>
    <row r="642" spans="1:48" x14ac:dyDescent="0.3">
      <c r="A642" t="s">
        <v>1163</v>
      </c>
      <c r="B642" t="s">
        <v>1164</v>
      </c>
      <c r="C642" t="s">
        <v>10187</v>
      </c>
      <c r="D642" t="s">
        <v>548</v>
      </c>
      <c r="E642">
        <v>10522.438572319999</v>
      </c>
      <c r="F642">
        <v>2967.85</v>
      </c>
      <c r="G642">
        <v>-17.118213005631301</v>
      </c>
      <c r="H642">
        <f>(Table2[[#This Row],[1Y Return vs Nifty]]-AVERAGE(Table2[1Y Return vs Nifty]))/_xlfn.STDEV.P(Table2[1Y Return vs Nifty])</f>
        <v>-0.77799430469052389</v>
      </c>
      <c r="I642">
        <v>5.2672030035495796</v>
      </c>
      <c r="J642">
        <f>(Table2[[#This Row],[1M Return vs Nifty]]-AVERAGE(Table2[1M Return vs Nifty]))/_xlfn.STDEV.P(Table2[1M Return vs Nifty])</f>
        <v>0.32263879418778851</v>
      </c>
      <c r="K642">
        <v>-7.2277124099082402</v>
      </c>
      <c r="L642">
        <f>(Table2[[#This Row],[6M Return vs Nifty]]-AVERAGE(Table2[6M Return vs Nifty]))/_xlfn.STDEV.P(Table2[6M Return vs Nifty])</f>
        <v>-0.45782793606479943</v>
      </c>
      <c r="M642">
        <v>5.1706768784224701</v>
      </c>
      <c r="N642">
        <f>(Table2[[#This Row],[1W Return vs Nifty]]-AVERAGE(Table2[1W Return vs Nifty]))/_xlfn.STDEV.P(Table2[1W Return vs Nifty])</f>
        <v>0.66357890833900313</v>
      </c>
      <c r="O642">
        <v>2864.83</v>
      </c>
      <c r="P642">
        <v>2769.1486039978199</v>
      </c>
      <c r="Q642">
        <v>2660.7583100731799</v>
      </c>
      <c r="R642">
        <v>67.265637619730001</v>
      </c>
      <c r="S642" s="2">
        <f>(Table2[[#This Row],[Close Price]]-Table2[[#This Row],[20D EMA]])/Table2[[#This Row],[20D EMA]]</f>
        <v>3.5960248950199482E-2</v>
      </c>
      <c r="T642" s="2">
        <f>(Table2[[#This Row],[Close Price]]-Table2[[#This Row],[50D EMA]])/Table2[[#This Row],[50D EMA]]</f>
        <v>7.1755410928584618E-2</v>
      </c>
      <c r="U642" s="2">
        <f>(Table2[[#This Row],[Close Price]]-Table2[[#This Row],[200D EMA]])/Table2[[#This Row],[200D EMA]]</f>
        <v>0.11541510131311923</v>
      </c>
      <c r="V642">
        <v>0.55179260217781301</v>
      </c>
      <c r="W642">
        <v>2962</v>
      </c>
      <c r="X642">
        <v>2982.65</v>
      </c>
      <c r="Y642">
        <v>2851</v>
      </c>
      <c r="Z642">
        <v>3068.95</v>
      </c>
      <c r="AA642">
        <v>2655</v>
      </c>
      <c r="AB642">
        <v>3208.05</v>
      </c>
      <c r="AC642" s="2">
        <f>(Table2[[#This Row],[Close Price]]/Table2[[#This Row],[Day Low]])-1</f>
        <v>1.9750168804861801E-3</v>
      </c>
      <c r="AD642" s="2">
        <f>(Table2[[#This Row],[Day High]]/Table2[[#This Row],[Close Price]])-1</f>
        <v>4.9867749380865245E-3</v>
      </c>
      <c r="AE642" s="2">
        <f>(Table2[[#This Row],[Close Price]]/Table2[[#This Row],[Current Week Low]])-1</f>
        <v>4.0985619081024272E-2</v>
      </c>
      <c r="AF642" s="2">
        <f>(Table2[[#This Row],[Current Week High]]/Table2[[#This Row],[Close Price]])-1</f>
        <v>3.4065063935171835E-2</v>
      </c>
      <c r="AG642" s="2">
        <f>(Table2[[#This Row],[Close Price]]/Table2[[#This Row],[Current Month Low]])-1</f>
        <v>0.11783427495291909</v>
      </c>
      <c r="AH642" s="2">
        <f>(Table2[[#This Row],[Current Month High]]/Table2[[#This Row],[Close Price]])-1</f>
        <v>8.0934009468133672E-2</v>
      </c>
      <c r="AI642">
        <v>8.0934009468133592</v>
      </c>
      <c r="AJ642">
        <v>32.0805518469069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0.04</v>
      </c>
      <c r="AM642" t="s">
        <v>10218</v>
      </c>
      <c r="AN642">
        <v>0.17</v>
      </c>
      <c r="AO642" t="s">
        <v>10218</v>
      </c>
      <c r="AP642">
        <v>-7.5243062409653005E-2</v>
      </c>
      <c r="AQ642">
        <f>(Table2[[#This Row],[Sharpe Ratio]]-AVERAGE(Table2[Sharpe Ratio]))/_xlfn.STDEV.P(Table2[Sharpe Ratio])</f>
        <v>-1.5341177609231258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-1.7837222991516575</v>
      </c>
      <c r="AS642">
        <f>_xlfn.RANK.AVG(Table2[[#This Row],[1Y Return vs Nifty Z-Score]],Table2[1Y Return vs Nifty Z-Score])</f>
        <v>607</v>
      </c>
      <c r="AT642">
        <f>_xlfn.RANK.AVG(Table2[[#This Row],[6M Return vs Nifty Z-Score]],Table2[6M Return vs Nifty Z-Score])</f>
        <v>483</v>
      </c>
      <c r="AU642">
        <f>_xlfn.RANK.AVG(Table2[[#This Row],[Sharpe Ratio Z-Score]],Table2[Sharpe Ratio Z-Score])</f>
        <v>695</v>
      </c>
      <c r="AV642">
        <f>(Table2[[#This Row],[Rank 1Y]]+Table2[[#This Row],[Rank 6M]]+Table2[[#This Row],[Rank Sharpe]])/3</f>
        <v>595</v>
      </c>
    </row>
    <row r="643" spans="1:48" x14ac:dyDescent="0.3">
      <c r="A643" t="s">
        <v>1363</v>
      </c>
      <c r="B643" t="s">
        <v>1364</v>
      </c>
      <c r="C643" t="s">
        <v>10187</v>
      </c>
      <c r="D643" t="s">
        <v>548</v>
      </c>
      <c r="E643">
        <v>8099.4399750000002</v>
      </c>
      <c r="F643">
        <v>2499.75</v>
      </c>
      <c r="G643">
        <v>-12.065072787288001</v>
      </c>
      <c r="H643">
        <f>(Table2[[#This Row],[1Y Return vs Nifty]]-AVERAGE(Table2[1Y Return vs Nifty]))/_xlfn.STDEV.P(Table2[1Y Return vs Nifty])</f>
        <v>-0.70870817163822764</v>
      </c>
      <c r="I643">
        <v>3.9924695690670999</v>
      </c>
      <c r="J643">
        <f>(Table2[[#This Row],[1M Return vs Nifty]]-AVERAGE(Table2[1M Return vs Nifty]))/_xlfn.STDEV.P(Table2[1M Return vs Nifty])</f>
        <v>0.19434179516299571</v>
      </c>
      <c r="K643">
        <v>-12.3428590583803</v>
      </c>
      <c r="L643">
        <f>(Table2[[#This Row],[6M Return vs Nifty]]-AVERAGE(Table2[6M Return vs Nifty]))/_xlfn.STDEV.P(Table2[6M Return vs Nifty])</f>
        <v>-0.63145903109645107</v>
      </c>
      <c r="M643">
        <v>4.5380902997764796</v>
      </c>
      <c r="N643">
        <f>(Table2[[#This Row],[1W Return vs Nifty]]-AVERAGE(Table2[1W Return vs Nifty]))/_xlfn.STDEV.P(Table2[1W Return vs Nifty])</f>
        <v>0.53347099714194757</v>
      </c>
      <c r="O643">
        <v>2352.9899999999998</v>
      </c>
      <c r="P643">
        <v>2302.8757316501501</v>
      </c>
      <c r="Q643">
        <v>2268.6399548208001</v>
      </c>
      <c r="R643">
        <v>78.232389986492194</v>
      </c>
      <c r="S643" s="2">
        <f>(Table2[[#This Row],[Close Price]]-Table2[[#This Row],[20D EMA]])/Table2[[#This Row],[20D EMA]]</f>
        <v>6.237170578710502E-2</v>
      </c>
      <c r="T643" s="2">
        <f>(Table2[[#This Row],[Close Price]]-Table2[[#This Row],[50D EMA]])/Table2[[#This Row],[50D EMA]]</f>
        <v>8.5490617510992462E-2</v>
      </c>
      <c r="U643" s="2">
        <f>(Table2[[#This Row],[Close Price]]-Table2[[#This Row],[200D EMA]])/Table2[[#This Row],[200D EMA]]</f>
        <v>0.10187162783944502</v>
      </c>
      <c r="V643">
        <v>1.1675947786277601</v>
      </c>
      <c r="W643">
        <v>2500</v>
      </c>
      <c r="X643">
        <v>2549.75</v>
      </c>
      <c r="Y643">
        <v>2384</v>
      </c>
      <c r="Z643">
        <v>2534</v>
      </c>
      <c r="AA643">
        <v>2173.4</v>
      </c>
      <c r="AB643">
        <v>2534</v>
      </c>
      <c r="AC643" s="2">
        <f>(Table2[[#This Row],[Close Price]]/Table2[[#This Row],[Day Low]])-1</f>
        <v>-9.9999999999988987E-5</v>
      </c>
      <c r="AD643" s="2">
        <f>(Table2[[#This Row],[Day High]]/Table2[[#This Row],[Close Price]])-1</f>
        <v>2.0002000200020076E-2</v>
      </c>
      <c r="AE643" s="2">
        <f>(Table2[[#This Row],[Close Price]]/Table2[[#This Row],[Current Week Low]])-1</f>
        <v>4.8552852348993314E-2</v>
      </c>
      <c r="AF643" s="2">
        <f>(Table2[[#This Row],[Current Week High]]/Table2[[#This Row],[Close Price]])-1</f>
        <v>1.3701370137013669E-2</v>
      </c>
      <c r="AG643" s="2">
        <f>(Table2[[#This Row],[Close Price]]/Table2[[#This Row],[Current Month Low]])-1</f>
        <v>0.15015643691911285</v>
      </c>
      <c r="AH643" s="2">
        <f>(Table2[[#This Row],[Current Month High]]/Table2[[#This Row],[Close Price]])-1</f>
        <v>1.3701370137013669E-2</v>
      </c>
      <c r="AI643">
        <v>9.4109410941094005</v>
      </c>
      <c r="AJ643">
        <v>27.538265306122401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0.01</v>
      </c>
      <c r="AM643" t="s">
        <v>10218</v>
      </c>
      <c r="AN643">
        <v>5.88</v>
      </c>
      <c r="AO643" t="s">
        <v>10218</v>
      </c>
      <c r="AP643">
        <v>-6.3940329382040001E-2</v>
      </c>
      <c r="AQ643">
        <f>(Table2[[#This Row],[Sharpe Ratio]]-AVERAGE(Table2[Sharpe Ratio]))/_xlfn.STDEV.P(Table2[Sharpe Ratio])</f>
        <v>-1.4032804103389362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-2.0156348207686716</v>
      </c>
      <c r="AS643">
        <f>_xlfn.RANK.AVG(Table2[[#This Row],[1Y Return vs Nifty Z-Score]],Table2[1Y Return vs Nifty Z-Score])</f>
        <v>581</v>
      </c>
      <c r="AT643">
        <f>_xlfn.RANK.AVG(Table2[[#This Row],[6M Return vs Nifty Z-Score]],Table2[6M Return vs Nifty Z-Score])</f>
        <v>530</v>
      </c>
      <c r="AU643">
        <f>_xlfn.RANK.AVG(Table2[[#This Row],[Sharpe Ratio Z-Score]],Table2[Sharpe Ratio Z-Score])</f>
        <v>675</v>
      </c>
      <c r="AV643">
        <f>(Table2[[#This Row],[Rank 1Y]]+Table2[[#This Row],[Rank 6M]]+Table2[[#This Row],[Rank Sharpe]])/3</f>
        <v>595.33333333333337</v>
      </c>
    </row>
    <row r="644" spans="1:48" x14ac:dyDescent="0.3">
      <c r="A644" t="s">
        <v>425</v>
      </c>
      <c r="B644" t="s">
        <v>426</v>
      </c>
      <c r="C644" t="s">
        <v>10173</v>
      </c>
      <c r="D644" t="s">
        <v>24</v>
      </c>
      <c r="E644">
        <v>56831.540869619901</v>
      </c>
      <c r="F644">
        <v>75.989999999999995</v>
      </c>
      <c r="G644">
        <v>-39.166138490506199</v>
      </c>
      <c r="H644">
        <f>(Table2[[#This Row],[1Y Return vs Nifty]]-AVERAGE(Table2[1Y Return vs Nifty]))/_xlfn.STDEV.P(Table2[1Y Return vs Nifty])</f>
        <v>-1.0803044391148153</v>
      </c>
      <c r="I644">
        <v>-10.757189511356399</v>
      </c>
      <c r="J644">
        <f>(Table2[[#This Row],[1M Return vs Nifty]]-AVERAGE(Table2[1M Return vs Nifty]))/_xlfn.STDEV.P(Table2[1M Return vs Nifty])</f>
        <v>-1.2901544496737745</v>
      </c>
      <c r="K644">
        <v>-24.757326774169201</v>
      </c>
      <c r="L644">
        <f>(Table2[[#This Row],[6M Return vs Nifty]]-AVERAGE(Table2[6M Return vs Nifty]))/_xlfn.STDEV.P(Table2[6M Return vs Nifty])</f>
        <v>-1.0528619295590775</v>
      </c>
      <c r="M644">
        <v>-2.4907518960241299</v>
      </c>
      <c r="N644">
        <f>(Table2[[#This Row],[1W Return vs Nifty]]-AVERAGE(Table2[1W Return vs Nifty]))/_xlfn.STDEV.P(Table2[1W Return vs Nifty])</f>
        <v>-0.91219352863219516</v>
      </c>
      <c r="O644">
        <v>77.17</v>
      </c>
      <c r="P644">
        <v>78.396915447448194</v>
      </c>
      <c r="Q644">
        <v>79.8049884971757</v>
      </c>
      <c r="R644">
        <v>43.017420308239302</v>
      </c>
      <c r="S644" s="2">
        <f>(Table2[[#This Row],[Close Price]]-Table2[[#This Row],[20D EMA]])/Table2[[#This Row],[20D EMA]]</f>
        <v>-1.5290916159129283E-2</v>
      </c>
      <c r="T644" s="2">
        <f>(Table2[[#This Row],[Close Price]]-Table2[[#This Row],[50D EMA]])/Table2[[#This Row],[50D EMA]]</f>
        <v>-3.0701660055255958E-2</v>
      </c>
      <c r="U644" s="2">
        <f>(Table2[[#This Row],[Close Price]]-Table2[[#This Row],[200D EMA]])/Table2[[#This Row],[200D EMA]]</f>
        <v>-4.780388505802137E-2</v>
      </c>
      <c r="V644">
        <v>0.88597437612813801</v>
      </c>
      <c r="W644">
        <v>76.05</v>
      </c>
      <c r="X644">
        <v>76.459999999999994</v>
      </c>
      <c r="Y644">
        <v>73.05</v>
      </c>
      <c r="Z644">
        <v>76.290000000000006</v>
      </c>
      <c r="AA644">
        <v>72.400000000000006</v>
      </c>
      <c r="AB644">
        <v>82.2</v>
      </c>
      <c r="AC644" s="2">
        <f>(Table2[[#This Row],[Close Price]]/Table2[[#This Row],[Day Low]])-1</f>
        <v>-7.889546351085297E-4</v>
      </c>
      <c r="AD644" s="2">
        <f>(Table2[[#This Row],[Day High]]/Table2[[#This Row],[Close Price]])-1</f>
        <v>6.1850243453085429E-3</v>
      </c>
      <c r="AE644" s="2">
        <f>(Table2[[#This Row],[Close Price]]/Table2[[#This Row],[Current Week Low]])-1</f>
        <v>4.0246406570841886E-2</v>
      </c>
      <c r="AF644" s="2">
        <f>(Table2[[#This Row],[Current Week High]]/Table2[[#This Row],[Close Price]])-1</f>
        <v>3.9478878799843464E-3</v>
      </c>
      <c r="AG644" s="2">
        <f>(Table2[[#This Row],[Close Price]]/Table2[[#This Row],[Current Month Low]])-1</f>
        <v>4.9585635359115976E-2</v>
      </c>
      <c r="AH644" s="2">
        <f>(Table2[[#This Row],[Current Month High]]/Table2[[#This Row],[Close Price]])-1</f>
        <v>8.1721279115673173E-2</v>
      </c>
      <c r="AI644">
        <v>32.5174365048032</v>
      </c>
      <c r="AJ644">
        <v>7.3305084745762503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-0.09</v>
      </c>
      <c r="AM644" t="s">
        <v>10217</v>
      </c>
      <c r="AN644">
        <v>-2.91</v>
      </c>
      <c r="AO644" t="s">
        <v>10217</v>
      </c>
      <c r="AP644">
        <v>2.5301790765506E-2</v>
      </c>
      <c r="AQ644">
        <f>(Table2[[#This Row],[Sharpe Ratio]]-AVERAGE(Table2[Sharpe Ratio]))/_xlfn.STDEV.P(Table2[Sharpe Ratio])</f>
        <v>-0.37023800085306796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699</v>
      </c>
      <c r="AT644">
        <f>_xlfn.RANK.AVG(Table2[[#This Row],[6M Return vs Nifty Z-Score]],Table2[6M Return vs Nifty Z-Score])</f>
        <v>654</v>
      </c>
      <c r="AU644">
        <f>_xlfn.RANK.AVG(Table2[[#This Row],[Sharpe Ratio Z-Score]],Table2[Sharpe Ratio Z-Score])</f>
        <v>437</v>
      </c>
      <c r="AV644">
        <f>(Table2[[#This Row],[Rank 1Y]]+Table2[[#This Row],[Rank 6M]]+Table2[[#This Row],[Rank Sharpe]])/3</f>
        <v>596.66666666666663</v>
      </c>
    </row>
    <row r="645" spans="1:48" x14ac:dyDescent="0.3">
      <c r="A645" t="s">
        <v>122</v>
      </c>
      <c r="B645" t="s">
        <v>123</v>
      </c>
      <c r="C645" t="s">
        <v>10175</v>
      </c>
      <c r="D645" t="s">
        <v>124</v>
      </c>
      <c r="E645">
        <v>236830.74399660001</v>
      </c>
      <c r="F645">
        <v>2456.35</v>
      </c>
      <c r="G645">
        <v>-17.397525843775799</v>
      </c>
      <c r="H645">
        <f>(Table2[[#This Row],[1Y Return vs Nifty]]-AVERAGE(Table2[1Y Return vs Nifty]))/_xlfn.STDEV.P(Table2[1Y Return vs Nifty])</f>
        <v>-0.7818241027231696</v>
      </c>
      <c r="I645">
        <v>-7.7667589120460603</v>
      </c>
      <c r="J645">
        <f>(Table2[[#This Row],[1M Return vs Nifty]]-AVERAGE(Table2[1M Return vs Nifty]))/_xlfn.STDEV.P(Table2[1M Return vs Nifty])</f>
        <v>-0.98917915452181981</v>
      </c>
      <c r="K645">
        <v>-16.827487020284</v>
      </c>
      <c r="L645">
        <f>(Table2[[#This Row],[6M Return vs Nifty]]-AVERAGE(Table2[6M Return vs Nifty]))/_xlfn.STDEV.P(Table2[6M Return vs Nifty])</f>
        <v>-0.78368748461840443</v>
      </c>
      <c r="M645">
        <v>-6.5664179925508899</v>
      </c>
      <c r="N645">
        <f>(Table2[[#This Row],[1W Return vs Nifty]]-AVERAGE(Table2[1W Return vs Nifty]))/_xlfn.STDEV.P(Table2[1W Return vs Nifty])</f>
        <v>-1.7504604480644339</v>
      </c>
      <c r="O645">
        <v>2532.98</v>
      </c>
      <c r="P645">
        <v>2533.05065157333</v>
      </c>
      <c r="Q645">
        <v>2468.06511938225</v>
      </c>
      <c r="R645">
        <v>18.659218500716101</v>
      </c>
      <c r="S645" s="2">
        <f>(Table2[[#This Row],[Close Price]]-Table2[[#This Row],[20D EMA]])/Table2[[#This Row],[20D EMA]]</f>
        <v>-3.0252903694462693E-2</v>
      </c>
      <c r="T645" s="2">
        <f>(Table2[[#This Row],[Close Price]]-Table2[[#This Row],[50D EMA]])/Table2[[#This Row],[50D EMA]]</f>
        <v>-3.0279951775022639E-2</v>
      </c>
      <c r="U645" s="2">
        <f>(Table2[[#This Row],[Close Price]]-Table2[[#This Row],[200D EMA]])/Table2[[#This Row],[200D EMA]]</f>
        <v>-4.7466816374692675E-3</v>
      </c>
      <c r="V645">
        <v>1.40087102952135</v>
      </c>
      <c r="W645">
        <v>2456.35</v>
      </c>
      <c r="X645">
        <v>2485</v>
      </c>
      <c r="Y645">
        <v>2451</v>
      </c>
      <c r="Z645">
        <v>2486.9499999999998</v>
      </c>
      <c r="AA645">
        <v>2451</v>
      </c>
      <c r="AB645">
        <v>2649.95</v>
      </c>
      <c r="AC645" s="2">
        <f>(Table2[[#This Row],[Close Price]]/Table2[[#This Row],[Day Low]])-1</f>
        <v>0</v>
      </c>
      <c r="AD645" s="2">
        <f>(Table2[[#This Row],[Day High]]/Table2[[#This Row],[Close Price]])-1</f>
        <v>1.1663647281535683E-2</v>
      </c>
      <c r="AE645" s="2">
        <f>(Table2[[#This Row],[Close Price]]/Table2[[#This Row],[Current Week Low]])-1</f>
        <v>2.1827825377396248E-3</v>
      </c>
      <c r="AF645" s="2">
        <f>(Table2[[#This Row],[Current Week High]]/Table2[[#This Row],[Close Price]])-1</f>
        <v>1.2457508091273661E-2</v>
      </c>
      <c r="AG645" s="2">
        <f>(Table2[[#This Row],[Close Price]]/Table2[[#This Row],[Current Month Low]])-1</f>
        <v>2.1827825377396248E-3</v>
      </c>
      <c r="AH645" s="2">
        <f>(Table2[[#This Row],[Current Month High]]/Table2[[#This Row],[Close Price]])-1</f>
        <v>7.8816129623221487E-2</v>
      </c>
      <c r="AI645">
        <v>12.7404482260264</v>
      </c>
      <c r="AJ645">
        <v>14.5151515151515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-0.13</v>
      </c>
      <c r="AM645" t="s">
        <v>10217</v>
      </c>
      <c r="AN645">
        <v>-5.85</v>
      </c>
      <c r="AO645" t="s">
        <v>10217</v>
      </c>
      <c r="AP645">
        <v>-1.9465475448574E-2</v>
      </c>
      <c r="AQ645">
        <f>(Table2[[#This Row],[Sharpe Ratio]]-AVERAGE(Table2[Sharpe Ratio]))/_xlfn.STDEV.P(Table2[Sharpe Ratio])</f>
        <v>-0.88845164794513776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608</v>
      </c>
      <c r="AT645">
        <f>_xlfn.RANK.AVG(Table2[[#This Row],[6M Return vs Nifty Z-Score]],Table2[6M Return vs Nifty Z-Score])</f>
        <v>587</v>
      </c>
      <c r="AU645">
        <f>_xlfn.RANK.AVG(Table2[[#This Row],[Sharpe Ratio Z-Score]],Table2[Sharpe Ratio Z-Score])</f>
        <v>596</v>
      </c>
      <c r="AV645">
        <f>(Table2[[#This Row],[Rank 1Y]]+Table2[[#This Row],[Rank 6M]]+Table2[[#This Row],[Rank Sharpe]])/3</f>
        <v>597</v>
      </c>
    </row>
    <row r="646" spans="1:48" x14ac:dyDescent="0.3">
      <c r="A646" t="s">
        <v>112</v>
      </c>
      <c r="B646" t="s">
        <v>113</v>
      </c>
      <c r="C646" t="s">
        <v>10173</v>
      </c>
      <c r="D646" t="s">
        <v>37</v>
      </c>
      <c r="E646">
        <v>263217.46946995403</v>
      </c>
      <c r="F646">
        <v>1651.65</v>
      </c>
      <c r="G646">
        <v>-22.972712361712201</v>
      </c>
      <c r="H646">
        <f>(Table2[[#This Row],[1Y Return vs Nifty]]-AVERAGE(Table2[1Y Return vs Nifty]))/_xlfn.STDEV.P(Table2[1Y Return vs Nifty])</f>
        <v>-0.85826827371032555</v>
      </c>
      <c r="I646">
        <v>-0.12106680660895899</v>
      </c>
      <c r="J646">
        <f>(Table2[[#This Row],[1M Return vs Nifty]]-AVERAGE(Table2[1M Return vs Nifty]))/_xlfn.STDEV.P(Table2[1M Return vs Nifty])</f>
        <v>-0.21966976058851753</v>
      </c>
      <c r="K646">
        <v>-13.3498983716139</v>
      </c>
      <c r="L646">
        <f>(Table2[[#This Row],[6M Return vs Nifty]]-AVERAGE(Table2[6M Return vs Nifty]))/_xlfn.STDEV.P(Table2[6M Return vs Nifty])</f>
        <v>-0.66564247699020729</v>
      </c>
      <c r="M646">
        <v>0.229686969061935</v>
      </c>
      <c r="N646">
        <f>(Table2[[#This Row],[1W Return vs Nifty]]-AVERAGE(Table2[1W Return vs Nifty]))/_xlfn.STDEV.P(Table2[1W Return vs Nifty])</f>
        <v>-0.35266439819562417</v>
      </c>
      <c r="O646">
        <v>1607.89</v>
      </c>
      <c r="P646">
        <v>1598.42485707982</v>
      </c>
      <c r="Q646">
        <v>1591.3822735311301</v>
      </c>
      <c r="R646">
        <v>67.9968797296969</v>
      </c>
      <c r="S646" s="2">
        <f>(Table2[[#This Row],[Close Price]]-Table2[[#This Row],[20D EMA]])/Table2[[#This Row],[20D EMA]]</f>
        <v>2.7215792125083176E-2</v>
      </c>
      <c r="T646" s="2">
        <f>(Table2[[#This Row],[Close Price]]-Table2[[#This Row],[50D EMA]])/Table2[[#This Row],[50D EMA]]</f>
        <v>3.3298495506018176E-2</v>
      </c>
      <c r="U646" s="2">
        <f>(Table2[[#This Row],[Close Price]]-Table2[[#This Row],[200D EMA]])/Table2[[#This Row],[200D EMA]]</f>
        <v>3.7871306895446002E-2</v>
      </c>
      <c r="V646">
        <v>1.3318661095320801</v>
      </c>
      <c r="W646">
        <v>1642</v>
      </c>
      <c r="X646">
        <v>1656.85</v>
      </c>
      <c r="Y646">
        <v>1582.5</v>
      </c>
      <c r="Z646">
        <v>1669.9</v>
      </c>
      <c r="AA646">
        <v>1558</v>
      </c>
      <c r="AB646">
        <v>1669.9</v>
      </c>
      <c r="AC646" s="2">
        <f>(Table2[[#This Row],[Close Price]]/Table2[[#This Row],[Day Low]])-1</f>
        <v>5.8769792935444709E-3</v>
      </c>
      <c r="AD646" s="2">
        <f>(Table2[[#This Row],[Day High]]/Table2[[#This Row],[Close Price]])-1</f>
        <v>3.1483667847302943E-3</v>
      </c>
      <c r="AE646" s="2">
        <f>(Table2[[#This Row],[Close Price]]/Table2[[#This Row],[Current Week Low]])-1</f>
        <v>4.3696682464455128E-2</v>
      </c>
      <c r="AF646" s="2">
        <f>(Table2[[#This Row],[Current Week High]]/Table2[[#This Row],[Close Price]])-1</f>
        <v>1.1049556504101998E-2</v>
      </c>
      <c r="AG646" s="2">
        <f>(Table2[[#This Row],[Close Price]]/Table2[[#This Row],[Current Month Low]])-1</f>
        <v>6.010911424903731E-2</v>
      </c>
      <c r="AH646" s="2">
        <f>(Table2[[#This Row],[Current Month High]]/Table2[[#This Row],[Close Price]])-1</f>
        <v>1.1049556504101998E-2</v>
      </c>
      <c r="AI646">
        <v>5.4097417733781397</v>
      </c>
      <c r="AJ646">
        <v>16.3912476656918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-0.05</v>
      </c>
      <c r="AM646" t="s">
        <v>10217</v>
      </c>
      <c r="AN646">
        <v>3.41</v>
      </c>
      <c r="AO646" t="s">
        <v>10218</v>
      </c>
      <c r="AP646">
        <v>-3.2147041417183997E-2</v>
      </c>
      <c r="AQ646">
        <f>(Table2[[#This Row],[Sharpe Ratio]]-AVERAGE(Table2[Sharpe Ratio]))/_xlfn.STDEV.P(Table2[Sharpe Ratio])</f>
        <v>-1.0352499920746516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-3.1314949015593263</v>
      </c>
      <c r="AS646">
        <f>_xlfn.RANK.AVG(Table2[[#This Row],[1Y Return vs Nifty Z-Score]],Table2[1Y Return vs Nifty Z-Score])</f>
        <v>631</v>
      </c>
      <c r="AT646">
        <f>_xlfn.RANK.AVG(Table2[[#This Row],[6M Return vs Nifty Z-Score]],Table2[6M Return vs Nifty Z-Score])</f>
        <v>543</v>
      </c>
      <c r="AU646">
        <f>_xlfn.RANK.AVG(Table2[[#This Row],[Sharpe Ratio Z-Score]],Table2[Sharpe Ratio Z-Score])</f>
        <v>624</v>
      </c>
      <c r="AV646">
        <f>(Table2[[#This Row],[Rank 1Y]]+Table2[[#This Row],[Rank 6M]]+Table2[[#This Row],[Rank Sharpe]])/3</f>
        <v>599.33333333333337</v>
      </c>
    </row>
    <row r="647" spans="1:48" x14ac:dyDescent="0.3">
      <c r="A647" t="s">
        <v>1974</v>
      </c>
      <c r="B647" t="s">
        <v>1975</v>
      </c>
      <c r="C647" t="s">
        <v>10175</v>
      </c>
      <c r="D647" t="s">
        <v>978</v>
      </c>
      <c r="E647">
        <v>3303.13295543</v>
      </c>
      <c r="F647">
        <v>408.1</v>
      </c>
      <c r="G647">
        <v>-19.028825280847599</v>
      </c>
      <c r="H647">
        <f>(Table2[[#This Row],[1Y Return vs Nifty]]-AVERAGE(Table2[1Y Return vs Nifty]))/_xlfn.STDEV.P(Table2[1Y Return vs Nifty])</f>
        <v>-0.80419166526077701</v>
      </c>
      <c r="I647">
        <v>-3.1769131087711902</v>
      </c>
      <c r="J647">
        <f>(Table2[[#This Row],[1M Return vs Nifty]]-AVERAGE(Table2[1M Return vs Nifty]))/_xlfn.STDEV.P(Table2[1M Return vs Nifty])</f>
        <v>-0.52722889369275949</v>
      </c>
      <c r="K647">
        <v>-13.5807333234492</v>
      </c>
      <c r="L647">
        <f>(Table2[[#This Row],[6M Return vs Nifty]]-AVERAGE(Table2[6M Return vs Nifty]))/_xlfn.STDEV.P(Table2[6M Return vs Nifty])</f>
        <v>-0.673478053995749</v>
      </c>
      <c r="M647">
        <v>2.1406064728777698</v>
      </c>
      <c r="N647">
        <f>(Table2[[#This Row],[1W Return vs Nifty]]-AVERAGE(Table2[1W Return vs Nifty]))/_xlfn.STDEV.P(Table2[1W Return vs Nifty])</f>
        <v>4.0365984521883239E-2</v>
      </c>
      <c r="O647">
        <v>406.78</v>
      </c>
      <c r="P647">
        <v>403.06353483794101</v>
      </c>
      <c r="Q647">
        <v>396.66509522585898</v>
      </c>
      <c r="R647">
        <v>52.431247741763897</v>
      </c>
      <c r="S647" s="2">
        <f>(Table2[[#This Row],[Close Price]]-Table2[[#This Row],[20D EMA]])/Table2[[#This Row],[20D EMA]]</f>
        <v>3.24499729583571E-3</v>
      </c>
      <c r="T647" s="2">
        <f>(Table2[[#This Row],[Close Price]]-Table2[[#This Row],[50D EMA]])/Table2[[#This Row],[50D EMA]]</f>
        <v>1.2495462195765287E-2</v>
      </c>
      <c r="U647" s="2">
        <f>(Table2[[#This Row],[Close Price]]-Table2[[#This Row],[200D EMA]])/Table2[[#This Row],[200D EMA]]</f>
        <v>2.8827605231133514E-2</v>
      </c>
      <c r="V647">
        <v>0.76598232818373202</v>
      </c>
      <c r="W647">
        <v>404.25</v>
      </c>
      <c r="X647">
        <v>411.9</v>
      </c>
      <c r="Y647">
        <v>405.65</v>
      </c>
      <c r="Z647">
        <v>419</v>
      </c>
      <c r="AA647">
        <v>380</v>
      </c>
      <c r="AB647">
        <v>436.9</v>
      </c>
      <c r="AC647" s="2">
        <f>(Table2[[#This Row],[Close Price]]/Table2[[#This Row],[Day Low]])-1</f>
        <v>9.52380952380949E-3</v>
      </c>
      <c r="AD647" s="2">
        <f>(Table2[[#This Row],[Day High]]/Table2[[#This Row],[Close Price]])-1</f>
        <v>9.3114432737073649E-3</v>
      </c>
      <c r="AE647" s="2">
        <f>(Table2[[#This Row],[Close Price]]/Table2[[#This Row],[Current Week Low]])-1</f>
        <v>6.0396893874030688E-3</v>
      </c>
      <c r="AF647" s="2">
        <f>(Table2[[#This Row],[Current Week High]]/Table2[[#This Row],[Close Price]])-1</f>
        <v>2.6709139916686997E-2</v>
      </c>
      <c r="AG647" s="2">
        <f>(Table2[[#This Row],[Close Price]]/Table2[[#This Row],[Current Month Low]])-1</f>
        <v>7.3947368421052762E-2</v>
      </c>
      <c r="AH647" s="2">
        <f>(Table2[[#This Row],[Current Month High]]/Table2[[#This Row],[Close Price]])-1</f>
        <v>7.0570938495466695E-2</v>
      </c>
      <c r="AI647">
        <v>20.068610634648302</v>
      </c>
      <c r="AJ647">
        <v>20.7217867179411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-0.03</v>
      </c>
      <c r="AM647" t="s">
        <v>10217</v>
      </c>
      <c r="AN647">
        <v>-3.1</v>
      </c>
      <c r="AO647" t="s">
        <v>10217</v>
      </c>
      <c r="AP647">
        <v>-3.7967016100858002E-2</v>
      </c>
      <c r="AQ647">
        <f>(Table2[[#This Row],[Sharpe Ratio]]-AVERAGE(Table2[Sharpe Ratio]))/_xlfn.STDEV.P(Table2[Sharpe Ratio])</f>
        <v>-1.1026204294917492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-3.0671530579191515</v>
      </c>
      <c r="AS647">
        <f>_xlfn.RANK.AVG(Table2[[#This Row],[1Y Return vs Nifty Z-Score]],Table2[1Y Return vs Nifty Z-Score])</f>
        <v>616</v>
      </c>
      <c r="AT647">
        <f>_xlfn.RANK.AVG(Table2[[#This Row],[6M Return vs Nifty Z-Score]],Table2[6M Return vs Nifty Z-Score])</f>
        <v>548</v>
      </c>
      <c r="AU647">
        <f>_xlfn.RANK.AVG(Table2[[#This Row],[Sharpe Ratio Z-Score]],Table2[Sharpe Ratio Z-Score])</f>
        <v>635</v>
      </c>
      <c r="AV647">
        <f>(Table2[[#This Row],[Rank 1Y]]+Table2[[#This Row],[Rank 6M]]+Table2[[#This Row],[Rank Sharpe]])/3</f>
        <v>599.66666666666663</v>
      </c>
    </row>
    <row r="648" spans="1:48" x14ac:dyDescent="0.3">
      <c r="A648" t="s">
        <v>697</v>
      </c>
      <c r="B648" t="s">
        <v>698</v>
      </c>
      <c r="C648" t="s">
        <v>10173</v>
      </c>
      <c r="D648" t="s">
        <v>513</v>
      </c>
      <c r="E648">
        <v>25037.867702879899</v>
      </c>
      <c r="F648">
        <v>773.1</v>
      </c>
      <c r="G648">
        <v>-4.6200940009419202</v>
      </c>
      <c r="H648">
        <f>(Table2[[#This Row],[1Y Return vs Nifty]]-AVERAGE(Table2[1Y Return vs Nifty]))/_xlfn.STDEV.P(Table2[1Y Return vs Nifty])</f>
        <v>-0.60662634361180945</v>
      </c>
      <c r="I648">
        <v>-1.2010427953853999</v>
      </c>
      <c r="J648">
        <f>(Table2[[#This Row],[1M Return vs Nifty]]-AVERAGE(Table2[1M Return vs Nifty]))/_xlfn.STDEV.P(Table2[1M Return vs Nifty])</f>
        <v>-0.32836517457136544</v>
      </c>
      <c r="K648">
        <v>-20.623207273395</v>
      </c>
      <c r="L648">
        <f>(Table2[[#This Row],[6M Return vs Nifty]]-AVERAGE(Table2[6M Return vs Nifty]))/_xlfn.STDEV.P(Table2[6M Return vs Nifty])</f>
        <v>-0.91253131047007319</v>
      </c>
      <c r="M648">
        <v>-3.1008530734365798</v>
      </c>
      <c r="N648">
        <f>(Table2[[#This Row],[1W Return vs Nifty]]-AVERAGE(Table2[1W Return vs Nifty]))/_xlfn.STDEV.P(Table2[1W Return vs Nifty])</f>
        <v>-1.037676731234918</v>
      </c>
      <c r="O648">
        <v>770.07</v>
      </c>
      <c r="P648">
        <v>758.17285524467297</v>
      </c>
      <c r="Q648">
        <v>721.48583036899504</v>
      </c>
      <c r="R648">
        <v>51.210680685241698</v>
      </c>
      <c r="S648" s="2">
        <f>(Table2[[#This Row],[Close Price]]-Table2[[#This Row],[20D EMA]])/Table2[[#This Row],[20D EMA]]</f>
        <v>3.9347072344072262E-3</v>
      </c>
      <c r="T648" s="2">
        <f>(Table2[[#This Row],[Close Price]]-Table2[[#This Row],[50D EMA]])/Table2[[#This Row],[50D EMA]]</f>
        <v>1.9688313360295459E-2</v>
      </c>
      <c r="U648" s="2">
        <f>(Table2[[#This Row],[Close Price]]-Table2[[#This Row],[200D EMA]])/Table2[[#This Row],[200D EMA]]</f>
        <v>7.1538715603891426E-2</v>
      </c>
      <c r="V648">
        <v>0.97179242681671696</v>
      </c>
      <c r="W648">
        <v>773.55</v>
      </c>
      <c r="X648">
        <v>780</v>
      </c>
      <c r="Y648">
        <v>769.5</v>
      </c>
      <c r="Z648">
        <v>793.95</v>
      </c>
      <c r="AA648">
        <v>749.1</v>
      </c>
      <c r="AB648">
        <v>793.95</v>
      </c>
      <c r="AC648" s="2">
        <f>(Table2[[#This Row],[Close Price]]/Table2[[#This Row],[Day Low]])-1</f>
        <v>-5.8173356602664317E-4</v>
      </c>
      <c r="AD648" s="2">
        <f>(Table2[[#This Row],[Day High]]/Table2[[#This Row],[Close Price]])-1</f>
        <v>8.9251067132323225E-3</v>
      </c>
      <c r="AE648" s="2">
        <f>(Table2[[#This Row],[Close Price]]/Table2[[#This Row],[Current Week Low]])-1</f>
        <v>4.6783625730995038E-3</v>
      </c>
      <c r="AF648" s="2">
        <f>(Table2[[#This Row],[Current Week High]]/Table2[[#This Row],[Close Price]])-1</f>
        <v>2.6969344198680689E-2</v>
      </c>
      <c r="AG648" s="2">
        <f>(Table2[[#This Row],[Close Price]]/Table2[[#This Row],[Current Month Low]])-1</f>
        <v>3.2038446135362442E-2</v>
      </c>
      <c r="AH648" s="2">
        <f>(Table2[[#This Row],[Current Month High]]/Table2[[#This Row],[Close Price]])-1</f>
        <v>2.6969344198680689E-2</v>
      </c>
      <c r="AI648">
        <v>12.0747639373949</v>
      </c>
      <c r="AJ648">
        <v>27.185983384058499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-0.05</v>
      </c>
      <c r="AM648" t="s">
        <v>10217</v>
      </c>
      <c r="AN648">
        <v>-0.41</v>
      </c>
      <c r="AO648" t="s">
        <v>10217</v>
      </c>
      <c r="AP648">
        <v>-4.1624083431097997E-2</v>
      </c>
      <c r="AQ648">
        <f>(Table2[[#This Row],[Sharpe Ratio]]-AVERAGE(Table2[Sharpe Ratio]))/_xlfn.STDEV.P(Table2[Sharpe Ratio])</f>
        <v>-1.1449536421074633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-4.0301532019956294</v>
      </c>
      <c r="AS648">
        <f>_xlfn.RANK.AVG(Table2[[#This Row],[1Y Return vs Nifty Z-Score]],Table2[1Y Return vs Nifty Z-Score])</f>
        <v>538</v>
      </c>
      <c r="AT648">
        <f>_xlfn.RANK.AVG(Table2[[#This Row],[6M Return vs Nifty Z-Score]],Table2[6M Return vs Nifty Z-Score])</f>
        <v>624</v>
      </c>
      <c r="AU648">
        <f>_xlfn.RANK.AVG(Table2[[#This Row],[Sharpe Ratio Z-Score]],Table2[Sharpe Ratio Z-Score])</f>
        <v>638</v>
      </c>
      <c r="AV648">
        <f>(Table2[[#This Row],[Rank 1Y]]+Table2[[#This Row],[Rank 6M]]+Table2[[#This Row],[Rank Sharpe]])/3</f>
        <v>600</v>
      </c>
    </row>
    <row r="649" spans="1:48" x14ac:dyDescent="0.3">
      <c r="A649" t="s">
        <v>969</v>
      </c>
      <c r="B649" t="s">
        <v>970</v>
      </c>
      <c r="C649" t="s">
        <v>10189</v>
      </c>
      <c r="D649" t="s">
        <v>971</v>
      </c>
      <c r="E649">
        <v>14722.807792400001</v>
      </c>
      <c r="F649">
        <v>1500.25</v>
      </c>
      <c r="G649">
        <v>-29.961651821274501</v>
      </c>
      <c r="H649">
        <f>(Table2[[#This Row],[1Y Return vs Nifty]]-AVERAGE(Table2[1Y Return vs Nifty]))/_xlfn.STDEV.P(Table2[1Y Return vs Nifty])</f>
        <v>-0.95409711842194866</v>
      </c>
      <c r="I649">
        <v>1.6350631477712501</v>
      </c>
      <c r="J649">
        <f>(Table2[[#This Row],[1M Return vs Nifty]]-AVERAGE(Table2[1M Return vs Nifty]))/_xlfn.STDEV.P(Table2[1M Return vs Nifty])</f>
        <v>-4.292206028520066E-2</v>
      </c>
      <c r="K649">
        <v>-11.736276372573901</v>
      </c>
      <c r="L649">
        <f>(Table2[[#This Row],[6M Return vs Nifty]]-AVERAGE(Table2[6M Return vs Nifty]))/_xlfn.STDEV.P(Table2[6M Return vs Nifty])</f>
        <v>-0.61086888516285098</v>
      </c>
      <c r="M649">
        <v>4.75572633838435</v>
      </c>
      <c r="N649">
        <f>(Table2[[#This Row],[1W Return vs Nifty]]-AVERAGE(Table2[1W Return vs Nifty]))/_xlfn.STDEV.P(Table2[1W Return vs Nifty])</f>
        <v>0.57823351873240025</v>
      </c>
      <c r="O649">
        <v>1466.32</v>
      </c>
      <c r="P649">
        <v>1430.76980851489</v>
      </c>
      <c r="Q649">
        <v>1463.0519404696499</v>
      </c>
      <c r="R649">
        <v>60.481127661406902</v>
      </c>
      <c r="S649" s="2">
        <f>(Table2[[#This Row],[Close Price]]-Table2[[#This Row],[20D EMA]])/Table2[[#This Row],[20D EMA]]</f>
        <v>2.3139560259697791E-2</v>
      </c>
      <c r="T649" s="2">
        <f>(Table2[[#This Row],[Close Price]]-Table2[[#This Row],[50D EMA]])/Table2[[#This Row],[50D EMA]]</f>
        <v>4.8561404547129108E-2</v>
      </c>
      <c r="U649" s="2">
        <f>(Table2[[#This Row],[Close Price]]-Table2[[#This Row],[200D EMA]])/Table2[[#This Row],[200D EMA]]</f>
        <v>2.5424975355563404E-2</v>
      </c>
      <c r="V649">
        <v>1.0156161382569699</v>
      </c>
      <c r="W649">
        <v>1490.6</v>
      </c>
      <c r="X649">
        <v>1512</v>
      </c>
      <c r="Y649">
        <v>1493.55</v>
      </c>
      <c r="Z649">
        <v>1537.25</v>
      </c>
      <c r="AA649">
        <v>1345</v>
      </c>
      <c r="AB649">
        <v>1537.25</v>
      </c>
      <c r="AC649" s="2">
        <f>(Table2[[#This Row],[Close Price]]/Table2[[#This Row],[Day Low]])-1</f>
        <v>6.4739031262579516E-3</v>
      </c>
      <c r="AD649" s="2">
        <f>(Table2[[#This Row],[Day High]]/Table2[[#This Row],[Close Price]])-1</f>
        <v>7.8320279953341121E-3</v>
      </c>
      <c r="AE649" s="2">
        <f>(Table2[[#This Row],[Close Price]]/Table2[[#This Row],[Current Week Low]])-1</f>
        <v>4.4859562786649931E-3</v>
      </c>
      <c r="AF649" s="2">
        <f>(Table2[[#This Row],[Current Week High]]/Table2[[#This Row],[Close Price]])-1</f>
        <v>2.4662556240626632E-2</v>
      </c>
      <c r="AG649" s="2">
        <f>(Table2[[#This Row],[Close Price]]/Table2[[#This Row],[Current Month Low]])-1</f>
        <v>0.11542750929368029</v>
      </c>
      <c r="AH649" s="2">
        <f>(Table2[[#This Row],[Current Month High]]/Table2[[#This Row],[Close Price]])-1</f>
        <v>2.4662556240626632E-2</v>
      </c>
      <c r="AI649">
        <v>25.009165139143398</v>
      </c>
      <c r="AJ649">
        <v>24.5847865803022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-0.06</v>
      </c>
      <c r="AM649" t="s">
        <v>10217</v>
      </c>
      <c r="AN649">
        <v>1.58</v>
      </c>
      <c r="AO649" t="s">
        <v>10218</v>
      </c>
      <c r="AP649">
        <v>-2.6863384868867E-2</v>
      </c>
      <c r="AQ649">
        <f>(Table2[[#This Row],[Sharpe Ratio]]-AVERAGE(Table2[Sharpe Ratio]))/_xlfn.STDEV.P(Table2[Sharpe Ratio])</f>
        <v>-0.97408782691603646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663</v>
      </c>
      <c r="AT649">
        <f>_xlfn.RANK.AVG(Table2[[#This Row],[6M Return vs Nifty Z-Score]],Table2[6M Return vs Nifty Z-Score])</f>
        <v>525</v>
      </c>
      <c r="AU649">
        <f>_xlfn.RANK.AVG(Table2[[#This Row],[Sharpe Ratio Z-Score]],Table2[Sharpe Ratio Z-Score])</f>
        <v>612</v>
      </c>
      <c r="AV649">
        <f>(Table2[[#This Row],[Rank 1Y]]+Table2[[#This Row],[Rank 6M]]+Table2[[#This Row],[Rank Sharpe]])/3</f>
        <v>600</v>
      </c>
    </row>
    <row r="650" spans="1:48" x14ac:dyDescent="0.3">
      <c r="A650" t="s">
        <v>439</v>
      </c>
      <c r="B650" t="s">
        <v>440</v>
      </c>
      <c r="C650" t="s">
        <v>10175</v>
      </c>
      <c r="D650" t="s">
        <v>186</v>
      </c>
      <c r="E650">
        <v>54873.413474879999</v>
      </c>
      <c r="F650">
        <v>16904.55</v>
      </c>
      <c r="G650">
        <v>-19.073096911600199</v>
      </c>
      <c r="H650">
        <f>(Table2[[#This Row],[1Y Return vs Nifty]]-AVERAGE(Table2[1Y Return vs Nifty]))/_xlfn.STDEV.P(Table2[1Y Return vs Nifty])</f>
        <v>-0.80479869573415119</v>
      </c>
      <c r="I650">
        <v>-1.2734952451480199</v>
      </c>
      <c r="J650">
        <f>(Table2[[#This Row],[1M Return vs Nifty]]-AVERAGE(Table2[1M Return vs Nifty]))/_xlfn.STDEV.P(Table2[1M Return vs Nifty])</f>
        <v>-0.33565723393459423</v>
      </c>
      <c r="K650">
        <v>-16.821290065302598</v>
      </c>
      <c r="L650">
        <f>(Table2[[#This Row],[6M Return vs Nifty]]-AVERAGE(Table2[6M Return vs Nifty]))/_xlfn.STDEV.P(Table2[6M Return vs Nifty])</f>
        <v>-0.78347713208049552</v>
      </c>
      <c r="M650">
        <v>-1.54717817429292</v>
      </c>
      <c r="N650">
        <f>(Table2[[#This Row],[1W Return vs Nifty]]-AVERAGE(Table2[1W Return vs Nifty]))/_xlfn.STDEV.P(Table2[1W Return vs Nifty])</f>
        <v>-0.71812300905580306</v>
      </c>
      <c r="O650">
        <v>16902.53</v>
      </c>
      <c r="P650">
        <v>16644.045172136801</v>
      </c>
      <c r="Q650">
        <v>16376.994101578201</v>
      </c>
      <c r="R650">
        <v>46.856012164891197</v>
      </c>
      <c r="S650" s="2">
        <f>(Table2[[#This Row],[Close Price]]-Table2[[#This Row],[20D EMA]])/Table2[[#This Row],[20D EMA]]</f>
        <v>1.1950873626613512E-4</v>
      </c>
      <c r="T650" s="2">
        <f>(Table2[[#This Row],[Close Price]]-Table2[[#This Row],[50D EMA]])/Table2[[#This Row],[50D EMA]]</f>
        <v>1.5651533336337023E-2</v>
      </c>
      <c r="U650" s="2">
        <f>(Table2[[#This Row],[Close Price]]-Table2[[#This Row],[200D EMA]])/Table2[[#This Row],[200D EMA]]</f>
        <v>3.2213231265129399E-2</v>
      </c>
      <c r="V650">
        <v>0.97254752097242902</v>
      </c>
      <c r="W650">
        <v>16779.150000000001</v>
      </c>
      <c r="X650">
        <v>17009.95</v>
      </c>
      <c r="Y650">
        <v>16855.55</v>
      </c>
      <c r="Z650">
        <v>17523.650000000001</v>
      </c>
      <c r="AA650">
        <v>16420.05</v>
      </c>
      <c r="AB650">
        <v>17745</v>
      </c>
      <c r="AC650" s="2">
        <f>(Table2[[#This Row],[Close Price]]/Table2[[#This Row],[Day Low]])-1</f>
        <v>7.4735609372345024E-3</v>
      </c>
      <c r="AD650" s="2">
        <f>(Table2[[#This Row],[Day High]]/Table2[[#This Row],[Close Price]])-1</f>
        <v>6.2350077346040589E-3</v>
      </c>
      <c r="AE650" s="2">
        <f>(Table2[[#This Row],[Close Price]]/Table2[[#This Row],[Current Week Low]])-1</f>
        <v>2.9070543530171911E-3</v>
      </c>
      <c r="AF650" s="2">
        <f>(Table2[[#This Row],[Current Week High]]/Table2[[#This Row],[Close Price]])-1</f>
        <v>3.6623275981910286E-2</v>
      </c>
      <c r="AG650" s="2">
        <f>(Table2[[#This Row],[Close Price]]/Table2[[#This Row],[Current Month Low]])-1</f>
        <v>2.9506609297779152E-2</v>
      </c>
      <c r="AH650" s="2">
        <f>(Table2[[#This Row],[Current Month High]]/Table2[[#This Row],[Close Price]])-1</f>
        <v>4.9717383781289648E-2</v>
      </c>
      <c r="AI650">
        <v>13.874666879627</v>
      </c>
      <c r="AJ650">
        <v>11.5403268109702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-0.04</v>
      </c>
      <c r="AM650" t="s">
        <v>10217</v>
      </c>
      <c r="AN650">
        <v>-0.36</v>
      </c>
      <c r="AO650" t="s">
        <v>10217</v>
      </c>
      <c r="AP650">
        <v>-2.2708769919170001E-2</v>
      </c>
      <c r="AQ650">
        <f>(Table2[[#This Row],[Sharpe Ratio]]-AVERAGE(Table2[Sharpe Ratio]))/_xlfn.STDEV.P(Table2[Sharpe Ratio])</f>
        <v>-0.92599513894509733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-3.5680512097501413</v>
      </c>
      <c r="AS650">
        <f>_xlfn.RANK.AVG(Table2[[#This Row],[1Y Return vs Nifty Z-Score]],Table2[1Y Return vs Nifty Z-Score])</f>
        <v>617</v>
      </c>
      <c r="AT650">
        <f>_xlfn.RANK.AVG(Table2[[#This Row],[6M Return vs Nifty Z-Score]],Table2[6M Return vs Nifty Z-Score])</f>
        <v>586</v>
      </c>
      <c r="AU650">
        <f>_xlfn.RANK.AVG(Table2[[#This Row],[Sharpe Ratio Z-Score]],Table2[Sharpe Ratio Z-Score])</f>
        <v>601</v>
      </c>
      <c r="AV650">
        <f>(Table2[[#This Row],[Rank 1Y]]+Table2[[#This Row],[Rank 6M]]+Table2[[#This Row],[Rank Sharpe]])/3</f>
        <v>601.33333333333337</v>
      </c>
    </row>
    <row r="651" spans="1:48" x14ac:dyDescent="0.3">
      <c r="A651" t="s">
        <v>1429</v>
      </c>
      <c r="B651" t="s">
        <v>1430</v>
      </c>
      <c r="C651" t="s">
        <v>10173</v>
      </c>
      <c r="D651" t="s">
        <v>24</v>
      </c>
      <c r="E651">
        <v>7325.3382620399998</v>
      </c>
      <c r="F651">
        <v>462.6</v>
      </c>
      <c r="G651">
        <v>-22.425612569418</v>
      </c>
      <c r="H651">
        <f>(Table2[[#This Row],[1Y Return vs Nifty]]-AVERAGE(Table2[1Y Return vs Nifty]))/_xlfn.STDEV.P(Table2[1Y Return vs Nifty])</f>
        <v>-0.85076671480559218</v>
      </c>
      <c r="I651">
        <v>-6.49630726549921</v>
      </c>
      <c r="J651">
        <f>(Table2[[#This Row],[1M Return vs Nifty]]-AVERAGE(Table2[1M Return vs Nifty]))/_xlfn.STDEV.P(Table2[1M Return vs Nifty])</f>
        <v>-0.86131310092274649</v>
      </c>
      <c r="K651">
        <v>-23.2241386215034</v>
      </c>
      <c r="L651">
        <f>(Table2[[#This Row],[6M Return vs Nifty]]-AVERAGE(Table2[6M Return vs Nifty]))/_xlfn.STDEV.P(Table2[6M Return vs Nifty])</f>
        <v>-1.0008186244240356</v>
      </c>
      <c r="M651">
        <v>-2.4740042706236101</v>
      </c>
      <c r="N651">
        <f>(Table2[[#This Row],[1W Return vs Nifty]]-AVERAGE(Table2[1W Return vs Nifty]))/_xlfn.STDEV.P(Table2[1W Return vs Nifty])</f>
        <v>-0.90874894312891685</v>
      </c>
      <c r="O651">
        <v>465.83</v>
      </c>
      <c r="P651">
        <v>470.76333527825301</v>
      </c>
      <c r="Q651">
        <v>483.26575146123002</v>
      </c>
      <c r="R651">
        <v>46.948088441592702</v>
      </c>
      <c r="S651" s="2">
        <f>(Table2[[#This Row],[Close Price]]-Table2[[#This Row],[20D EMA]])/Table2[[#This Row],[20D EMA]]</f>
        <v>-6.9338599918424351E-3</v>
      </c>
      <c r="T651" s="2">
        <f>(Table2[[#This Row],[Close Price]]-Table2[[#This Row],[50D EMA]])/Table2[[#This Row],[50D EMA]]</f>
        <v>-1.7340635233259835E-2</v>
      </c>
      <c r="U651" s="2">
        <f>(Table2[[#This Row],[Close Price]]-Table2[[#This Row],[200D EMA]])/Table2[[#This Row],[200D EMA]]</f>
        <v>-4.2762706437904717E-2</v>
      </c>
      <c r="V651">
        <v>1.19599671859256</v>
      </c>
      <c r="W651">
        <v>462.9</v>
      </c>
      <c r="X651">
        <v>466.4</v>
      </c>
      <c r="Y651">
        <v>457.05</v>
      </c>
      <c r="Z651">
        <v>467.95</v>
      </c>
      <c r="AA651">
        <v>454.75</v>
      </c>
      <c r="AB651">
        <v>489</v>
      </c>
      <c r="AC651" s="2">
        <f>(Table2[[#This Row],[Close Price]]/Table2[[#This Row],[Day Low]])-1</f>
        <v>-6.4808813998695758E-4</v>
      </c>
      <c r="AD651" s="2">
        <f>(Table2[[#This Row],[Day High]]/Table2[[#This Row],[Close Price]])-1</f>
        <v>8.2144401210548779E-3</v>
      </c>
      <c r="AE651" s="2">
        <f>(Table2[[#This Row],[Close Price]]/Table2[[#This Row],[Current Week Low]])-1</f>
        <v>1.2143091565474329E-2</v>
      </c>
      <c r="AF651" s="2">
        <f>(Table2[[#This Row],[Current Week High]]/Table2[[#This Row],[Close Price]])-1</f>
        <v>1.1565067012537789E-2</v>
      </c>
      <c r="AG651" s="2">
        <f>(Table2[[#This Row],[Close Price]]/Table2[[#This Row],[Current Month Low]])-1</f>
        <v>1.7262231995601951E-2</v>
      </c>
      <c r="AH651" s="2">
        <f>(Table2[[#This Row],[Current Month High]]/Table2[[#This Row],[Close Price]])-1</f>
        <v>5.7068741893644637E-2</v>
      </c>
      <c r="AI651">
        <v>32.155209684392503</v>
      </c>
      <c r="AJ651">
        <v>5.9065934065933998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-0.08</v>
      </c>
      <c r="AM651" t="s">
        <v>10217</v>
      </c>
      <c r="AN651">
        <v>-3.93</v>
      </c>
      <c r="AO651" t="s">
        <v>10217</v>
      </c>
      <c r="AQ651">
        <f>(Table2[[#This Row],[Sharpe Ratio]]-AVERAGE(Table2[Sharpe Ratio]))/_xlfn.STDEV.P(Table2[Sharpe Ratio])</f>
        <v>-0.66312462046151466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629</v>
      </c>
      <c r="AT651">
        <f>_xlfn.RANK.AVG(Table2[[#This Row],[6M Return vs Nifty Z-Score]],Table2[6M Return vs Nifty Z-Score])</f>
        <v>642</v>
      </c>
      <c r="AU651">
        <f>_xlfn.RANK.AVG(Table2[[#This Row],[Sharpe Ratio Z-Score]],Table2[Sharpe Ratio Z-Score])</f>
        <v>537.5</v>
      </c>
      <c r="AV651">
        <f>(Table2[[#This Row],[Rank 1Y]]+Table2[[#This Row],[Rank 6M]]+Table2[[#This Row],[Rank Sharpe]])/3</f>
        <v>602.83333333333337</v>
      </c>
    </row>
    <row r="652" spans="1:48" x14ac:dyDescent="0.3">
      <c r="A652" t="s">
        <v>1579</v>
      </c>
      <c r="B652" t="s">
        <v>1580</v>
      </c>
      <c r="C652" t="s">
        <v>10183</v>
      </c>
      <c r="D652" t="s">
        <v>258</v>
      </c>
      <c r="E652">
        <v>5858.6254998149998</v>
      </c>
      <c r="F652">
        <v>1904.65</v>
      </c>
      <c r="G652">
        <v>-37.016212900068403</v>
      </c>
      <c r="H652">
        <f>(Table2[[#This Row],[1Y Return vs Nifty]]-AVERAGE(Table2[1Y Return vs Nifty]))/_xlfn.STDEV.P(Table2[1Y Return vs Nifty])</f>
        <v>-1.0508257339779832</v>
      </c>
      <c r="I652">
        <v>-0.26265340999671</v>
      </c>
      <c r="J652">
        <f>(Table2[[#This Row],[1M Return vs Nifty]]-AVERAGE(Table2[1M Return vs Nifty]))/_xlfn.STDEV.P(Table2[1M Return vs Nifty])</f>
        <v>-0.23391990561914253</v>
      </c>
      <c r="K652">
        <v>-24.172370879322699</v>
      </c>
      <c r="L652">
        <f>(Table2[[#This Row],[6M Return vs Nifty]]-AVERAGE(Table2[6M Return vs Nifty]))/_xlfn.STDEV.P(Table2[6M Return vs Nifty])</f>
        <v>-1.0330058942296199</v>
      </c>
      <c r="M652">
        <v>-0.99063987291856503</v>
      </c>
      <c r="N652">
        <f>(Table2[[#This Row],[1W Return vs Nifty]]-AVERAGE(Table2[1W Return vs Nifty]))/_xlfn.STDEV.P(Table2[1W Return vs Nifty])</f>
        <v>-0.60365640742798543</v>
      </c>
      <c r="O652">
        <v>1913.4</v>
      </c>
      <c r="P652">
        <v>1900.9552542000999</v>
      </c>
      <c r="Q652">
        <v>1964.9684216421599</v>
      </c>
      <c r="R652">
        <v>45.428164245124698</v>
      </c>
      <c r="S652" s="2">
        <f>(Table2[[#This Row],[Close Price]]-Table2[[#This Row],[20D EMA]])/Table2[[#This Row],[20D EMA]]</f>
        <v>-4.5730113933312427E-3</v>
      </c>
      <c r="T652" s="2">
        <f>(Table2[[#This Row],[Close Price]]-Table2[[#This Row],[50D EMA]])/Table2[[#This Row],[50D EMA]]</f>
        <v>1.9436258648049313E-3</v>
      </c>
      <c r="U652" s="2">
        <f>(Table2[[#This Row],[Close Price]]-Table2[[#This Row],[200D EMA]])/Table2[[#This Row],[200D EMA]]</f>
        <v>-3.0696891093929445E-2</v>
      </c>
      <c r="V652">
        <v>0.56733472649669203</v>
      </c>
      <c r="W652">
        <v>1904.05</v>
      </c>
      <c r="X652">
        <v>1938.65</v>
      </c>
      <c r="Y652">
        <v>1900.05</v>
      </c>
      <c r="Z652">
        <v>1952.4</v>
      </c>
      <c r="AA652">
        <v>1821.25</v>
      </c>
      <c r="AB652">
        <v>2075.65</v>
      </c>
      <c r="AC652" s="2">
        <f>(Table2[[#This Row],[Close Price]]/Table2[[#This Row],[Day Low]])-1</f>
        <v>3.1511777526849194E-4</v>
      </c>
      <c r="AD652" s="2">
        <f>(Table2[[#This Row],[Day High]]/Table2[[#This Row],[Close Price]])-1</f>
        <v>1.7851048749113918E-2</v>
      </c>
      <c r="AE652" s="2">
        <f>(Table2[[#This Row],[Close Price]]/Table2[[#This Row],[Current Week Low]])-1</f>
        <v>2.4209889213442359E-3</v>
      </c>
      <c r="AF652" s="2">
        <f>(Table2[[#This Row],[Current Week High]]/Table2[[#This Row],[Close Price]])-1</f>
        <v>2.5070222875593906E-2</v>
      </c>
      <c r="AG652" s="2">
        <f>(Table2[[#This Row],[Close Price]]/Table2[[#This Row],[Current Month Low]])-1</f>
        <v>4.5792724776938964E-2</v>
      </c>
      <c r="AH652" s="2">
        <f>(Table2[[#This Row],[Current Month High]]/Table2[[#This Row],[Close Price]])-1</f>
        <v>8.9780274591132248E-2</v>
      </c>
      <c r="AI652">
        <v>53.327382983750198</v>
      </c>
      <c r="AJ652">
        <v>19.040624999999999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-7.0000000000000007E-2</v>
      </c>
      <c r="AM652" t="s">
        <v>10217</v>
      </c>
      <c r="AN652">
        <v>-3.55</v>
      </c>
      <c r="AO652" t="s">
        <v>10217</v>
      </c>
      <c r="AP652">
        <v>1.5700916068733001E-2</v>
      </c>
      <c r="AQ652">
        <f>(Table2[[#This Row],[Sharpe Ratio]]-AVERAGE(Table2[Sharpe Ratio]))/_xlfn.STDEV.P(Table2[Sharpe Ratio])</f>
        <v>-0.48137510420211932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691</v>
      </c>
      <c r="AT652">
        <f>_xlfn.RANK.AVG(Table2[[#This Row],[6M Return vs Nifty Z-Score]],Table2[6M Return vs Nifty Z-Score])</f>
        <v>646</v>
      </c>
      <c r="AU652">
        <f>_xlfn.RANK.AVG(Table2[[#This Row],[Sharpe Ratio Z-Score]],Table2[Sharpe Ratio Z-Score])</f>
        <v>472</v>
      </c>
      <c r="AV652">
        <f>(Table2[[#This Row],[Rank 1Y]]+Table2[[#This Row],[Rank 6M]]+Table2[[#This Row],[Rank Sharpe]])/3</f>
        <v>603</v>
      </c>
    </row>
    <row r="653" spans="1:48" x14ac:dyDescent="0.3">
      <c r="A653" t="s">
        <v>2141</v>
      </c>
      <c r="B653" t="s">
        <v>2142</v>
      </c>
      <c r="C653" t="s">
        <v>10176</v>
      </c>
      <c r="D653" t="s">
        <v>46</v>
      </c>
      <c r="E653">
        <v>2704.1647730650002</v>
      </c>
      <c r="F653">
        <v>682.15</v>
      </c>
      <c r="G653">
        <v>-40.640304233020501</v>
      </c>
      <c r="H653">
        <f>(Table2[[#This Row],[1Y Return vs Nifty]]-AVERAGE(Table2[1Y Return vs Nifty]))/_xlfn.STDEV.P(Table2[1Y Return vs Nifty])</f>
        <v>-1.1005174629700032</v>
      </c>
      <c r="I653">
        <v>-2.1443313552369601</v>
      </c>
      <c r="J653">
        <f>(Table2[[#This Row],[1M Return vs Nifty]]-AVERAGE(Table2[1M Return vs Nifty]))/_xlfn.STDEV.P(Table2[1M Return vs Nifty])</f>
        <v>-0.42330352651983089</v>
      </c>
      <c r="K653">
        <v>-23.826160615291101</v>
      </c>
      <c r="L653">
        <f>(Table2[[#This Row],[6M Return vs Nifty]]-AVERAGE(Table2[6M Return vs Nifty]))/_xlfn.STDEV.P(Table2[6M Return vs Nifty])</f>
        <v>-1.0212539599477437</v>
      </c>
      <c r="M653">
        <v>-0.840026968224582</v>
      </c>
      <c r="N653">
        <f>(Table2[[#This Row],[1W Return vs Nifty]]-AVERAGE(Table2[1W Return vs Nifty]))/_xlfn.STDEV.P(Table2[1W Return vs Nifty])</f>
        <v>-0.57267893953576554</v>
      </c>
      <c r="O653">
        <v>681.68</v>
      </c>
      <c r="P653">
        <v>677.24620315610798</v>
      </c>
      <c r="Q653">
        <v>697.36254515041503</v>
      </c>
      <c r="R653">
        <v>49.3762628494163</v>
      </c>
      <c r="S653" s="2">
        <f>(Table2[[#This Row],[Close Price]]-Table2[[#This Row],[20D EMA]])/Table2[[#This Row],[20D EMA]]</f>
        <v>6.8947306654152578E-4</v>
      </c>
      <c r="T653" s="2">
        <f>(Table2[[#This Row],[Close Price]]-Table2[[#This Row],[50D EMA]])/Table2[[#This Row],[50D EMA]]</f>
        <v>7.2407889790142557E-3</v>
      </c>
      <c r="U653" s="2">
        <f>(Table2[[#This Row],[Close Price]]-Table2[[#This Row],[200D EMA]])/Table2[[#This Row],[200D EMA]]</f>
        <v>-2.1814399491635789E-2</v>
      </c>
      <c r="V653">
        <v>0.72173840980486204</v>
      </c>
      <c r="W653">
        <v>681.2</v>
      </c>
      <c r="X653">
        <v>689.95</v>
      </c>
      <c r="Y653">
        <v>677.25</v>
      </c>
      <c r="Z653">
        <v>699</v>
      </c>
      <c r="AA653">
        <v>652.54999999999995</v>
      </c>
      <c r="AB653">
        <v>709.65</v>
      </c>
      <c r="AC653" s="2">
        <f>(Table2[[#This Row],[Close Price]]/Table2[[#This Row],[Day Low]])-1</f>
        <v>1.3945977686433686E-3</v>
      </c>
      <c r="AD653" s="2">
        <f>(Table2[[#This Row],[Day High]]/Table2[[#This Row],[Close Price]])-1</f>
        <v>1.1434435241515883E-2</v>
      </c>
      <c r="AE653" s="2">
        <f>(Table2[[#This Row],[Close Price]]/Table2[[#This Row],[Current Week Low]])-1</f>
        <v>7.2351421188630027E-3</v>
      </c>
      <c r="AF653" s="2">
        <f>(Table2[[#This Row],[Current Week High]]/Table2[[#This Row],[Close Price]])-1</f>
        <v>2.4701312028146294E-2</v>
      </c>
      <c r="AG653" s="2">
        <f>(Table2[[#This Row],[Close Price]]/Table2[[#This Row],[Current Month Low]])-1</f>
        <v>4.5360508773274022E-2</v>
      </c>
      <c r="AH653" s="2">
        <f>(Table2[[#This Row],[Current Month High]]/Table2[[#This Row],[Close Price]])-1</f>
        <v>4.0313713992523592E-2</v>
      </c>
      <c r="AI653">
        <v>24.019643773363601</v>
      </c>
      <c r="AJ653">
        <v>13.710618436406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-7.0000000000000007E-2</v>
      </c>
      <c r="AM653" t="s">
        <v>10217</v>
      </c>
      <c r="AN653">
        <v>-1.32</v>
      </c>
      <c r="AO653" t="s">
        <v>10217</v>
      </c>
      <c r="AP653">
        <v>1.8169174191222999E-2</v>
      </c>
      <c r="AQ653">
        <f>(Table2[[#This Row],[Sharpe Ratio]]-AVERAGE(Table2[Sharpe Ratio]))/_xlfn.STDEV.P(Table2[Sharpe Ratio])</f>
        <v>-0.45280322229395237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705</v>
      </c>
      <c r="AT653">
        <f>_xlfn.RANK.AVG(Table2[[#This Row],[6M Return vs Nifty Z-Score]],Table2[6M Return vs Nifty Z-Score])</f>
        <v>645</v>
      </c>
      <c r="AU653">
        <f>_xlfn.RANK.AVG(Table2[[#This Row],[Sharpe Ratio Z-Score]],Table2[Sharpe Ratio Z-Score])</f>
        <v>461</v>
      </c>
      <c r="AV653">
        <f>(Table2[[#This Row],[Rank 1Y]]+Table2[[#This Row],[Rank 6M]]+Table2[[#This Row],[Rank Sharpe]])/3</f>
        <v>603.66666666666663</v>
      </c>
    </row>
    <row r="654" spans="1:48" x14ac:dyDescent="0.3">
      <c r="A654" t="s">
        <v>22</v>
      </c>
      <c r="B654" t="s">
        <v>23</v>
      </c>
      <c r="C654" t="s">
        <v>10173</v>
      </c>
      <c r="D654" t="s">
        <v>24</v>
      </c>
      <c r="E654">
        <v>1230794.5425016801</v>
      </c>
      <c r="F654">
        <v>1615.75</v>
      </c>
      <c r="G654">
        <v>-28.457557352962599</v>
      </c>
      <c r="H654">
        <f>(Table2[[#This Row],[1Y Return vs Nifty]]-AVERAGE(Table2[1Y Return vs Nifty]))/_xlfn.STDEV.P(Table2[1Y Return vs Nifty])</f>
        <v>-0.93347372683736918</v>
      </c>
      <c r="I654">
        <v>-7.3830415446790996</v>
      </c>
      <c r="J654">
        <f>(Table2[[#This Row],[1M Return vs Nifty]]-AVERAGE(Table2[1M Return vs Nifty]))/_xlfn.STDEV.P(Table2[1M Return vs Nifty])</f>
        <v>-0.9505594828515137</v>
      </c>
      <c r="K654">
        <v>-4.37138644781907</v>
      </c>
      <c r="L654">
        <f>(Table2[[#This Row],[6M Return vs Nifty]]-AVERAGE(Table2[6M Return vs Nifty]))/_xlfn.STDEV.P(Table2[6M Return vs Nifty])</f>
        <v>-0.36087137965541038</v>
      </c>
      <c r="M654">
        <v>-1.86689265936407</v>
      </c>
      <c r="N654">
        <f>(Table2[[#This Row],[1W Return vs Nifty]]-AVERAGE(Table2[1W Return vs Nifty]))/_xlfn.STDEV.P(Table2[1W Return vs Nifty])</f>
        <v>-0.78388062269516612</v>
      </c>
      <c r="O654">
        <v>1625.05</v>
      </c>
      <c r="P654">
        <v>1604.9201684320799</v>
      </c>
      <c r="Q654">
        <v>1558.5173194546901</v>
      </c>
      <c r="R654">
        <v>45.648033809239301</v>
      </c>
      <c r="S654" s="2">
        <f>(Table2[[#This Row],[Close Price]]-Table2[[#This Row],[20D EMA]])/Table2[[#This Row],[20D EMA]]</f>
        <v>-5.7229008338204697E-3</v>
      </c>
      <c r="T654" s="2">
        <f>(Table2[[#This Row],[Close Price]]-Table2[[#This Row],[50D EMA]])/Table2[[#This Row],[50D EMA]]</f>
        <v>6.7478942447961564E-3</v>
      </c>
      <c r="U654" s="2">
        <f>(Table2[[#This Row],[Close Price]]-Table2[[#This Row],[200D EMA]])/Table2[[#This Row],[200D EMA]]</f>
        <v>3.6722518146500328E-2</v>
      </c>
      <c r="V654">
        <v>0.987166498063063</v>
      </c>
      <c r="W654">
        <v>1617.95</v>
      </c>
      <c r="X654">
        <v>1630.4</v>
      </c>
      <c r="Y654">
        <v>1598.3</v>
      </c>
      <c r="Z654">
        <v>1634.75</v>
      </c>
      <c r="AA654">
        <v>1588.05</v>
      </c>
      <c r="AB654">
        <v>1794</v>
      </c>
      <c r="AC654" s="2">
        <f>(Table2[[#This Row],[Close Price]]/Table2[[#This Row],[Day Low]])-1</f>
        <v>-1.35974535677863E-3</v>
      </c>
      <c r="AD654" s="2">
        <f>(Table2[[#This Row],[Day High]]/Table2[[#This Row],[Close Price]])-1</f>
        <v>9.066996750735079E-3</v>
      </c>
      <c r="AE654" s="2">
        <f>(Table2[[#This Row],[Close Price]]/Table2[[#This Row],[Current Week Low]])-1</f>
        <v>1.0917850215854452E-2</v>
      </c>
      <c r="AF654" s="2">
        <f>(Table2[[#This Row],[Current Week High]]/Table2[[#This Row],[Close Price]])-1</f>
        <v>1.1759244932693758E-2</v>
      </c>
      <c r="AG654" s="2">
        <f>(Table2[[#This Row],[Close Price]]/Table2[[#This Row],[Current Month Low]])-1</f>
        <v>1.7442775731242754E-2</v>
      </c>
      <c r="AH654" s="2">
        <f>(Table2[[#This Row],[Current Month High]]/Table2[[#This Row],[Close Price]])-1</f>
        <v>0.11032028469750887</v>
      </c>
      <c r="AI654">
        <v>11.0320284697508</v>
      </c>
      <c r="AJ654">
        <v>18.495838069744401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0.03</v>
      </c>
      <c r="AM654" t="s">
        <v>10218</v>
      </c>
      <c r="AN654">
        <v>-0.43</v>
      </c>
      <c r="AO654" t="s">
        <v>10217</v>
      </c>
      <c r="AP654">
        <v>-9.5276377460197001E-2</v>
      </c>
      <c r="AQ654">
        <f>(Table2[[#This Row],[Sharpe Ratio]]-AVERAGE(Table2[Sharpe Ratio]))/_xlfn.STDEV.P(Table2[Sharpe Ratio])</f>
        <v>-1.7660179445537647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-4.7948031565932245</v>
      </c>
      <c r="AS654">
        <f>_xlfn.RANK.AVG(Table2[[#This Row],[1Y Return vs Nifty Z-Score]],Table2[1Y Return vs Nifty Z-Score])</f>
        <v>654</v>
      </c>
      <c r="AT654">
        <f>_xlfn.RANK.AVG(Table2[[#This Row],[6M Return vs Nifty Z-Score]],Table2[6M Return vs Nifty Z-Score])</f>
        <v>446</v>
      </c>
      <c r="AU654">
        <f>_xlfn.RANK.AVG(Table2[[#This Row],[Sharpe Ratio Z-Score]],Table2[Sharpe Ratio Z-Score])</f>
        <v>712</v>
      </c>
      <c r="AV654">
        <f>(Table2[[#This Row],[Rank 1Y]]+Table2[[#This Row],[Rank 6M]]+Table2[[#This Row],[Rank Sharpe]])/3</f>
        <v>604</v>
      </c>
    </row>
    <row r="655" spans="1:48" x14ac:dyDescent="0.3">
      <c r="A655" t="s">
        <v>2069</v>
      </c>
      <c r="B655" t="s">
        <v>2070</v>
      </c>
      <c r="C655" t="s">
        <v>10186</v>
      </c>
      <c r="D655" t="s">
        <v>133</v>
      </c>
      <c r="E655">
        <v>2939.4705180750002</v>
      </c>
      <c r="F655">
        <v>386.75</v>
      </c>
      <c r="G655">
        <v>-37.1052366020009</v>
      </c>
      <c r="H655">
        <f>(Table2[[#This Row],[1Y Return vs Nifty]]-AVERAGE(Table2[1Y Return vs Nifty]))/_xlfn.STDEV.P(Table2[1Y Return vs Nifty])</f>
        <v>-1.0520463824837405</v>
      </c>
      <c r="I655">
        <v>-13.9327318349086</v>
      </c>
      <c r="J655">
        <f>(Table2[[#This Row],[1M Return vs Nifty]]-AVERAGE(Table2[1M Return vs Nifty]))/_xlfn.STDEV.P(Table2[1M Return vs Nifty])</f>
        <v>-1.6097605252399714</v>
      </c>
      <c r="K655">
        <v>-39.131676620685397</v>
      </c>
      <c r="L655">
        <f>(Table2[[#This Row],[6M Return vs Nifty]]-AVERAGE(Table2[6M Return vs Nifty]))/_xlfn.STDEV.P(Table2[6M Return vs Nifty])</f>
        <v>-1.5407920468635716</v>
      </c>
      <c r="M655">
        <v>-7.7833789416416197</v>
      </c>
      <c r="N655">
        <f>(Table2[[#This Row],[1W Return vs Nifty]]-AVERAGE(Table2[1W Return vs Nifty]))/_xlfn.STDEV.P(Table2[1W Return vs Nifty])</f>
        <v>-2.0007601737296374</v>
      </c>
      <c r="O655">
        <v>413.67</v>
      </c>
      <c r="P655">
        <v>436.88393636999899</v>
      </c>
      <c r="Q655">
        <v>457.92162343351902</v>
      </c>
      <c r="R655">
        <v>27.835456313367299</v>
      </c>
      <c r="S655" s="2">
        <f>(Table2[[#This Row],[Close Price]]-Table2[[#This Row],[20D EMA]])/Table2[[#This Row],[20D EMA]]</f>
        <v>-6.507602678463513E-2</v>
      </c>
      <c r="T655" s="2">
        <f>(Table2[[#This Row],[Close Price]]-Table2[[#This Row],[50D EMA]])/Table2[[#This Row],[50D EMA]]</f>
        <v>-0.11475344409903031</v>
      </c>
      <c r="U655" s="2">
        <f>(Table2[[#This Row],[Close Price]]-Table2[[#This Row],[200D EMA]])/Table2[[#This Row],[200D EMA]]</f>
        <v>-0.15542315494924799</v>
      </c>
      <c r="V655">
        <v>1.3994511340454601</v>
      </c>
      <c r="W655">
        <v>387.15</v>
      </c>
      <c r="X655">
        <v>393.3</v>
      </c>
      <c r="Y655">
        <v>384.15</v>
      </c>
      <c r="Z655">
        <v>417.9</v>
      </c>
      <c r="AA655">
        <v>384.15</v>
      </c>
      <c r="AB655">
        <v>438.25</v>
      </c>
      <c r="AC655" s="2">
        <f>(Table2[[#This Row],[Close Price]]/Table2[[#This Row],[Day Low]])-1</f>
        <v>-1.0331912695337175E-3</v>
      </c>
      <c r="AD655" s="2">
        <f>(Table2[[#This Row],[Day High]]/Table2[[#This Row],[Close Price]])-1</f>
        <v>1.6936005171299229E-2</v>
      </c>
      <c r="AE655" s="2">
        <f>(Table2[[#This Row],[Close Price]]/Table2[[#This Row],[Current Week Low]])-1</f>
        <v>6.7681895093063549E-3</v>
      </c>
      <c r="AF655" s="2">
        <f>(Table2[[#This Row],[Current Week High]]/Table2[[#This Row],[Close Price]])-1</f>
        <v>8.0542986425339302E-2</v>
      </c>
      <c r="AG655" s="2">
        <f>(Table2[[#This Row],[Close Price]]/Table2[[#This Row],[Current Month Low]])-1</f>
        <v>6.7681895093063549E-3</v>
      </c>
      <c r="AH655" s="2">
        <f>(Table2[[#This Row],[Current Month High]]/Table2[[#This Row],[Close Price]])-1</f>
        <v>0.13316095669036843</v>
      </c>
      <c r="AI655">
        <v>51.260504201680597</v>
      </c>
      <c r="AJ655">
        <v>5.4533060668030098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-0.31</v>
      </c>
      <c r="AM655" t="s">
        <v>10217</v>
      </c>
      <c r="AN655">
        <v>-6.46</v>
      </c>
      <c r="AO655" t="s">
        <v>10217</v>
      </c>
      <c r="AP655">
        <v>3.4517261719309002E-2</v>
      </c>
      <c r="AQ655">
        <f>(Table2[[#This Row],[Sharpe Ratio]]-AVERAGE(Table2[Sharpe Ratio]))/_xlfn.STDEV.P(Table2[Sharpe Ratio])</f>
        <v>-0.26356222597317819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692</v>
      </c>
      <c r="AT655">
        <f>_xlfn.RANK.AVG(Table2[[#This Row],[6M Return vs Nifty Z-Score]],Table2[6M Return vs Nifty Z-Score])</f>
        <v>716</v>
      </c>
      <c r="AU655">
        <f>_xlfn.RANK.AVG(Table2[[#This Row],[Sharpe Ratio Z-Score]],Table2[Sharpe Ratio Z-Score])</f>
        <v>404</v>
      </c>
      <c r="AV655">
        <f>(Table2[[#This Row],[Rank 1Y]]+Table2[[#This Row],[Rank 6M]]+Table2[[#This Row],[Rank Sharpe]])/3</f>
        <v>604</v>
      </c>
    </row>
    <row r="656" spans="1:48" x14ac:dyDescent="0.3">
      <c r="A656" t="s">
        <v>1175</v>
      </c>
      <c r="B656" t="s">
        <v>1176</v>
      </c>
      <c r="C656" t="s">
        <v>10183</v>
      </c>
      <c r="D656" t="s">
        <v>231</v>
      </c>
      <c r="E656">
        <v>10397.889112680001</v>
      </c>
      <c r="F656">
        <v>532.20000000000005</v>
      </c>
      <c r="G656">
        <v>-3.3296980281335999</v>
      </c>
      <c r="H656">
        <f>(Table2[[#This Row],[1Y Return vs Nifty]]-AVERAGE(Table2[1Y Return vs Nifty]))/_xlfn.STDEV.P(Table2[1Y Return vs Nifty])</f>
        <v>-0.58893307898843883</v>
      </c>
      <c r="I656">
        <v>-10.4234589898973</v>
      </c>
      <c r="J656">
        <f>(Table2[[#This Row],[1M Return vs Nifty]]-AVERAGE(Table2[1M Return vs Nifty]))/_xlfn.STDEV.P(Table2[1M Return vs Nifty])</f>
        <v>-1.2565657610680157</v>
      </c>
      <c r="K656">
        <v>-17.159017338709099</v>
      </c>
      <c r="L656">
        <f>(Table2[[#This Row],[6M Return vs Nifty]]-AVERAGE(Table2[6M Return vs Nifty]))/_xlfn.STDEV.P(Table2[6M Return vs Nifty])</f>
        <v>-0.79494111548772406</v>
      </c>
      <c r="M656">
        <v>-1.5062767399954999</v>
      </c>
      <c r="N656">
        <f>(Table2[[#This Row],[1W Return vs Nifty]]-AVERAGE(Table2[1W Return vs Nifty]))/_xlfn.STDEV.P(Table2[1W Return vs Nifty])</f>
        <v>-0.70971056345382477</v>
      </c>
      <c r="O656">
        <v>541.12</v>
      </c>
      <c r="P656">
        <v>562.425996572298</v>
      </c>
      <c r="Q656">
        <v>551.50498674469395</v>
      </c>
      <c r="R656">
        <v>46.424457372425998</v>
      </c>
      <c r="S656" s="2">
        <f>(Table2[[#This Row],[Close Price]]-Table2[[#This Row],[20D EMA]])/Table2[[#This Row],[20D EMA]]</f>
        <v>-1.6484328799526833E-2</v>
      </c>
      <c r="T656" s="2">
        <f>(Table2[[#This Row],[Close Price]]-Table2[[#This Row],[50D EMA]])/Table2[[#This Row],[50D EMA]]</f>
        <v>-5.3742175426651898E-2</v>
      </c>
      <c r="U656" s="2">
        <f>(Table2[[#This Row],[Close Price]]-Table2[[#This Row],[200D EMA]])/Table2[[#This Row],[200D EMA]]</f>
        <v>-3.5004192543467767E-2</v>
      </c>
      <c r="V656">
        <v>1.29073855188983</v>
      </c>
      <c r="W656">
        <v>534.9</v>
      </c>
      <c r="X656">
        <v>548</v>
      </c>
      <c r="Y656">
        <v>516.54999999999995</v>
      </c>
      <c r="Z656">
        <v>552</v>
      </c>
      <c r="AA656">
        <v>496.95</v>
      </c>
      <c r="AB656">
        <v>587.15</v>
      </c>
      <c r="AC656" s="2">
        <f>(Table2[[#This Row],[Close Price]]/Table2[[#This Row],[Day Low]])-1</f>
        <v>-5.0476724621423275E-3</v>
      </c>
      <c r="AD656" s="2">
        <f>(Table2[[#This Row],[Day High]]/Table2[[#This Row],[Close Price]])-1</f>
        <v>2.9688087185268719E-2</v>
      </c>
      <c r="AE656" s="2">
        <f>(Table2[[#This Row],[Close Price]]/Table2[[#This Row],[Current Week Low]])-1</f>
        <v>3.0297163875714128E-2</v>
      </c>
      <c r="AF656" s="2">
        <f>(Table2[[#This Row],[Current Week High]]/Table2[[#This Row],[Close Price]])-1</f>
        <v>3.7204058624577208E-2</v>
      </c>
      <c r="AG656" s="2">
        <f>(Table2[[#This Row],[Close Price]]/Table2[[#This Row],[Current Month Low]])-1</f>
        <v>7.0932689405372784E-2</v>
      </c>
      <c r="AH656" s="2">
        <f>(Table2[[#This Row],[Current Month High]]/Table2[[#This Row],[Close Price]])-1</f>
        <v>0.10325065764750074</v>
      </c>
      <c r="AI656">
        <v>33.295753476136703</v>
      </c>
      <c r="AJ656">
        <v>29.096422073984201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-0.17</v>
      </c>
      <c r="AM656" t="s">
        <v>10217</v>
      </c>
      <c r="AN656">
        <v>-5.23</v>
      </c>
      <c r="AO656" t="s">
        <v>10217</v>
      </c>
      <c r="AP656">
        <v>-7.4458994124625005E-2</v>
      </c>
      <c r="AQ656">
        <f>(Table2[[#This Row],[Sharpe Ratio]]-AVERAGE(Table2[Sharpe Ratio]))/_xlfn.STDEV.P(Table2[Sharpe Ratio])</f>
        <v>-1.5250416005962799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530</v>
      </c>
      <c r="AT656">
        <f>_xlfn.RANK.AVG(Table2[[#This Row],[6M Return vs Nifty Z-Score]],Table2[6M Return vs Nifty Z-Score])</f>
        <v>591</v>
      </c>
      <c r="AU656">
        <f>_xlfn.RANK.AVG(Table2[[#This Row],[Sharpe Ratio Z-Score]],Table2[Sharpe Ratio Z-Score])</f>
        <v>693</v>
      </c>
      <c r="AV656">
        <f>(Table2[[#This Row],[Rank 1Y]]+Table2[[#This Row],[Rank 6M]]+Table2[[#This Row],[Rank Sharpe]])/3</f>
        <v>604.66666666666663</v>
      </c>
    </row>
    <row r="657" spans="1:48" x14ac:dyDescent="0.3">
      <c r="A657" t="s">
        <v>2241</v>
      </c>
      <c r="B657" t="s">
        <v>2242</v>
      </c>
      <c r="C657" t="s">
        <v>10181</v>
      </c>
      <c r="D657" t="s">
        <v>77</v>
      </c>
      <c r="E657">
        <v>2472.1798199999998</v>
      </c>
      <c r="F657">
        <v>95.7</v>
      </c>
      <c r="G657">
        <v>-21.2612376355127</v>
      </c>
      <c r="H657">
        <f>(Table2[[#This Row],[1Y Return vs Nifty]]-AVERAGE(Table2[1Y Return vs Nifty]))/_xlfn.STDEV.P(Table2[1Y Return vs Nifty])</f>
        <v>-0.8348013876807947</v>
      </c>
      <c r="I657">
        <v>-7.11343069071411</v>
      </c>
      <c r="J657">
        <f>(Table2[[#This Row],[1M Return vs Nifty]]-AVERAGE(Table2[1M Return vs Nifty]))/_xlfn.STDEV.P(Table2[1M Return vs Nifty])</f>
        <v>-0.92342419124267405</v>
      </c>
      <c r="K657">
        <v>-39.639955171377501</v>
      </c>
      <c r="L657">
        <f>(Table2[[#This Row],[6M Return vs Nifty]]-AVERAGE(Table2[6M Return vs Nifty]))/_xlfn.STDEV.P(Table2[6M Return vs Nifty])</f>
        <v>-1.5580453080900376</v>
      </c>
      <c r="M657">
        <v>-2.7408461862789402</v>
      </c>
      <c r="N657">
        <f>(Table2[[#This Row],[1W Return vs Nifty]]-AVERAGE(Table2[1W Return vs Nifty]))/_xlfn.STDEV.P(Table2[1W Return vs Nifty])</f>
        <v>-0.96363193533537173</v>
      </c>
      <c r="O657">
        <v>97.35</v>
      </c>
      <c r="P657">
        <v>97.264145477038895</v>
      </c>
      <c r="Q657">
        <v>100.26770353728099</v>
      </c>
      <c r="R657">
        <v>41.920940789905202</v>
      </c>
      <c r="S657" s="2">
        <f>(Table2[[#This Row],[Close Price]]-Table2[[#This Row],[20D EMA]])/Table2[[#This Row],[20D EMA]]</f>
        <v>-1.6949152542372795E-2</v>
      </c>
      <c r="T657" s="2">
        <f>(Table2[[#This Row],[Close Price]]-Table2[[#This Row],[50D EMA]])/Table2[[#This Row],[50D EMA]]</f>
        <v>-1.6081418999441464E-2</v>
      </c>
      <c r="U657" s="2">
        <f>(Table2[[#This Row],[Close Price]]-Table2[[#This Row],[200D EMA]])/Table2[[#This Row],[200D EMA]]</f>
        <v>-4.5555082804730362E-2</v>
      </c>
      <c r="V657">
        <v>0.95861065560139702</v>
      </c>
      <c r="W657">
        <v>95.74</v>
      </c>
      <c r="X657">
        <v>96.44</v>
      </c>
      <c r="Y657">
        <v>95.25</v>
      </c>
      <c r="Z657">
        <v>101.75</v>
      </c>
      <c r="AA657">
        <v>94.4</v>
      </c>
      <c r="AB657">
        <v>103.09</v>
      </c>
      <c r="AC657" s="2">
        <f>(Table2[[#This Row],[Close Price]]/Table2[[#This Row],[Day Low]])-1</f>
        <v>-4.1779820346765639E-4</v>
      </c>
      <c r="AD657" s="2">
        <f>(Table2[[#This Row],[Day High]]/Table2[[#This Row],[Close Price]])-1</f>
        <v>7.73249738766979E-3</v>
      </c>
      <c r="AE657" s="2">
        <f>(Table2[[#This Row],[Close Price]]/Table2[[#This Row],[Current Week Low]])-1</f>
        <v>4.7244094488190225E-3</v>
      </c>
      <c r="AF657" s="2">
        <f>(Table2[[#This Row],[Current Week High]]/Table2[[#This Row],[Close Price]])-1</f>
        <v>6.3218390804597568E-2</v>
      </c>
      <c r="AG657" s="2">
        <f>(Table2[[#This Row],[Close Price]]/Table2[[#This Row],[Current Month Low]])-1</f>
        <v>1.3771186440677985E-2</v>
      </c>
      <c r="AH657" s="2">
        <f>(Table2[[#This Row],[Current Month High]]/Table2[[#This Row],[Close Price]])-1</f>
        <v>7.7220480668756641E-2</v>
      </c>
      <c r="AI657">
        <v>63.0094043887147</v>
      </c>
      <c r="AJ657">
        <v>15.440289505428201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-7.0000000000000007E-2</v>
      </c>
      <c r="AM657" t="s">
        <v>10217</v>
      </c>
      <c r="AN657">
        <v>-0.55000000000000004</v>
      </c>
      <c r="AO657" t="s">
        <v>10217</v>
      </c>
      <c r="AP657">
        <v>1.4613167579227E-2</v>
      </c>
      <c r="AQ657">
        <f>(Table2[[#This Row],[Sharpe Ratio]]-AVERAGE(Table2[Sharpe Ratio]))/_xlfn.STDEV.P(Table2[Sharpe Ratio])</f>
        <v>-0.49396658363645007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624</v>
      </c>
      <c r="AT657">
        <f>_xlfn.RANK.AVG(Table2[[#This Row],[6M Return vs Nifty Z-Score]],Table2[6M Return vs Nifty Z-Score])</f>
        <v>718</v>
      </c>
      <c r="AU657">
        <f>_xlfn.RANK.AVG(Table2[[#This Row],[Sharpe Ratio Z-Score]],Table2[Sharpe Ratio Z-Score])</f>
        <v>474</v>
      </c>
      <c r="AV657">
        <f>(Table2[[#This Row],[Rank 1Y]]+Table2[[#This Row],[Rank 6M]]+Table2[[#This Row],[Rank Sharpe]])/3</f>
        <v>605.33333333333337</v>
      </c>
    </row>
    <row r="658" spans="1:48" x14ac:dyDescent="0.3">
      <c r="A658" t="s">
        <v>1892</v>
      </c>
      <c r="B658" t="s">
        <v>1893</v>
      </c>
      <c r="C658" t="s">
        <v>10177</v>
      </c>
      <c r="D658" t="s">
        <v>198</v>
      </c>
      <c r="E658">
        <v>3712.63397085</v>
      </c>
      <c r="F658">
        <v>236.58</v>
      </c>
      <c r="G658">
        <v>-32.459255557365402</v>
      </c>
      <c r="H658">
        <f>(Table2[[#This Row],[1Y Return vs Nifty]]-AVERAGE(Table2[1Y Return vs Nifty]))/_xlfn.STDEV.P(Table2[1Y Return vs Nifty])</f>
        <v>-0.98834301251816303</v>
      </c>
      <c r="I658">
        <v>5.0625339529861497</v>
      </c>
      <c r="J658">
        <f>(Table2[[#This Row],[1M Return vs Nifty]]-AVERAGE(Table2[1M Return vs Nifty]))/_xlfn.STDEV.P(Table2[1M Return vs Nifty])</f>
        <v>0.30203964438106667</v>
      </c>
      <c r="K658">
        <v>-30.2929896852248</v>
      </c>
      <c r="L658">
        <f>(Table2[[#This Row],[6M Return vs Nifty]]-AVERAGE(Table2[6M Return vs Nifty]))/_xlfn.STDEV.P(Table2[6M Return vs Nifty])</f>
        <v>-1.2407672388349695</v>
      </c>
      <c r="M658">
        <v>0.24335149523555599</v>
      </c>
      <c r="N658">
        <f>(Table2[[#This Row],[1W Return vs Nifty]]-AVERAGE(Table2[1W Return vs Nifty]))/_xlfn.STDEV.P(Table2[1W Return vs Nifty])</f>
        <v>-0.349853932374878</v>
      </c>
      <c r="O658">
        <v>230.88</v>
      </c>
      <c r="P658">
        <v>227.335075491612</v>
      </c>
      <c r="Q658">
        <v>232.949606705842</v>
      </c>
      <c r="R658">
        <v>60.239663688934101</v>
      </c>
      <c r="S658" s="2">
        <f>(Table2[[#This Row],[Close Price]]-Table2[[#This Row],[20D EMA]])/Table2[[#This Row],[20D EMA]]</f>
        <v>2.4688149688149762E-2</v>
      </c>
      <c r="T658" s="2">
        <f>(Table2[[#This Row],[Close Price]]-Table2[[#This Row],[50D EMA]])/Table2[[#This Row],[50D EMA]]</f>
        <v>4.0666511704785829E-2</v>
      </c>
      <c r="U658" s="2">
        <f>(Table2[[#This Row],[Close Price]]-Table2[[#This Row],[200D EMA]])/Table2[[#This Row],[200D EMA]]</f>
        <v>1.5584457709526441E-2</v>
      </c>
      <c r="V658">
        <v>1.23519121598004</v>
      </c>
      <c r="W658">
        <v>235.29</v>
      </c>
      <c r="X658">
        <v>239.9</v>
      </c>
      <c r="Y658">
        <v>234</v>
      </c>
      <c r="Z658">
        <v>241.09</v>
      </c>
      <c r="AA658">
        <v>216.5</v>
      </c>
      <c r="AB658">
        <v>248</v>
      </c>
      <c r="AC658" s="2">
        <f>(Table2[[#This Row],[Close Price]]/Table2[[#This Row],[Day Low]])-1</f>
        <v>5.4825959454292139E-3</v>
      </c>
      <c r="AD658" s="2">
        <f>(Table2[[#This Row],[Day High]]/Table2[[#This Row],[Close Price]])-1</f>
        <v>1.4033307971933251E-2</v>
      </c>
      <c r="AE658" s="2">
        <f>(Table2[[#This Row],[Close Price]]/Table2[[#This Row],[Current Week Low]])-1</f>
        <v>1.1025641025641075E-2</v>
      </c>
      <c r="AF658" s="2">
        <f>(Table2[[#This Row],[Current Week High]]/Table2[[#This Row],[Close Price]])-1</f>
        <v>1.906331896187341E-2</v>
      </c>
      <c r="AG658" s="2">
        <f>(Table2[[#This Row],[Close Price]]/Table2[[#This Row],[Current Month Low]])-1</f>
        <v>9.274826789838353E-2</v>
      </c>
      <c r="AH658" s="2">
        <f>(Table2[[#This Row],[Current Month High]]/Table2[[#This Row],[Close Price]])-1</f>
        <v>4.8271197903457574E-2</v>
      </c>
      <c r="AI658">
        <v>26.384309747231299</v>
      </c>
      <c r="AJ658">
        <v>24.156389399107798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-0.06</v>
      </c>
      <c r="AM658" t="s">
        <v>10217</v>
      </c>
      <c r="AN658">
        <v>5.31</v>
      </c>
      <c r="AO658" t="s">
        <v>10218</v>
      </c>
      <c r="AP658">
        <v>1.7851589271846002E-2</v>
      </c>
      <c r="AQ658">
        <f>(Table2[[#This Row],[Sharpe Ratio]]-AVERAGE(Table2[Sharpe Ratio]))/_xlfn.STDEV.P(Table2[Sharpe Ratio])</f>
        <v>-0.45647949858352466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673</v>
      </c>
      <c r="AT658">
        <f>_xlfn.RANK.AVG(Table2[[#This Row],[6M Return vs Nifty Z-Score]],Table2[6M Return vs Nifty Z-Score])</f>
        <v>684</v>
      </c>
      <c r="AU658">
        <f>_xlfn.RANK.AVG(Table2[[#This Row],[Sharpe Ratio Z-Score]],Table2[Sharpe Ratio Z-Score])</f>
        <v>462</v>
      </c>
      <c r="AV658">
        <f>(Table2[[#This Row],[Rank 1Y]]+Table2[[#This Row],[Rank 6M]]+Table2[[#This Row],[Rank Sharpe]])/3</f>
        <v>606.33333333333337</v>
      </c>
    </row>
    <row r="659" spans="1:48" x14ac:dyDescent="0.3">
      <c r="A659" t="s">
        <v>1014</v>
      </c>
      <c r="B659" t="s">
        <v>1015</v>
      </c>
      <c r="C659" t="s">
        <v>10172</v>
      </c>
      <c r="D659" t="s">
        <v>290</v>
      </c>
      <c r="E659">
        <v>13353.880995899999</v>
      </c>
      <c r="F659">
        <v>993.15</v>
      </c>
      <c r="G659">
        <v>-45.510734099567799</v>
      </c>
      <c r="H659">
        <f>(Table2[[#This Row],[1Y Return vs Nifty]]-AVERAGE(Table2[1Y Return vs Nifty]))/_xlfn.STDEV.P(Table2[1Y Return vs Nifty])</f>
        <v>-1.1672983629993536</v>
      </c>
      <c r="I659">
        <v>-0.47255669451833399</v>
      </c>
      <c r="J659">
        <f>(Table2[[#This Row],[1M Return vs Nifty]]-AVERAGE(Table2[1M Return vs Nifty]))/_xlfn.STDEV.P(Table2[1M Return vs Nifty])</f>
        <v>-0.25504586086680153</v>
      </c>
      <c r="K659">
        <v>-18.442631058982499</v>
      </c>
      <c r="L659">
        <f>(Table2[[#This Row],[6M Return vs Nifty]]-AVERAGE(Table2[6M Return vs Nifty]))/_xlfn.STDEV.P(Table2[6M Return vs Nifty])</f>
        <v>-0.83851274132083631</v>
      </c>
      <c r="M659">
        <v>0.65970550085034696</v>
      </c>
      <c r="N659">
        <f>(Table2[[#This Row],[1W Return vs Nifty]]-AVERAGE(Table2[1W Return vs Nifty]))/_xlfn.STDEV.P(Table2[1W Return vs Nifty])</f>
        <v>-0.26421988350678954</v>
      </c>
      <c r="O659">
        <v>961.54</v>
      </c>
      <c r="P659">
        <v>947.59711108949898</v>
      </c>
      <c r="Q659">
        <v>949.13765498662701</v>
      </c>
      <c r="R659">
        <v>68.2880293133707</v>
      </c>
      <c r="S659" s="2">
        <f>(Table2[[#This Row],[Close Price]]-Table2[[#This Row],[20D EMA]])/Table2[[#This Row],[20D EMA]]</f>
        <v>3.2874347401044175E-2</v>
      </c>
      <c r="T659" s="2">
        <f>(Table2[[#This Row],[Close Price]]-Table2[[#This Row],[50D EMA]])/Table2[[#This Row],[50D EMA]]</f>
        <v>4.8072000618624301E-2</v>
      </c>
      <c r="U659" s="2">
        <f>(Table2[[#This Row],[Close Price]]-Table2[[#This Row],[200D EMA]])/Table2[[#This Row],[200D EMA]]</f>
        <v>4.6370876534229465E-2</v>
      </c>
      <c r="V659">
        <v>1.4862439312933</v>
      </c>
      <c r="W659">
        <v>984.7</v>
      </c>
      <c r="X659">
        <v>1003.95</v>
      </c>
      <c r="Y659">
        <v>954.7</v>
      </c>
      <c r="Z659">
        <v>1012.8</v>
      </c>
      <c r="AA659">
        <v>920.1</v>
      </c>
      <c r="AB659">
        <v>1086.45</v>
      </c>
      <c r="AC659" s="2">
        <f>(Table2[[#This Row],[Close Price]]/Table2[[#This Row],[Day Low]])-1</f>
        <v>8.5812937950644486E-3</v>
      </c>
      <c r="AD659" s="2">
        <f>(Table2[[#This Row],[Day High]]/Table2[[#This Row],[Close Price]])-1</f>
        <v>1.0874490258269143E-2</v>
      </c>
      <c r="AE659" s="2">
        <f>(Table2[[#This Row],[Close Price]]/Table2[[#This Row],[Current Week Low]])-1</f>
        <v>4.0274431758667628E-2</v>
      </c>
      <c r="AF659" s="2">
        <f>(Table2[[#This Row],[Current Week High]]/Table2[[#This Row],[Close Price]])-1</f>
        <v>1.9785530886573088E-2</v>
      </c>
      <c r="AG659" s="2">
        <f>(Table2[[#This Row],[Close Price]]/Table2[[#This Row],[Current Month Low]])-1</f>
        <v>7.9393544179980458E-2</v>
      </c>
      <c r="AH659" s="2">
        <f>(Table2[[#This Row],[Current Month High]]/Table2[[#This Row],[Close Price]])-1</f>
        <v>9.394351306449189E-2</v>
      </c>
      <c r="AI659">
        <v>25.660776317776701</v>
      </c>
      <c r="AJ659">
        <v>26.993159005178601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-0.06</v>
      </c>
      <c r="AM659" t="s">
        <v>10217</v>
      </c>
      <c r="AN659">
        <v>4.2300000000000004</v>
      </c>
      <c r="AO659" t="s">
        <v>10218</v>
      </c>
      <c r="AP659">
        <v>1.24877427334E-3</v>
      </c>
      <c r="AQ659">
        <f>(Table2[[#This Row],[Sharpe Ratio]]-AVERAGE(Table2[Sharpe Ratio]))/_xlfn.STDEV.P(Table2[Sharpe Ratio])</f>
        <v>-0.64866915053204344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714</v>
      </c>
      <c r="AT659">
        <f>_xlfn.RANK.AVG(Table2[[#This Row],[6M Return vs Nifty Z-Score]],Table2[6M Return vs Nifty Z-Score])</f>
        <v>601</v>
      </c>
      <c r="AU659">
        <f>_xlfn.RANK.AVG(Table2[[#This Row],[Sharpe Ratio Z-Score]],Table2[Sharpe Ratio Z-Score])</f>
        <v>511</v>
      </c>
      <c r="AV659">
        <f>(Table2[[#This Row],[Rank 1Y]]+Table2[[#This Row],[Rank 6M]]+Table2[[#This Row],[Rank Sharpe]])/3</f>
        <v>608.66666666666663</v>
      </c>
    </row>
    <row r="660" spans="1:48" x14ac:dyDescent="0.3">
      <c r="A660" t="s">
        <v>1552</v>
      </c>
      <c r="B660" t="s">
        <v>1553</v>
      </c>
      <c r="C660" t="s">
        <v>10184</v>
      </c>
      <c r="D660" t="s">
        <v>471</v>
      </c>
      <c r="E660">
        <v>6249.91962848</v>
      </c>
      <c r="F660">
        <v>1157.2</v>
      </c>
      <c r="G660">
        <v>-28.594779987369598</v>
      </c>
      <c r="H660">
        <f>(Table2[[#This Row],[1Y Return vs Nifty]]-AVERAGE(Table2[1Y Return vs Nifty]))/_xlfn.STDEV.P(Table2[1Y Return vs Nifty])</f>
        <v>-0.93535525501479777</v>
      </c>
      <c r="I660">
        <v>10.330152615941</v>
      </c>
      <c r="J660">
        <f>(Table2[[#This Row],[1M Return vs Nifty]]-AVERAGE(Table2[1M Return vs Nifty]))/_xlfn.STDEV.P(Table2[1M Return vs Nifty])</f>
        <v>0.83220512696956572</v>
      </c>
      <c r="K660">
        <v>-10.188559092512699</v>
      </c>
      <c r="L660">
        <f>(Table2[[#This Row],[6M Return vs Nifty]]-AVERAGE(Table2[6M Return vs Nifty]))/_xlfn.STDEV.P(Table2[6M Return vs Nifty])</f>
        <v>-0.55833239606400786</v>
      </c>
      <c r="M660">
        <v>8.7031139606040107</v>
      </c>
      <c r="N660">
        <f>(Table2[[#This Row],[1W Return vs Nifty]]-AVERAGE(Table2[1W Return vs Nifty]))/_xlfn.STDEV.P(Table2[1W Return vs Nifty])</f>
        <v>1.3901166277787693</v>
      </c>
      <c r="O660">
        <v>1095.83</v>
      </c>
      <c r="P660">
        <v>1071.2774958177299</v>
      </c>
      <c r="Q660">
        <v>1114.2047625514199</v>
      </c>
      <c r="R660">
        <v>71.549530398508296</v>
      </c>
      <c r="S660" s="2">
        <f>(Table2[[#This Row],[Close Price]]-Table2[[#This Row],[20D EMA]])/Table2[[#This Row],[20D EMA]]</f>
        <v>5.6003212177071375E-2</v>
      </c>
      <c r="T660" s="2">
        <f>(Table2[[#This Row],[Close Price]]-Table2[[#This Row],[50D EMA]])/Table2[[#This Row],[50D EMA]]</f>
        <v>8.020564654602734E-2</v>
      </c>
      <c r="U660" s="2">
        <f>(Table2[[#This Row],[Close Price]]-Table2[[#This Row],[200D EMA]])/Table2[[#This Row],[200D EMA]]</f>
        <v>3.8588272904277729E-2</v>
      </c>
      <c r="V660">
        <v>1.4569646204433799</v>
      </c>
      <c r="W660">
        <v>1143.1500000000001</v>
      </c>
      <c r="X660">
        <v>1171.1500000000001</v>
      </c>
      <c r="Y660">
        <v>1150.05</v>
      </c>
      <c r="Z660">
        <v>1188.7</v>
      </c>
      <c r="AA660">
        <v>1005.6</v>
      </c>
      <c r="AB660">
        <v>1188.7</v>
      </c>
      <c r="AC660" s="2">
        <f>(Table2[[#This Row],[Close Price]]/Table2[[#This Row],[Day Low]])-1</f>
        <v>1.2290600533613194E-2</v>
      </c>
      <c r="AD660" s="2">
        <f>(Table2[[#This Row],[Day High]]/Table2[[#This Row],[Close Price]])-1</f>
        <v>1.2054960248876645E-2</v>
      </c>
      <c r="AE660" s="2">
        <f>(Table2[[#This Row],[Close Price]]/Table2[[#This Row],[Current Week Low]])-1</f>
        <v>6.2171209947394779E-3</v>
      </c>
      <c r="AF660" s="2">
        <f>(Table2[[#This Row],[Current Week High]]/Table2[[#This Row],[Close Price]])-1</f>
        <v>2.7220877981334324E-2</v>
      </c>
      <c r="AG660" s="2">
        <f>(Table2[[#This Row],[Close Price]]/Table2[[#This Row],[Current Month Low]])-1</f>
        <v>0.15075576770087507</v>
      </c>
      <c r="AH660" s="2">
        <f>(Table2[[#This Row],[Current Month High]]/Table2[[#This Row],[Close Price]])-1</f>
        <v>2.7220877981334324E-2</v>
      </c>
      <c r="AI660">
        <v>21.3878326996197</v>
      </c>
      <c r="AJ660">
        <v>23.990142505089398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0.06</v>
      </c>
      <c r="AM660" t="s">
        <v>10218</v>
      </c>
      <c r="AN660">
        <v>7.01</v>
      </c>
      <c r="AO660" t="s">
        <v>10218</v>
      </c>
      <c r="AP660">
        <v>-5.3842838378082999E-2</v>
      </c>
      <c r="AQ660">
        <f>(Table2[[#This Row],[Sharpe Ratio]]-AVERAGE(Table2[Sharpe Ratio]))/_xlfn.STDEV.P(Table2[Sharpe Ratio])</f>
        <v>-1.2863946122511769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655</v>
      </c>
      <c r="AT660">
        <f>_xlfn.RANK.AVG(Table2[[#This Row],[6M Return vs Nifty Z-Score]],Table2[6M Return vs Nifty Z-Score])</f>
        <v>508</v>
      </c>
      <c r="AU660">
        <f>_xlfn.RANK.AVG(Table2[[#This Row],[Sharpe Ratio Z-Score]],Table2[Sharpe Ratio Z-Score])</f>
        <v>664</v>
      </c>
      <c r="AV660">
        <f>(Table2[[#This Row],[Rank 1Y]]+Table2[[#This Row],[Rank 6M]]+Table2[[#This Row],[Rank Sharpe]])/3</f>
        <v>609</v>
      </c>
    </row>
    <row r="661" spans="1:48" x14ac:dyDescent="0.3">
      <c r="A661" t="s">
        <v>1179</v>
      </c>
      <c r="B661" t="s">
        <v>1180</v>
      </c>
      <c r="C661" t="s">
        <v>10174</v>
      </c>
      <c r="D661" t="s">
        <v>21</v>
      </c>
      <c r="E661">
        <v>10218.833583</v>
      </c>
      <c r="F661">
        <v>1627.5</v>
      </c>
      <c r="G661">
        <v>-17.817866754493501</v>
      </c>
      <c r="H661">
        <f>(Table2[[#This Row],[1Y Return vs Nifty]]-AVERAGE(Table2[1Y Return vs Nifty]))/_xlfn.STDEV.P(Table2[1Y Return vs Nifty])</f>
        <v>-0.78758760719937404</v>
      </c>
      <c r="I661">
        <v>-11.551396373724</v>
      </c>
      <c r="J661">
        <f>(Table2[[#This Row],[1M Return vs Nifty]]-AVERAGE(Table2[1M Return vs Nifty]))/_xlfn.STDEV.P(Table2[1M Return vs Nifty])</f>
        <v>-1.3700883043059213</v>
      </c>
      <c r="K661">
        <v>-12.6741031420938</v>
      </c>
      <c r="L661">
        <f>(Table2[[#This Row],[6M Return vs Nifty]]-AVERAGE(Table2[6M Return vs Nifty]))/_xlfn.STDEV.P(Table2[6M Return vs Nifty])</f>
        <v>-0.64270294587162402</v>
      </c>
      <c r="M661">
        <v>-6.4927891538862799</v>
      </c>
      <c r="N661">
        <f>(Table2[[#This Row],[1W Return vs Nifty]]-AVERAGE(Table2[1W Return vs Nifty]))/_xlfn.STDEV.P(Table2[1W Return vs Nifty])</f>
        <v>-1.7353167590803549</v>
      </c>
      <c r="O661">
        <v>1710.3</v>
      </c>
      <c r="P661">
        <v>1664.04273444471</v>
      </c>
      <c r="Q661">
        <v>1583.2595587703399</v>
      </c>
      <c r="R661">
        <v>34.834613022349799</v>
      </c>
      <c r="S661" s="2">
        <f>(Table2[[#This Row],[Close Price]]-Table2[[#This Row],[20D EMA]])/Table2[[#This Row],[20D EMA]]</f>
        <v>-4.8412559200140301E-2</v>
      </c>
      <c r="T661" s="2">
        <f>(Table2[[#This Row],[Close Price]]-Table2[[#This Row],[50D EMA]])/Table2[[#This Row],[50D EMA]]</f>
        <v>-2.1960213934592451E-2</v>
      </c>
      <c r="U661" s="2">
        <f>(Table2[[#This Row],[Close Price]]-Table2[[#This Row],[200D EMA]])/Table2[[#This Row],[200D EMA]]</f>
        <v>2.7942633274875034E-2</v>
      </c>
      <c r="V661">
        <v>1.03783285042894</v>
      </c>
      <c r="W661">
        <v>1628.05</v>
      </c>
      <c r="X661">
        <v>1649.95</v>
      </c>
      <c r="Y661">
        <v>1611</v>
      </c>
      <c r="Z661">
        <v>1684.35</v>
      </c>
      <c r="AA661">
        <v>1611</v>
      </c>
      <c r="AB661">
        <v>1942.45</v>
      </c>
      <c r="AC661" s="2">
        <f>(Table2[[#This Row],[Close Price]]/Table2[[#This Row],[Day Low]])-1</f>
        <v>-3.3782746230148764E-4</v>
      </c>
      <c r="AD661" s="2">
        <f>(Table2[[#This Row],[Day High]]/Table2[[#This Row],[Close Price]])-1</f>
        <v>1.3794162826420875E-2</v>
      </c>
      <c r="AE661" s="2">
        <f>(Table2[[#This Row],[Close Price]]/Table2[[#This Row],[Current Week Low]])-1</f>
        <v>1.0242085661080091E-2</v>
      </c>
      <c r="AF661" s="2">
        <f>(Table2[[#This Row],[Current Week High]]/Table2[[#This Row],[Close Price]])-1</f>
        <v>3.4930875576036913E-2</v>
      </c>
      <c r="AG661" s="2">
        <f>(Table2[[#This Row],[Close Price]]/Table2[[#This Row],[Current Month Low]])-1</f>
        <v>1.0242085661080091E-2</v>
      </c>
      <c r="AH661" s="2">
        <f>(Table2[[#This Row],[Current Month High]]/Table2[[#This Row],[Close Price]])-1</f>
        <v>0.19351766513056834</v>
      </c>
      <c r="AI661">
        <v>19.351766513056798</v>
      </c>
      <c r="AJ661">
        <v>17.420006493272201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-7.0000000000000007E-2</v>
      </c>
      <c r="AM661" t="s">
        <v>10217</v>
      </c>
      <c r="AN661">
        <v>-8.31</v>
      </c>
      <c r="AO661" t="s">
        <v>10217</v>
      </c>
      <c r="AP661">
        <v>-7.1813273570978997E-2</v>
      </c>
      <c r="AQ661">
        <f>(Table2[[#This Row],[Sharpe Ratio]]-AVERAGE(Table2[Sharpe Ratio]))/_xlfn.STDEV.P(Table2[Sharpe Ratio])</f>
        <v>-1.494415462052664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-6.0301110785099379</v>
      </c>
      <c r="AS661">
        <f>_xlfn.RANK.AVG(Table2[[#This Row],[1Y Return vs Nifty Z-Score]],Table2[1Y Return vs Nifty Z-Score])</f>
        <v>611</v>
      </c>
      <c r="AT661">
        <f>_xlfn.RANK.AVG(Table2[[#This Row],[6M Return vs Nifty Z-Score]],Table2[6M Return vs Nifty Z-Score])</f>
        <v>533</v>
      </c>
      <c r="AU661">
        <f>_xlfn.RANK.AVG(Table2[[#This Row],[Sharpe Ratio Z-Score]],Table2[Sharpe Ratio Z-Score])</f>
        <v>688</v>
      </c>
      <c r="AV661">
        <f>(Table2[[#This Row],[Rank 1Y]]+Table2[[#This Row],[Rank 6M]]+Table2[[#This Row],[Rank Sharpe]])/3</f>
        <v>610.66666666666663</v>
      </c>
    </row>
    <row r="662" spans="1:48" x14ac:dyDescent="0.3">
      <c r="A662" t="s">
        <v>2063</v>
      </c>
      <c r="B662" t="s">
        <v>2064</v>
      </c>
      <c r="C662" t="s">
        <v>10189</v>
      </c>
      <c r="D662" t="s">
        <v>1785</v>
      </c>
      <c r="E662">
        <v>2992.0412502499998</v>
      </c>
      <c r="F662">
        <v>16.25</v>
      </c>
      <c r="G662">
        <v>-34.502724298830401</v>
      </c>
      <c r="H662">
        <f>(Table2[[#This Row],[1Y Return vs Nifty]]-AVERAGE(Table2[1Y Return vs Nifty]))/_xlfn.STDEV.P(Table2[1Y Return vs Nifty])</f>
        <v>-1.0163620345503226</v>
      </c>
      <c r="I662">
        <v>0.28080065890452799</v>
      </c>
      <c r="J662">
        <f>(Table2[[#This Row],[1M Return vs Nifty]]-AVERAGE(Table2[1M Return vs Nifty]))/_xlfn.STDEV.P(Table2[1M Return vs Nifty])</f>
        <v>-0.17922335160889299</v>
      </c>
      <c r="K662">
        <v>-32.982262159446201</v>
      </c>
      <c r="L662">
        <f>(Table2[[#This Row],[6M Return vs Nifty]]-AVERAGE(Table2[6M Return vs Nifty]))/_xlfn.STDEV.P(Table2[6M Return vs Nifty])</f>
        <v>-1.3320532481377565</v>
      </c>
      <c r="M662">
        <v>5.5821659975357099</v>
      </c>
      <c r="N662">
        <f>(Table2[[#This Row],[1W Return vs Nifty]]-AVERAGE(Table2[1W Return vs Nifty]))/_xlfn.STDEV.P(Table2[1W Return vs Nifty])</f>
        <v>0.74821236654915768</v>
      </c>
      <c r="O662">
        <v>15.61</v>
      </c>
      <c r="P662">
        <v>15.8961004061831</v>
      </c>
      <c r="Q662">
        <v>17.351415410423598</v>
      </c>
      <c r="R662">
        <v>73.241062300576203</v>
      </c>
      <c r="S662" s="2">
        <f>(Table2[[#This Row],[Close Price]]-Table2[[#This Row],[20D EMA]])/Table2[[#This Row],[20D EMA]]</f>
        <v>4.0999359385009648E-2</v>
      </c>
      <c r="T662" s="2">
        <f>(Table2[[#This Row],[Close Price]]-Table2[[#This Row],[50D EMA]])/Table2[[#This Row],[50D EMA]]</f>
        <v>2.2263296328906154E-2</v>
      </c>
      <c r="U662" s="2">
        <f>(Table2[[#This Row],[Close Price]]-Table2[[#This Row],[200D EMA]])/Table2[[#This Row],[200D EMA]]</f>
        <v>-6.3476977777959256E-2</v>
      </c>
      <c r="V662">
        <v>0.95892904108967403</v>
      </c>
      <c r="W662">
        <v>16.100000000000001</v>
      </c>
      <c r="X662">
        <v>16.579999999999998</v>
      </c>
      <c r="Y662">
        <v>15.74</v>
      </c>
      <c r="Z662">
        <v>16.59</v>
      </c>
      <c r="AA662">
        <v>14.59</v>
      </c>
      <c r="AB662">
        <v>16.59</v>
      </c>
      <c r="AC662" s="2">
        <f>(Table2[[#This Row],[Close Price]]/Table2[[#This Row],[Day Low]])-1</f>
        <v>9.3167701863352548E-3</v>
      </c>
      <c r="AD662" s="2">
        <f>(Table2[[#This Row],[Day High]]/Table2[[#This Row],[Close Price]])-1</f>
        <v>2.0307692307692138E-2</v>
      </c>
      <c r="AE662" s="2">
        <f>(Table2[[#This Row],[Close Price]]/Table2[[#This Row],[Current Week Low]])-1</f>
        <v>3.2401524777636581E-2</v>
      </c>
      <c r="AF662" s="2">
        <f>(Table2[[#This Row],[Current Week High]]/Table2[[#This Row],[Close Price]])-1</f>
        <v>2.0923076923076822E-2</v>
      </c>
      <c r="AG662" s="2">
        <f>(Table2[[#This Row],[Close Price]]/Table2[[#This Row],[Current Month Low]])-1</f>
        <v>0.11377655928718311</v>
      </c>
      <c r="AH662" s="2">
        <f>(Table2[[#This Row],[Current Month High]]/Table2[[#This Row],[Close Price]])-1</f>
        <v>2.0923076923076822E-2</v>
      </c>
      <c r="AI662">
        <v>60.307692307692299</v>
      </c>
      <c r="AJ662">
        <v>26.459143968871501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-0.16</v>
      </c>
      <c r="AM662" t="s">
        <v>10217</v>
      </c>
      <c r="AN662">
        <v>7.47</v>
      </c>
      <c r="AO662" t="s">
        <v>10218</v>
      </c>
      <c r="AP662">
        <v>2.0404201362645001E-2</v>
      </c>
      <c r="AQ662">
        <f>(Table2[[#This Row],[Sharpe Ratio]]-AVERAGE(Table2[Sharpe Ratio]))/_xlfn.STDEV.P(Table2[Sharpe Ratio])</f>
        <v>-0.42693115817652832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683</v>
      </c>
      <c r="AT662">
        <f>_xlfn.RANK.AVG(Table2[[#This Row],[6M Return vs Nifty Z-Score]],Table2[6M Return vs Nifty Z-Score])</f>
        <v>700</v>
      </c>
      <c r="AU662">
        <f>_xlfn.RANK.AVG(Table2[[#This Row],[Sharpe Ratio Z-Score]],Table2[Sharpe Ratio Z-Score])</f>
        <v>450</v>
      </c>
      <c r="AV662">
        <f>(Table2[[#This Row],[Rank 1Y]]+Table2[[#This Row],[Rank 6M]]+Table2[[#This Row],[Rank Sharpe]])/3</f>
        <v>611</v>
      </c>
    </row>
    <row r="663" spans="1:48" x14ac:dyDescent="0.3">
      <c r="A663" t="s">
        <v>846</v>
      </c>
      <c r="B663" t="s">
        <v>847</v>
      </c>
      <c r="C663" t="s">
        <v>10173</v>
      </c>
      <c r="D663" t="s">
        <v>513</v>
      </c>
      <c r="E663">
        <v>18751.361873054899</v>
      </c>
      <c r="F663">
        <v>442.05</v>
      </c>
      <c r="G663">
        <v>-49.396444720748498</v>
      </c>
      <c r="H663">
        <f>(Table2[[#This Row],[1Y Return vs Nifty]]-AVERAGE(Table2[1Y Return vs Nifty]))/_xlfn.STDEV.P(Table2[1Y Return vs Nifty])</f>
        <v>-1.2205772849110266</v>
      </c>
      <c r="I663">
        <v>-17.7976219363259</v>
      </c>
      <c r="J663">
        <f>(Table2[[#This Row],[1M Return vs Nifty]]-AVERAGE(Table2[1M Return vs Nifty]))/_xlfn.STDEV.P(Table2[1M Return vs Nifty])</f>
        <v>-1.9987467933955365</v>
      </c>
      <c r="K663">
        <v>-42.040229102526503</v>
      </c>
      <c r="L663">
        <f>(Table2[[#This Row],[6M Return vs Nifty]]-AVERAGE(Table2[6M Return vs Nifty]))/_xlfn.STDEV.P(Table2[6M Return vs Nifty])</f>
        <v>-1.6395214063688268</v>
      </c>
      <c r="M663">
        <v>-5.5741659666351104</v>
      </c>
      <c r="N663">
        <f>(Table2[[#This Row],[1W Return vs Nifty]]-AVERAGE(Table2[1W Return vs Nifty]))/_xlfn.STDEV.P(Table2[1W Return vs Nifty])</f>
        <v>-1.5463779669765827</v>
      </c>
      <c r="O663">
        <v>465.59</v>
      </c>
      <c r="P663">
        <v>461.48691096854799</v>
      </c>
      <c r="Q663">
        <v>481.60085667411897</v>
      </c>
      <c r="R663">
        <v>30.701828932229901</v>
      </c>
      <c r="S663" s="2">
        <f>(Table2[[#This Row],[Close Price]]-Table2[[#This Row],[20D EMA]])/Table2[[#This Row],[20D EMA]]</f>
        <v>-5.0559505144010752E-2</v>
      </c>
      <c r="T663" s="2">
        <f>(Table2[[#This Row],[Close Price]]-Table2[[#This Row],[50D EMA]])/Table2[[#This Row],[50D EMA]]</f>
        <v>-4.2118011381416347E-2</v>
      </c>
      <c r="U663" s="2">
        <f>(Table2[[#This Row],[Close Price]]-Table2[[#This Row],[200D EMA]])/Table2[[#This Row],[200D EMA]]</f>
        <v>-8.2123725749270265E-2</v>
      </c>
      <c r="V663">
        <v>0.43793015335401803</v>
      </c>
      <c r="W663">
        <v>444</v>
      </c>
      <c r="X663">
        <v>465</v>
      </c>
      <c r="Y663">
        <v>432</v>
      </c>
      <c r="Z663">
        <v>462.4</v>
      </c>
      <c r="AA663">
        <v>406.05</v>
      </c>
      <c r="AB663">
        <v>535.6</v>
      </c>
      <c r="AC663" s="2">
        <f>(Table2[[#This Row],[Close Price]]/Table2[[#This Row],[Day Low]])-1</f>
        <v>-4.3918918918918193E-3</v>
      </c>
      <c r="AD663" s="2">
        <f>(Table2[[#This Row],[Day High]]/Table2[[#This Row],[Close Price]])-1</f>
        <v>5.1917203936206358E-2</v>
      </c>
      <c r="AE663" s="2">
        <f>(Table2[[#This Row],[Close Price]]/Table2[[#This Row],[Current Week Low]])-1</f>
        <v>2.3263888888888973E-2</v>
      </c>
      <c r="AF663" s="2">
        <f>(Table2[[#This Row],[Current Week High]]/Table2[[#This Row],[Close Price]])-1</f>
        <v>4.6035516344304916E-2</v>
      </c>
      <c r="AG663" s="2">
        <f>(Table2[[#This Row],[Close Price]]/Table2[[#This Row],[Current Month Low]])-1</f>
        <v>8.8659032138899141E-2</v>
      </c>
      <c r="AH663" s="2">
        <f>(Table2[[#This Row],[Current Month High]]/Table2[[#This Row],[Close Price]])-1</f>
        <v>0.21162764393168199</v>
      </c>
      <c r="AI663">
        <v>54.964952108442603</v>
      </c>
      <c r="AJ663">
        <v>45.2773761009596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0.01</v>
      </c>
      <c r="AM663" t="s">
        <v>10218</v>
      </c>
      <c r="AN663">
        <v>-9.92</v>
      </c>
      <c r="AO663" t="s">
        <v>10217</v>
      </c>
      <c r="AP663">
        <v>3.5735833276496001E-2</v>
      </c>
      <c r="AQ663">
        <f>(Table2[[#This Row],[Sharpe Ratio]]-AVERAGE(Table2[Sharpe Ratio]))/_xlfn.STDEV.P(Table2[Sharpe Ratio])</f>
        <v>-0.24945637443708582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720</v>
      </c>
      <c r="AT663">
        <f>_xlfn.RANK.AVG(Table2[[#This Row],[6M Return vs Nifty Z-Score]],Table2[6M Return vs Nifty Z-Score])</f>
        <v>722</v>
      </c>
      <c r="AU663">
        <f>_xlfn.RANK.AVG(Table2[[#This Row],[Sharpe Ratio Z-Score]],Table2[Sharpe Ratio Z-Score])</f>
        <v>400</v>
      </c>
      <c r="AV663">
        <f>(Table2[[#This Row],[Rank 1Y]]+Table2[[#This Row],[Rank 6M]]+Table2[[#This Row],[Rank Sharpe]])/3</f>
        <v>614</v>
      </c>
    </row>
    <row r="664" spans="1:48" x14ac:dyDescent="0.3">
      <c r="A664" t="s">
        <v>829</v>
      </c>
      <c r="B664" t="s">
        <v>830</v>
      </c>
      <c r="C664" t="s">
        <v>10171</v>
      </c>
      <c r="D664" t="s">
        <v>173</v>
      </c>
      <c r="E664">
        <v>19140.8709308</v>
      </c>
      <c r="F664">
        <v>339.25</v>
      </c>
      <c r="G664">
        <v>-8.6584750686008203</v>
      </c>
      <c r="H664">
        <f>(Table2[[#This Row],[1Y Return vs Nifty]]-AVERAGE(Table2[1Y Return vs Nifty]))/_xlfn.STDEV.P(Table2[1Y Return vs Nifty])</f>
        <v>-0.66199860637902475</v>
      </c>
      <c r="I664">
        <v>13.7253831071367</v>
      </c>
      <c r="J664">
        <f>(Table2[[#This Row],[1M Return vs Nifty]]-AVERAGE(Table2[1M Return vs Nifty]))/_xlfn.STDEV.P(Table2[1M Return vs Nifty])</f>
        <v>1.1739219684947331</v>
      </c>
      <c r="K664">
        <v>-22.621150258958298</v>
      </c>
      <c r="L664">
        <f>(Table2[[#This Row],[6M Return vs Nifty]]-AVERAGE(Table2[6M Return vs Nifty]))/_xlfn.STDEV.P(Table2[6M Return vs Nifty])</f>
        <v>-0.98035048599611341</v>
      </c>
      <c r="M664">
        <v>6.1777971651071004</v>
      </c>
      <c r="N664">
        <f>(Table2[[#This Row],[1W Return vs Nifty]]-AVERAGE(Table2[1W Return vs Nifty]))/_xlfn.STDEV.P(Table2[1W Return vs Nifty])</f>
        <v>0.87071943462899692</v>
      </c>
      <c r="O664">
        <v>323.02</v>
      </c>
      <c r="P664">
        <v>315.287807561085</v>
      </c>
      <c r="Q664">
        <v>313.45372575383197</v>
      </c>
      <c r="R664">
        <v>68.023528965210701</v>
      </c>
      <c r="S664" s="2">
        <f>(Table2[[#This Row],[Close Price]]-Table2[[#This Row],[20D EMA]])/Table2[[#This Row],[20D EMA]]</f>
        <v>5.0244566899882416E-2</v>
      </c>
      <c r="T664" s="2">
        <f>(Table2[[#This Row],[Close Price]]-Table2[[#This Row],[50D EMA]])/Table2[[#This Row],[50D EMA]]</f>
        <v>7.6001011977833849E-2</v>
      </c>
      <c r="U664" s="2">
        <f>(Table2[[#This Row],[Close Price]]-Table2[[#This Row],[200D EMA]])/Table2[[#This Row],[200D EMA]]</f>
        <v>8.2296913792075627E-2</v>
      </c>
      <c r="V664">
        <v>0.91750092892465396</v>
      </c>
      <c r="W664">
        <v>338.2</v>
      </c>
      <c r="X664">
        <v>346.25</v>
      </c>
      <c r="Y664">
        <v>332.35</v>
      </c>
      <c r="Z664">
        <v>351.85</v>
      </c>
      <c r="AA664">
        <v>295.10000000000002</v>
      </c>
      <c r="AB664">
        <v>351.85</v>
      </c>
      <c r="AC664" s="2">
        <f>(Table2[[#This Row],[Close Price]]/Table2[[#This Row],[Day Low]])-1</f>
        <v>3.1046717918392641E-3</v>
      </c>
      <c r="AD664" s="2">
        <f>(Table2[[#This Row],[Day High]]/Table2[[#This Row],[Close Price]])-1</f>
        <v>2.0633750921149607E-2</v>
      </c>
      <c r="AE664" s="2">
        <f>(Table2[[#This Row],[Close Price]]/Table2[[#This Row],[Current Week Low]])-1</f>
        <v>2.0761245674740358E-2</v>
      </c>
      <c r="AF664" s="2">
        <f>(Table2[[#This Row],[Current Week High]]/Table2[[#This Row],[Close Price]])-1</f>
        <v>3.7140751658069293E-2</v>
      </c>
      <c r="AG664" s="2">
        <f>(Table2[[#This Row],[Close Price]]/Table2[[#This Row],[Current Month Low]])-1</f>
        <v>0.14961030159268041</v>
      </c>
      <c r="AH664" s="2">
        <f>(Table2[[#This Row],[Current Month High]]/Table2[[#This Row],[Close Price]])-1</f>
        <v>3.7140751658069293E-2</v>
      </c>
      <c r="AI664">
        <v>19.8968312453942</v>
      </c>
      <c r="AJ664">
        <v>33.3005893909626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0.03</v>
      </c>
      <c r="AM664" t="s">
        <v>10218</v>
      </c>
      <c r="AN664">
        <v>6.62</v>
      </c>
      <c r="AO664" t="s">
        <v>10218</v>
      </c>
      <c r="AP664">
        <v>-4.1711745815085001E-2</v>
      </c>
      <c r="AQ664">
        <f>(Table2[[#This Row],[Sharpe Ratio]]-AVERAGE(Table2[Sharpe Ratio]))/_xlfn.STDEV.P(Table2[Sharpe Ratio])</f>
        <v>-1.1459683979226039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-0.7436760871740119</v>
      </c>
      <c r="AS664">
        <f>_xlfn.RANK.AVG(Table2[[#This Row],[1Y Return vs Nifty Z-Score]],Table2[1Y Return vs Nifty Z-Score])</f>
        <v>566</v>
      </c>
      <c r="AT664">
        <f>_xlfn.RANK.AVG(Table2[[#This Row],[6M Return vs Nifty Z-Score]],Table2[6M Return vs Nifty Z-Score])</f>
        <v>638</v>
      </c>
      <c r="AU664">
        <f>_xlfn.RANK.AVG(Table2[[#This Row],[Sharpe Ratio Z-Score]],Table2[Sharpe Ratio Z-Score])</f>
        <v>639</v>
      </c>
      <c r="AV664">
        <f>(Table2[[#This Row],[Rank 1Y]]+Table2[[#This Row],[Rank 6M]]+Table2[[#This Row],[Rank Sharpe]])/3</f>
        <v>614.33333333333337</v>
      </c>
    </row>
    <row r="665" spans="1:48" x14ac:dyDescent="0.3">
      <c r="A665" t="s">
        <v>1268</v>
      </c>
      <c r="B665" t="s">
        <v>1269</v>
      </c>
      <c r="C665" t="s">
        <v>10173</v>
      </c>
      <c r="D665" t="s">
        <v>121</v>
      </c>
      <c r="E665">
        <v>9087.4186883889997</v>
      </c>
      <c r="F665">
        <v>84.73</v>
      </c>
      <c r="G665">
        <v>-34.412586181007498</v>
      </c>
      <c r="H665">
        <f>(Table2[[#This Row],[1Y Return vs Nifty]]-AVERAGE(Table2[1Y Return vs Nifty]))/_xlfn.STDEV.P(Table2[1Y Return vs Nifty])</f>
        <v>-1.0151261057308749</v>
      </c>
      <c r="I665">
        <v>-3.8311791021114399</v>
      </c>
      <c r="J665">
        <f>(Table2[[#This Row],[1M Return vs Nifty]]-AVERAGE(Table2[1M Return vs Nifty]))/_xlfn.STDEV.P(Table2[1M Return vs Nifty])</f>
        <v>-0.59307824010423693</v>
      </c>
      <c r="K665">
        <v>-20.649466021653399</v>
      </c>
      <c r="L665">
        <f>(Table2[[#This Row],[6M Return vs Nifty]]-AVERAGE(Table2[6M Return vs Nifty]))/_xlfn.STDEV.P(Table2[6M Return vs Nifty])</f>
        <v>-0.913422650548393</v>
      </c>
      <c r="M665">
        <v>-1.3826932747453999</v>
      </c>
      <c r="N665">
        <f>(Table2[[#This Row],[1W Return vs Nifty]]-AVERAGE(Table2[1W Return vs Nifty]))/_xlfn.STDEV.P(Table2[1W Return vs Nifty])</f>
        <v>-0.68429240400346014</v>
      </c>
      <c r="O665">
        <v>82.6</v>
      </c>
      <c r="P665">
        <v>83.145834450197</v>
      </c>
      <c r="Q665">
        <v>85.155789748561403</v>
      </c>
      <c r="R665">
        <v>64.565147019643703</v>
      </c>
      <c r="S665" s="2">
        <f>(Table2[[#This Row],[Close Price]]-Table2[[#This Row],[20D EMA]])/Table2[[#This Row],[20D EMA]]</f>
        <v>2.578692493946743E-2</v>
      </c>
      <c r="T665" s="2">
        <f>(Table2[[#This Row],[Close Price]]-Table2[[#This Row],[50D EMA]])/Table2[[#This Row],[50D EMA]]</f>
        <v>1.9052855266632664E-2</v>
      </c>
      <c r="U665" s="2">
        <f>(Table2[[#This Row],[Close Price]]-Table2[[#This Row],[200D EMA]])/Table2[[#This Row],[200D EMA]]</f>
        <v>-5.0001268242432411E-3</v>
      </c>
      <c r="V665">
        <v>0.537443735170126</v>
      </c>
      <c r="W665">
        <v>84.05</v>
      </c>
      <c r="X665">
        <v>85.21</v>
      </c>
      <c r="Y665">
        <v>82.3</v>
      </c>
      <c r="Z665">
        <v>85.95</v>
      </c>
      <c r="AA665">
        <v>78.3</v>
      </c>
      <c r="AB665">
        <v>85.95</v>
      </c>
      <c r="AC665" s="2">
        <f>(Table2[[#This Row],[Close Price]]/Table2[[#This Row],[Day Low]])-1</f>
        <v>8.0904223676383502E-3</v>
      </c>
      <c r="AD665" s="2">
        <f>(Table2[[#This Row],[Day High]]/Table2[[#This Row],[Close Price]])-1</f>
        <v>5.665053699988043E-3</v>
      </c>
      <c r="AE665" s="2">
        <f>(Table2[[#This Row],[Close Price]]/Table2[[#This Row],[Current Week Low]])-1</f>
        <v>2.9526123936816528E-2</v>
      </c>
      <c r="AF665" s="2">
        <f>(Table2[[#This Row],[Current Week High]]/Table2[[#This Row],[Close Price]])-1</f>
        <v>1.4398678154136757E-2</v>
      </c>
      <c r="AG665" s="2">
        <f>(Table2[[#This Row],[Close Price]]/Table2[[#This Row],[Current Month Low]])-1</f>
        <v>8.2120051085568413E-2</v>
      </c>
      <c r="AH665" s="2">
        <f>(Table2[[#This Row],[Current Month High]]/Table2[[#This Row],[Close Price]])-1</f>
        <v>1.4398678154136757E-2</v>
      </c>
      <c r="AI665">
        <v>15.6615130414256</v>
      </c>
      <c r="AJ665">
        <v>17.030386740331402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-0.05</v>
      </c>
      <c r="AM665" t="s">
        <v>10217</v>
      </c>
      <c r="AN665">
        <v>3.46</v>
      </c>
      <c r="AO665" t="s">
        <v>10218</v>
      </c>
      <c r="AQ665">
        <f>(Table2[[#This Row],[Sharpe Ratio]]-AVERAGE(Table2[Sharpe Ratio]))/_xlfn.STDEV.P(Table2[Sharpe Ratio])</f>
        <v>-0.66312462046151466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682</v>
      </c>
      <c r="AT665">
        <f>_xlfn.RANK.AVG(Table2[[#This Row],[6M Return vs Nifty Z-Score]],Table2[6M Return vs Nifty Z-Score])</f>
        <v>625</v>
      </c>
      <c r="AU665">
        <f>_xlfn.RANK.AVG(Table2[[#This Row],[Sharpe Ratio Z-Score]],Table2[Sharpe Ratio Z-Score])</f>
        <v>537.5</v>
      </c>
      <c r="AV665">
        <f>(Table2[[#This Row],[Rank 1Y]]+Table2[[#This Row],[Rank 6M]]+Table2[[#This Row],[Rank Sharpe]])/3</f>
        <v>614.83333333333337</v>
      </c>
    </row>
    <row r="666" spans="1:48" x14ac:dyDescent="0.3">
      <c r="A666" t="s">
        <v>1952</v>
      </c>
      <c r="B666" t="s">
        <v>1953</v>
      </c>
      <c r="C666" t="s">
        <v>10183</v>
      </c>
      <c r="D666" t="s">
        <v>127</v>
      </c>
      <c r="E666">
        <v>3436.6807610849901</v>
      </c>
      <c r="F666">
        <v>521.95000000000005</v>
      </c>
      <c r="G666">
        <v>-39.181012002006398</v>
      </c>
      <c r="H666">
        <f>(Table2[[#This Row],[1Y Return vs Nifty]]-AVERAGE(Table2[1Y Return vs Nifty]))/_xlfn.STDEV.P(Table2[1Y Return vs Nifty])</f>
        <v>-1.0805083772705419</v>
      </c>
      <c r="I666">
        <v>-5.8305357094741002</v>
      </c>
      <c r="J666">
        <f>(Table2[[#This Row],[1M Return vs Nifty]]-AVERAGE(Table2[1M Return vs Nifty]))/_xlfn.STDEV.P(Table2[1M Return vs Nifty])</f>
        <v>-0.79430576404469089</v>
      </c>
      <c r="K666">
        <v>-19.242248968657002</v>
      </c>
      <c r="L666">
        <f>(Table2[[#This Row],[6M Return vs Nifty]]-AVERAGE(Table2[6M Return vs Nifty]))/_xlfn.STDEV.P(Table2[6M Return vs Nifty])</f>
        <v>-0.86565537139678472</v>
      </c>
      <c r="M666">
        <v>-1.5241371554706</v>
      </c>
      <c r="N666">
        <f>(Table2[[#This Row],[1W Return vs Nifty]]-AVERAGE(Table2[1W Return vs Nifty]))/_xlfn.STDEV.P(Table2[1W Return vs Nifty])</f>
        <v>-0.7133840232283758</v>
      </c>
      <c r="O666">
        <v>525.69000000000005</v>
      </c>
      <c r="P666">
        <v>521.56188022913102</v>
      </c>
      <c r="Q666">
        <v>514.093092394275</v>
      </c>
      <c r="R666">
        <v>46.046047057280497</v>
      </c>
      <c r="S666" s="2">
        <f>(Table2[[#This Row],[Close Price]]-Table2[[#This Row],[20D EMA]])/Table2[[#This Row],[20D EMA]]</f>
        <v>-7.1144590918602382E-3</v>
      </c>
      <c r="T666" s="2">
        <f>(Table2[[#This Row],[Close Price]]-Table2[[#This Row],[50D EMA]])/Table2[[#This Row],[50D EMA]]</f>
        <v>7.4414903692447297E-4</v>
      </c>
      <c r="U666" s="2">
        <f>(Table2[[#This Row],[Close Price]]-Table2[[#This Row],[200D EMA]])/Table2[[#This Row],[200D EMA]]</f>
        <v>1.5283044495177381E-2</v>
      </c>
      <c r="V666">
        <v>0.50050564073423698</v>
      </c>
      <c r="W666">
        <v>521</v>
      </c>
      <c r="X666">
        <v>527.15</v>
      </c>
      <c r="Y666">
        <v>514.1</v>
      </c>
      <c r="Z666">
        <v>534.20000000000005</v>
      </c>
      <c r="AA666">
        <v>484</v>
      </c>
      <c r="AB666">
        <v>560</v>
      </c>
      <c r="AC666" s="2">
        <f>(Table2[[#This Row],[Close Price]]/Table2[[#This Row],[Day Low]])-1</f>
        <v>1.823416506717912E-3</v>
      </c>
      <c r="AD666" s="2">
        <f>(Table2[[#This Row],[Day High]]/Table2[[#This Row],[Close Price]])-1</f>
        <v>9.9626400996262188E-3</v>
      </c>
      <c r="AE666" s="2">
        <f>(Table2[[#This Row],[Close Price]]/Table2[[#This Row],[Current Week Low]])-1</f>
        <v>1.5269402839914514E-2</v>
      </c>
      <c r="AF666" s="2">
        <f>(Table2[[#This Row],[Current Week High]]/Table2[[#This Row],[Close Price]])-1</f>
        <v>2.3469681003927656E-2</v>
      </c>
      <c r="AG666" s="2">
        <f>(Table2[[#This Row],[Close Price]]/Table2[[#This Row],[Current Month Low]])-1</f>
        <v>7.8409090909091095E-2</v>
      </c>
      <c r="AH666" s="2">
        <f>(Table2[[#This Row],[Current Month High]]/Table2[[#This Row],[Close Price]])-1</f>
        <v>7.2899703036689134E-2</v>
      </c>
      <c r="AI666">
        <v>18.7853242647763</v>
      </c>
      <c r="AJ666">
        <v>16.182526432943799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-7.0000000000000007E-2</v>
      </c>
      <c r="AM666" t="s">
        <v>10217</v>
      </c>
      <c r="AN666">
        <v>-1.83</v>
      </c>
      <c r="AO666" t="s">
        <v>10217</v>
      </c>
      <c r="AQ666">
        <f>(Table2[[#This Row],[Sharpe Ratio]]-AVERAGE(Table2[Sharpe Ratio]))/_xlfn.STDEV.P(Table2[Sharpe Ratio])</f>
        <v>-0.66312462046151466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-4.1169781564019079</v>
      </c>
      <c r="AS666">
        <f>_xlfn.RANK.AVG(Table2[[#This Row],[1Y Return vs Nifty Z-Score]],Table2[1Y Return vs Nifty Z-Score])</f>
        <v>700</v>
      </c>
      <c r="AT666">
        <f>_xlfn.RANK.AVG(Table2[[#This Row],[6M Return vs Nifty Z-Score]],Table2[6M Return vs Nifty Z-Score])</f>
        <v>611</v>
      </c>
      <c r="AU666">
        <f>_xlfn.RANK.AVG(Table2[[#This Row],[Sharpe Ratio Z-Score]],Table2[Sharpe Ratio Z-Score])</f>
        <v>537.5</v>
      </c>
      <c r="AV666">
        <f>(Table2[[#This Row],[Rank 1Y]]+Table2[[#This Row],[Rank 6M]]+Table2[[#This Row],[Rank Sharpe]])/3</f>
        <v>616.16666666666663</v>
      </c>
    </row>
    <row r="667" spans="1:48" x14ac:dyDescent="0.3">
      <c r="A667" t="s">
        <v>2418</v>
      </c>
      <c r="B667" t="s">
        <v>2419</v>
      </c>
      <c r="C667" t="s">
        <v>10176</v>
      </c>
      <c r="D667" t="s">
        <v>118</v>
      </c>
      <c r="E667">
        <v>2065.9345869799999</v>
      </c>
      <c r="F667">
        <v>8.44</v>
      </c>
      <c r="G667">
        <v>-17.4074080968986</v>
      </c>
      <c r="H667">
        <f>(Table2[[#This Row],[1Y Return vs Nifty]]-AVERAGE(Table2[1Y Return vs Nifty]))/_xlfn.STDEV.P(Table2[1Y Return vs Nifty])</f>
        <v>-0.78195960323871783</v>
      </c>
      <c r="I667">
        <v>-25.751228141036002</v>
      </c>
      <c r="J667">
        <f>(Table2[[#This Row],[1M Return vs Nifty]]-AVERAGE(Table2[1M Return vs Nifty]))/_xlfn.STDEV.P(Table2[1M Return vs Nifty])</f>
        <v>-2.7992465527068258</v>
      </c>
      <c r="K667">
        <v>-76.913657738649803</v>
      </c>
      <c r="L667">
        <f>(Table2[[#This Row],[6M Return vs Nifty]]-AVERAGE(Table2[6M Return vs Nifty]))/_xlfn.STDEV.P(Table2[6M Return vs Nifty])</f>
        <v>-2.823282502134667</v>
      </c>
      <c r="M667">
        <v>5.14085902536522</v>
      </c>
      <c r="N667">
        <f>(Table2[[#This Row],[1W Return vs Nifty]]-AVERAGE(Table2[1W Return vs Nifty]))/_xlfn.STDEV.P(Table2[1W Return vs Nifty])</f>
        <v>0.65744608998872545</v>
      </c>
      <c r="O667">
        <v>8.3000000000000007</v>
      </c>
      <c r="P667">
        <v>10.5069665041798</v>
      </c>
      <c r="Q667">
        <v>14.5160851826151</v>
      </c>
      <c r="R667">
        <v>59.049203374576599</v>
      </c>
      <c r="S667" s="2">
        <f>(Table2[[#This Row],[Close Price]]-Table2[[#This Row],[20D EMA]])/Table2[[#This Row],[20D EMA]]</f>
        <v>1.6867469879517927E-2</v>
      </c>
      <c r="T667" s="2">
        <f>(Table2[[#This Row],[Close Price]]-Table2[[#This Row],[50D EMA]])/Table2[[#This Row],[50D EMA]]</f>
        <v>-0.19672343138788309</v>
      </c>
      <c r="U667" s="2">
        <f>(Table2[[#This Row],[Close Price]]-Table2[[#This Row],[200D EMA]])/Table2[[#This Row],[200D EMA]]</f>
        <v>-0.4185760214394445</v>
      </c>
      <c r="V667">
        <v>0.61492270224143397</v>
      </c>
      <c r="W667">
        <v>8.86</v>
      </c>
      <c r="X667">
        <v>8.86</v>
      </c>
      <c r="Y667">
        <v>7.85</v>
      </c>
      <c r="Z667">
        <v>8.8800000000000008</v>
      </c>
      <c r="AA667">
        <v>6.71</v>
      </c>
      <c r="AB667">
        <v>10.48</v>
      </c>
      <c r="AC667" s="2">
        <f>(Table2[[#This Row],[Close Price]]/Table2[[#This Row],[Day Low]])-1</f>
        <v>-4.7404063205417568E-2</v>
      </c>
      <c r="AD667" s="2">
        <f>(Table2[[#This Row],[Day High]]/Table2[[#This Row],[Close Price]])-1</f>
        <v>4.9763033175355353E-2</v>
      </c>
      <c r="AE667" s="2">
        <f>(Table2[[#This Row],[Close Price]]/Table2[[#This Row],[Current Week Low]])-1</f>
        <v>7.5159235668789792E-2</v>
      </c>
      <c r="AF667" s="2">
        <f>(Table2[[#This Row],[Current Week High]]/Table2[[#This Row],[Close Price]])-1</f>
        <v>5.2132701421801153E-2</v>
      </c>
      <c r="AG667" s="2">
        <f>(Table2[[#This Row],[Close Price]]/Table2[[#This Row],[Current Month Low]])-1</f>
        <v>0.25782414307004453</v>
      </c>
      <c r="AH667" s="2">
        <f>(Table2[[#This Row],[Current Month High]]/Table2[[#This Row],[Close Price]])-1</f>
        <v>0.24170616113744092</v>
      </c>
      <c r="AI667">
        <v>221.68246445497601</v>
      </c>
      <c r="AJ667">
        <v>25.782414307004402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-0.55000000000000004</v>
      </c>
      <c r="AM667" t="s">
        <v>10217</v>
      </c>
      <c r="AN667">
        <v>19.38</v>
      </c>
      <c r="AO667" t="s">
        <v>10218</v>
      </c>
      <c r="AP667">
        <v>1.8438722029420001E-3</v>
      </c>
      <c r="AQ667">
        <f>(Table2[[#This Row],[Sharpe Ratio]]-AVERAGE(Table2[Sharpe Ratio]))/_xlfn.STDEV.P(Table2[Sharpe Ratio])</f>
        <v>-0.64178045942901152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609</v>
      </c>
      <c r="AT667">
        <f>_xlfn.RANK.AVG(Table2[[#This Row],[6M Return vs Nifty Z-Score]],Table2[6M Return vs Nifty Z-Score])</f>
        <v>734</v>
      </c>
      <c r="AU667">
        <f>_xlfn.RANK.AVG(Table2[[#This Row],[Sharpe Ratio Z-Score]],Table2[Sharpe Ratio Z-Score])</f>
        <v>509</v>
      </c>
      <c r="AV667">
        <f>(Table2[[#This Row],[Rank 1Y]]+Table2[[#This Row],[Rank 6M]]+Table2[[#This Row],[Rank Sharpe]])/3</f>
        <v>617.33333333333337</v>
      </c>
    </row>
    <row r="668" spans="1:48" x14ac:dyDescent="0.3">
      <c r="A668" t="s">
        <v>277</v>
      </c>
      <c r="B668" t="s">
        <v>278</v>
      </c>
      <c r="C668" t="s">
        <v>10181</v>
      </c>
      <c r="D668" t="s">
        <v>77</v>
      </c>
      <c r="E668">
        <v>100089.618585659</v>
      </c>
      <c r="F668">
        <v>27740.45</v>
      </c>
      <c r="G668">
        <v>-11.245138059577901</v>
      </c>
      <c r="H668">
        <f>(Table2[[#This Row],[1Y Return vs Nifty]]-AVERAGE(Table2[1Y Return vs Nifty]))/_xlfn.STDEV.P(Table2[1Y Return vs Nifty])</f>
        <v>-0.69746563646532744</v>
      </c>
      <c r="I668">
        <v>-5.6971585836878802</v>
      </c>
      <c r="J668">
        <f>(Table2[[#This Row],[1M Return vs Nifty]]-AVERAGE(Table2[1M Return vs Nifty]))/_xlfn.STDEV.P(Table2[1M Return vs Nifty])</f>
        <v>-0.78088187124166619</v>
      </c>
      <c r="K668">
        <v>-17.703059692707502</v>
      </c>
      <c r="L668">
        <f>(Table2[[#This Row],[6M Return vs Nifty]]-AVERAGE(Table2[6M Return vs Nifty]))/_xlfn.STDEV.P(Table2[6M Return vs Nifty])</f>
        <v>-0.81340836113288206</v>
      </c>
      <c r="M668">
        <v>-4.7208902822601004</v>
      </c>
      <c r="N668">
        <f>(Table2[[#This Row],[1W Return vs Nifty]]-AVERAGE(Table2[1W Return vs Nifty]))/_xlfn.STDEV.P(Table2[1W Return vs Nifty])</f>
        <v>-1.3708795913915408</v>
      </c>
      <c r="O668">
        <v>27556.42</v>
      </c>
      <c r="P668">
        <v>27117.112079216498</v>
      </c>
      <c r="Q668">
        <v>26329.363275979798</v>
      </c>
      <c r="R668">
        <v>53.995636186194098</v>
      </c>
      <c r="S668" s="2">
        <f>(Table2[[#This Row],[Close Price]]-Table2[[#This Row],[20D EMA]])/Table2[[#This Row],[20D EMA]]</f>
        <v>6.6782985598275281E-3</v>
      </c>
      <c r="T668" s="2">
        <f>(Table2[[#This Row],[Close Price]]-Table2[[#This Row],[50D EMA]])/Table2[[#This Row],[50D EMA]]</f>
        <v>2.2986884405778972E-2</v>
      </c>
      <c r="U668" s="2">
        <f>(Table2[[#This Row],[Close Price]]-Table2[[#This Row],[200D EMA]])/Table2[[#This Row],[200D EMA]]</f>
        <v>5.3593651666750813E-2</v>
      </c>
      <c r="V668">
        <v>1.00460831849794</v>
      </c>
      <c r="W668">
        <v>27488.05</v>
      </c>
      <c r="X668">
        <v>27899.8</v>
      </c>
      <c r="Y668">
        <v>26960.1</v>
      </c>
      <c r="Z668">
        <v>27813.4</v>
      </c>
      <c r="AA668">
        <v>26811.05</v>
      </c>
      <c r="AB668">
        <v>28683.200000000001</v>
      </c>
      <c r="AC668" s="2">
        <f>(Table2[[#This Row],[Close Price]]/Table2[[#This Row],[Day Low]])-1</f>
        <v>9.182171889239088E-3</v>
      </c>
      <c r="AD668" s="2">
        <f>(Table2[[#This Row],[Day High]]/Table2[[#This Row],[Close Price]])-1</f>
        <v>5.7443192161625856E-3</v>
      </c>
      <c r="AE668" s="2">
        <f>(Table2[[#This Row],[Close Price]]/Table2[[#This Row],[Current Week Low]])-1</f>
        <v>2.8944625576314609E-2</v>
      </c>
      <c r="AF668" s="2">
        <f>(Table2[[#This Row],[Current Week High]]/Table2[[#This Row],[Close Price]])-1</f>
        <v>2.6297338363292511E-3</v>
      </c>
      <c r="AG668" s="2">
        <f>(Table2[[#This Row],[Close Price]]/Table2[[#This Row],[Current Month Low]])-1</f>
        <v>3.4664811710097165E-2</v>
      </c>
      <c r="AH668" s="2">
        <f>(Table2[[#This Row],[Current Month High]]/Table2[[#This Row],[Close Price]])-1</f>
        <v>3.3984668597661472E-2</v>
      </c>
      <c r="AI668">
        <v>10.804799489554</v>
      </c>
      <c r="AJ668">
        <v>18.291117649567099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-7.0000000000000007E-2</v>
      </c>
      <c r="AM668" t="s">
        <v>10217</v>
      </c>
      <c r="AN668">
        <v>0.27</v>
      </c>
      <c r="AO668" t="s">
        <v>10218</v>
      </c>
      <c r="AP668">
        <v>-6.4963396824223002E-2</v>
      </c>
      <c r="AQ668">
        <f>(Table2[[#This Row],[Sharpe Ratio]]-AVERAGE(Table2[Sharpe Ratio]))/_xlfn.STDEV.P(Table2[Sharpe Ratio])</f>
        <v>-1.4151231596348059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-5.0777586198662226</v>
      </c>
      <c r="AS668">
        <f>_xlfn.RANK.AVG(Table2[[#This Row],[1Y Return vs Nifty Z-Score]],Table2[1Y Return vs Nifty Z-Score])</f>
        <v>580</v>
      </c>
      <c r="AT668">
        <f>_xlfn.RANK.AVG(Table2[[#This Row],[6M Return vs Nifty Z-Score]],Table2[6M Return vs Nifty Z-Score])</f>
        <v>596</v>
      </c>
      <c r="AU668">
        <f>_xlfn.RANK.AVG(Table2[[#This Row],[Sharpe Ratio Z-Score]],Table2[Sharpe Ratio Z-Score])</f>
        <v>677</v>
      </c>
      <c r="AV668">
        <f>(Table2[[#This Row],[Rank 1Y]]+Table2[[#This Row],[Rank 6M]]+Table2[[#This Row],[Rank Sharpe]])/3</f>
        <v>617.66666666666663</v>
      </c>
    </row>
    <row r="669" spans="1:48" x14ac:dyDescent="0.3">
      <c r="A669" t="s">
        <v>2231</v>
      </c>
      <c r="B669" t="s">
        <v>2232</v>
      </c>
      <c r="C669" t="s">
        <v>10185</v>
      </c>
      <c r="D669" t="s">
        <v>231</v>
      </c>
      <c r="E669">
        <v>2496.9394493099999</v>
      </c>
      <c r="F669">
        <v>323.10000000000002</v>
      </c>
      <c r="G669">
        <v>-48.967725465289199</v>
      </c>
      <c r="H669">
        <f>(Table2[[#This Row],[1Y Return vs Nifty]]-AVERAGE(Table2[1Y Return vs Nifty]))/_xlfn.STDEV.P(Table2[1Y Return vs Nifty])</f>
        <v>-1.2146989007593252</v>
      </c>
      <c r="I669">
        <v>6.9406323671359802</v>
      </c>
      <c r="J669">
        <f>(Table2[[#This Row],[1M Return vs Nifty]]-AVERAGE(Table2[1M Return vs Nifty]))/_xlfn.STDEV.P(Table2[1M Return vs Nifty])</f>
        <v>0.49106299929641745</v>
      </c>
      <c r="K669">
        <v>-18.037253244267699</v>
      </c>
      <c r="L669">
        <f>(Table2[[#This Row],[6M Return vs Nifty]]-AVERAGE(Table2[6M Return vs Nifty]))/_xlfn.STDEV.P(Table2[6M Return vs Nifty])</f>
        <v>-0.82475239411915957</v>
      </c>
      <c r="M669">
        <v>7.2941863636976203</v>
      </c>
      <c r="N669">
        <f>(Table2[[#This Row],[1W Return vs Nifty]]-AVERAGE(Table2[1W Return vs Nifty]))/_xlfn.STDEV.P(Table2[1W Return vs Nifty])</f>
        <v>1.100333959525285</v>
      </c>
      <c r="O669">
        <v>308.56</v>
      </c>
      <c r="P669">
        <v>301.31472056460098</v>
      </c>
      <c r="Q669">
        <v>320.59944202156203</v>
      </c>
      <c r="R669">
        <v>66.357142874864607</v>
      </c>
      <c r="S669" s="2">
        <f>(Table2[[#This Row],[Close Price]]-Table2[[#This Row],[20D EMA]])/Table2[[#This Row],[20D EMA]]</f>
        <v>4.7122115633912436E-2</v>
      </c>
      <c r="T669" s="2">
        <f>(Table2[[#This Row],[Close Price]]-Table2[[#This Row],[50D EMA]])/Table2[[#This Row],[50D EMA]]</f>
        <v>7.2300747187452288E-2</v>
      </c>
      <c r="U669" s="2">
        <f>(Table2[[#This Row],[Close Price]]-Table2[[#This Row],[200D EMA]])/Table2[[#This Row],[200D EMA]]</f>
        <v>7.799632970882776E-3</v>
      </c>
      <c r="V669">
        <v>1.6477314842781801</v>
      </c>
      <c r="W669">
        <v>322.5</v>
      </c>
      <c r="X669">
        <v>329.5</v>
      </c>
      <c r="Y669">
        <v>298.64999999999998</v>
      </c>
      <c r="Z669">
        <v>342.95</v>
      </c>
      <c r="AA669">
        <v>288</v>
      </c>
      <c r="AB669">
        <v>342.95</v>
      </c>
      <c r="AC669" s="2">
        <f>(Table2[[#This Row],[Close Price]]/Table2[[#This Row],[Day Low]])-1</f>
        <v>1.8604651162792418E-3</v>
      </c>
      <c r="AD669" s="2">
        <f>(Table2[[#This Row],[Day High]]/Table2[[#This Row],[Close Price]])-1</f>
        <v>1.9808108944599168E-2</v>
      </c>
      <c r="AE669" s="2">
        <f>(Table2[[#This Row],[Close Price]]/Table2[[#This Row],[Current Week Low]])-1</f>
        <v>8.1868407835258727E-2</v>
      </c>
      <c r="AF669" s="2">
        <f>(Table2[[#This Row],[Current Week High]]/Table2[[#This Row],[Close Price]])-1</f>
        <v>6.1436087898483427E-2</v>
      </c>
      <c r="AG669" s="2">
        <f>(Table2[[#This Row],[Close Price]]/Table2[[#This Row],[Current Month Low]])-1</f>
        <v>0.12187500000000018</v>
      </c>
      <c r="AH669" s="2">
        <f>(Table2[[#This Row],[Current Month High]]/Table2[[#This Row],[Close Price]])-1</f>
        <v>6.1436087898483427E-2</v>
      </c>
      <c r="AI669">
        <v>35.468895078922898</v>
      </c>
      <c r="AJ669">
        <v>31.6357710327969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</v>
      </c>
      <c r="AM669" t="s">
        <v>10219</v>
      </c>
      <c r="AN669">
        <v>1.7</v>
      </c>
      <c r="AO669" t="s">
        <v>10218</v>
      </c>
      <c r="AQ669">
        <f>(Table2[[#This Row],[Sharpe Ratio]]-AVERAGE(Table2[Sharpe Ratio]))/_xlfn.STDEV.P(Table2[Sharpe Ratio])</f>
        <v>-0.66312462046151466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719</v>
      </c>
      <c r="AT669">
        <f>_xlfn.RANK.AVG(Table2[[#This Row],[6M Return vs Nifty Z-Score]],Table2[6M Return vs Nifty Z-Score])</f>
        <v>599</v>
      </c>
      <c r="AU669">
        <f>_xlfn.RANK.AVG(Table2[[#This Row],[Sharpe Ratio Z-Score]],Table2[Sharpe Ratio Z-Score])</f>
        <v>537.5</v>
      </c>
      <c r="AV669">
        <f>(Table2[[#This Row],[Rank 1Y]]+Table2[[#This Row],[Rank 6M]]+Table2[[#This Row],[Rank Sharpe]])/3</f>
        <v>618.5</v>
      </c>
    </row>
    <row r="670" spans="1:48" x14ac:dyDescent="0.3">
      <c r="A670" t="s">
        <v>1603</v>
      </c>
      <c r="B670" t="s">
        <v>1604</v>
      </c>
      <c r="C670" t="s">
        <v>10173</v>
      </c>
      <c r="D670" t="s">
        <v>413</v>
      </c>
      <c r="E670">
        <v>5544.1261604739902</v>
      </c>
      <c r="F670">
        <v>50.38</v>
      </c>
      <c r="G670">
        <v>-28.3903229218147</v>
      </c>
      <c r="H670">
        <f>(Table2[[#This Row],[1Y Return vs Nifty]]-AVERAGE(Table2[1Y Return vs Nifty]))/_xlfn.STDEV.P(Table2[1Y Return vs Nifty])</f>
        <v>-0.93255184192206475</v>
      </c>
      <c r="I670">
        <v>-6.1419392182460202</v>
      </c>
      <c r="J670">
        <f>(Table2[[#This Row],[1M Return vs Nifty]]-AVERAGE(Table2[1M Return vs Nifty]))/_xlfn.STDEV.P(Table2[1M Return vs Nifty])</f>
        <v>-0.82564732501774862</v>
      </c>
      <c r="K670">
        <v>-27.228850703964898</v>
      </c>
      <c r="L670">
        <f>(Table2[[#This Row],[6M Return vs Nifty]]-AVERAGE(Table2[6M Return vs Nifty]))/_xlfn.STDEV.P(Table2[6M Return vs Nifty])</f>
        <v>-1.1367565734116725</v>
      </c>
      <c r="M670">
        <v>-1.57726514018884</v>
      </c>
      <c r="N670">
        <f>(Table2[[#This Row],[1W Return vs Nifty]]-AVERAGE(Table2[1W Return vs Nifty]))/_xlfn.STDEV.P(Table2[1W Return vs Nifty])</f>
        <v>-0.72431117747277152</v>
      </c>
      <c r="O670">
        <v>50.46</v>
      </c>
      <c r="P670">
        <v>51.3786963224644</v>
      </c>
      <c r="Q670">
        <v>52.213187503442498</v>
      </c>
      <c r="R670">
        <v>52.768607945394898</v>
      </c>
      <c r="S670" s="2">
        <f>(Table2[[#This Row],[Close Price]]-Table2[[#This Row],[20D EMA]])/Table2[[#This Row],[20D EMA]]</f>
        <v>-1.5854141894569619E-3</v>
      </c>
      <c r="T670" s="2">
        <f>(Table2[[#This Row],[Close Price]]-Table2[[#This Row],[50D EMA]])/Table2[[#This Row],[50D EMA]]</f>
        <v>-1.9437945957140518E-2</v>
      </c>
      <c r="U670" s="2">
        <f>(Table2[[#This Row],[Close Price]]-Table2[[#This Row],[200D EMA]])/Table2[[#This Row],[200D EMA]]</f>
        <v>-3.5109664647875224E-2</v>
      </c>
      <c r="V670">
        <v>0.77985049292314401</v>
      </c>
      <c r="W670">
        <v>50.61</v>
      </c>
      <c r="X670">
        <v>51.1</v>
      </c>
      <c r="Y670">
        <v>49.4</v>
      </c>
      <c r="Z670">
        <v>50.76</v>
      </c>
      <c r="AA670">
        <v>48.75</v>
      </c>
      <c r="AB670">
        <v>53.05</v>
      </c>
      <c r="AC670" s="2">
        <f>(Table2[[#This Row],[Close Price]]/Table2[[#This Row],[Day Low]])-1</f>
        <v>-4.5445564117763126E-3</v>
      </c>
      <c r="AD670" s="2">
        <f>(Table2[[#This Row],[Day High]]/Table2[[#This Row],[Close Price]])-1</f>
        <v>1.4291385470424744E-2</v>
      </c>
      <c r="AE670" s="2">
        <f>(Table2[[#This Row],[Close Price]]/Table2[[#This Row],[Current Week Low]])-1</f>
        <v>1.983805668016192E-2</v>
      </c>
      <c r="AF670" s="2">
        <f>(Table2[[#This Row],[Current Week High]]/Table2[[#This Row],[Close Price]])-1</f>
        <v>7.5426756649463744E-3</v>
      </c>
      <c r="AG670" s="2">
        <f>(Table2[[#This Row],[Close Price]]/Table2[[#This Row],[Current Month Low]])-1</f>
        <v>3.3435897435897477E-2</v>
      </c>
      <c r="AH670" s="2">
        <f>(Table2[[#This Row],[Current Month High]]/Table2[[#This Row],[Close Price]])-1</f>
        <v>5.2997221119491789E-2</v>
      </c>
      <c r="AI670">
        <v>35.5696705041683</v>
      </c>
      <c r="AJ670">
        <v>12.329988851727901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-0.12</v>
      </c>
      <c r="AM670" t="s">
        <v>10217</v>
      </c>
      <c r="AN670">
        <v>-1.25</v>
      </c>
      <c r="AO670" t="s">
        <v>10217</v>
      </c>
      <c r="AQ670">
        <f>(Table2[[#This Row],[Sharpe Ratio]]-AVERAGE(Table2[Sharpe Ratio]))/_xlfn.STDEV.P(Table2[Sharpe Ratio])</f>
        <v>-0.66312462046151466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651</v>
      </c>
      <c r="AT670">
        <f>_xlfn.RANK.AVG(Table2[[#This Row],[6M Return vs Nifty Z-Score]],Table2[6M Return vs Nifty Z-Score])</f>
        <v>670</v>
      </c>
      <c r="AU670">
        <f>_xlfn.RANK.AVG(Table2[[#This Row],[Sharpe Ratio Z-Score]],Table2[Sharpe Ratio Z-Score])</f>
        <v>537.5</v>
      </c>
      <c r="AV670">
        <f>(Table2[[#This Row],[Rank 1Y]]+Table2[[#This Row],[Rank 6M]]+Table2[[#This Row],[Rank Sharpe]])/3</f>
        <v>619.5</v>
      </c>
    </row>
    <row r="671" spans="1:48" x14ac:dyDescent="0.3">
      <c r="A671" t="s">
        <v>1642</v>
      </c>
      <c r="B671" t="s">
        <v>1643</v>
      </c>
      <c r="C671" t="s">
        <v>10173</v>
      </c>
      <c r="D671" t="s">
        <v>413</v>
      </c>
      <c r="E671">
        <v>5224.9499907150002</v>
      </c>
      <c r="F671">
        <v>287.95</v>
      </c>
      <c r="G671">
        <v>-16.6362861600632</v>
      </c>
      <c r="H671">
        <f>(Table2[[#This Row],[1Y Return vs Nifty]]-AVERAGE(Table2[1Y Return vs Nifty]))/_xlfn.STDEV.P(Table2[1Y Return vs Nifty])</f>
        <v>-0.77138636465705845</v>
      </c>
      <c r="I671">
        <v>-5.1273028155632296</v>
      </c>
      <c r="J671">
        <f>(Table2[[#This Row],[1M Return vs Nifty]]-AVERAGE(Table2[1M Return vs Nifty]))/_xlfn.STDEV.P(Table2[1M Return vs Nifty])</f>
        <v>-0.72352808812932268</v>
      </c>
      <c r="K671">
        <v>-28.183922586161799</v>
      </c>
      <c r="L671">
        <f>(Table2[[#This Row],[6M Return vs Nifty]]-AVERAGE(Table2[6M Return vs Nifty]))/_xlfn.STDEV.P(Table2[6M Return vs Nifty])</f>
        <v>-1.1691760108464375</v>
      </c>
      <c r="M671">
        <v>-1.96030178035475</v>
      </c>
      <c r="N671">
        <f>(Table2[[#This Row],[1W Return vs Nifty]]-AVERAGE(Table2[1W Return vs Nifty]))/_xlfn.STDEV.P(Table2[1W Return vs Nifty])</f>
        <v>-0.80309264209156817</v>
      </c>
      <c r="O671">
        <v>291.57</v>
      </c>
      <c r="P671">
        <v>294.42231134618902</v>
      </c>
      <c r="Q671">
        <v>294.381838639264</v>
      </c>
      <c r="R671">
        <v>40.900472410204799</v>
      </c>
      <c r="S671" s="2">
        <f>(Table2[[#This Row],[Close Price]]-Table2[[#This Row],[20D EMA]])/Table2[[#This Row],[20D EMA]]</f>
        <v>-1.2415543437253505E-2</v>
      </c>
      <c r="T671" s="2">
        <f>(Table2[[#This Row],[Close Price]]-Table2[[#This Row],[50D EMA]])/Table2[[#This Row],[50D EMA]]</f>
        <v>-2.1983087207608824E-2</v>
      </c>
      <c r="U671" s="2">
        <f>(Table2[[#This Row],[Close Price]]-Table2[[#This Row],[200D EMA]])/Table2[[#This Row],[200D EMA]]</f>
        <v>-2.1848625815349978E-2</v>
      </c>
      <c r="V671">
        <v>0.97238468056299399</v>
      </c>
      <c r="W671">
        <v>287.55</v>
      </c>
      <c r="X671">
        <v>291.95</v>
      </c>
      <c r="Y671">
        <v>285.05</v>
      </c>
      <c r="Z671">
        <v>294</v>
      </c>
      <c r="AA671">
        <v>279.39999999999998</v>
      </c>
      <c r="AB671">
        <v>304.7</v>
      </c>
      <c r="AC671" s="2">
        <f>(Table2[[#This Row],[Close Price]]/Table2[[#This Row],[Day Low]])-1</f>
        <v>1.3910624239261704E-3</v>
      </c>
      <c r="AD671" s="2">
        <f>(Table2[[#This Row],[Day High]]/Table2[[#This Row],[Close Price]])-1</f>
        <v>1.389130057301613E-2</v>
      </c>
      <c r="AE671" s="2">
        <f>(Table2[[#This Row],[Close Price]]/Table2[[#This Row],[Current Week Low]])-1</f>
        <v>1.0173653744957045E-2</v>
      </c>
      <c r="AF671" s="2">
        <f>(Table2[[#This Row],[Current Week High]]/Table2[[#This Row],[Close Price]])-1</f>
        <v>2.1010592116686988E-2</v>
      </c>
      <c r="AG671" s="2">
        <f>(Table2[[#This Row],[Close Price]]/Table2[[#This Row],[Current Month Low]])-1</f>
        <v>3.0601288475304189E-2</v>
      </c>
      <c r="AH671" s="2">
        <f>(Table2[[#This Row],[Current Month High]]/Table2[[#This Row],[Close Price]])-1</f>
        <v>5.8169821149505196E-2</v>
      </c>
      <c r="AI671">
        <v>34.728251432540297</v>
      </c>
      <c r="AJ671">
        <v>16.736486486486399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-0.08</v>
      </c>
      <c r="AM671" t="s">
        <v>10217</v>
      </c>
      <c r="AN671">
        <v>-2.44</v>
      </c>
      <c r="AO671" t="s">
        <v>10217</v>
      </c>
      <c r="AP671">
        <v>-1.5538526195416E-2</v>
      </c>
      <c r="AQ671">
        <f>(Table2[[#This Row],[Sharpe Ratio]]-AVERAGE(Table2[Sharpe Ratio]))/_xlfn.STDEV.P(Table2[Sharpe Ratio])</f>
        <v>-0.84299435589846716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605</v>
      </c>
      <c r="AT671">
        <f>_xlfn.RANK.AVG(Table2[[#This Row],[6M Return vs Nifty Z-Score]],Table2[6M Return vs Nifty Z-Score])</f>
        <v>674</v>
      </c>
      <c r="AU671">
        <f>_xlfn.RANK.AVG(Table2[[#This Row],[Sharpe Ratio Z-Score]],Table2[Sharpe Ratio Z-Score])</f>
        <v>586</v>
      </c>
      <c r="AV671">
        <f>(Table2[[#This Row],[Rank 1Y]]+Table2[[#This Row],[Rank 6M]]+Table2[[#This Row],[Rank Sharpe]])/3</f>
        <v>621.66666666666663</v>
      </c>
    </row>
    <row r="672" spans="1:48" x14ac:dyDescent="0.3">
      <c r="A672" t="s">
        <v>1074</v>
      </c>
      <c r="B672" t="s">
        <v>1075</v>
      </c>
      <c r="C672" t="s">
        <v>10187</v>
      </c>
      <c r="D672" t="s">
        <v>548</v>
      </c>
      <c r="E672">
        <v>11852.64541166</v>
      </c>
      <c r="F672">
        <v>894.2</v>
      </c>
      <c r="G672">
        <v>-40.114374022879801</v>
      </c>
      <c r="H672">
        <f>(Table2[[#This Row],[1Y Return vs Nifty]]-AVERAGE(Table2[1Y Return vs Nifty]))/_xlfn.STDEV.P(Table2[1Y Return vs Nifty])</f>
        <v>-1.0933061707949412</v>
      </c>
      <c r="I672">
        <v>-5.2291159067268502</v>
      </c>
      <c r="J672">
        <f>(Table2[[#This Row],[1M Return vs Nifty]]-AVERAGE(Table2[1M Return vs Nifty]))/_xlfn.STDEV.P(Table2[1M Return vs Nifty])</f>
        <v>-0.73377518270171327</v>
      </c>
      <c r="K672">
        <v>-13.669505190028</v>
      </c>
      <c r="L672">
        <f>(Table2[[#This Row],[6M Return vs Nifty]]-AVERAGE(Table2[6M Return vs Nifty]))/_xlfn.STDEV.P(Table2[6M Return vs Nifty])</f>
        <v>-0.67649137061428322</v>
      </c>
      <c r="M672">
        <v>0.65712478172566802</v>
      </c>
      <c r="N672">
        <f>(Table2[[#This Row],[1W Return vs Nifty]]-AVERAGE(Table2[1W Return vs Nifty]))/_xlfn.STDEV.P(Table2[1W Return vs Nifty])</f>
        <v>-0.26475067563237809</v>
      </c>
      <c r="O672">
        <v>897.49</v>
      </c>
      <c r="P672">
        <v>878.44705065538994</v>
      </c>
      <c r="Q672">
        <v>873.51701474231197</v>
      </c>
      <c r="R672">
        <v>44.796553924085899</v>
      </c>
      <c r="S672" s="2">
        <f>(Table2[[#This Row],[Close Price]]-Table2[[#This Row],[20D EMA]])/Table2[[#This Row],[20D EMA]]</f>
        <v>-3.6657790058941754E-3</v>
      </c>
      <c r="T672" s="2">
        <f>(Table2[[#This Row],[Close Price]]-Table2[[#This Row],[50D EMA]])/Table2[[#This Row],[50D EMA]]</f>
        <v>1.793272495235447E-2</v>
      </c>
      <c r="U672" s="2">
        <f>(Table2[[#This Row],[Close Price]]-Table2[[#This Row],[200D EMA]])/Table2[[#This Row],[200D EMA]]</f>
        <v>2.3677827573615799E-2</v>
      </c>
      <c r="V672">
        <v>0.814137067308222</v>
      </c>
      <c r="W672">
        <v>900</v>
      </c>
      <c r="X672">
        <v>909</v>
      </c>
      <c r="Y672">
        <v>890.8</v>
      </c>
      <c r="Z672">
        <v>923.1</v>
      </c>
      <c r="AA672">
        <v>859</v>
      </c>
      <c r="AB672">
        <v>938.4</v>
      </c>
      <c r="AC672" s="2">
        <f>(Table2[[#This Row],[Close Price]]/Table2[[#This Row],[Day Low]])-1</f>
        <v>-6.4444444444443638E-3</v>
      </c>
      <c r="AD672" s="2">
        <f>(Table2[[#This Row],[Day High]]/Table2[[#This Row],[Close Price]])-1</f>
        <v>1.6551107134869181E-2</v>
      </c>
      <c r="AE672" s="2">
        <f>(Table2[[#This Row],[Close Price]]/Table2[[#This Row],[Current Week Low]])-1</f>
        <v>3.8167938931299439E-3</v>
      </c>
      <c r="AF672" s="2">
        <f>(Table2[[#This Row],[Current Week High]]/Table2[[#This Row],[Close Price]])-1</f>
        <v>3.2319391634980876E-2</v>
      </c>
      <c r="AG672" s="2">
        <f>(Table2[[#This Row],[Close Price]]/Table2[[#This Row],[Current Month Low]])-1</f>
        <v>4.0977881257275861E-2</v>
      </c>
      <c r="AH672" s="2">
        <f>(Table2[[#This Row],[Current Month High]]/Table2[[#This Row],[Close Price]])-1</f>
        <v>4.9429657794676674E-2</v>
      </c>
      <c r="AI672">
        <v>23.993513755312001</v>
      </c>
      <c r="AJ672">
        <v>17.418422953187498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-0.03</v>
      </c>
      <c r="AM672" t="s">
        <v>10217</v>
      </c>
      <c r="AN672">
        <v>0.88</v>
      </c>
      <c r="AO672" t="s">
        <v>10218</v>
      </c>
      <c r="AP672">
        <v>-2.8159691676209998E-2</v>
      </c>
      <c r="AQ672">
        <f>(Table2[[#This Row],[Sharpe Ratio]]-AVERAGE(Table2[Sharpe Ratio]))/_xlfn.STDEV.P(Table2[Sharpe Ratio])</f>
        <v>-0.98909352047728882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-3.7574169202206047</v>
      </c>
      <c r="AS672">
        <f>_xlfn.RANK.AVG(Table2[[#This Row],[1Y Return vs Nifty Z-Score]],Table2[1Y Return vs Nifty Z-Score])</f>
        <v>703</v>
      </c>
      <c r="AT672">
        <f>_xlfn.RANK.AVG(Table2[[#This Row],[6M Return vs Nifty Z-Score]],Table2[6M Return vs Nifty Z-Score])</f>
        <v>550</v>
      </c>
      <c r="AU672">
        <f>_xlfn.RANK.AVG(Table2[[#This Row],[Sharpe Ratio Z-Score]],Table2[Sharpe Ratio Z-Score])</f>
        <v>616</v>
      </c>
      <c r="AV672">
        <f>(Table2[[#This Row],[Rank 1Y]]+Table2[[#This Row],[Rank 6M]]+Table2[[#This Row],[Rank Sharpe]])/3</f>
        <v>623</v>
      </c>
    </row>
    <row r="673" spans="1:48" x14ac:dyDescent="0.3">
      <c r="A673" t="s">
        <v>784</v>
      </c>
      <c r="B673" t="s">
        <v>785</v>
      </c>
      <c r="C673" t="s">
        <v>10185</v>
      </c>
      <c r="D673" t="s">
        <v>553</v>
      </c>
      <c r="E673">
        <v>20516.851210199999</v>
      </c>
      <c r="F673">
        <v>1596.3</v>
      </c>
      <c r="G673">
        <v>-34.379051318692298</v>
      </c>
      <c r="H673">
        <f>(Table2[[#This Row],[1Y Return vs Nifty]]-AVERAGE(Table2[1Y Return vs Nifty]))/_xlfn.STDEV.P(Table2[1Y Return vs Nifty])</f>
        <v>-1.0146662924599452</v>
      </c>
      <c r="I673">
        <v>2.1357830379434799</v>
      </c>
      <c r="J673">
        <f>(Table2[[#This Row],[1M Return vs Nifty]]-AVERAGE(Table2[1M Return vs Nifty]))/_xlfn.STDEV.P(Table2[1M Return vs Nifty])</f>
        <v>7.473463612861715E-3</v>
      </c>
      <c r="K673">
        <v>-7.6004494052693001</v>
      </c>
      <c r="L673">
        <f>(Table2[[#This Row],[6M Return vs Nifty]]-AVERAGE(Table2[6M Return vs Nifty]))/_xlfn.STDEV.P(Table2[6M Return vs Nifty])</f>
        <v>-0.47048030697633142</v>
      </c>
      <c r="M673">
        <v>-3.0083084578418299E-2</v>
      </c>
      <c r="N673">
        <f>(Table2[[#This Row],[1W Return vs Nifty]]-AVERAGE(Table2[1W Return vs Nifty]))/_xlfn.STDEV.P(Table2[1W Return vs Nifty])</f>
        <v>-0.40609287772966068</v>
      </c>
      <c r="O673">
        <v>1553.58</v>
      </c>
      <c r="P673">
        <v>1495.58881634364</v>
      </c>
      <c r="Q673">
        <v>1488.3718175665399</v>
      </c>
      <c r="R673">
        <v>64.534233053699197</v>
      </c>
      <c r="S673" s="2">
        <f>(Table2[[#This Row],[Close Price]]-Table2[[#This Row],[20D EMA]])/Table2[[#This Row],[20D EMA]]</f>
        <v>2.7497779322596859E-2</v>
      </c>
      <c r="T673" s="2">
        <f>(Table2[[#This Row],[Close Price]]-Table2[[#This Row],[50D EMA]])/Table2[[#This Row],[50D EMA]]</f>
        <v>6.7338818367587761E-2</v>
      </c>
      <c r="U673" s="2">
        <f>(Table2[[#This Row],[Close Price]]-Table2[[#This Row],[200D EMA]])/Table2[[#This Row],[200D EMA]]</f>
        <v>7.2514260992875168E-2</v>
      </c>
      <c r="V673">
        <v>0.94985630737539495</v>
      </c>
      <c r="W673">
        <v>1588.65</v>
      </c>
      <c r="X673">
        <v>1612.1</v>
      </c>
      <c r="Y673">
        <v>1585</v>
      </c>
      <c r="Z673">
        <v>1633</v>
      </c>
      <c r="AA673">
        <v>1482.75</v>
      </c>
      <c r="AB673">
        <v>1633</v>
      </c>
      <c r="AC673" s="2">
        <f>(Table2[[#This Row],[Close Price]]/Table2[[#This Row],[Day Low]])-1</f>
        <v>4.8154093097911854E-3</v>
      </c>
      <c r="AD673" s="2">
        <f>(Table2[[#This Row],[Day High]]/Table2[[#This Row],[Close Price]])-1</f>
        <v>9.897888868007243E-3</v>
      </c>
      <c r="AE673" s="2">
        <f>(Table2[[#This Row],[Close Price]]/Table2[[#This Row],[Current Week Low]])-1</f>
        <v>7.1293375394321234E-3</v>
      </c>
      <c r="AF673" s="2">
        <f>(Table2[[#This Row],[Current Week High]]/Table2[[#This Row],[Close Price]])-1</f>
        <v>2.2990665914928377E-2</v>
      </c>
      <c r="AG673" s="2">
        <f>(Table2[[#This Row],[Close Price]]/Table2[[#This Row],[Current Month Low]])-1</f>
        <v>7.6580677794638286E-2</v>
      </c>
      <c r="AH673" s="2">
        <f>(Table2[[#This Row],[Current Month High]]/Table2[[#This Row],[Close Price]])-1</f>
        <v>2.2990665914928377E-2</v>
      </c>
      <c r="AI673">
        <v>10.972248324249801</v>
      </c>
      <c r="AJ673">
        <v>25.791962174940799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7.0000000000000007E-2</v>
      </c>
      <c r="AM673" t="s">
        <v>10218</v>
      </c>
      <c r="AN673">
        <v>5.29</v>
      </c>
      <c r="AO673" t="s">
        <v>10218</v>
      </c>
      <c r="AP673">
        <v>-8.7785205581109998E-2</v>
      </c>
      <c r="AQ673">
        <f>(Table2[[#This Row],[Sharpe Ratio]]-AVERAGE(Table2[Sharpe Ratio]))/_xlfn.STDEV.P(Table2[Sharpe Ratio])</f>
        <v>-1.6793021848312231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-3.5630681983842987</v>
      </c>
      <c r="AS673">
        <f>_xlfn.RANK.AVG(Table2[[#This Row],[1Y Return vs Nifty Z-Score]],Table2[1Y Return vs Nifty Z-Score])</f>
        <v>681</v>
      </c>
      <c r="AT673">
        <f>_xlfn.RANK.AVG(Table2[[#This Row],[6M Return vs Nifty Z-Score]],Table2[6M Return vs Nifty Z-Score])</f>
        <v>486</v>
      </c>
      <c r="AU673">
        <f>_xlfn.RANK.AVG(Table2[[#This Row],[Sharpe Ratio Z-Score]],Table2[Sharpe Ratio Z-Score])</f>
        <v>704</v>
      </c>
      <c r="AV673">
        <f>(Table2[[#This Row],[Rank 1Y]]+Table2[[#This Row],[Rank 6M]]+Table2[[#This Row],[Rank Sharpe]])/3</f>
        <v>623.66666666666663</v>
      </c>
    </row>
    <row r="674" spans="1:48" x14ac:dyDescent="0.3">
      <c r="A674" t="s">
        <v>563</v>
      </c>
      <c r="B674" t="s">
        <v>564</v>
      </c>
      <c r="C674" t="s">
        <v>10173</v>
      </c>
      <c r="D674" t="s">
        <v>37</v>
      </c>
      <c r="E674">
        <v>35487.871713250002</v>
      </c>
      <c r="F674">
        <v>606.1</v>
      </c>
      <c r="G674">
        <v>-29.5790185670837</v>
      </c>
      <c r="H674">
        <f>(Table2[[#This Row],[1Y Return vs Nifty]]-AVERAGE(Table2[1Y Return vs Nifty]))/_xlfn.STDEV.P(Table2[1Y Return vs Nifty])</f>
        <v>-0.9488506424852905</v>
      </c>
      <c r="I674">
        <v>6.73225094976927</v>
      </c>
      <c r="J674">
        <f>(Table2[[#This Row],[1M Return vs Nifty]]-AVERAGE(Table2[1M Return vs Nifty]))/_xlfn.STDEV.P(Table2[1M Return vs Nifty])</f>
        <v>0.47009021410267554</v>
      </c>
      <c r="K674">
        <v>-10.138632092099501</v>
      </c>
      <c r="L674">
        <f>(Table2[[#This Row],[6M Return vs Nifty]]-AVERAGE(Table2[6M Return vs Nifty]))/_xlfn.STDEV.P(Table2[6M Return vs Nifty])</f>
        <v>-0.55663764900216584</v>
      </c>
      <c r="M674">
        <v>1.00839794976002</v>
      </c>
      <c r="N674">
        <f>(Table2[[#This Row],[1W Return vs Nifty]]-AVERAGE(Table2[1W Return vs Nifty]))/_xlfn.STDEV.P(Table2[1W Return vs Nifty])</f>
        <v>-0.19250219661730478</v>
      </c>
      <c r="O674">
        <v>590.66999999999996</v>
      </c>
      <c r="P674">
        <v>568.80827110457199</v>
      </c>
      <c r="Q674">
        <v>563.65133176195002</v>
      </c>
      <c r="R674">
        <v>61.644127045810798</v>
      </c>
      <c r="S674" s="2">
        <f>(Table2[[#This Row],[Close Price]]-Table2[[#This Row],[20D EMA]])/Table2[[#This Row],[20D EMA]]</f>
        <v>2.6122877410398471E-2</v>
      </c>
      <c r="T674" s="2">
        <f>(Table2[[#This Row],[Close Price]]-Table2[[#This Row],[50D EMA]])/Table2[[#This Row],[50D EMA]]</f>
        <v>6.5561157932902445E-2</v>
      </c>
      <c r="U674" s="2">
        <f>(Table2[[#This Row],[Close Price]]-Table2[[#This Row],[200D EMA]])/Table2[[#This Row],[200D EMA]]</f>
        <v>7.5310153362642254E-2</v>
      </c>
      <c r="V674">
        <v>0.97196804167659101</v>
      </c>
      <c r="W674">
        <v>606.85</v>
      </c>
      <c r="X674">
        <v>613.79999999999995</v>
      </c>
      <c r="Y674">
        <v>597.5</v>
      </c>
      <c r="Z674">
        <v>634.9</v>
      </c>
      <c r="AA674">
        <v>555.54999999999995</v>
      </c>
      <c r="AB674">
        <v>634.9</v>
      </c>
      <c r="AC674" s="2">
        <f>(Table2[[#This Row],[Close Price]]/Table2[[#This Row],[Day Low]])-1</f>
        <v>-1.2358902529455706E-3</v>
      </c>
      <c r="AD674" s="2">
        <f>(Table2[[#This Row],[Day High]]/Table2[[#This Row],[Close Price]])-1</f>
        <v>1.2704174228675091E-2</v>
      </c>
      <c r="AE674" s="2">
        <f>(Table2[[#This Row],[Close Price]]/Table2[[#This Row],[Current Week Low]])-1</f>
        <v>1.4393305439330595E-2</v>
      </c>
      <c r="AF674" s="2">
        <f>(Table2[[#This Row],[Current Week High]]/Table2[[#This Row],[Close Price]])-1</f>
        <v>4.7516911400758977E-2</v>
      </c>
      <c r="AG674" s="2">
        <f>(Table2[[#This Row],[Close Price]]/Table2[[#This Row],[Current Month Low]])-1</f>
        <v>9.0990909909099305E-2</v>
      </c>
      <c r="AH674" s="2">
        <f>(Table2[[#This Row],[Current Month High]]/Table2[[#This Row],[Close Price]])-1</f>
        <v>4.7516911400758977E-2</v>
      </c>
      <c r="AI674">
        <v>11.367761095528699</v>
      </c>
      <c r="AJ674">
        <v>33.267370272647298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0.04</v>
      </c>
      <c r="AM674" t="s">
        <v>10218</v>
      </c>
      <c r="AN674">
        <v>3.93</v>
      </c>
      <c r="AO674" t="s">
        <v>10218</v>
      </c>
      <c r="AP674">
        <v>-8.7950320072520002E-2</v>
      </c>
      <c r="AQ674">
        <f>(Table2[[#This Row],[Sharpe Ratio]]-AVERAGE(Table2[Sharpe Ratio]))/_xlfn.STDEV.P(Table2[Sharpe Ratio])</f>
        <v>-1.6812135050885768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-2.9091137790906627</v>
      </c>
      <c r="AS674">
        <f>_xlfn.RANK.AVG(Table2[[#This Row],[1Y Return vs Nifty Z-Score]],Table2[1Y Return vs Nifty Z-Score])</f>
        <v>662</v>
      </c>
      <c r="AT674">
        <f>_xlfn.RANK.AVG(Table2[[#This Row],[6M Return vs Nifty Z-Score]],Table2[6M Return vs Nifty Z-Score])</f>
        <v>507</v>
      </c>
      <c r="AU674">
        <f>_xlfn.RANK.AVG(Table2[[#This Row],[Sharpe Ratio Z-Score]],Table2[Sharpe Ratio Z-Score])</f>
        <v>705</v>
      </c>
      <c r="AV674">
        <f>(Table2[[#This Row],[Rank 1Y]]+Table2[[#This Row],[Rank 6M]]+Table2[[#This Row],[Rank Sharpe]])/3</f>
        <v>624.66666666666663</v>
      </c>
    </row>
    <row r="675" spans="1:48" x14ac:dyDescent="0.3">
      <c r="A675" t="s">
        <v>96</v>
      </c>
      <c r="B675" t="s">
        <v>97</v>
      </c>
      <c r="C675" t="s">
        <v>10185</v>
      </c>
      <c r="D675" t="s">
        <v>98</v>
      </c>
      <c r="E675">
        <v>295696.53601855499</v>
      </c>
      <c r="F675">
        <v>3084.45</v>
      </c>
      <c r="G675">
        <v>-34.983113806232602</v>
      </c>
      <c r="H675">
        <f>(Table2[[#This Row],[1Y Return vs Nifty]]-AVERAGE(Table2[1Y Return vs Nifty]))/_xlfn.STDEV.P(Table2[1Y Return vs Nifty])</f>
        <v>-1.0229488953712378</v>
      </c>
      <c r="I675">
        <v>-2.0363747705377699E-2</v>
      </c>
      <c r="J675">
        <f>(Table2[[#This Row],[1M Return vs Nifty]]-AVERAGE(Table2[1M Return vs Nifty]))/_xlfn.STDEV.P(Table2[1M Return vs Nifty])</f>
        <v>-0.20953438647777908</v>
      </c>
      <c r="K675">
        <v>-10.5661060987838</v>
      </c>
      <c r="L675">
        <f>(Table2[[#This Row],[6M Return vs Nifty]]-AVERAGE(Table2[6M Return vs Nifty]))/_xlfn.STDEV.P(Table2[6M Return vs Nifty])</f>
        <v>-0.57114804039052092</v>
      </c>
      <c r="M675">
        <v>1.12442055248385</v>
      </c>
      <c r="N675">
        <f>(Table2[[#This Row],[1W Return vs Nifty]]-AVERAGE(Table2[1W Return vs Nifty]))/_xlfn.STDEV.P(Table2[1W Return vs Nifty])</f>
        <v>-0.16863912553483859</v>
      </c>
      <c r="O675">
        <v>2954.06</v>
      </c>
      <c r="P675">
        <v>2927.9208264261201</v>
      </c>
      <c r="Q675">
        <v>2980.6959075733498</v>
      </c>
      <c r="R675">
        <v>77.235124859261404</v>
      </c>
      <c r="S675" s="2">
        <f>(Table2[[#This Row],[Close Price]]-Table2[[#This Row],[20D EMA]])/Table2[[#This Row],[20D EMA]]</f>
        <v>4.4139252418705061E-2</v>
      </c>
      <c r="T675" s="2">
        <f>(Table2[[#This Row],[Close Price]]-Table2[[#This Row],[50D EMA]])/Table2[[#This Row],[50D EMA]]</f>
        <v>5.3460862794211E-2</v>
      </c>
      <c r="U675" s="2">
        <f>(Table2[[#This Row],[Close Price]]-Table2[[#This Row],[200D EMA]])/Table2[[#This Row],[200D EMA]]</f>
        <v>3.4808680806059984E-2</v>
      </c>
      <c r="V675">
        <v>1.4205208648116701</v>
      </c>
      <c r="W675">
        <v>3062.8</v>
      </c>
      <c r="X675">
        <v>3128.95</v>
      </c>
      <c r="Y675">
        <v>2936</v>
      </c>
      <c r="Z675">
        <v>3098</v>
      </c>
      <c r="AA675">
        <v>2842</v>
      </c>
      <c r="AB675">
        <v>3098</v>
      </c>
      <c r="AC675" s="2">
        <f>(Table2[[#This Row],[Close Price]]/Table2[[#This Row],[Day Low]])-1</f>
        <v>7.0686953114795781E-3</v>
      </c>
      <c r="AD675" s="2">
        <f>(Table2[[#This Row],[Day High]]/Table2[[#This Row],[Close Price]])-1</f>
        <v>1.4427207443790557E-2</v>
      </c>
      <c r="AE675" s="2">
        <f>(Table2[[#This Row],[Close Price]]/Table2[[#This Row],[Current Week Low]])-1</f>
        <v>5.0561989100817328E-2</v>
      </c>
      <c r="AF675" s="2">
        <f>(Table2[[#This Row],[Current Week High]]/Table2[[#This Row],[Close Price]])-1</f>
        <v>4.3930036149071316E-3</v>
      </c>
      <c r="AG675" s="2">
        <f>(Table2[[#This Row],[Close Price]]/Table2[[#This Row],[Current Month Low]])-1</f>
        <v>8.5309641097818467E-2</v>
      </c>
      <c r="AH675" s="2">
        <f>(Table2[[#This Row],[Current Month High]]/Table2[[#This Row],[Close Price]])-1</f>
        <v>4.3930036149071316E-3</v>
      </c>
      <c r="AI675">
        <v>10.9744038645463</v>
      </c>
      <c r="AJ675">
        <v>15.518145387813099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-0.05</v>
      </c>
      <c r="AM675" t="s">
        <v>10217</v>
      </c>
      <c r="AN675">
        <v>2.84</v>
      </c>
      <c r="AO675" t="s">
        <v>10218</v>
      </c>
      <c r="AP675">
        <v>-6.4499556478511993E-2</v>
      </c>
      <c r="AQ675">
        <f>(Table2[[#This Row],[Sharpe Ratio]]-AVERAGE(Table2[Sharpe Ratio]))/_xlfn.STDEV.P(Table2[Sharpe Ratio])</f>
        <v>-1.4097538704745098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688</v>
      </c>
      <c r="AT675">
        <f>_xlfn.RANK.AVG(Table2[[#This Row],[6M Return vs Nifty Z-Score]],Table2[6M Return vs Nifty Z-Score])</f>
        <v>511</v>
      </c>
      <c r="AU675">
        <f>_xlfn.RANK.AVG(Table2[[#This Row],[Sharpe Ratio Z-Score]],Table2[Sharpe Ratio Z-Score])</f>
        <v>676</v>
      </c>
      <c r="AV675">
        <f>(Table2[[#This Row],[Rank 1Y]]+Table2[[#This Row],[Rank 6M]]+Table2[[#This Row],[Rank Sharpe]])/3</f>
        <v>625</v>
      </c>
    </row>
    <row r="676" spans="1:48" x14ac:dyDescent="0.3">
      <c r="A676" t="s">
        <v>463</v>
      </c>
      <c r="B676" t="s">
        <v>464</v>
      </c>
      <c r="C676" t="s">
        <v>10173</v>
      </c>
      <c r="D676" t="s">
        <v>54</v>
      </c>
      <c r="E676">
        <v>48018.975470325</v>
      </c>
      <c r="F676">
        <v>646.04999999999995</v>
      </c>
      <c r="G676">
        <v>-37.792445234445601</v>
      </c>
      <c r="H676">
        <f>(Table2[[#This Row],[1Y Return vs Nifty]]-AVERAGE(Table2[1Y Return vs Nifty]))/_xlfn.STDEV.P(Table2[1Y Return vs Nifty])</f>
        <v>-1.0614690437764962</v>
      </c>
      <c r="I676">
        <v>-6.4976356827454698</v>
      </c>
      <c r="J676">
        <f>(Table2[[#This Row],[1M Return vs Nifty]]-AVERAGE(Table2[1M Return vs Nifty]))/_xlfn.STDEV.P(Table2[1M Return vs Nifty])</f>
        <v>-0.86144680099017834</v>
      </c>
      <c r="K676">
        <v>-13.361793374947901</v>
      </c>
      <c r="L676">
        <f>(Table2[[#This Row],[6M Return vs Nifty]]-AVERAGE(Table2[6M Return vs Nifty]))/_xlfn.STDEV.P(Table2[6M Return vs Nifty])</f>
        <v>-0.66604624693000058</v>
      </c>
      <c r="M676">
        <v>-2.3249174974138098</v>
      </c>
      <c r="N676">
        <f>(Table2[[#This Row],[1W Return vs Nifty]]-AVERAGE(Table2[1W Return vs Nifty]))/_xlfn.STDEV.P(Table2[1W Return vs Nifty])</f>
        <v>-0.87808536393797831</v>
      </c>
      <c r="O676">
        <v>649.26</v>
      </c>
      <c r="P676">
        <v>648.06187859918896</v>
      </c>
      <c r="Q676">
        <v>656.88744511468599</v>
      </c>
      <c r="R676">
        <v>47.933425699724097</v>
      </c>
      <c r="S676" s="2">
        <f>(Table2[[#This Row],[Close Price]]-Table2[[#This Row],[20D EMA]])/Table2[[#This Row],[20D EMA]]</f>
        <v>-4.9440901949912765E-3</v>
      </c>
      <c r="T676" s="2">
        <f>(Table2[[#This Row],[Close Price]]-Table2[[#This Row],[50D EMA]])/Table2[[#This Row],[50D EMA]]</f>
        <v>-3.1044544751463515E-3</v>
      </c>
      <c r="U676" s="2">
        <f>(Table2[[#This Row],[Close Price]]-Table2[[#This Row],[200D EMA]])/Table2[[#This Row],[200D EMA]]</f>
        <v>-1.6498176659159508E-2</v>
      </c>
      <c r="V676">
        <v>0.87286333413206296</v>
      </c>
      <c r="W676">
        <v>646.75</v>
      </c>
      <c r="X676">
        <v>659.85</v>
      </c>
      <c r="Y676">
        <v>637.35</v>
      </c>
      <c r="Z676">
        <v>661.5</v>
      </c>
      <c r="AA676">
        <v>620.54999999999995</v>
      </c>
      <c r="AB676">
        <v>682.2</v>
      </c>
      <c r="AC676" s="2">
        <f>(Table2[[#This Row],[Close Price]]/Table2[[#This Row],[Day Low]])-1</f>
        <v>-1.0823347506765391E-3</v>
      </c>
      <c r="AD676" s="2">
        <f>(Table2[[#This Row],[Day High]]/Table2[[#This Row],[Close Price]])-1</f>
        <v>2.1360575806826265E-2</v>
      </c>
      <c r="AE676" s="2">
        <f>(Table2[[#This Row],[Close Price]]/Table2[[#This Row],[Current Week Low]])-1</f>
        <v>1.3650270651917928E-2</v>
      </c>
      <c r="AF676" s="2">
        <f>(Table2[[#This Row],[Current Week High]]/Table2[[#This Row],[Close Price]])-1</f>
        <v>2.3914557696772754E-2</v>
      </c>
      <c r="AG676" s="2">
        <f>(Table2[[#This Row],[Close Price]]/Table2[[#This Row],[Current Month Low]])-1</f>
        <v>4.1092579163645171E-2</v>
      </c>
      <c r="AH676" s="2">
        <f>(Table2[[#This Row],[Current Month High]]/Table2[[#This Row],[Close Price]])-1</f>
        <v>5.5955421407011929E-2</v>
      </c>
      <c r="AI676">
        <v>25.903567835306799</v>
      </c>
      <c r="AJ676">
        <v>16.6787068809824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-0.06</v>
      </c>
      <c r="AM676" t="s">
        <v>10217</v>
      </c>
      <c r="AN676">
        <v>0.35</v>
      </c>
      <c r="AO676" t="s">
        <v>10218</v>
      </c>
      <c r="AP676">
        <v>-3.8621746451896997E-2</v>
      </c>
      <c r="AQ676">
        <f>(Table2[[#This Row],[Sharpe Ratio]]-AVERAGE(Table2[Sharpe Ratio]))/_xlfn.STDEV.P(Table2[Sharpe Ratio])</f>
        <v>-1.1101994092188399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696</v>
      </c>
      <c r="AT676">
        <f>_xlfn.RANK.AVG(Table2[[#This Row],[6M Return vs Nifty Z-Score]],Table2[6M Return vs Nifty Z-Score])</f>
        <v>544</v>
      </c>
      <c r="AU676">
        <f>_xlfn.RANK.AVG(Table2[[#This Row],[Sharpe Ratio Z-Score]],Table2[Sharpe Ratio Z-Score])</f>
        <v>636</v>
      </c>
      <c r="AV676">
        <f>(Table2[[#This Row],[Rank 1Y]]+Table2[[#This Row],[Rank 6M]]+Table2[[#This Row],[Rank Sharpe]])/3</f>
        <v>625.33333333333337</v>
      </c>
    </row>
    <row r="677" spans="1:48" x14ac:dyDescent="0.3">
      <c r="A677" t="s">
        <v>2209</v>
      </c>
      <c r="B677" t="s">
        <v>2210</v>
      </c>
      <c r="C677" t="s">
        <v>10178</v>
      </c>
      <c r="D677" t="s">
        <v>287</v>
      </c>
      <c r="E677">
        <v>2540.18707154</v>
      </c>
      <c r="F677">
        <v>432.7</v>
      </c>
      <c r="G677">
        <v>-16.7247152000452</v>
      </c>
      <c r="H677">
        <f>(Table2[[#This Row],[1Y Return vs Nifty]]-AVERAGE(Table2[1Y Return vs Nifty]))/_xlfn.STDEV.P(Table2[1Y Return vs Nifty])</f>
        <v>-0.77259885945536988</v>
      </c>
      <c r="I677">
        <v>2.9582181247061898</v>
      </c>
      <c r="J677">
        <f>(Table2[[#This Row],[1M Return vs Nifty]]-AVERAGE(Table2[1M Return vs Nifty]))/_xlfn.STDEV.P(Table2[1M Return vs Nifty])</f>
        <v>9.0248380054265387E-2</v>
      </c>
      <c r="K677">
        <v>-17.204360027042199</v>
      </c>
      <c r="L677">
        <f>(Table2[[#This Row],[6M Return vs Nifty]]-AVERAGE(Table2[6M Return vs Nifty]))/_xlfn.STDEV.P(Table2[6M Return vs Nifty])</f>
        <v>-0.79648025036850145</v>
      </c>
      <c r="M677">
        <v>3.4699263883562899</v>
      </c>
      <c r="N677">
        <f>(Table2[[#This Row],[1W Return vs Nifty]]-AVERAGE(Table2[1W Return vs Nifty]))/_xlfn.STDEV.P(Table2[1W Return vs Nifty])</f>
        <v>0.31377525900531528</v>
      </c>
      <c r="O677">
        <v>416.88</v>
      </c>
      <c r="P677">
        <v>407.05038078180701</v>
      </c>
      <c r="Q677">
        <v>406.92120443974602</v>
      </c>
      <c r="R677">
        <v>67.233954710089705</v>
      </c>
      <c r="S677" s="2">
        <f>(Table2[[#This Row],[Close Price]]-Table2[[#This Row],[20D EMA]])/Table2[[#This Row],[20D EMA]]</f>
        <v>3.7948570331990006E-2</v>
      </c>
      <c r="T677" s="2">
        <f>(Table2[[#This Row],[Close Price]]-Table2[[#This Row],[50D EMA]])/Table2[[#This Row],[50D EMA]]</f>
        <v>6.3013377284965755E-2</v>
      </c>
      <c r="U677" s="2">
        <f>(Table2[[#This Row],[Close Price]]-Table2[[#This Row],[200D EMA]])/Table2[[#This Row],[200D EMA]]</f>
        <v>6.3350828806639656E-2</v>
      </c>
      <c r="V677">
        <v>0.944958475066486</v>
      </c>
      <c r="W677">
        <v>433.2</v>
      </c>
      <c r="X677">
        <v>444.9</v>
      </c>
      <c r="Y677">
        <v>416.05</v>
      </c>
      <c r="Z677">
        <v>446.95</v>
      </c>
      <c r="AA677">
        <v>385</v>
      </c>
      <c r="AB677">
        <v>448.9</v>
      </c>
      <c r="AC677" s="2">
        <f>(Table2[[#This Row],[Close Price]]/Table2[[#This Row],[Day Low]])-1</f>
        <v>-1.1542012927054923E-3</v>
      </c>
      <c r="AD677" s="2">
        <f>(Table2[[#This Row],[Day High]]/Table2[[#This Row],[Close Price]])-1</f>
        <v>2.8195054310145462E-2</v>
      </c>
      <c r="AE677" s="2">
        <f>(Table2[[#This Row],[Close Price]]/Table2[[#This Row],[Current Week Low]])-1</f>
        <v>4.0019228458118006E-2</v>
      </c>
      <c r="AF677" s="2">
        <f>(Table2[[#This Row],[Current Week High]]/Table2[[#This Row],[Close Price]])-1</f>
        <v>3.2932747862260303E-2</v>
      </c>
      <c r="AG677" s="2">
        <f>(Table2[[#This Row],[Close Price]]/Table2[[#This Row],[Current Month Low]])-1</f>
        <v>0.12389610389610395</v>
      </c>
      <c r="AH677" s="2">
        <f>(Table2[[#This Row],[Current Month High]]/Table2[[#This Row],[Close Price]])-1</f>
        <v>3.743933441183267E-2</v>
      </c>
      <c r="AI677">
        <v>23.850242662352599</v>
      </c>
      <c r="AJ677">
        <v>30.7843433580172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0.01</v>
      </c>
      <c r="AM677" t="s">
        <v>10218</v>
      </c>
      <c r="AN677">
        <v>1.06</v>
      </c>
      <c r="AO677" t="s">
        <v>10218</v>
      </c>
      <c r="AP677">
        <v>-6.5221955395332001E-2</v>
      </c>
      <c r="AQ677">
        <f>(Table2[[#This Row],[Sharpe Ratio]]-AVERAGE(Table2[Sharpe Ratio]))/_xlfn.STDEV.P(Table2[Sharpe Ratio])</f>
        <v>-1.4181161630377961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-2.5831716338020869</v>
      </c>
      <c r="AS677">
        <f>_xlfn.RANK.AVG(Table2[[#This Row],[1Y Return vs Nifty Z-Score]],Table2[1Y Return vs Nifty Z-Score])</f>
        <v>606</v>
      </c>
      <c r="AT677">
        <f>_xlfn.RANK.AVG(Table2[[#This Row],[6M Return vs Nifty Z-Score]],Table2[6M Return vs Nifty Z-Score])</f>
        <v>592</v>
      </c>
      <c r="AU677">
        <f>_xlfn.RANK.AVG(Table2[[#This Row],[Sharpe Ratio Z-Score]],Table2[Sharpe Ratio Z-Score])</f>
        <v>678</v>
      </c>
      <c r="AV677">
        <f>(Table2[[#This Row],[Rank 1Y]]+Table2[[#This Row],[Rank 6M]]+Table2[[#This Row],[Rank Sharpe]])/3</f>
        <v>625.33333333333337</v>
      </c>
    </row>
    <row r="678" spans="1:48" x14ac:dyDescent="0.3">
      <c r="A678" t="s">
        <v>479</v>
      </c>
      <c r="B678" t="s">
        <v>480</v>
      </c>
      <c r="C678" t="s">
        <v>10175</v>
      </c>
      <c r="D678" t="s">
        <v>124</v>
      </c>
      <c r="E678">
        <v>45248.310633075002</v>
      </c>
      <c r="F678">
        <v>348.15</v>
      </c>
      <c r="G678">
        <v>-41.787691441587597</v>
      </c>
      <c r="H678">
        <f>(Table2[[#This Row],[1Y Return vs Nifty]]-AVERAGE(Table2[1Y Return vs Nifty]))/_xlfn.STDEV.P(Table2[1Y Return vs Nifty])</f>
        <v>-1.1162498628956374</v>
      </c>
      <c r="I678">
        <v>2.2681824956797501</v>
      </c>
      <c r="J678">
        <f>(Table2[[#This Row],[1M Return vs Nifty]]-AVERAGE(Table2[1M Return vs Nifty]))/_xlfn.STDEV.P(Table2[1M Return vs Nifty])</f>
        <v>2.0798957900982872E-2</v>
      </c>
      <c r="K678">
        <v>-16.899976710802498</v>
      </c>
      <c r="L678">
        <f>(Table2[[#This Row],[6M Return vs Nifty]]-AVERAGE(Table2[6M Return vs Nifty]))/_xlfn.STDEV.P(Table2[6M Return vs Nifty])</f>
        <v>-0.78614811091286108</v>
      </c>
      <c r="M678">
        <v>6.0977656006657597</v>
      </c>
      <c r="N678">
        <f>(Table2[[#This Row],[1W Return vs Nifty]]-AVERAGE(Table2[1W Return vs Nifty]))/_xlfn.STDEV.P(Table2[1W Return vs Nifty])</f>
        <v>0.85425885827345205</v>
      </c>
      <c r="O678">
        <v>334.6</v>
      </c>
      <c r="P678">
        <v>336.74522494490901</v>
      </c>
      <c r="Q678">
        <v>354.26354428275198</v>
      </c>
      <c r="R678">
        <v>69.698827712019394</v>
      </c>
      <c r="S678" s="2">
        <f>(Table2[[#This Row],[Close Price]]-Table2[[#This Row],[20D EMA]])/Table2[[#This Row],[20D EMA]]</f>
        <v>4.049611476389705E-2</v>
      </c>
      <c r="T678" s="2">
        <f>(Table2[[#This Row],[Close Price]]-Table2[[#This Row],[50D EMA]])/Table2[[#This Row],[50D EMA]]</f>
        <v>3.3867666741100096E-2</v>
      </c>
      <c r="U678" s="2">
        <f>(Table2[[#This Row],[Close Price]]-Table2[[#This Row],[200D EMA]])/Table2[[#This Row],[200D EMA]]</f>
        <v>-1.7257051653817749E-2</v>
      </c>
      <c r="V678">
        <v>1.5970653630967999</v>
      </c>
      <c r="W678">
        <v>346.05</v>
      </c>
      <c r="X678">
        <v>350.7</v>
      </c>
      <c r="Y678">
        <v>327.10000000000002</v>
      </c>
      <c r="Z678">
        <v>355.8</v>
      </c>
      <c r="AA678">
        <v>315.5</v>
      </c>
      <c r="AB678">
        <v>355.8</v>
      </c>
      <c r="AC678" s="2">
        <f>(Table2[[#This Row],[Close Price]]/Table2[[#This Row],[Day Low]])-1</f>
        <v>6.0684872128304868E-3</v>
      </c>
      <c r="AD678" s="2">
        <f>(Table2[[#This Row],[Day High]]/Table2[[#This Row],[Close Price]])-1</f>
        <v>7.3244291253771188E-3</v>
      </c>
      <c r="AE678" s="2">
        <f>(Table2[[#This Row],[Close Price]]/Table2[[#This Row],[Current Week Low]])-1</f>
        <v>6.4353408743503371E-2</v>
      </c>
      <c r="AF678" s="2">
        <f>(Table2[[#This Row],[Current Week High]]/Table2[[#This Row],[Close Price]])-1</f>
        <v>2.1973287376131134E-2</v>
      </c>
      <c r="AG678" s="2">
        <f>(Table2[[#This Row],[Close Price]]/Table2[[#This Row],[Current Month Low]])-1</f>
        <v>0.10348652931854185</v>
      </c>
      <c r="AH678" s="2">
        <f>(Table2[[#This Row],[Current Month High]]/Table2[[#This Row],[Close Price]])-1</f>
        <v>2.1973287376131134E-2</v>
      </c>
      <c r="AI678">
        <v>19.617980755421499</v>
      </c>
      <c r="AJ678">
        <v>21.815955213435899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-0.06</v>
      </c>
      <c r="AM678" t="s">
        <v>10217</v>
      </c>
      <c r="AN678">
        <v>3.69</v>
      </c>
      <c r="AO678" t="s">
        <v>10218</v>
      </c>
      <c r="AP678">
        <v>-1.1086144045184E-2</v>
      </c>
      <c r="AQ678">
        <f>(Table2[[#This Row],[Sharpe Ratio]]-AVERAGE(Table2[Sharpe Ratio]))/_xlfn.STDEV.P(Table2[Sharpe Ratio])</f>
        <v>-0.79145479613875869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709</v>
      </c>
      <c r="AT678">
        <f>_xlfn.RANK.AVG(Table2[[#This Row],[6M Return vs Nifty Z-Score]],Table2[6M Return vs Nifty Z-Score])</f>
        <v>588</v>
      </c>
      <c r="AU678">
        <f>_xlfn.RANK.AVG(Table2[[#This Row],[Sharpe Ratio Z-Score]],Table2[Sharpe Ratio Z-Score])</f>
        <v>581</v>
      </c>
      <c r="AV678">
        <f>(Table2[[#This Row],[Rank 1Y]]+Table2[[#This Row],[Rank 6M]]+Table2[[#This Row],[Rank Sharpe]])/3</f>
        <v>626</v>
      </c>
    </row>
    <row r="679" spans="1:48" x14ac:dyDescent="0.3">
      <c r="A679" t="s">
        <v>1282</v>
      </c>
      <c r="B679" t="s">
        <v>1283</v>
      </c>
      <c r="C679" t="s">
        <v>10183</v>
      </c>
      <c r="D679" t="s">
        <v>127</v>
      </c>
      <c r="E679">
        <v>8781.5822554499991</v>
      </c>
      <c r="F679">
        <v>494.5</v>
      </c>
      <c r="G679">
        <v>-27.8531018520682</v>
      </c>
      <c r="H679">
        <f>(Table2[[#This Row],[1Y Return vs Nifty]]-AVERAGE(Table2[1Y Return vs Nifty]))/_xlfn.STDEV.P(Table2[1Y Return vs Nifty])</f>
        <v>-0.9251857351233983</v>
      </c>
      <c r="I679">
        <v>-4.6086216017401398</v>
      </c>
      <c r="J679">
        <f>(Table2[[#This Row],[1M Return vs Nifty]]-AVERAGE(Table2[1M Return vs Nifty]))/_xlfn.STDEV.P(Table2[1M Return vs Nifty])</f>
        <v>-0.67132482634615975</v>
      </c>
      <c r="K679">
        <v>-32.250618156634097</v>
      </c>
      <c r="L679">
        <f>(Table2[[#This Row],[6M Return vs Nifty]]-AVERAGE(Table2[6M Return vs Nifty]))/_xlfn.STDEV.P(Table2[6M Return vs Nifty])</f>
        <v>-1.3072179583382837</v>
      </c>
      <c r="M679">
        <v>3.59904795850882</v>
      </c>
      <c r="N679">
        <f>(Table2[[#This Row],[1W Return vs Nifty]]-AVERAGE(Table2[1W Return vs Nifty]))/_xlfn.STDEV.P(Table2[1W Return vs Nifty])</f>
        <v>0.34033247401766742</v>
      </c>
      <c r="O679">
        <v>480.33</v>
      </c>
      <c r="P679">
        <v>479.19412627962402</v>
      </c>
      <c r="Q679">
        <v>491.721669096244</v>
      </c>
      <c r="R679">
        <v>64.233878168142795</v>
      </c>
      <c r="S679" s="2">
        <f>(Table2[[#This Row],[Close Price]]-Table2[[#This Row],[20D EMA]])/Table2[[#This Row],[20D EMA]]</f>
        <v>2.9500551704036843E-2</v>
      </c>
      <c r="T679" s="2">
        <f>(Table2[[#This Row],[Close Price]]-Table2[[#This Row],[50D EMA]])/Table2[[#This Row],[50D EMA]]</f>
        <v>3.1940862546058324E-2</v>
      </c>
      <c r="U679" s="2">
        <f>(Table2[[#This Row],[Close Price]]-Table2[[#This Row],[200D EMA]])/Table2[[#This Row],[200D EMA]]</f>
        <v>5.6502104307552927E-3</v>
      </c>
      <c r="V679">
        <v>0.50916923554230897</v>
      </c>
      <c r="W679">
        <v>493.8</v>
      </c>
      <c r="X679">
        <v>505.7</v>
      </c>
      <c r="Y679">
        <v>478</v>
      </c>
      <c r="Z679">
        <v>498.9</v>
      </c>
      <c r="AA679">
        <v>440.05</v>
      </c>
      <c r="AB679">
        <v>512.9</v>
      </c>
      <c r="AC679" s="2">
        <f>(Table2[[#This Row],[Close Price]]/Table2[[#This Row],[Day Low]])-1</f>
        <v>1.4175779667882082E-3</v>
      </c>
      <c r="AD679" s="2">
        <f>(Table2[[#This Row],[Day High]]/Table2[[#This Row],[Close Price]])-1</f>
        <v>2.2649140546006086E-2</v>
      </c>
      <c r="AE679" s="2">
        <f>(Table2[[#This Row],[Close Price]]/Table2[[#This Row],[Current Week Low]])-1</f>
        <v>3.4518828451882921E-2</v>
      </c>
      <c r="AF679" s="2">
        <f>(Table2[[#This Row],[Current Week High]]/Table2[[#This Row],[Close Price]])-1</f>
        <v>8.8978766430738432E-3</v>
      </c>
      <c r="AG679" s="2">
        <f>(Table2[[#This Row],[Close Price]]/Table2[[#This Row],[Current Month Low]])-1</f>
        <v>0.12373593909782987</v>
      </c>
      <c r="AH679" s="2">
        <f>(Table2[[#This Row],[Current Month High]]/Table2[[#This Row],[Close Price]])-1</f>
        <v>3.7209302325581284E-2</v>
      </c>
      <c r="AI679">
        <v>42.6086956521739</v>
      </c>
      <c r="AJ679">
        <v>28.075628075628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0.11</v>
      </c>
      <c r="AM679" t="s">
        <v>10218</v>
      </c>
      <c r="AN679">
        <v>1.48</v>
      </c>
      <c r="AO679" t="s">
        <v>10218</v>
      </c>
      <c r="AQ679">
        <f>(Table2[[#This Row],[Sharpe Ratio]]-AVERAGE(Table2[Sharpe Ratio]))/_xlfn.STDEV.P(Table2[Sharpe Ratio])</f>
        <v>-0.66312462046151466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648</v>
      </c>
      <c r="AT679">
        <f>_xlfn.RANK.AVG(Table2[[#This Row],[6M Return vs Nifty Z-Score]],Table2[6M Return vs Nifty Z-Score])</f>
        <v>697</v>
      </c>
      <c r="AU679">
        <f>_xlfn.RANK.AVG(Table2[[#This Row],[Sharpe Ratio Z-Score]],Table2[Sharpe Ratio Z-Score])</f>
        <v>537.5</v>
      </c>
      <c r="AV679">
        <f>(Table2[[#This Row],[Rank 1Y]]+Table2[[#This Row],[Rank 6M]]+Table2[[#This Row],[Rank Sharpe]])/3</f>
        <v>627.5</v>
      </c>
    </row>
    <row r="680" spans="1:48" x14ac:dyDescent="0.3">
      <c r="A680" t="s">
        <v>1720</v>
      </c>
      <c r="B680" t="s">
        <v>1721</v>
      </c>
      <c r="C680" t="s">
        <v>10187</v>
      </c>
      <c r="D680" t="s">
        <v>548</v>
      </c>
      <c r="E680">
        <v>4612.5070160499999</v>
      </c>
      <c r="F680">
        <v>834.25</v>
      </c>
      <c r="G680">
        <v>-27.148622730165801</v>
      </c>
      <c r="H680">
        <f>(Table2[[#This Row],[1Y Return vs Nifty]]-AVERAGE(Table2[1Y Return vs Nifty]))/_xlfn.STDEV.P(Table2[1Y Return vs Nifty])</f>
        <v>-0.91552626951120186</v>
      </c>
      <c r="I680">
        <v>-6.4236898650400898</v>
      </c>
      <c r="J680">
        <f>(Table2[[#This Row],[1M Return vs Nifty]]-AVERAGE(Table2[1M Return vs Nifty]))/_xlfn.STDEV.P(Table2[1M Return vs Nifty])</f>
        <v>-0.85400443990871322</v>
      </c>
      <c r="K680">
        <v>-10.1001813642045</v>
      </c>
      <c r="L680">
        <f>(Table2[[#This Row],[6M Return vs Nifty]]-AVERAGE(Table2[6M Return vs Nifty]))/_xlfn.STDEV.P(Table2[6M Return vs Nifty])</f>
        <v>-0.55533245827197097</v>
      </c>
      <c r="M680">
        <v>-4.8666526413233699E-2</v>
      </c>
      <c r="N680">
        <f>(Table2[[#This Row],[1W Return vs Nifty]]-AVERAGE(Table2[1W Return vs Nifty]))/_xlfn.STDEV.P(Table2[1W Return vs Nifty])</f>
        <v>-0.40991504671268758</v>
      </c>
      <c r="O680">
        <v>816.27</v>
      </c>
      <c r="P680">
        <v>788.51534276956602</v>
      </c>
      <c r="Q680">
        <v>766.75292561785</v>
      </c>
      <c r="R680">
        <v>59.616912722273298</v>
      </c>
      <c r="S680" s="2">
        <f>(Table2[[#This Row],[Close Price]]-Table2[[#This Row],[20D EMA]])/Table2[[#This Row],[20D EMA]]</f>
        <v>2.2027025371507001E-2</v>
      </c>
      <c r="T680" s="2">
        <f>(Table2[[#This Row],[Close Price]]-Table2[[#This Row],[50D EMA]])/Table2[[#This Row],[50D EMA]]</f>
        <v>5.8000973157727606E-2</v>
      </c>
      <c r="U680" s="2">
        <f>(Table2[[#This Row],[Close Price]]-Table2[[#This Row],[200D EMA]])/Table2[[#This Row],[200D EMA]]</f>
        <v>8.802975786203987E-2</v>
      </c>
      <c r="V680">
        <v>0.85200723040600002</v>
      </c>
      <c r="W680">
        <v>828.05</v>
      </c>
      <c r="X680">
        <v>845</v>
      </c>
      <c r="Y680">
        <v>819.75</v>
      </c>
      <c r="Z680">
        <v>848.35</v>
      </c>
      <c r="AA680">
        <v>775.1</v>
      </c>
      <c r="AB680">
        <v>868.9</v>
      </c>
      <c r="AC680" s="2">
        <f>(Table2[[#This Row],[Close Price]]/Table2[[#This Row],[Day Low]])-1</f>
        <v>7.4874705633718452E-3</v>
      </c>
      <c r="AD680" s="2">
        <f>(Table2[[#This Row],[Day High]]/Table2[[#This Row],[Close Price]])-1</f>
        <v>1.2885825591848921E-2</v>
      </c>
      <c r="AE680" s="2">
        <f>(Table2[[#This Row],[Close Price]]/Table2[[#This Row],[Current Week Low]])-1</f>
        <v>1.7688319609637126E-2</v>
      </c>
      <c r="AF680" s="2">
        <f>(Table2[[#This Row],[Current Week High]]/Table2[[#This Row],[Close Price]])-1</f>
        <v>1.6901408450704203E-2</v>
      </c>
      <c r="AG680" s="2">
        <f>(Table2[[#This Row],[Close Price]]/Table2[[#This Row],[Current Month Low]])-1</f>
        <v>7.6312733840794733E-2</v>
      </c>
      <c r="AH680" s="2">
        <f>(Table2[[#This Row],[Current Month High]]/Table2[[#This Row],[Close Price]])-1</f>
        <v>4.1534312256517714E-2</v>
      </c>
      <c r="AI680">
        <v>7.1621216661671996</v>
      </c>
      <c r="AJ680">
        <v>26.988355278179402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0.05</v>
      </c>
      <c r="AM680" t="s">
        <v>10218</v>
      </c>
      <c r="AN680">
        <v>3.96</v>
      </c>
      <c r="AO680" t="s">
        <v>10218</v>
      </c>
      <c r="AP680">
        <v>-0.15500625367349599</v>
      </c>
      <c r="AQ680">
        <f>(Table2[[#This Row],[Sharpe Ratio]]-AVERAGE(Table2[Sharpe Ratio]))/_xlfn.STDEV.P(Table2[Sharpe Ratio])</f>
        <v>-2.4574346784868366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-5.1922128928914111</v>
      </c>
      <c r="AS680">
        <f>_xlfn.RANK.AVG(Table2[[#This Row],[1Y Return vs Nifty Z-Score]],Table2[1Y Return vs Nifty Z-Score])</f>
        <v>645</v>
      </c>
      <c r="AT680">
        <f>_xlfn.RANK.AVG(Table2[[#This Row],[6M Return vs Nifty Z-Score]],Table2[6M Return vs Nifty Z-Score])</f>
        <v>506</v>
      </c>
      <c r="AU680">
        <f>_xlfn.RANK.AVG(Table2[[#This Row],[Sharpe Ratio Z-Score]],Table2[Sharpe Ratio Z-Score])</f>
        <v>732</v>
      </c>
      <c r="AV680">
        <f>(Table2[[#This Row],[Rank 1Y]]+Table2[[#This Row],[Rank 6M]]+Table2[[#This Row],[Rank Sharpe]])/3</f>
        <v>627.66666666666663</v>
      </c>
    </row>
    <row r="681" spans="1:48" x14ac:dyDescent="0.3">
      <c r="A681" t="s">
        <v>2016</v>
      </c>
      <c r="B681" t="s">
        <v>2017</v>
      </c>
      <c r="C681" t="s">
        <v>10180</v>
      </c>
      <c r="D681" t="s">
        <v>130</v>
      </c>
      <c r="E681">
        <v>3165.1532737500002</v>
      </c>
      <c r="F681">
        <v>1087.25</v>
      </c>
      <c r="G681">
        <v>-33.723560753388497</v>
      </c>
      <c r="H681">
        <f>(Table2[[#This Row],[1Y Return vs Nifty]]-AVERAGE(Table2[1Y Return vs Nifty]))/_xlfn.STDEV.P(Table2[1Y Return vs Nifty])</f>
        <v>-1.0056785334507456</v>
      </c>
      <c r="I681">
        <v>-12.056695098676901</v>
      </c>
      <c r="J681">
        <f>(Table2[[#This Row],[1M Return vs Nifty]]-AVERAGE(Table2[1M Return vs Nifty]))/_xlfn.STDEV.P(Table2[1M Return vs Nifty])</f>
        <v>-1.4209446702478963</v>
      </c>
      <c r="K681">
        <v>-15.535865683869901</v>
      </c>
      <c r="L681">
        <f>(Table2[[#This Row],[6M Return vs Nifty]]-AVERAGE(Table2[6M Return vs Nifty]))/_xlfn.STDEV.P(Table2[6M Return vs Nifty])</f>
        <v>-0.739844044259795</v>
      </c>
      <c r="M681">
        <v>-6.7861645222827001</v>
      </c>
      <c r="N681">
        <f>(Table2[[#This Row],[1W Return vs Nifty]]-AVERAGE(Table2[1W Return vs Nifty]))/_xlfn.STDEV.P(Table2[1W Return vs Nifty])</f>
        <v>-1.7956570471408861</v>
      </c>
      <c r="O681">
        <v>1165.17</v>
      </c>
      <c r="P681">
        <v>1185.1588239775199</v>
      </c>
      <c r="Q681">
        <v>1137.86264946251</v>
      </c>
      <c r="R681">
        <v>22.941543457527999</v>
      </c>
      <c r="S681" s="2">
        <f>(Table2[[#This Row],[Close Price]]-Table2[[#This Row],[20D EMA]])/Table2[[#This Row],[20D EMA]]</f>
        <v>-6.6874361681128133E-2</v>
      </c>
      <c r="T681" s="2">
        <f>(Table2[[#This Row],[Close Price]]-Table2[[#This Row],[50D EMA]])/Table2[[#This Row],[50D EMA]]</f>
        <v>-8.2612407718424943E-2</v>
      </c>
      <c r="U681" s="2">
        <f>(Table2[[#This Row],[Close Price]]-Table2[[#This Row],[200D EMA]])/Table2[[#This Row],[200D EMA]]</f>
        <v>-4.448045595522257E-2</v>
      </c>
      <c r="V681">
        <v>0.71077096442062004</v>
      </c>
      <c r="W681">
        <v>1089.6500000000001</v>
      </c>
      <c r="X681">
        <v>1110.0999999999999</v>
      </c>
      <c r="Y681">
        <v>1078.55</v>
      </c>
      <c r="Z681">
        <v>1154</v>
      </c>
      <c r="AA681">
        <v>1078.55</v>
      </c>
      <c r="AB681">
        <v>1288.8</v>
      </c>
      <c r="AC681" s="2">
        <f>(Table2[[#This Row],[Close Price]]/Table2[[#This Row],[Day Low]])-1</f>
        <v>-2.2025421006746093E-3</v>
      </c>
      <c r="AD681" s="2">
        <f>(Table2[[#This Row],[Day High]]/Table2[[#This Row],[Close Price]])-1</f>
        <v>2.1016325592090102E-2</v>
      </c>
      <c r="AE681" s="2">
        <f>(Table2[[#This Row],[Close Price]]/Table2[[#This Row],[Current Week Low]])-1</f>
        <v>8.0663854248761435E-3</v>
      </c>
      <c r="AF681" s="2">
        <f>(Table2[[#This Row],[Current Week High]]/Table2[[#This Row],[Close Price]])-1</f>
        <v>6.1393423775580658E-2</v>
      </c>
      <c r="AG681" s="2">
        <f>(Table2[[#This Row],[Close Price]]/Table2[[#This Row],[Current Month Low]])-1</f>
        <v>8.0663854248761435E-3</v>
      </c>
      <c r="AH681" s="2">
        <f>(Table2[[#This Row],[Current Month High]]/Table2[[#This Row],[Close Price]])-1</f>
        <v>0.18537594849390659</v>
      </c>
      <c r="AI681">
        <v>24.9942515520809</v>
      </c>
      <c r="AJ681">
        <v>13.848167539266999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-0.15</v>
      </c>
      <c r="AM681" t="s">
        <v>10217</v>
      </c>
      <c r="AN681">
        <v>-12.07</v>
      </c>
      <c r="AO681" t="s">
        <v>10217</v>
      </c>
      <c r="AP681">
        <v>-3.5130137533308001E-2</v>
      </c>
      <c r="AQ681">
        <f>(Table2[[#This Row],[Sharpe Ratio]]-AVERAGE(Table2[Sharpe Ratio]))/_xlfn.STDEV.P(Table2[Sharpe Ratio])</f>
        <v>-1.0697814979872597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680</v>
      </c>
      <c r="AT681">
        <f>_xlfn.RANK.AVG(Table2[[#This Row],[6M Return vs Nifty Z-Score]],Table2[6M Return vs Nifty Z-Score])</f>
        <v>575</v>
      </c>
      <c r="AU681">
        <f>_xlfn.RANK.AVG(Table2[[#This Row],[Sharpe Ratio Z-Score]],Table2[Sharpe Ratio Z-Score])</f>
        <v>631</v>
      </c>
      <c r="AV681">
        <f>(Table2[[#This Row],[Rank 1Y]]+Table2[[#This Row],[Rank 6M]]+Table2[[#This Row],[Rank Sharpe]])/3</f>
        <v>628.66666666666663</v>
      </c>
    </row>
    <row r="682" spans="1:48" x14ac:dyDescent="0.3">
      <c r="A682" t="s">
        <v>1581</v>
      </c>
      <c r="B682" t="s">
        <v>1582</v>
      </c>
      <c r="C682" t="s">
        <v>10187</v>
      </c>
      <c r="D682" t="s">
        <v>287</v>
      </c>
      <c r="E682">
        <v>5851.4057775629999</v>
      </c>
      <c r="F682">
        <v>173.97</v>
      </c>
      <c r="G682">
        <v>-24.215563480815</v>
      </c>
      <c r="H682">
        <f>(Table2[[#This Row],[1Y Return vs Nifty]]-AVERAGE(Table2[1Y Return vs Nifty]))/_xlfn.STDEV.P(Table2[1Y Return vs Nifty])</f>
        <v>-0.87530962706318871</v>
      </c>
      <c r="I682">
        <v>3.5397486615842602</v>
      </c>
      <c r="J682">
        <f>(Table2[[#This Row],[1M Return vs Nifty]]-AVERAGE(Table2[1M Return vs Nifty]))/_xlfn.STDEV.P(Table2[1M Return vs Nifty])</f>
        <v>0.14877718357076128</v>
      </c>
      <c r="K682">
        <v>-15.0069306740229</v>
      </c>
      <c r="L682">
        <f>(Table2[[#This Row],[6M Return vs Nifty]]-AVERAGE(Table2[6M Return vs Nifty]))/_xlfn.STDEV.P(Table2[6M Return vs Nifty])</f>
        <v>-0.72188960985706963</v>
      </c>
      <c r="M682">
        <v>7.6889631531767098</v>
      </c>
      <c r="N682">
        <f>(Table2[[#This Row],[1W Return vs Nifty]]-AVERAGE(Table2[1W Return vs Nifty]))/_xlfn.STDEV.P(Table2[1W Return vs Nifty])</f>
        <v>1.1815300917261049</v>
      </c>
      <c r="O682">
        <v>166.27</v>
      </c>
      <c r="P682">
        <v>166.37049896655799</v>
      </c>
      <c r="Q682">
        <v>166.05156623450699</v>
      </c>
      <c r="R682">
        <v>69.533911526652204</v>
      </c>
      <c r="S682" s="2">
        <f>(Table2[[#This Row],[Close Price]]-Table2[[#This Row],[20D EMA]])/Table2[[#This Row],[20D EMA]]</f>
        <v>4.6310218319600575E-2</v>
      </c>
      <c r="T682" s="2">
        <f>(Table2[[#This Row],[Close Price]]-Table2[[#This Row],[50D EMA]])/Table2[[#This Row],[50D EMA]]</f>
        <v>4.5678176603711339E-2</v>
      </c>
      <c r="U682" s="2">
        <f>(Table2[[#This Row],[Close Price]]-Table2[[#This Row],[200D EMA]])/Table2[[#This Row],[200D EMA]]</f>
        <v>4.7686594863611022E-2</v>
      </c>
      <c r="V682">
        <v>1.0967307410479099</v>
      </c>
      <c r="W682">
        <v>173.2</v>
      </c>
      <c r="X682">
        <v>175.59</v>
      </c>
      <c r="Y682">
        <v>165.61</v>
      </c>
      <c r="Z682">
        <v>179.8</v>
      </c>
      <c r="AA682">
        <v>152.56</v>
      </c>
      <c r="AB682">
        <v>179.8</v>
      </c>
      <c r="AC682" s="2">
        <f>(Table2[[#This Row],[Close Price]]/Table2[[#This Row],[Day Low]])-1</f>
        <v>4.4457274826790183E-3</v>
      </c>
      <c r="AD682" s="2">
        <f>(Table2[[#This Row],[Day High]]/Table2[[#This Row],[Close Price]])-1</f>
        <v>9.3119503362648626E-3</v>
      </c>
      <c r="AE682" s="2">
        <f>(Table2[[#This Row],[Close Price]]/Table2[[#This Row],[Current Week Low]])-1</f>
        <v>5.0480043475635394E-2</v>
      </c>
      <c r="AF682" s="2">
        <f>(Table2[[#This Row],[Current Week High]]/Table2[[#This Row],[Close Price]])-1</f>
        <v>3.3511524975570639E-2</v>
      </c>
      <c r="AG682" s="2">
        <f>(Table2[[#This Row],[Close Price]]/Table2[[#This Row],[Current Month Low]])-1</f>
        <v>0.1403382275825904</v>
      </c>
      <c r="AH682" s="2">
        <f>(Table2[[#This Row],[Current Month High]]/Table2[[#This Row],[Close Price]])-1</f>
        <v>3.3511524975570639E-2</v>
      </c>
      <c r="AI682">
        <v>26.228660113812701</v>
      </c>
      <c r="AJ682">
        <v>33.771626297577797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-0.05</v>
      </c>
      <c r="AM682" t="s">
        <v>10217</v>
      </c>
      <c r="AN682">
        <v>0.22</v>
      </c>
      <c r="AO682" t="s">
        <v>10218</v>
      </c>
      <c r="AP682">
        <v>-7.1207058132128007E-2</v>
      </c>
      <c r="AQ682">
        <f>(Table2[[#This Row],[Sharpe Ratio]]-AVERAGE(Table2[Sharpe Ratio]))/_xlfn.STDEV.P(Table2[Sharpe Ratio])</f>
        <v>-1.4873980776989217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637</v>
      </c>
      <c r="AT682">
        <f>_xlfn.RANK.AVG(Table2[[#This Row],[6M Return vs Nifty Z-Score]],Table2[6M Return vs Nifty Z-Score])</f>
        <v>565</v>
      </c>
      <c r="AU682">
        <f>_xlfn.RANK.AVG(Table2[[#This Row],[Sharpe Ratio Z-Score]],Table2[Sharpe Ratio Z-Score])</f>
        <v>687</v>
      </c>
      <c r="AV682">
        <f>(Table2[[#This Row],[Rank 1Y]]+Table2[[#This Row],[Rank 6M]]+Table2[[#This Row],[Rank Sharpe]])/3</f>
        <v>629.66666666666663</v>
      </c>
    </row>
    <row r="683" spans="1:48" x14ac:dyDescent="0.3">
      <c r="A683" t="s">
        <v>1984</v>
      </c>
      <c r="B683" t="s">
        <v>1985</v>
      </c>
      <c r="C683" t="s">
        <v>10181</v>
      </c>
      <c r="D683" t="s">
        <v>77</v>
      </c>
      <c r="E683">
        <v>3241.5471904000001</v>
      </c>
      <c r="F683">
        <v>248</v>
      </c>
      <c r="G683">
        <v>-8.4679159180805801</v>
      </c>
      <c r="H683">
        <f>(Table2[[#This Row],[1Y Return vs Nifty]]-AVERAGE(Table2[1Y Return vs Nifty]))/_xlfn.STDEV.P(Table2[1Y Return vs Nifty])</f>
        <v>-0.65938575455089821</v>
      </c>
      <c r="I683">
        <v>-4.8218278153950198</v>
      </c>
      <c r="J683">
        <f>(Table2[[#This Row],[1M Return vs Nifty]]-AVERAGE(Table2[1M Return vs Nifty]))/_xlfn.STDEV.P(Table2[1M Return vs Nifty])</f>
        <v>-0.6927832086600002</v>
      </c>
      <c r="K683">
        <v>-22.222525855184799</v>
      </c>
      <c r="L683">
        <f>(Table2[[#This Row],[6M Return vs Nifty]]-AVERAGE(Table2[6M Return vs Nifty]))/_xlfn.STDEV.P(Table2[6M Return vs Nifty])</f>
        <v>-0.96681937995163536</v>
      </c>
      <c r="M683">
        <v>2.1674827589708299</v>
      </c>
      <c r="N683">
        <f>(Table2[[#This Row],[1W Return vs Nifty]]-AVERAGE(Table2[1W Return vs Nifty]))/_xlfn.STDEV.P(Table2[1W Return vs Nifty])</f>
        <v>4.5893792986911409E-2</v>
      </c>
      <c r="O683">
        <v>242.4</v>
      </c>
      <c r="P683">
        <v>239.30337767824301</v>
      </c>
      <c r="Q683">
        <v>236.625742451685</v>
      </c>
      <c r="R683">
        <v>63.330805497396398</v>
      </c>
      <c r="S683" s="2">
        <f>(Table2[[#This Row],[Close Price]]-Table2[[#This Row],[20D EMA]])/Table2[[#This Row],[20D EMA]]</f>
        <v>2.310231023102308E-2</v>
      </c>
      <c r="T683" s="2">
        <f>(Table2[[#This Row],[Close Price]]-Table2[[#This Row],[50D EMA]])/Table2[[#This Row],[50D EMA]]</f>
        <v>3.6341410665126896E-2</v>
      </c>
      <c r="U683" s="2">
        <f>(Table2[[#This Row],[Close Price]]-Table2[[#This Row],[200D EMA]])/Table2[[#This Row],[200D EMA]]</f>
        <v>4.8068555138870546E-2</v>
      </c>
      <c r="V683">
        <v>0.98044625865676704</v>
      </c>
      <c r="W683">
        <v>249.33</v>
      </c>
      <c r="X683">
        <v>252.99</v>
      </c>
      <c r="Y683">
        <v>241.05</v>
      </c>
      <c r="Z683">
        <v>261.05</v>
      </c>
      <c r="AA683">
        <v>233</v>
      </c>
      <c r="AB683">
        <v>267</v>
      </c>
      <c r="AC683" s="2">
        <f>(Table2[[#This Row],[Close Price]]/Table2[[#This Row],[Day Low]])-1</f>
        <v>-5.3342959130470158E-3</v>
      </c>
      <c r="AD683" s="2">
        <f>(Table2[[#This Row],[Day High]]/Table2[[#This Row],[Close Price]])-1</f>
        <v>2.0120967741935614E-2</v>
      </c>
      <c r="AE683" s="2">
        <f>(Table2[[#This Row],[Close Price]]/Table2[[#This Row],[Current Week Low]])-1</f>
        <v>2.8832192491184294E-2</v>
      </c>
      <c r="AF683" s="2">
        <f>(Table2[[#This Row],[Current Week High]]/Table2[[#This Row],[Close Price]])-1</f>
        <v>5.2620967741935587E-2</v>
      </c>
      <c r="AG683" s="2">
        <f>(Table2[[#This Row],[Close Price]]/Table2[[#This Row],[Current Month Low]])-1</f>
        <v>6.4377682403433445E-2</v>
      </c>
      <c r="AH683" s="2">
        <f>(Table2[[#This Row],[Current Month High]]/Table2[[#This Row],[Close Price]])-1</f>
        <v>7.6612903225806495E-2</v>
      </c>
      <c r="AI683">
        <v>22.9838709677419</v>
      </c>
      <c r="AJ683">
        <v>27.8350515463917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0.01</v>
      </c>
      <c r="AM683" t="s">
        <v>10218</v>
      </c>
      <c r="AN683">
        <v>3.94</v>
      </c>
      <c r="AO683" t="s">
        <v>10218</v>
      </c>
      <c r="AP683">
        <v>-7.2791592318423998E-2</v>
      </c>
      <c r="AQ683">
        <f>(Table2[[#This Row],[Sharpe Ratio]]-AVERAGE(Table2[Sharpe Ratio]))/_xlfn.STDEV.P(Table2[Sharpe Ratio])</f>
        <v>-1.5057402126797765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-3.7788347628553991</v>
      </c>
      <c r="AS683">
        <f>_xlfn.RANK.AVG(Table2[[#This Row],[1Y Return vs Nifty Z-Score]],Table2[1Y Return vs Nifty Z-Score])</f>
        <v>564</v>
      </c>
      <c r="AT683">
        <f>_xlfn.RANK.AVG(Table2[[#This Row],[6M Return vs Nifty Z-Score]],Table2[6M Return vs Nifty Z-Score])</f>
        <v>637</v>
      </c>
      <c r="AU683">
        <f>_xlfn.RANK.AVG(Table2[[#This Row],[Sharpe Ratio Z-Score]],Table2[Sharpe Ratio Z-Score])</f>
        <v>689</v>
      </c>
      <c r="AV683">
        <f>(Table2[[#This Row],[Rank 1Y]]+Table2[[#This Row],[Rank 6M]]+Table2[[#This Row],[Rank Sharpe]])/3</f>
        <v>630</v>
      </c>
    </row>
    <row r="684" spans="1:48" x14ac:dyDescent="0.3">
      <c r="A684" t="s">
        <v>1457</v>
      </c>
      <c r="B684" t="s">
        <v>1458</v>
      </c>
      <c r="C684" t="s">
        <v>10187</v>
      </c>
      <c r="D684" t="s">
        <v>548</v>
      </c>
      <c r="E684">
        <v>7147.7966575350001</v>
      </c>
      <c r="F684">
        <v>258.45</v>
      </c>
      <c r="G684">
        <v>-30.428608305131</v>
      </c>
      <c r="H684">
        <f>(Table2[[#This Row],[1Y Return vs Nifty]]-AVERAGE(Table2[1Y Return vs Nifty]))/_xlfn.STDEV.P(Table2[1Y Return vs Nifty])</f>
        <v>-0.96049979233799554</v>
      </c>
      <c r="I684">
        <v>-0.85353415922318798</v>
      </c>
      <c r="J684">
        <f>(Table2[[#This Row],[1M Return vs Nifty]]-AVERAGE(Table2[1M Return vs Nifty]))/_xlfn.STDEV.P(Table2[1M Return vs Nifty])</f>
        <v>-0.29338977191166282</v>
      </c>
      <c r="K684">
        <v>-19.088553975707999</v>
      </c>
      <c r="L684">
        <f>(Table2[[#This Row],[6M Return vs Nifty]]-AVERAGE(Table2[6M Return vs Nifty]))/_xlfn.STDEV.P(Table2[6M Return vs Nifty])</f>
        <v>-0.86043827171996723</v>
      </c>
      <c r="M684">
        <v>-0.67075129765987196</v>
      </c>
      <c r="N684">
        <f>(Table2[[#This Row],[1W Return vs Nifty]]-AVERAGE(Table2[1W Return vs Nifty]))/_xlfn.STDEV.P(Table2[1W Return vs Nifty])</f>
        <v>-0.53786298760583928</v>
      </c>
      <c r="O684">
        <v>261.45999999999998</v>
      </c>
      <c r="P684">
        <v>257.67642779312803</v>
      </c>
      <c r="Q684">
        <v>260.39338063221697</v>
      </c>
      <c r="R684">
        <v>44.0408431828305</v>
      </c>
      <c r="S684" s="2">
        <f>(Table2[[#This Row],[Close Price]]-Table2[[#This Row],[20D EMA]])/Table2[[#This Row],[20D EMA]]</f>
        <v>-1.1512277212575504E-2</v>
      </c>
      <c r="T684" s="2">
        <f>(Table2[[#This Row],[Close Price]]-Table2[[#This Row],[50D EMA]])/Table2[[#This Row],[50D EMA]]</f>
        <v>3.002106997125142E-3</v>
      </c>
      <c r="U684" s="2">
        <f>(Table2[[#This Row],[Close Price]]-Table2[[#This Row],[200D EMA]])/Table2[[#This Row],[200D EMA]]</f>
        <v>-7.4632489792889247E-3</v>
      </c>
      <c r="V684">
        <v>0.99459660781760795</v>
      </c>
      <c r="W684">
        <v>257.05</v>
      </c>
      <c r="X684">
        <v>259.95</v>
      </c>
      <c r="Y684">
        <v>255.95</v>
      </c>
      <c r="Z684">
        <v>265.05</v>
      </c>
      <c r="AA684">
        <v>242.95</v>
      </c>
      <c r="AB684">
        <v>279.7</v>
      </c>
      <c r="AC684" s="2">
        <f>(Table2[[#This Row],[Close Price]]/Table2[[#This Row],[Day Low]])-1</f>
        <v>5.4464112040457646E-3</v>
      </c>
      <c r="AD684" s="2">
        <f>(Table2[[#This Row],[Day High]]/Table2[[#This Row],[Close Price]])-1</f>
        <v>5.8038305281484792E-3</v>
      </c>
      <c r="AE684" s="2">
        <f>(Table2[[#This Row],[Close Price]]/Table2[[#This Row],[Current Week Low]])-1</f>
        <v>9.7675327212345397E-3</v>
      </c>
      <c r="AF684" s="2">
        <f>(Table2[[#This Row],[Current Week High]]/Table2[[#This Row],[Close Price]])-1</f>
        <v>2.5536854323853886E-2</v>
      </c>
      <c r="AG684" s="2">
        <f>(Table2[[#This Row],[Close Price]]/Table2[[#This Row],[Current Month Low]])-1</f>
        <v>6.3799135624614145E-2</v>
      </c>
      <c r="AH684" s="2">
        <f>(Table2[[#This Row],[Current Month High]]/Table2[[#This Row],[Close Price]])-1</f>
        <v>8.2220932482104825E-2</v>
      </c>
      <c r="AI684">
        <v>24.182627200618999</v>
      </c>
      <c r="AJ684">
        <v>17.477272727272702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-0.02</v>
      </c>
      <c r="AM684" t="s">
        <v>10217</v>
      </c>
      <c r="AN684">
        <v>-3.56</v>
      </c>
      <c r="AO684" t="s">
        <v>10217</v>
      </c>
      <c r="AP684">
        <v>-3.2814676910052E-2</v>
      </c>
      <c r="AQ684">
        <f>(Table2[[#This Row],[Sharpe Ratio]]-AVERAGE(Table2[Sharpe Ratio]))/_xlfn.STDEV.P(Table2[Sharpe Ratio])</f>
        <v>-1.0429783581989698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664</v>
      </c>
      <c r="AT684">
        <f>_xlfn.RANK.AVG(Table2[[#This Row],[6M Return vs Nifty Z-Score]],Table2[6M Return vs Nifty Z-Score])</f>
        <v>608</v>
      </c>
      <c r="AU684">
        <f>_xlfn.RANK.AVG(Table2[[#This Row],[Sharpe Ratio Z-Score]],Table2[Sharpe Ratio Z-Score])</f>
        <v>629</v>
      </c>
      <c r="AV684">
        <f>(Table2[[#This Row],[Rank 1Y]]+Table2[[#This Row],[Rank 6M]]+Table2[[#This Row],[Rank Sharpe]])/3</f>
        <v>633.66666666666663</v>
      </c>
    </row>
    <row r="685" spans="1:48" x14ac:dyDescent="0.3">
      <c r="A685" t="s">
        <v>2127</v>
      </c>
      <c r="B685" t="s">
        <v>2128</v>
      </c>
      <c r="C685" t="s">
        <v>10178</v>
      </c>
      <c r="D685" t="s">
        <v>864</v>
      </c>
      <c r="E685">
        <v>2746.2421938150001</v>
      </c>
      <c r="F685">
        <v>516.15</v>
      </c>
      <c r="G685">
        <v>-38.0777926057103</v>
      </c>
      <c r="H685">
        <f>(Table2[[#This Row],[1Y Return vs Nifty]]-AVERAGE(Table2[1Y Return vs Nifty]))/_xlfn.STDEV.P(Table2[1Y Return vs Nifty])</f>
        <v>-1.065381584311152</v>
      </c>
      <c r="I685">
        <v>-2.1010974550142798</v>
      </c>
      <c r="J685">
        <f>(Table2[[#This Row],[1M Return vs Nifty]]-AVERAGE(Table2[1M Return vs Nifty]))/_xlfn.STDEV.P(Table2[1M Return vs Nifty])</f>
        <v>-0.4189522013684992</v>
      </c>
      <c r="K685">
        <v>-8.2697398402351006</v>
      </c>
      <c r="L685">
        <f>(Table2[[#This Row],[6M Return vs Nifty]]-AVERAGE(Table2[6M Return vs Nifty]))/_xlfn.STDEV.P(Table2[6M Return vs Nifty])</f>
        <v>-0.49319903609664623</v>
      </c>
      <c r="M685">
        <v>8.8738503453754696</v>
      </c>
      <c r="N685">
        <f>(Table2[[#This Row],[1W Return vs Nifty]]-AVERAGE(Table2[1W Return vs Nifty]))/_xlfn.STDEV.P(Table2[1W Return vs Nifty])</f>
        <v>1.4252330136425024</v>
      </c>
      <c r="O685">
        <v>502.54</v>
      </c>
      <c r="P685">
        <v>484.59540849455601</v>
      </c>
      <c r="Q685">
        <v>487.35949704145901</v>
      </c>
      <c r="R685">
        <v>57.536794597959499</v>
      </c>
      <c r="S685" s="2">
        <f>(Table2[[#This Row],[Close Price]]-Table2[[#This Row],[20D EMA]])/Table2[[#This Row],[20D EMA]]</f>
        <v>2.7082421299796943E-2</v>
      </c>
      <c r="T685" s="2">
        <f>(Table2[[#This Row],[Close Price]]-Table2[[#This Row],[50D EMA]])/Table2[[#This Row],[50D EMA]]</f>
        <v>6.5115333229160077E-2</v>
      </c>
      <c r="U685" s="2">
        <f>(Table2[[#This Row],[Close Price]]-Table2[[#This Row],[200D EMA]])/Table2[[#This Row],[200D EMA]]</f>
        <v>5.9074467889340836E-2</v>
      </c>
      <c r="V685">
        <v>1.04743387033075</v>
      </c>
      <c r="W685">
        <v>510.2</v>
      </c>
      <c r="X685">
        <v>521.35</v>
      </c>
      <c r="Y685">
        <v>511.5</v>
      </c>
      <c r="Z685">
        <v>543.9</v>
      </c>
      <c r="AA685">
        <v>460.35</v>
      </c>
      <c r="AB685">
        <v>543.9</v>
      </c>
      <c r="AC685" s="2">
        <f>(Table2[[#This Row],[Close Price]]/Table2[[#This Row],[Day Low]])-1</f>
        <v>1.166209329674639E-2</v>
      </c>
      <c r="AD685" s="2">
        <f>(Table2[[#This Row],[Day High]]/Table2[[#This Row],[Close Price]])-1</f>
        <v>1.0074590719752141E-2</v>
      </c>
      <c r="AE685" s="2">
        <f>(Table2[[#This Row],[Close Price]]/Table2[[#This Row],[Current Week Low]])-1</f>
        <v>9.0909090909090384E-3</v>
      </c>
      <c r="AF685" s="2">
        <f>(Table2[[#This Row],[Current Week High]]/Table2[[#This Row],[Close Price]])-1</f>
        <v>5.3763440860215006E-2</v>
      </c>
      <c r="AG685" s="2">
        <f>(Table2[[#This Row],[Close Price]]/Table2[[#This Row],[Current Month Low]])-1</f>
        <v>0.1212121212121211</v>
      </c>
      <c r="AH685" s="2">
        <f>(Table2[[#This Row],[Current Month High]]/Table2[[#This Row],[Close Price]])-1</f>
        <v>5.3763440860215006E-2</v>
      </c>
      <c r="AI685">
        <v>19.248280538603101</v>
      </c>
      <c r="AJ685">
        <v>32.652274479568199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0.06</v>
      </c>
      <c r="AM685" t="s">
        <v>10218</v>
      </c>
      <c r="AN685">
        <v>3.2</v>
      </c>
      <c r="AO685" t="s">
        <v>10218</v>
      </c>
      <c r="AP685">
        <v>-9.5027881604930003E-2</v>
      </c>
      <c r="AQ685">
        <f>(Table2[[#This Row],[Sharpe Ratio]]-AVERAGE(Table2[Sharpe Ratio]))/_xlfn.STDEV.P(Table2[Sharpe Ratio])</f>
        <v>-1.7631414244010855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697</v>
      </c>
      <c r="AT685">
        <f>_xlfn.RANK.AVG(Table2[[#This Row],[6M Return vs Nifty Z-Score]],Table2[6M Return vs Nifty Z-Score])</f>
        <v>493</v>
      </c>
      <c r="AU685">
        <f>_xlfn.RANK.AVG(Table2[[#This Row],[Sharpe Ratio Z-Score]],Table2[Sharpe Ratio Z-Score])</f>
        <v>711</v>
      </c>
      <c r="AV685">
        <f>(Table2[[#This Row],[Rank 1Y]]+Table2[[#This Row],[Rank 6M]]+Table2[[#This Row],[Rank Sharpe]])/3</f>
        <v>633.66666666666663</v>
      </c>
    </row>
    <row r="686" spans="1:48" x14ac:dyDescent="0.3">
      <c r="A686" t="s">
        <v>52</v>
      </c>
      <c r="B686" t="s">
        <v>53</v>
      </c>
      <c r="C686" t="s">
        <v>10173</v>
      </c>
      <c r="D686" t="s">
        <v>54</v>
      </c>
      <c r="E686">
        <v>421002.74083377502</v>
      </c>
      <c r="F686">
        <v>6806.95</v>
      </c>
      <c r="G686">
        <v>-33.068575357811</v>
      </c>
      <c r="H686">
        <f>(Table2[[#This Row],[1Y Return vs Nifty]]-AVERAGE(Table2[1Y Return vs Nifty]))/_xlfn.STDEV.P(Table2[1Y Return vs Nifty])</f>
        <v>-0.99669770107634315</v>
      </c>
      <c r="I686">
        <v>-7.3124841939739698</v>
      </c>
      <c r="J686">
        <f>(Table2[[#This Row],[1M Return vs Nifty]]-AVERAGE(Table2[1M Return vs Nifty]))/_xlfn.STDEV.P(Table2[1M Return vs Nifty])</f>
        <v>-0.9434581578923209</v>
      </c>
      <c r="K686">
        <v>-15.6614950354586</v>
      </c>
      <c r="L686">
        <f>(Table2[[#This Row],[6M Return vs Nifty]]-AVERAGE(Table2[6M Return vs Nifty]))/_xlfn.STDEV.P(Table2[6M Return vs Nifty])</f>
        <v>-0.74410846977552836</v>
      </c>
      <c r="M686">
        <v>0.94415724982243399</v>
      </c>
      <c r="N686">
        <f>(Table2[[#This Row],[1W Return vs Nifty]]-AVERAGE(Table2[1W Return vs Nifty]))/_xlfn.STDEV.P(Table2[1W Return vs Nifty])</f>
        <v>-0.20571497027527005</v>
      </c>
      <c r="O686">
        <v>6903.82</v>
      </c>
      <c r="P686">
        <v>6958.4101728802498</v>
      </c>
      <c r="Q686">
        <v>6999.4449121936104</v>
      </c>
      <c r="R686">
        <v>43.068256874247503</v>
      </c>
      <c r="S686" s="2">
        <f>(Table2[[#This Row],[Close Price]]-Table2[[#This Row],[20D EMA]])/Table2[[#This Row],[20D EMA]]</f>
        <v>-1.4031362347222248E-2</v>
      </c>
      <c r="T686" s="2">
        <f>(Table2[[#This Row],[Close Price]]-Table2[[#This Row],[50D EMA]])/Table2[[#This Row],[50D EMA]]</f>
        <v>-2.176649106868574E-2</v>
      </c>
      <c r="U686" s="2">
        <f>(Table2[[#This Row],[Close Price]]-Table2[[#This Row],[200D EMA]])/Table2[[#This Row],[200D EMA]]</f>
        <v>-2.750145398791104E-2</v>
      </c>
      <c r="V686">
        <v>0.98410133268724698</v>
      </c>
      <c r="W686">
        <v>6775.1</v>
      </c>
      <c r="X686">
        <v>6844</v>
      </c>
      <c r="Y686">
        <v>6765.75</v>
      </c>
      <c r="Z686">
        <v>6899</v>
      </c>
      <c r="AA686">
        <v>6541.05</v>
      </c>
      <c r="AB686">
        <v>7325</v>
      </c>
      <c r="AC686" s="2">
        <f>(Table2[[#This Row],[Close Price]]/Table2[[#This Row],[Day Low]])-1</f>
        <v>4.7010376230607331E-3</v>
      </c>
      <c r="AD686" s="2">
        <f>(Table2[[#This Row],[Day High]]/Table2[[#This Row],[Close Price]])-1</f>
        <v>5.4429663799500094E-3</v>
      </c>
      <c r="AE686" s="2">
        <f>(Table2[[#This Row],[Close Price]]/Table2[[#This Row],[Current Week Low]])-1</f>
        <v>6.0894948823115858E-3</v>
      </c>
      <c r="AF686" s="2">
        <f>(Table2[[#This Row],[Current Week High]]/Table2[[#This Row],[Close Price]])-1</f>
        <v>1.3522943462196846E-2</v>
      </c>
      <c r="AG686" s="2">
        <f>(Table2[[#This Row],[Close Price]]/Table2[[#This Row],[Current Month Low]])-1</f>
        <v>4.0650965823529894E-2</v>
      </c>
      <c r="AH686" s="2">
        <f>(Table2[[#This Row],[Current Month High]]/Table2[[#This Row],[Close Price]])-1</f>
        <v>7.6106038681053922E-2</v>
      </c>
      <c r="AI686">
        <v>20.347585923210801</v>
      </c>
      <c r="AJ686">
        <v>10.0059795080642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10217</v>
      </c>
      <c r="AN686">
        <v>-2.82</v>
      </c>
      <c r="AO686" t="s">
        <v>10217</v>
      </c>
      <c r="AP686">
        <v>-5.0129532803992002E-2</v>
      </c>
      <c r="AQ686">
        <f>(Table2[[#This Row],[Sharpe Ratio]]-AVERAGE(Table2[Sharpe Ratio]))/_xlfn.STDEV.P(Table2[Sharpe Ratio])</f>
        <v>-1.2434104010841391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674</v>
      </c>
      <c r="AT686">
        <f>_xlfn.RANK.AVG(Table2[[#This Row],[6M Return vs Nifty Z-Score]],Table2[6M Return vs Nifty Z-Score])</f>
        <v>576</v>
      </c>
      <c r="AU686">
        <f>_xlfn.RANK.AVG(Table2[[#This Row],[Sharpe Ratio Z-Score]],Table2[Sharpe Ratio Z-Score])</f>
        <v>656</v>
      </c>
      <c r="AV686">
        <f>(Table2[[#This Row],[Rank 1Y]]+Table2[[#This Row],[Rank 6M]]+Table2[[#This Row],[Rank Sharpe]])/3</f>
        <v>635.33333333333337</v>
      </c>
    </row>
    <row r="687" spans="1:48" x14ac:dyDescent="0.3">
      <c r="A687" t="s">
        <v>1420</v>
      </c>
      <c r="B687" t="s">
        <v>1421</v>
      </c>
      <c r="C687" t="s">
        <v>10183</v>
      </c>
      <c r="D687" t="s">
        <v>416</v>
      </c>
      <c r="E687">
        <v>7446.8414760449996</v>
      </c>
      <c r="F687">
        <v>673.55</v>
      </c>
      <c r="G687">
        <v>-23.509962352678698</v>
      </c>
      <c r="H687">
        <f>(Table2[[#This Row],[1Y Return vs Nifty]]-AVERAGE(Table2[1Y Return vs Nifty]))/_xlfn.STDEV.P(Table2[1Y Return vs Nifty])</f>
        <v>-0.8656347770623054</v>
      </c>
      <c r="I687">
        <v>-5.2169264335558703</v>
      </c>
      <c r="J687">
        <f>(Table2[[#This Row],[1M Return vs Nifty]]-AVERAGE(Table2[1M Return vs Nifty]))/_xlfn.STDEV.P(Table2[1M Return vs Nifty])</f>
        <v>-0.73254835928496886</v>
      </c>
      <c r="K687">
        <v>-20.060145751628198</v>
      </c>
      <c r="L687">
        <f>(Table2[[#This Row],[6M Return vs Nifty]]-AVERAGE(Table2[6M Return vs Nifty]))/_xlfn.STDEV.P(Table2[6M Return vs Nifty])</f>
        <v>-0.89341846868600405</v>
      </c>
      <c r="M687">
        <v>-3.4596180813652899</v>
      </c>
      <c r="N687">
        <f>(Table2[[#This Row],[1W Return vs Nifty]]-AVERAGE(Table2[1W Return vs Nifty]))/_xlfn.STDEV.P(Table2[1W Return vs Nifty])</f>
        <v>-1.1114661023153336</v>
      </c>
      <c r="O687">
        <v>676.06</v>
      </c>
      <c r="P687">
        <v>666.05123647631899</v>
      </c>
      <c r="Q687">
        <v>650.34889168457698</v>
      </c>
      <c r="R687">
        <v>46.7459371713773</v>
      </c>
      <c r="S687" s="2">
        <f>(Table2[[#This Row],[Close Price]]-Table2[[#This Row],[20D EMA]])/Table2[[#This Row],[20D EMA]]</f>
        <v>-3.7126882229387794E-3</v>
      </c>
      <c r="T687" s="2">
        <f>(Table2[[#This Row],[Close Price]]-Table2[[#This Row],[50D EMA]])/Table2[[#This Row],[50D EMA]]</f>
        <v>1.1258538552307872E-2</v>
      </c>
      <c r="U687" s="2">
        <f>(Table2[[#This Row],[Close Price]]-Table2[[#This Row],[200D EMA]])/Table2[[#This Row],[200D EMA]]</f>
        <v>3.5674864079995455E-2</v>
      </c>
      <c r="V687">
        <v>0.64591790391796799</v>
      </c>
      <c r="W687">
        <v>670.35</v>
      </c>
      <c r="X687">
        <v>680.3</v>
      </c>
      <c r="Y687">
        <v>664.95</v>
      </c>
      <c r="Z687">
        <v>679.9</v>
      </c>
      <c r="AA687">
        <v>655.29999999999995</v>
      </c>
      <c r="AB687">
        <v>710.8</v>
      </c>
      <c r="AC687" s="2">
        <f>(Table2[[#This Row],[Close Price]]/Table2[[#This Row],[Day Low]])-1</f>
        <v>4.773625717908514E-3</v>
      </c>
      <c r="AD687" s="2">
        <f>(Table2[[#This Row],[Day High]]/Table2[[#This Row],[Close Price]])-1</f>
        <v>1.0021527726226775E-2</v>
      </c>
      <c r="AE687" s="2">
        <f>(Table2[[#This Row],[Close Price]]/Table2[[#This Row],[Current Week Low]])-1</f>
        <v>1.2933303255883821E-2</v>
      </c>
      <c r="AF687" s="2">
        <f>(Table2[[#This Row],[Current Week High]]/Table2[[#This Row],[Close Price]])-1</f>
        <v>9.4276594165243477E-3</v>
      </c>
      <c r="AG687" s="2">
        <f>(Table2[[#This Row],[Close Price]]/Table2[[#This Row],[Current Month Low]])-1</f>
        <v>2.7849839768045115E-2</v>
      </c>
      <c r="AH687" s="2">
        <f>(Table2[[#This Row],[Current Month High]]/Table2[[#This Row],[Close Price]])-1</f>
        <v>5.5303986341028954E-2</v>
      </c>
      <c r="AI687">
        <v>15.210452082250701</v>
      </c>
      <c r="AJ687">
        <v>29.193440107413402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-0.08</v>
      </c>
      <c r="AM687" t="s">
        <v>10217</v>
      </c>
      <c r="AN687">
        <v>0.92</v>
      </c>
      <c r="AO687" t="s">
        <v>10218</v>
      </c>
      <c r="AP687">
        <v>-4.9223157330534999E-2</v>
      </c>
      <c r="AQ687">
        <f>(Table2[[#This Row],[Sharpe Ratio]]-AVERAGE(Table2[Sharpe Ratio]))/_xlfn.STDEV.P(Table2[Sharpe Ratio])</f>
        <v>-1.2329184461479401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-4.8359861534965525</v>
      </c>
      <c r="AS687">
        <f>_xlfn.RANK.AVG(Table2[[#This Row],[1Y Return vs Nifty Z-Score]],Table2[1Y Return vs Nifty Z-Score])</f>
        <v>636</v>
      </c>
      <c r="AT687">
        <f>_xlfn.RANK.AVG(Table2[[#This Row],[6M Return vs Nifty Z-Score]],Table2[6M Return vs Nifty Z-Score])</f>
        <v>618</v>
      </c>
      <c r="AU687">
        <f>_xlfn.RANK.AVG(Table2[[#This Row],[Sharpe Ratio Z-Score]],Table2[Sharpe Ratio Z-Score])</f>
        <v>654</v>
      </c>
      <c r="AV687">
        <f>(Table2[[#This Row],[Rank 1Y]]+Table2[[#This Row],[Rank 6M]]+Table2[[#This Row],[Rank Sharpe]])/3</f>
        <v>636</v>
      </c>
    </row>
    <row r="688" spans="1:48" x14ac:dyDescent="0.3">
      <c r="A688" t="s">
        <v>498</v>
      </c>
      <c r="B688" t="s">
        <v>499</v>
      </c>
      <c r="C688" t="s">
        <v>10187</v>
      </c>
      <c r="D688" t="s">
        <v>379</v>
      </c>
      <c r="E688">
        <v>42938.510103405002</v>
      </c>
      <c r="F688">
        <v>572.04999999999995</v>
      </c>
      <c r="G688">
        <v>-34.738679365171897</v>
      </c>
      <c r="H688">
        <f>(Table2[[#This Row],[1Y Return vs Nifty]]-AVERAGE(Table2[1Y Return vs Nifty]))/_xlfn.STDEV.P(Table2[1Y Return vs Nifty])</f>
        <v>-1.0195973324867531</v>
      </c>
      <c r="I688">
        <v>-4.2923384212768001</v>
      </c>
      <c r="J688">
        <f>(Table2[[#This Row],[1M Return vs Nifty]]-AVERAGE(Table2[1M Return vs Nifty]))/_xlfn.STDEV.P(Table2[1M Return vs Nifty])</f>
        <v>-0.63949214525551457</v>
      </c>
      <c r="K688">
        <v>-8.4579213834289906</v>
      </c>
      <c r="L688">
        <f>(Table2[[#This Row],[6M Return vs Nifty]]-AVERAGE(Table2[6M Return vs Nifty]))/_xlfn.STDEV.P(Table2[6M Return vs Nifty])</f>
        <v>-0.49958676447570666</v>
      </c>
      <c r="M688">
        <v>3.0618734976570599</v>
      </c>
      <c r="N688">
        <f>(Table2[[#This Row],[1W Return vs Nifty]]-AVERAGE(Table2[1W Return vs Nifty]))/_xlfn.STDEV.P(Table2[1W Return vs Nifty])</f>
        <v>0.22984855069538745</v>
      </c>
      <c r="O688">
        <v>554.45000000000005</v>
      </c>
      <c r="P688">
        <v>544.57424576272103</v>
      </c>
      <c r="Q688">
        <v>548.78271037526702</v>
      </c>
      <c r="R688">
        <v>68.117186645149502</v>
      </c>
      <c r="S688" s="2">
        <f>(Table2[[#This Row],[Close Price]]-Table2[[#This Row],[20D EMA]])/Table2[[#This Row],[20D EMA]]</f>
        <v>3.1743168906123019E-2</v>
      </c>
      <c r="T688" s="2">
        <f>(Table2[[#This Row],[Close Price]]-Table2[[#This Row],[50D EMA]])/Table2[[#This Row],[50D EMA]]</f>
        <v>5.045364236569224E-2</v>
      </c>
      <c r="U688" s="2">
        <f>(Table2[[#This Row],[Close Price]]-Table2[[#This Row],[200D EMA]])/Table2[[#This Row],[200D EMA]]</f>
        <v>4.2398000492439657E-2</v>
      </c>
      <c r="V688">
        <v>0.575666564481356</v>
      </c>
      <c r="W688">
        <v>569</v>
      </c>
      <c r="X688">
        <v>577</v>
      </c>
      <c r="Y688">
        <v>545.5</v>
      </c>
      <c r="Z688">
        <v>573.70000000000005</v>
      </c>
      <c r="AA688">
        <v>522.29999999999995</v>
      </c>
      <c r="AB688">
        <v>580.29999999999995</v>
      </c>
      <c r="AC688" s="2">
        <f>(Table2[[#This Row],[Close Price]]/Table2[[#This Row],[Day Low]])-1</f>
        <v>5.3602811950790308E-3</v>
      </c>
      <c r="AD688" s="2">
        <f>(Table2[[#This Row],[Day High]]/Table2[[#This Row],[Close Price]])-1</f>
        <v>8.6530897648806615E-3</v>
      </c>
      <c r="AE688" s="2">
        <f>(Table2[[#This Row],[Close Price]]/Table2[[#This Row],[Current Week Low]])-1</f>
        <v>4.8670944087992662E-2</v>
      </c>
      <c r="AF688" s="2">
        <f>(Table2[[#This Row],[Current Week High]]/Table2[[#This Row],[Close Price]])-1</f>
        <v>2.8843632549604425E-3</v>
      </c>
      <c r="AG688" s="2">
        <f>(Table2[[#This Row],[Close Price]]/Table2[[#This Row],[Current Month Low]])-1</f>
        <v>9.5251771012827779E-2</v>
      </c>
      <c r="AH688" s="2">
        <f>(Table2[[#This Row],[Current Month High]]/Table2[[#This Row],[Close Price]])-1</f>
        <v>1.4421816274801103E-2</v>
      </c>
      <c r="AI688">
        <v>11.712262914080901</v>
      </c>
      <c r="AJ688">
        <v>27.746761947297799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-0.05</v>
      </c>
      <c r="AM688" t="s">
        <v>10217</v>
      </c>
      <c r="AN688">
        <v>1.49</v>
      </c>
      <c r="AO688" t="s">
        <v>10218</v>
      </c>
      <c r="AP688">
        <v>-0.12823175777794901</v>
      </c>
      <c r="AQ688">
        <f>(Table2[[#This Row],[Sharpe Ratio]]-AVERAGE(Table2[Sharpe Ratio]))/_xlfn.STDEV.P(Table2[Sharpe Ratio])</f>
        <v>-2.1475004265105753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686</v>
      </c>
      <c r="AT688">
        <f>_xlfn.RANK.AVG(Table2[[#This Row],[6M Return vs Nifty Z-Score]],Table2[6M Return vs Nifty Z-Score])</f>
        <v>495</v>
      </c>
      <c r="AU688">
        <f>_xlfn.RANK.AVG(Table2[[#This Row],[Sharpe Ratio Z-Score]],Table2[Sharpe Ratio Z-Score])</f>
        <v>729</v>
      </c>
      <c r="AV688">
        <f>(Table2[[#This Row],[Rank 1Y]]+Table2[[#This Row],[Rank 6M]]+Table2[[#This Row],[Rank Sharpe]])/3</f>
        <v>636.66666666666663</v>
      </c>
    </row>
    <row r="689" spans="1:48" x14ac:dyDescent="0.3">
      <c r="A689" t="s">
        <v>1459</v>
      </c>
      <c r="B689" t="s">
        <v>1460</v>
      </c>
      <c r="C689" t="s">
        <v>10185</v>
      </c>
      <c r="D689" t="s">
        <v>98</v>
      </c>
      <c r="E689">
        <v>7138.1478463649901</v>
      </c>
      <c r="F689">
        <v>1498.95</v>
      </c>
      <c r="G689">
        <v>-32.1761785386377</v>
      </c>
      <c r="H689">
        <f>(Table2[[#This Row],[1Y Return vs Nifty]]-AVERAGE(Table2[1Y Return vs Nifty]))/_xlfn.STDEV.P(Table2[1Y Return vs Nifty])</f>
        <v>-0.98446160192274423</v>
      </c>
      <c r="I689">
        <v>3.9919640236884599</v>
      </c>
      <c r="J689">
        <f>(Table2[[#This Row],[1M Return vs Nifty]]-AVERAGE(Table2[1M Return vs Nifty]))/_xlfn.STDEV.P(Table2[1M Return vs Nifty])</f>
        <v>0.19429091397231235</v>
      </c>
      <c r="K689">
        <v>-11.001287212511</v>
      </c>
      <c r="L689">
        <f>(Table2[[#This Row],[6M Return vs Nifty]]-AVERAGE(Table2[6M Return vs Nifty]))/_xlfn.STDEV.P(Table2[6M Return vs Nifty])</f>
        <v>-0.58592004567332512</v>
      </c>
      <c r="M689">
        <v>-2.6595720365103599</v>
      </c>
      <c r="N689">
        <f>(Table2[[#This Row],[1W Return vs Nifty]]-AVERAGE(Table2[1W Return vs Nifty]))/_xlfn.STDEV.P(Table2[1W Return vs Nifty])</f>
        <v>-0.94691578893318207</v>
      </c>
      <c r="O689">
        <v>1468.52</v>
      </c>
      <c r="P689">
        <v>1428.5996802228001</v>
      </c>
      <c r="Q689">
        <v>1413.2252748665701</v>
      </c>
      <c r="R689">
        <v>58.4410117719572</v>
      </c>
      <c r="S689" s="2">
        <f>(Table2[[#This Row],[Close Price]]-Table2[[#This Row],[20D EMA]])/Table2[[#This Row],[20D EMA]]</f>
        <v>2.072154277776269E-2</v>
      </c>
      <c r="T689" s="2">
        <f>(Table2[[#This Row],[Close Price]]-Table2[[#This Row],[50D EMA]])/Table2[[#This Row],[50D EMA]]</f>
        <v>4.9244249982072191E-2</v>
      </c>
      <c r="U689" s="2">
        <f>(Table2[[#This Row],[Close Price]]-Table2[[#This Row],[200D EMA]])/Table2[[#This Row],[200D EMA]]</f>
        <v>6.0658924417781639E-2</v>
      </c>
      <c r="V689">
        <v>1.09686772518126</v>
      </c>
      <c r="W689">
        <v>1498.95</v>
      </c>
      <c r="X689">
        <v>1517.3</v>
      </c>
      <c r="Y689">
        <v>1475</v>
      </c>
      <c r="Z689">
        <v>1557</v>
      </c>
      <c r="AA689">
        <v>1358.5</v>
      </c>
      <c r="AB689">
        <v>1588</v>
      </c>
      <c r="AC689" s="2">
        <f>(Table2[[#This Row],[Close Price]]/Table2[[#This Row],[Day Low]])-1</f>
        <v>0</v>
      </c>
      <c r="AD689" s="2">
        <f>(Table2[[#This Row],[Day High]]/Table2[[#This Row],[Close Price]])-1</f>
        <v>1.2241902665198978E-2</v>
      </c>
      <c r="AE689" s="2">
        <f>(Table2[[#This Row],[Close Price]]/Table2[[#This Row],[Current Week Low]])-1</f>
        <v>1.623728813559322E-2</v>
      </c>
      <c r="AF689" s="2">
        <f>(Table2[[#This Row],[Current Week High]]/Table2[[#This Row],[Close Price]])-1</f>
        <v>3.8727108976283287E-2</v>
      </c>
      <c r="AG689" s="2">
        <f>(Table2[[#This Row],[Close Price]]/Table2[[#This Row],[Current Month Low]])-1</f>
        <v>0.10338608759661394</v>
      </c>
      <c r="AH689" s="2">
        <f>(Table2[[#This Row],[Current Month High]]/Table2[[#This Row],[Close Price]])-1</f>
        <v>5.9408252443376997E-2</v>
      </c>
      <c r="AI689">
        <v>12.0751192501417</v>
      </c>
      <c r="AJ689">
        <v>19.916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-0.03</v>
      </c>
      <c r="AM689" t="s">
        <v>10217</v>
      </c>
      <c r="AN689">
        <v>-1.44</v>
      </c>
      <c r="AO689" t="s">
        <v>10217</v>
      </c>
      <c r="AP689">
        <v>-0.14222499568504801</v>
      </c>
      <c r="AQ689">
        <f>(Table2[[#This Row],[Sharpe Ratio]]-AVERAGE(Table2[Sharpe Ratio]))/_xlfn.STDEV.P(Table2[Sharpe Ratio])</f>
        <v>-2.3094823267630429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-4.6324888493199818</v>
      </c>
      <c r="AS689">
        <f>_xlfn.RANK.AVG(Table2[[#This Row],[1Y Return vs Nifty Z-Score]],Table2[1Y Return vs Nifty Z-Score])</f>
        <v>672</v>
      </c>
      <c r="AT689">
        <f>_xlfn.RANK.AVG(Table2[[#This Row],[6M Return vs Nifty Z-Score]],Table2[6M Return vs Nifty Z-Score])</f>
        <v>516</v>
      </c>
      <c r="AU689">
        <f>_xlfn.RANK.AVG(Table2[[#This Row],[Sharpe Ratio Z-Score]],Table2[Sharpe Ratio Z-Score])</f>
        <v>731</v>
      </c>
      <c r="AV689">
        <f>(Table2[[#This Row],[Rank 1Y]]+Table2[[#This Row],[Rank 6M]]+Table2[[#This Row],[Rank Sharpe]])/3</f>
        <v>639.66666666666663</v>
      </c>
    </row>
    <row r="690" spans="1:48" x14ac:dyDescent="0.3">
      <c r="A690" t="s">
        <v>2119</v>
      </c>
      <c r="B690" t="s">
        <v>2120</v>
      </c>
      <c r="C690" t="s">
        <v>10175</v>
      </c>
      <c r="D690" t="s">
        <v>400</v>
      </c>
      <c r="E690">
        <v>2796.8996894400002</v>
      </c>
      <c r="F690">
        <v>1985.4</v>
      </c>
      <c r="G690">
        <v>-28.44500566852</v>
      </c>
      <c r="H690">
        <f>(Table2[[#This Row],[1Y Return vs Nifty]]-AVERAGE(Table2[1Y Return vs Nifty]))/_xlfn.STDEV.P(Table2[1Y Return vs Nifty])</f>
        <v>-0.93330162441377851</v>
      </c>
      <c r="I690">
        <v>0.83869489682107701</v>
      </c>
      <c r="J690">
        <f>(Table2[[#This Row],[1M Return vs Nifty]]-AVERAGE(Table2[1M Return vs Nifty]))/_xlfn.STDEV.P(Table2[1M Return vs Nifty])</f>
        <v>-0.12307345033406235</v>
      </c>
      <c r="K690">
        <v>-14.281470576123199</v>
      </c>
      <c r="L690">
        <f>(Table2[[#This Row],[6M Return vs Nifty]]-AVERAGE(Table2[6M Return vs Nifty]))/_xlfn.STDEV.P(Table2[6M Return vs Nifty])</f>
        <v>-0.69726422961743939</v>
      </c>
      <c r="M690">
        <v>8.2385509615760704</v>
      </c>
      <c r="N690">
        <f>(Table2[[#This Row],[1W Return vs Nifty]]-AVERAGE(Table2[1W Return vs Nifty]))/_xlfn.STDEV.P(Table2[1W Return vs Nifty])</f>
        <v>1.2945671433867041</v>
      </c>
      <c r="O690">
        <v>1918.48</v>
      </c>
      <c r="P690">
        <v>1887.67805585458</v>
      </c>
      <c r="Q690">
        <v>1861.98789450821</v>
      </c>
      <c r="R690">
        <v>65.289111939302401</v>
      </c>
      <c r="S690" s="2">
        <f>(Table2[[#This Row],[Close Price]]-Table2[[#This Row],[20D EMA]])/Table2[[#This Row],[20D EMA]]</f>
        <v>3.4881781410283176E-2</v>
      </c>
      <c r="T690" s="2">
        <f>(Table2[[#This Row],[Close Price]]-Table2[[#This Row],[50D EMA]])/Table2[[#This Row],[50D EMA]]</f>
        <v>5.1768331915677201E-2</v>
      </c>
      <c r="U690" s="2">
        <f>(Table2[[#This Row],[Close Price]]-Table2[[#This Row],[200D EMA]])/Table2[[#This Row],[200D EMA]]</f>
        <v>6.6279757164793895E-2</v>
      </c>
      <c r="V690">
        <v>1.34141998084891</v>
      </c>
      <c r="W690">
        <v>1975.05</v>
      </c>
      <c r="X690">
        <v>2013.95</v>
      </c>
      <c r="Y690">
        <v>1920.1</v>
      </c>
      <c r="Z690">
        <v>2046.9</v>
      </c>
      <c r="AA690">
        <v>1752</v>
      </c>
      <c r="AB690">
        <v>2046.9</v>
      </c>
      <c r="AC690" s="2">
        <f>(Table2[[#This Row],[Close Price]]/Table2[[#This Row],[Day Low]])-1</f>
        <v>5.2403736614263785E-3</v>
      </c>
      <c r="AD690" s="2">
        <f>(Table2[[#This Row],[Day High]]/Table2[[#This Row],[Close Price]])-1</f>
        <v>1.4379973808804181E-2</v>
      </c>
      <c r="AE690" s="2">
        <f>(Table2[[#This Row],[Close Price]]/Table2[[#This Row],[Current Week Low]])-1</f>
        <v>3.4008645383053038E-2</v>
      </c>
      <c r="AF690" s="2">
        <f>(Table2[[#This Row],[Current Week High]]/Table2[[#This Row],[Close Price]])-1</f>
        <v>3.0976125717739444E-2</v>
      </c>
      <c r="AG690" s="2">
        <f>(Table2[[#This Row],[Close Price]]/Table2[[#This Row],[Current Month Low]])-1</f>
        <v>0.13321917808219186</v>
      </c>
      <c r="AH690" s="2">
        <f>(Table2[[#This Row],[Current Month High]]/Table2[[#This Row],[Close Price]])-1</f>
        <v>3.0976125717739444E-2</v>
      </c>
      <c r="AI690">
        <v>16.596151908935202</v>
      </c>
      <c r="AJ690">
        <v>29.6799477465708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-0.01</v>
      </c>
      <c r="AM690" t="s">
        <v>10217</v>
      </c>
      <c r="AN690">
        <v>3.81</v>
      </c>
      <c r="AO690" t="s">
        <v>10218</v>
      </c>
      <c r="AP690">
        <v>-9.1592020212323003E-2</v>
      </c>
      <c r="AQ690">
        <f>(Table2[[#This Row],[Sharpe Ratio]]-AVERAGE(Table2[Sharpe Ratio]))/_xlfn.STDEV.P(Table2[Sharpe Ratio])</f>
        <v>-1.7233688313047997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-2.1824409922833756</v>
      </c>
      <c r="AS690">
        <f>_xlfn.RANK.AVG(Table2[[#This Row],[1Y Return vs Nifty Z-Score]],Table2[1Y Return vs Nifty Z-Score])</f>
        <v>653</v>
      </c>
      <c r="AT690">
        <f>_xlfn.RANK.AVG(Table2[[#This Row],[6M Return vs Nifty Z-Score]],Table2[6M Return vs Nifty Z-Score])</f>
        <v>559</v>
      </c>
      <c r="AU690">
        <f>_xlfn.RANK.AVG(Table2[[#This Row],[Sharpe Ratio Z-Score]],Table2[Sharpe Ratio Z-Score])</f>
        <v>709</v>
      </c>
      <c r="AV690">
        <f>(Table2[[#This Row],[Rank 1Y]]+Table2[[#This Row],[Rank 6M]]+Table2[[#This Row],[Rank Sharpe]])/3</f>
        <v>640.33333333333337</v>
      </c>
    </row>
    <row r="691" spans="1:48" x14ac:dyDescent="0.3">
      <c r="A691" t="s">
        <v>1262</v>
      </c>
      <c r="B691" t="s">
        <v>1263</v>
      </c>
      <c r="C691" t="s">
        <v>10173</v>
      </c>
      <c r="D691" t="s">
        <v>24</v>
      </c>
      <c r="E691">
        <v>9180.6997494030002</v>
      </c>
      <c r="F691">
        <v>80.77</v>
      </c>
      <c r="G691">
        <v>-41.065251317598197</v>
      </c>
      <c r="H691">
        <f>(Table2[[#This Row],[1Y Return vs Nifty]]-AVERAGE(Table2[1Y Return vs Nifty]))/_xlfn.STDEV.P(Table2[1Y Return vs Nifty])</f>
        <v>-1.1063441249999535</v>
      </c>
      <c r="I691">
        <v>-19.5160884537251</v>
      </c>
      <c r="J691">
        <f>(Table2[[#This Row],[1M Return vs Nifty]]-AVERAGE(Table2[1M Return vs Nifty]))/_xlfn.STDEV.P(Table2[1M Return vs Nifty])</f>
        <v>-2.1717038141678153</v>
      </c>
      <c r="K691">
        <v>-36.995639598674103</v>
      </c>
      <c r="L691">
        <f>(Table2[[#This Row],[6M Return vs Nifty]]-AVERAGE(Table2[6M Return vs Nifty]))/_xlfn.STDEV.P(Table2[6M Return vs Nifty])</f>
        <v>-1.4682853383275112</v>
      </c>
      <c r="M691">
        <v>-10.558935914245</v>
      </c>
      <c r="N691">
        <f>(Table2[[#This Row],[1W Return vs Nifty]]-AVERAGE(Table2[1W Return vs Nifty]))/_xlfn.STDEV.P(Table2[1W Return vs Nifty])</f>
        <v>-2.57162577901454</v>
      </c>
      <c r="O691">
        <v>89.13</v>
      </c>
      <c r="P691">
        <v>92.973257564380305</v>
      </c>
      <c r="Q691">
        <v>94.463578620355605</v>
      </c>
      <c r="R691">
        <v>10.507781269007401</v>
      </c>
      <c r="S691" s="2">
        <f>(Table2[[#This Row],[Close Price]]-Table2[[#This Row],[20D EMA]])/Table2[[#This Row],[20D EMA]]</f>
        <v>-9.3795579490631664E-2</v>
      </c>
      <c r="T691" s="2">
        <f>(Table2[[#This Row],[Close Price]]-Table2[[#This Row],[50D EMA]])/Table2[[#This Row],[50D EMA]]</f>
        <v>-0.1312555662140808</v>
      </c>
      <c r="U691" s="2">
        <f>(Table2[[#This Row],[Close Price]]-Table2[[#This Row],[200D EMA]])/Table2[[#This Row],[200D EMA]]</f>
        <v>-0.14496146367045246</v>
      </c>
      <c r="V691">
        <v>1.7797642987354501</v>
      </c>
      <c r="W691">
        <v>80.41</v>
      </c>
      <c r="X691">
        <v>81.5</v>
      </c>
      <c r="Y691">
        <v>80.55</v>
      </c>
      <c r="Z691">
        <v>85.9</v>
      </c>
      <c r="AA691">
        <v>80.55</v>
      </c>
      <c r="AB691">
        <v>98.89</v>
      </c>
      <c r="AC691" s="2">
        <f>(Table2[[#This Row],[Close Price]]/Table2[[#This Row],[Day Low]])-1</f>
        <v>4.4770550926500619E-3</v>
      </c>
      <c r="AD691" s="2">
        <f>(Table2[[#This Row],[Day High]]/Table2[[#This Row],[Close Price]])-1</f>
        <v>9.0380091618176284E-3</v>
      </c>
      <c r="AE691" s="2">
        <f>(Table2[[#This Row],[Close Price]]/Table2[[#This Row],[Current Week Low]])-1</f>
        <v>2.7312228429545726E-3</v>
      </c>
      <c r="AF691" s="2">
        <f>(Table2[[#This Row],[Current Week High]]/Table2[[#This Row],[Close Price]])-1</f>
        <v>6.3513680822087526E-2</v>
      </c>
      <c r="AG691" s="2">
        <f>(Table2[[#This Row],[Close Price]]/Table2[[#This Row],[Current Month Low]])-1</f>
        <v>2.7312228429545726E-3</v>
      </c>
      <c r="AH691" s="2">
        <f>(Table2[[#This Row],[Current Month High]]/Table2[[#This Row],[Close Price]])-1</f>
        <v>0.22434072056456622</v>
      </c>
      <c r="AI691">
        <v>44.236721555032801</v>
      </c>
      <c r="AJ691">
        <v>0.27312228429545699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-0.18</v>
      </c>
      <c r="AM691" t="s">
        <v>10217</v>
      </c>
      <c r="AN691">
        <v>-11.83</v>
      </c>
      <c r="AO691" t="s">
        <v>10217</v>
      </c>
      <c r="AP691">
        <v>3.1930738863240001E-3</v>
      </c>
      <c r="AQ691">
        <f>(Table2[[#This Row],[Sharpe Ratio]]-AVERAGE(Table2[Sharpe Ratio]))/_xlfn.STDEV.P(Table2[Sharpe Ratio])</f>
        <v>-0.62616246922910412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706</v>
      </c>
      <c r="AT691">
        <f>_xlfn.RANK.AVG(Table2[[#This Row],[6M Return vs Nifty Z-Score]],Table2[6M Return vs Nifty Z-Score])</f>
        <v>712</v>
      </c>
      <c r="AU691">
        <f>_xlfn.RANK.AVG(Table2[[#This Row],[Sharpe Ratio Z-Score]],Table2[Sharpe Ratio Z-Score])</f>
        <v>506</v>
      </c>
      <c r="AV691">
        <f>(Table2[[#This Row],[Rank 1Y]]+Table2[[#This Row],[Rank 6M]]+Table2[[#This Row],[Rank Sharpe]])/3</f>
        <v>641.33333333333337</v>
      </c>
    </row>
    <row r="692" spans="1:48" x14ac:dyDescent="0.3">
      <c r="A692" t="s">
        <v>1798</v>
      </c>
      <c r="B692" t="s">
        <v>1799</v>
      </c>
      <c r="C692" t="s">
        <v>10175</v>
      </c>
      <c r="D692" t="s">
        <v>276</v>
      </c>
      <c r="E692">
        <v>4168.9196744549999</v>
      </c>
      <c r="F692">
        <v>493.95</v>
      </c>
      <c r="G692">
        <v>-31.5142754941504</v>
      </c>
      <c r="H692">
        <f>(Table2[[#This Row],[1Y Return vs Nifty]]-AVERAGE(Table2[1Y Return vs Nifty]))/_xlfn.STDEV.P(Table2[1Y Return vs Nifty])</f>
        <v>-0.97538591820401632</v>
      </c>
      <c r="I692">
        <v>-4.3141510883800498</v>
      </c>
      <c r="J692">
        <f>(Table2[[#This Row],[1M Return vs Nifty]]-AVERAGE(Table2[1M Return vs Nifty]))/_xlfn.STDEV.P(Table2[1M Return vs Nifty])</f>
        <v>-0.64168750599084345</v>
      </c>
      <c r="K692">
        <v>-40.377675748701698</v>
      </c>
      <c r="L692">
        <f>(Table2[[#This Row],[6M Return vs Nifty]]-AVERAGE(Table2[6M Return vs Nifty]))/_xlfn.STDEV.P(Table2[6M Return vs Nifty])</f>
        <v>-1.5830868641725879</v>
      </c>
      <c r="M692">
        <v>-0.61039906234144903</v>
      </c>
      <c r="N692">
        <f>(Table2[[#This Row],[1W Return vs Nifty]]-AVERAGE(Table2[1W Return vs Nifty]))/_xlfn.STDEV.P(Table2[1W Return vs Nifty])</f>
        <v>-0.52544997800617232</v>
      </c>
      <c r="O692">
        <v>496.15</v>
      </c>
      <c r="P692">
        <v>503.98481261136902</v>
      </c>
      <c r="Q692">
        <v>509.12036551238401</v>
      </c>
      <c r="R692">
        <v>46.6282792213715</v>
      </c>
      <c r="S692" s="2">
        <f>(Table2[[#This Row],[Close Price]]-Table2[[#This Row],[20D EMA]])/Table2[[#This Row],[20D EMA]]</f>
        <v>-4.434142900332538E-3</v>
      </c>
      <c r="T692" s="2">
        <f>(Table2[[#This Row],[Close Price]]-Table2[[#This Row],[50D EMA]])/Table2[[#This Row],[50D EMA]]</f>
        <v>-1.9910942473393624E-2</v>
      </c>
      <c r="U692" s="2">
        <f>(Table2[[#This Row],[Close Price]]-Table2[[#This Row],[200D EMA]])/Table2[[#This Row],[200D EMA]]</f>
        <v>-2.9797208165335147E-2</v>
      </c>
      <c r="V692">
        <v>0.56345803418328</v>
      </c>
      <c r="W692">
        <v>493.05</v>
      </c>
      <c r="X692">
        <v>498.3</v>
      </c>
      <c r="Y692">
        <v>493.1</v>
      </c>
      <c r="Z692">
        <v>500.95</v>
      </c>
      <c r="AA692">
        <v>481</v>
      </c>
      <c r="AB692">
        <v>514</v>
      </c>
      <c r="AC692" s="2">
        <f>(Table2[[#This Row],[Close Price]]/Table2[[#This Row],[Day Low]])-1</f>
        <v>1.8253726802555104E-3</v>
      </c>
      <c r="AD692" s="2">
        <f>(Table2[[#This Row],[Day High]]/Table2[[#This Row],[Close Price]])-1</f>
        <v>8.8065593683570587E-3</v>
      </c>
      <c r="AE692" s="2">
        <f>(Table2[[#This Row],[Close Price]]/Table2[[#This Row],[Current Week Low]])-1</f>
        <v>1.7237882782397129E-3</v>
      </c>
      <c r="AF692" s="2">
        <f>(Table2[[#This Row],[Current Week High]]/Table2[[#This Row],[Close Price]])-1</f>
        <v>1.4171474845632082E-2</v>
      </c>
      <c r="AG692" s="2">
        <f>(Table2[[#This Row],[Close Price]]/Table2[[#This Row],[Current Month Low]])-1</f>
        <v>2.6923076923076827E-2</v>
      </c>
      <c r="AH692" s="2">
        <f>(Table2[[#This Row],[Current Month High]]/Table2[[#This Row],[Close Price]])-1</f>
        <v>4.059115295070348E-2</v>
      </c>
      <c r="AI692">
        <v>41.512298815669602</v>
      </c>
      <c r="AJ692">
        <v>10.503355704697899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</v>
      </c>
      <c r="AM692" t="s">
        <v>10217</v>
      </c>
      <c r="AN692">
        <v>-1.1599999999999999</v>
      </c>
      <c r="AO692" t="s">
        <v>10217</v>
      </c>
      <c r="AQ692">
        <f>(Table2[[#This Row],[Sharpe Ratio]]-AVERAGE(Table2[Sharpe Ratio]))/_xlfn.STDEV.P(Table2[Sharpe Ratio])</f>
        <v>-0.66312462046151466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668</v>
      </c>
      <c r="AT692">
        <f>_xlfn.RANK.AVG(Table2[[#This Row],[6M Return vs Nifty Z-Score]],Table2[6M Return vs Nifty Z-Score])</f>
        <v>721</v>
      </c>
      <c r="AU692">
        <f>_xlfn.RANK.AVG(Table2[[#This Row],[Sharpe Ratio Z-Score]],Table2[Sharpe Ratio Z-Score])</f>
        <v>537.5</v>
      </c>
      <c r="AV692">
        <f>(Table2[[#This Row],[Rank 1Y]]+Table2[[#This Row],[Rank 6M]]+Table2[[#This Row],[Rank Sharpe]])/3</f>
        <v>642.16666666666663</v>
      </c>
    </row>
    <row r="693" spans="1:48" x14ac:dyDescent="0.3">
      <c r="A693" t="s">
        <v>1986</v>
      </c>
      <c r="B693" t="s">
        <v>1987</v>
      </c>
      <c r="C693" t="s">
        <v>10185</v>
      </c>
      <c r="D693" t="s">
        <v>1124</v>
      </c>
      <c r="E693">
        <v>3235.9866401999998</v>
      </c>
      <c r="F693">
        <v>447.6</v>
      </c>
      <c r="G693">
        <v>-56.504021301977801</v>
      </c>
      <c r="H693">
        <f>(Table2[[#This Row],[1Y Return vs Nifty]]-AVERAGE(Table2[1Y Return vs Nifty]))/_xlfn.STDEV.P(Table2[1Y Return vs Nifty])</f>
        <v>-1.3180328225386553</v>
      </c>
      <c r="I693">
        <v>-1.89115682671012</v>
      </c>
      <c r="J693">
        <f>(Table2[[#This Row],[1M Return vs Nifty]]-AVERAGE(Table2[1M Return vs Nifty]))/_xlfn.STDEV.P(Table2[1M Return vs Nifty])</f>
        <v>-0.39782248761329492</v>
      </c>
      <c r="K693">
        <v>-22.1946170859364</v>
      </c>
      <c r="L693">
        <f>(Table2[[#This Row],[6M Return vs Nifty]]-AVERAGE(Table2[6M Return vs Nifty]))/_xlfn.STDEV.P(Table2[6M Return vs Nifty])</f>
        <v>-0.9658720307359423</v>
      </c>
      <c r="M693">
        <v>0.91666551215893799</v>
      </c>
      <c r="N693">
        <f>(Table2[[#This Row],[1W Return vs Nifty]]-AVERAGE(Table2[1W Return vs Nifty]))/_xlfn.STDEV.P(Table2[1W Return vs Nifty])</f>
        <v>-0.21136936239062443</v>
      </c>
      <c r="O693">
        <v>443</v>
      </c>
      <c r="P693">
        <v>425.846916027833</v>
      </c>
      <c r="Q693">
        <v>432.62558085524699</v>
      </c>
      <c r="R693">
        <v>51.677296771584899</v>
      </c>
      <c r="S693" s="2">
        <f>(Table2[[#This Row],[Close Price]]-Table2[[#This Row],[20D EMA]])/Table2[[#This Row],[20D EMA]]</f>
        <v>1.0383747178329622E-2</v>
      </c>
      <c r="T693" s="2">
        <f>(Table2[[#This Row],[Close Price]]-Table2[[#This Row],[50D EMA]])/Table2[[#This Row],[50D EMA]]</f>
        <v>5.1081933796945131E-2</v>
      </c>
      <c r="U693" s="2">
        <f>(Table2[[#This Row],[Close Price]]-Table2[[#This Row],[200D EMA]])/Table2[[#This Row],[200D EMA]]</f>
        <v>3.4612884229246139E-2</v>
      </c>
      <c r="V693">
        <v>0.70972243684966696</v>
      </c>
      <c r="W693">
        <v>445</v>
      </c>
      <c r="X693">
        <v>453.8</v>
      </c>
      <c r="Y693">
        <v>441</v>
      </c>
      <c r="Z693">
        <v>462</v>
      </c>
      <c r="AA693">
        <v>408</v>
      </c>
      <c r="AB693">
        <v>477</v>
      </c>
      <c r="AC693" s="2">
        <f>(Table2[[#This Row],[Close Price]]/Table2[[#This Row],[Day Low]])-1</f>
        <v>5.8426966292135507E-3</v>
      </c>
      <c r="AD693" s="2">
        <f>(Table2[[#This Row],[Day High]]/Table2[[#This Row],[Close Price]])-1</f>
        <v>1.3851653261840902E-2</v>
      </c>
      <c r="AE693" s="2">
        <f>(Table2[[#This Row],[Close Price]]/Table2[[#This Row],[Current Week Low]])-1</f>
        <v>1.4965986394557929E-2</v>
      </c>
      <c r="AF693" s="2">
        <f>(Table2[[#This Row],[Current Week High]]/Table2[[#This Row],[Close Price]])-1</f>
        <v>3.2171581769437019E-2</v>
      </c>
      <c r="AG693" s="2">
        <f>(Table2[[#This Row],[Close Price]]/Table2[[#This Row],[Current Month Low]])-1</f>
        <v>9.7058823529411864E-2</v>
      </c>
      <c r="AH693" s="2">
        <f>(Table2[[#This Row],[Current Month High]]/Table2[[#This Row],[Close Price]])-1</f>
        <v>6.5683646112600469E-2</v>
      </c>
      <c r="AI693">
        <v>48.369079535299299</v>
      </c>
      <c r="AJ693">
        <v>42.095238095238003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0.14000000000000001</v>
      </c>
      <c r="AM693" t="s">
        <v>10218</v>
      </c>
      <c r="AN693">
        <v>-1.07</v>
      </c>
      <c r="AO693" t="s">
        <v>10217</v>
      </c>
      <c r="AP693">
        <v>-6.8424128040370001E-3</v>
      </c>
      <c r="AQ693">
        <f>(Table2[[#This Row],[Sharpe Ratio]]-AVERAGE(Table2[Sharpe Ratio]))/_xlfn.STDEV.P(Table2[Sharpe Ratio])</f>
        <v>-0.74233052231697061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723</v>
      </c>
      <c r="AT693">
        <f>_xlfn.RANK.AVG(Table2[[#This Row],[6M Return vs Nifty Z-Score]],Table2[6M Return vs Nifty Z-Score])</f>
        <v>636</v>
      </c>
      <c r="AU693">
        <f>_xlfn.RANK.AVG(Table2[[#This Row],[Sharpe Ratio Z-Score]],Table2[Sharpe Ratio Z-Score])</f>
        <v>571</v>
      </c>
      <c r="AV693">
        <f>(Table2[[#This Row],[Rank 1Y]]+Table2[[#This Row],[Rank 6M]]+Table2[[#This Row],[Rank Sharpe]])/3</f>
        <v>643.33333333333337</v>
      </c>
    </row>
    <row r="694" spans="1:48" x14ac:dyDescent="0.3">
      <c r="A694" t="s">
        <v>2339</v>
      </c>
      <c r="B694" t="s">
        <v>2340</v>
      </c>
      <c r="C694" t="s">
        <v>10177</v>
      </c>
      <c r="D694" t="s">
        <v>258</v>
      </c>
      <c r="E694">
        <v>2221.0136282399999</v>
      </c>
      <c r="F694">
        <v>496.2</v>
      </c>
      <c r="G694">
        <v>-53.4043747202765</v>
      </c>
      <c r="H694">
        <f>(Table2[[#This Row],[1Y Return vs Nifty]]-AVERAGE(Table2[1Y Return vs Nifty]))/_xlfn.STDEV.P(Table2[1Y Return vs Nifty])</f>
        <v>-1.2755320178518494</v>
      </c>
      <c r="I694">
        <v>-9.4467842273611797</v>
      </c>
      <c r="J694">
        <f>(Table2[[#This Row],[1M Return vs Nifty]]-AVERAGE(Table2[1M Return vs Nifty]))/_xlfn.STDEV.P(Table2[1M Return vs Nifty])</f>
        <v>-1.1582672167080272</v>
      </c>
      <c r="K694">
        <v>-28.976206531978001</v>
      </c>
      <c r="L694">
        <f>(Table2[[#This Row],[6M Return vs Nifty]]-AVERAGE(Table2[6M Return vs Nifty]))/_xlfn.STDEV.P(Table2[6M Return vs Nifty])</f>
        <v>-1.1960696931867389</v>
      </c>
      <c r="M694">
        <v>-3.5444802923065502</v>
      </c>
      <c r="N694">
        <f>(Table2[[#This Row],[1W Return vs Nifty]]-AVERAGE(Table2[1W Return vs Nifty]))/_xlfn.STDEV.P(Table2[1W Return vs Nifty])</f>
        <v>-1.1289202269803944</v>
      </c>
      <c r="O694">
        <v>503.99</v>
      </c>
      <c r="P694">
        <v>513.96382122963598</v>
      </c>
      <c r="Q694">
        <v>540.03863011873705</v>
      </c>
      <c r="R694">
        <v>38.315344541863603</v>
      </c>
      <c r="S694" s="2">
        <f>(Table2[[#This Row],[Close Price]]-Table2[[#This Row],[20D EMA]])/Table2[[#This Row],[20D EMA]]</f>
        <v>-1.5456655886029525E-2</v>
      </c>
      <c r="T694" s="2">
        <f>(Table2[[#This Row],[Close Price]]-Table2[[#This Row],[50D EMA]])/Table2[[#This Row],[50D EMA]]</f>
        <v>-3.456239621523715E-2</v>
      </c>
      <c r="U694" s="2">
        <f>(Table2[[#This Row],[Close Price]]-Table2[[#This Row],[200D EMA]])/Table2[[#This Row],[200D EMA]]</f>
        <v>-8.1176841199486705E-2</v>
      </c>
      <c r="V694">
        <v>1.1383583630036</v>
      </c>
      <c r="W694">
        <v>499</v>
      </c>
      <c r="X694">
        <v>509.3</v>
      </c>
      <c r="Y694">
        <v>490.85</v>
      </c>
      <c r="Z694">
        <v>505.95</v>
      </c>
      <c r="AA694">
        <v>489</v>
      </c>
      <c r="AB694">
        <v>533.95000000000005</v>
      </c>
      <c r="AC694" s="2">
        <f>(Table2[[#This Row],[Close Price]]/Table2[[#This Row],[Day Low]])-1</f>
        <v>-5.611222444889763E-3</v>
      </c>
      <c r="AD694" s="2">
        <f>(Table2[[#This Row],[Day High]]/Table2[[#This Row],[Close Price]])-1</f>
        <v>2.6400644901249493E-2</v>
      </c>
      <c r="AE694" s="2">
        <f>(Table2[[#This Row],[Close Price]]/Table2[[#This Row],[Current Week Low]])-1</f>
        <v>1.0899460120199489E-2</v>
      </c>
      <c r="AF694" s="2">
        <f>(Table2[[#This Row],[Current Week High]]/Table2[[#This Row],[Close Price]])-1</f>
        <v>1.9649334945586405E-2</v>
      </c>
      <c r="AG694" s="2">
        <f>(Table2[[#This Row],[Close Price]]/Table2[[#This Row],[Current Month Low]])-1</f>
        <v>1.4723926380368013E-2</v>
      </c>
      <c r="AH694" s="2">
        <f>(Table2[[#This Row],[Current Month High]]/Table2[[#This Row],[Close Price]])-1</f>
        <v>7.6078194276501421E-2</v>
      </c>
      <c r="AI694">
        <v>45.636839983877401</v>
      </c>
      <c r="AJ694">
        <v>9.2951541850220192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-0.17</v>
      </c>
      <c r="AM694" t="s">
        <v>10217</v>
      </c>
      <c r="AN694">
        <v>-2.0099999999999998</v>
      </c>
      <c r="AO694" t="s">
        <v>10217</v>
      </c>
      <c r="AQ694">
        <f>(Table2[[#This Row],[Sharpe Ratio]]-AVERAGE(Table2[Sharpe Ratio]))/_xlfn.STDEV.P(Table2[Sharpe Ratio])</f>
        <v>-0.66312462046151466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721</v>
      </c>
      <c r="AT694">
        <f>_xlfn.RANK.AVG(Table2[[#This Row],[6M Return vs Nifty Z-Score]],Table2[6M Return vs Nifty Z-Score])</f>
        <v>679</v>
      </c>
      <c r="AU694">
        <f>_xlfn.RANK.AVG(Table2[[#This Row],[Sharpe Ratio Z-Score]],Table2[Sharpe Ratio Z-Score])</f>
        <v>537.5</v>
      </c>
      <c r="AV694">
        <f>(Table2[[#This Row],[Rank 1Y]]+Table2[[#This Row],[Rank 6M]]+Table2[[#This Row],[Rank Sharpe]])/3</f>
        <v>645.83333333333337</v>
      </c>
    </row>
    <row r="695" spans="1:48" x14ac:dyDescent="0.3">
      <c r="A695" t="s">
        <v>938</v>
      </c>
      <c r="B695" t="s">
        <v>939</v>
      </c>
      <c r="C695" t="s">
        <v>10173</v>
      </c>
      <c r="D695" t="s">
        <v>502</v>
      </c>
      <c r="E695">
        <v>15762.588691589999</v>
      </c>
      <c r="F695">
        <v>315.89999999999998</v>
      </c>
      <c r="G695">
        <v>-14.685192207237099</v>
      </c>
      <c r="H695">
        <f>(Table2[[#This Row],[1Y Return vs Nifty]]-AVERAGE(Table2[1Y Return vs Nifty]))/_xlfn.STDEV.P(Table2[1Y Return vs Nifty])</f>
        <v>-0.74463393955666013</v>
      </c>
      <c r="I695">
        <v>-10.6965937710505</v>
      </c>
      <c r="J695">
        <f>(Table2[[#This Row],[1M Return vs Nifty]]-AVERAGE(Table2[1M Return vs Nifty]))/_xlfn.STDEV.P(Table2[1M Return vs Nifty])</f>
        <v>-1.2840557223440965</v>
      </c>
      <c r="K695">
        <v>-30.5275445573585</v>
      </c>
      <c r="L695">
        <f>(Table2[[#This Row],[6M Return vs Nifty]]-AVERAGE(Table2[6M Return vs Nifty]))/_xlfn.STDEV.P(Table2[6M Return vs Nifty])</f>
        <v>-1.2487290866748058</v>
      </c>
      <c r="M695">
        <v>-4.0773619943651704</v>
      </c>
      <c r="N695">
        <f>(Table2[[#This Row],[1W Return vs Nifty]]-AVERAGE(Table2[1W Return vs Nifty]))/_xlfn.STDEV.P(Table2[1W Return vs Nifty])</f>
        <v>-1.2385212326140891</v>
      </c>
      <c r="O695">
        <v>323.73</v>
      </c>
      <c r="P695">
        <v>325.51147756110998</v>
      </c>
      <c r="Q695">
        <v>319.14944385784298</v>
      </c>
      <c r="R695">
        <v>30.326236879221</v>
      </c>
      <c r="S695" s="2">
        <f>(Table2[[#This Row],[Close Price]]-Table2[[#This Row],[20D EMA]])/Table2[[#This Row],[20D EMA]]</f>
        <v>-2.4186822351960093E-2</v>
      </c>
      <c r="T695" s="2">
        <f>(Table2[[#This Row],[Close Price]]-Table2[[#This Row],[50D EMA]])/Table2[[#This Row],[50D EMA]]</f>
        <v>-2.9527307710080955E-2</v>
      </c>
      <c r="U695" s="2">
        <f>(Table2[[#This Row],[Close Price]]-Table2[[#This Row],[200D EMA]])/Table2[[#This Row],[200D EMA]]</f>
        <v>-1.0181574558188442E-2</v>
      </c>
      <c r="V695">
        <v>0.430916619038263</v>
      </c>
      <c r="W695">
        <v>315.5</v>
      </c>
      <c r="X695">
        <v>319.55</v>
      </c>
      <c r="Y695">
        <v>315</v>
      </c>
      <c r="Z695">
        <v>323.5</v>
      </c>
      <c r="AA695">
        <v>311</v>
      </c>
      <c r="AB695">
        <v>359.45</v>
      </c>
      <c r="AC695" s="2">
        <f>(Table2[[#This Row],[Close Price]]/Table2[[#This Row],[Day Low]])-1</f>
        <v>1.2678288431060558E-3</v>
      </c>
      <c r="AD695" s="2">
        <f>(Table2[[#This Row],[Day High]]/Table2[[#This Row],[Close Price]])-1</f>
        <v>1.1554289332067258E-2</v>
      </c>
      <c r="AE695" s="2">
        <f>(Table2[[#This Row],[Close Price]]/Table2[[#This Row],[Current Week Low]])-1</f>
        <v>2.8571428571428914E-3</v>
      </c>
      <c r="AF695" s="2">
        <f>(Table2[[#This Row],[Current Week High]]/Table2[[#This Row],[Close Price]])-1</f>
        <v>2.4058246280468598E-2</v>
      </c>
      <c r="AG695" s="2">
        <f>(Table2[[#This Row],[Close Price]]/Table2[[#This Row],[Current Month Low]])-1</f>
        <v>1.5755627009646167E-2</v>
      </c>
      <c r="AH695" s="2">
        <f>(Table2[[#This Row],[Current Month High]]/Table2[[#This Row],[Close Price]])-1</f>
        <v>0.13786008230452684</v>
      </c>
      <c r="AI695">
        <v>24.0899018676796</v>
      </c>
      <c r="AJ695">
        <v>22.918287937743099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</v>
      </c>
      <c r="AM695" t="s">
        <v>10217</v>
      </c>
      <c r="AN695">
        <v>-3.73</v>
      </c>
      <c r="AO695" t="s">
        <v>10217</v>
      </c>
      <c r="AP695">
        <v>-5.1711544610352003E-2</v>
      </c>
      <c r="AQ695">
        <f>(Table2[[#This Row],[Sharpe Ratio]]-AVERAGE(Table2[Sharpe Ratio]))/_xlfn.STDEV.P(Table2[Sharpe Ratio])</f>
        <v>-1.2617233376837542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593</v>
      </c>
      <c r="AT695">
        <f>_xlfn.RANK.AVG(Table2[[#This Row],[6M Return vs Nifty Z-Score]],Table2[6M Return vs Nifty Z-Score])</f>
        <v>686</v>
      </c>
      <c r="AU695">
        <f>_xlfn.RANK.AVG(Table2[[#This Row],[Sharpe Ratio Z-Score]],Table2[Sharpe Ratio Z-Score])</f>
        <v>659</v>
      </c>
      <c r="AV695">
        <f>(Table2[[#This Row],[Rank 1Y]]+Table2[[#This Row],[Rank 6M]]+Table2[[#This Row],[Rank Sharpe]])/3</f>
        <v>646</v>
      </c>
    </row>
    <row r="696" spans="1:48" x14ac:dyDescent="0.3">
      <c r="A696" t="s">
        <v>71</v>
      </c>
      <c r="B696" t="s">
        <v>72</v>
      </c>
      <c r="C696" t="s">
        <v>10173</v>
      </c>
      <c r="D696" t="s">
        <v>24</v>
      </c>
      <c r="E696">
        <v>359432.21696947998</v>
      </c>
      <c r="F696">
        <v>1807.9</v>
      </c>
      <c r="G696">
        <v>-28.931085816845702</v>
      </c>
      <c r="H696">
        <f>(Table2[[#This Row],[1Y Return vs Nifty]]-AVERAGE(Table2[1Y Return vs Nifty]))/_xlfn.STDEV.P(Table2[1Y Return vs Nifty])</f>
        <v>-0.93996651245878426</v>
      </c>
      <c r="I696">
        <v>-4.8399830570203601</v>
      </c>
      <c r="J696">
        <f>(Table2[[#This Row],[1M Return vs Nifty]]-AVERAGE(Table2[1M Return vs Nifty]))/_xlfn.STDEV.P(Table2[1M Return vs Nifty])</f>
        <v>-0.69461046364060464</v>
      </c>
      <c r="K696">
        <v>-15.7967967268444</v>
      </c>
      <c r="L696">
        <f>(Table2[[#This Row],[6M Return vs Nifty]]-AVERAGE(Table2[6M Return vs Nifty]))/_xlfn.STDEV.P(Table2[6M Return vs Nifty])</f>
        <v>-0.74870121802879075</v>
      </c>
      <c r="M696">
        <v>-0.74236966188845899</v>
      </c>
      <c r="N696">
        <f>(Table2[[#This Row],[1W Return vs Nifty]]-AVERAGE(Table2[1W Return vs Nifty]))/_xlfn.STDEV.P(Table2[1W Return vs Nifty])</f>
        <v>-0.55259317014160581</v>
      </c>
      <c r="O696">
        <v>1796.25</v>
      </c>
      <c r="P696">
        <v>1775.6099488828499</v>
      </c>
      <c r="Q696">
        <v>1768.28681911682</v>
      </c>
      <c r="R696">
        <v>53.711353839801298</v>
      </c>
      <c r="S696" s="2">
        <f>(Table2[[#This Row],[Close Price]]-Table2[[#This Row],[20D EMA]])/Table2[[#This Row],[20D EMA]]</f>
        <v>6.4857341684064528E-3</v>
      </c>
      <c r="T696" s="2">
        <f>(Table2[[#This Row],[Close Price]]-Table2[[#This Row],[50D EMA]])/Table2[[#This Row],[50D EMA]]</f>
        <v>1.8185329011850764E-2</v>
      </c>
      <c r="U696" s="2">
        <f>(Table2[[#This Row],[Close Price]]-Table2[[#This Row],[200D EMA]])/Table2[[#This Row],[200D EMA]]</f>
        <v>2.2402011062303304E-2</v>
      </c>
      <c r="V696">
        <v>0.844210209432669</v>
      </c>
      <c r="W696">
        <v>1793.1</v>
      </c>
      <c r="X696">
        <v>1818.25</v>
      </c>
      <c r="Y696">
        <v>1773.15</v>
      </c>
      <c r="Z696">
        <v>1827</v>
      </c>
      <c r="AA696">
        <v>1729.05</v>
      </c>
      <c r="AB696">
        <v>1870</v>
      </c>
      <c r="AC696" s="2">
        <f>(Table2[[#This Row],[Close Price]]/Table2[[#This Row],[Day Low]])-1</f>
        <v>8.2538620266578988E-3</v>
      </c>
      <c r="AD696" s="2">
        <f>(Table2[[#This Row],[Day High]]/Table2[[#This Row],[Close Price]])-1</f>
        <v>5.7248741633939559E-3</v>
      </c>
      <c r="AE696" s="2">
        <f>(Table2[[#This Row],[Close Price]]/Table2[[#This Row],[Current Week Low]])-1</f>
        <v>1.9597890759383008E-2</v>
      </c>
      <c r="AF696" s="2">
        <f>(Table2[[#This Row],[Current Week High]]/Table2[[#This Row],[Close Price]])-1</f>
        <v>1.0564743625200546E-2</v>
      </c>
      <c r="AG696" s="2">
        <f>(Table2[[#This Row],[Close Price]]/Table2[[#This Row],[Current Month Low]])-1</f>
        <v>4.5603076834099809E-2</v>
      </c>
      <c r="AH696" s="2">
        <f>(Table2[[#This Row],[Current Month High]]/Table2[[#This Row],[Close Price]])-1</f>
        <v>3.4349244980363958E-2</v>
      </c>
      <c r="AI696">
        <v>6.56009735051716</v>
      </c>
      <c r="AJ696">
        <v>17.103345532273199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0.02</v>
      </c>
      <c r="AM696" t="s">
        <v>10218</v>
      </c>
      <c r="AN696">
        <v>-1.36</v>
      </c>
      <c r="AO696" t="s">
        <v>10217</v>
      </c>
      <c r="AP696">
        <v>-8.9432145087178005E-2</v>
      </c>
      <c r="AQ696">
        <f>(Table2[[#This Row],[Sharpe Ratio]]-AVERAGE(Table2[Sharpe Ratio]))/_xlfn.STDEV.P(Table2[Sharpe Ratio])</f>
        <v>-1.6983667067499433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-4.6342380710197286</v>
      </c>
      <c r="AS696">
        <f>_xlfn.RANK.AVG(Table2[[#This Row],[1Y Return vs Nifty Z-Score]],Table2[1Y Return vs Nifty Z-Score])</f>
        <v>658</v>
      </c>
      <c r="AT696">
        <f>_xlfn.RANK.AVG(Table2[[#This Row],[6M Return vs Nifty Z-Score]],Table2[6M Return vs Nifty Z-Score])</f>
        <v>577</v>
      </c>
      <c r="AU696">
        <f>_xlfn.RANK.AVG(Table2[[#This Row],[Sharpe Ratio Z-Score]],Table2[Sharpe Ratio Z-Score])</f>
        <v>707</v>
      </c>
      <c r="AV696">
        <f>(Table2[[#This Row],[Rank 1Y]]+Table2[[#This Row],[Rank 6M]]+Table2[[#This Row],[Rank Sharpe]])/3</f>
        <v>647.33333333333337</v>
      </c>
    </row>
    <row r="697" spans="1:48" x14ac:dyDescent="0.3">
      <c r="A697" t="s">
        <v>1431</v>
      </c>
      <c r="B697" t="s">
        <v>1432</v>
      </c>
      <c r="C697" t="s">
        <v>10175</v>
      </c>
      <c r="D697" t="s">
        <v>400</v>
      </c>
      <c r="E697">
        <v>7288.99861073999</v>
      </c>
      <c r="F697">
        <v>318.45</v>
      </c>
      <c r="G697">
        <v>-44.488948394614297</v>
      </c>
      <c r="H697">
        <f>(Table2[[#This Row],[1Y Return vs Nifty]]-AVERAGE(Table2[1Y Return vs Nifty]))/_xlfn.STDEV.P(Table2[1Y Return vs Nifty])</f>
        <v>-1.1532881481140931</v>
      </c>
      <c r="I697">
        <v>7.2668394239164904</v>
      </c>
      <c r="J697">
        <f>(Table2[[#This Row],[1M Return vs Nifty]]-AVERAGE(Table2[1M Return vs Nifty]))/_xlfn.STDEV.P(Table2[1M Return vs Nifty])</f>
        <v>0.52389448022689178</v>
      </c>
      <c r="K697">
        <v>-26.3510356723394</v>
      </c>
      <c r="L697">
        <f>(Table2[[#This Row],[6M Return vs Nifty]]-AVERAGE(Table2[6M Return vs Nifty]))/_xlfn.STDEV.P(Table2[6M Return vs Nifty])</f>
        <v>-1.106959581135428</v>
      </c>
      <c r="M697">
        <v>0.97441735530813001</v>
      </c>
      <c r="N697">
        <f>(Table2[[#This Row],[1W Return vs Nifty]]-AVERAGE(Table2[1W Return vs Nifty]))/_xlfn.STDEV.P(Table2[1W Return vs Nifty])</f>
        <v>-0.19949119119071609</v>
      </c>
      <c r="O697">
        <v>310.7</v>
      </c>
      <c r="P697">
        <v>304.11177072061298</v>
      </c>
      <c r="Q697">
        <v>321.82776746124699</v>
      </c>
      <c r="R697">
        <v>59.214581200411502</v>
      </c>
      <c r="S697" s="2">
        <f>(Table2[[#This Row],[Close Price]]-Table2[[#This Row],[20D EMA]])/Table2[[#This Row],[20D EMA]]</f>
        <v>2.4943675571290635E-2</v>
      </c>
      <c r="T697" s="2">
        <f>(Table2[[#This Row],[Close Price]]-Table2[[#This Row],[50D EMA]])/Table2[[#This Row],[50D EMA]]</f>
        <v>4.7147893175629556E-2</v>
      </c>
      <c r="U697" s="2">
        <f>(Table2[[#This Row],[Close Price]]-Table2[[#This Row],[200D EMA]])/Table2[[#This Row],[200D EMA]]</f>
        <v>-1.049557497133537E-2</v>
      </c>
      <c r="V697">
        <v>0.61681267146972996</v>
      </c>
      <c r="W697">
        <v>296.05</v>
      </c>
      <c r="X697">
        <v>304.89999999999998</v>
      </c>
      <c r="Y697">
        <v>306.60000000000002</v>
      </c>
      <c r="Z697">
        <v>320.5</v>
      </c>
      <c r="AA697">
        <v>283</v>
      </c>
      <c r="AB697">
        <v>348.7</v>
      </c>
      <c r="AC697" s="2">
        <f>(Table2[[#This Row],[Close Price]]/Table2[[#This Row],[Day Low]])-1</f>
        <v>7.566289478128696E-2</v>
      </c>
      <c r="AD697" s="2">
        <f>(Table2[[#This Row],[Day High]]/Table2[[#This Row],[Close Price]])-1</f>
        <v>-4.2549850840006287E-2</v>
      </c>
      <c r="AE697" s="2">
        <f>(Table2[[#This Row],[Close Price]]/Table2[[#This Row],[Current Week Low]])-1</f>
        <v>3.8649706457925426E-2</v>
      </c>
      <c r="AF697" s="2">
        <f>(Table2[[#This Row],[Current Week High]]/Table2[[#This Row],[Close Price]])-1</f>
        <v>6.4374313078976453E-3</v>
      </c>
      <c r="AG697" s="2">
        <f>(Table2[[#This Row],[Close Price]]/Table2[[#This Row],[Current Month Low]])-1</f>
        <v>0.12526501766784448</v>
      </c>
      <c r="AH697" s="2">
        <f>(Table2[[#This Row],[Current Month High]]/Table2[[#This Row],[Close Price]])-1</f>
        <v>9.4991364421416202E-2</v>
      </c>
      <c r="AI697">
        <v>47.872507457999603</v>
      </c>
      <c r="AJ697">
        <v>23.3585124927367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0.03</v>
      </c>
      <c r="AM697" t="s">
        <v>10218</v>
      </c>
      <c r="AN697">
        <v>-1.86</v>
      </c>
      <c r="AO697" t="s">
        <v>10217</v>
      </c>
      <c r="AP697">
        <v>-6.7366859629760002E-3</v>
      </c>
      <c r="AQ697">
        <f>(Table2[[#This Row],[Sharpe Ratio]]-AVERAGE(Table2[Sharpe Ratio]))/_xlfn.STDEV.P(Table2[Sharpe Ratio])</f>
        <v>-0.74110665728041158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712</v>
      </c>
      <c r="AT697">
        <f>_xlfn.RANK.AVG(Table2[[#This Row],[6M Return vs Nifty Z-Score]],Table2[6M Return vs Nifty Z-Score])</f>
        <v>662</v>
      </c>
      <c r="AU697">
        <f>_xlfn.RANK.AVG(Table2[[#This Row],[Sharpe Ratio Z-Score]],Table2[Sharpe Ratio Z-Score])</f>
        <v>569</v>
      </c>
      <c r="AV697">
        <f>(Table2[[#This Row],[Rank 1Y]]+Table2[[#This Row],[Rank 6M]]+Table2[[#This Row],[Rank Sharpe]])/3</f>
        <v>647.66666666666663</v>
      </c>
    </row>
    <row r="698" spans="1:48" x14ac:dyDescent="0.3">
      <c r="A698" t="s">
        <v>1601</v>
      </c>
      <c r="B698" t="s">
        <v>1602</v>
      </c>
      <c r="C698" t="s">
        <v>10173</v>
      </c>
      <c r="D698" t="s">
        <v>24</v>
      </c>
      <c r="E698">
        <v>5545.9763560000001</v>
      </c>
      <c r="F698">
        <v>328</v>
      </c>
      <c r="G698">
        <v>-16.2250490736808</v>
      </c>
      <c r="H698">
        <f>(Table2[[#This Row],[1Y Return vs Nifty]]-AVERAGE(Table2[1Y Return vs Nifty]))/_xlfn.STDEV.P(Table2[1Y Return vs Nifty])</f>
        <v>-0.76574768726993636</v>
      </c>
      <c r="I698">
        <v>-16.064662693601001</v>
      </c>
      <c r="J698">
        <f>(Table2[[#This Row],[1M Return vs Nifty]]-AVERAGE(Table2[1M Return vs Nifty]))/_xlfn.STDEV.P(Table2[1M Return vs Nifty])</f>
        <v>-1.8243311357689318</v>
      </c>
      <c r="K698">
        <v>-29.038524545919</v>
      </c>
      <c r="L698">
        <f>(Table2[[#This Row],[6M Return vs Nifty]]-AVERAGE(Table2[6M Return vs Nifty]))/_xlfn.STDEV.P(Table2[6M Return vs Nifty])</f>
        <v>-1.1981850470063613</v>
      </c>
      <c r="M698">
        <v>-10.4788933862657</v>
      </c>
      <c r="N698">
        <f>(Table2[[#This Row],[1W Return vs Nifty]]-AVERAGE(Table2[1W Return vs Nifty]))/_xlfn.STDEV.P(Table2[1W Return vs Nifty])</f>
        <v>-2.5551629477217719</v>
      </c>
      <c r="O698">
        <v>353.91</v>
      </c>
      <c r="P698">
        <v>356.68683141327699</v>
      </c>
      <c r="Q698">
        <v>353.02400531477002</v>
      </c>
      <c r="R698">
        <v>15.3600918097902</v>
      </c>
      <c r="S698" s="2">
        <f>(Table2[[#This Row],[Close Price]]-Table2[[#This Row],[20D EMA]])/Table2[[#This Row],[20D EMA]]</f>
        <v>-7.3210703286146261E-2</v>
      </c>
      <c r="T698" s="2">
        <f>(Table2[[#This Row],[Close Price]]-Table2[[#This Row],[50D EMA]])/Table2[[#This Row],[50D EMA]]</f>
        <v>-8.0425821440093623E-2</v>
      </c>
      <c r="U698" s="2">
        <f>(Table2[[#This Row],[Close Price]]-Table2[[#This Row],[200D EMA]])/Table2[[#This Row],[200D EMA]]</f>
        <v>-7.0884713045101966E-2</v>
      </c>
      <c r="V698">
        <v>1.14343778857338</v>
      </c>
      <c r="W698">
        <v>330</v>
      </c>
      <c r="X698">
        <v>337.35</v>
      </c>
      <c r="Y698">
        <v>327.10000000000002</v>
      </c>
      <c r="Z698">
        <v>368.15</v>
      </c>
      <c r="AA698">
        <v>327.10000000000002</v>
      </c>
      <c r="AB698">
        <v>403.2</v>
      </c>
      <c r="AC698" s="2">
        <f>(Table2[[#This Row],[Close Price]]/Table2[[#This Row],[Day Low]])-1</f>
        <v>-6.0606060606060996E-3</v>
      </c>
      <c r="AD698" s="2">
        <f>(Table2[[#This Row],[Day High]]/Table2[[#This Row],[Close Price]])-1</f>
        <v>2.8506097560975663E-2</v>
      </c>
      <c r="AE698" s="2">
        <f>(Table2[[#This Row],[Close Price]]/Table2[[#This Row],[Current Week Low]])-1</f>
        <v>2.751452155304035E-3</v>
      </c>
      <c r="AF698" s="2">
        <f>(Table2[[#This Row],[Current Week High]]/Table2[[#This Row],[Close Price]])-1</f>
        <v>0.12240853658536577</v>
      </c>
      <c r="AG698" s="2">
        <f>(Table2[[#This Row],[Close Price]]/Table2[[#This Row],[Current Month Low]])-1</f>
        <v>2.751452155304035E-3</v>
      </c>
      <c r="AH698" s="2">
        <f>(Table2[[#This Row],[Current Month High]]/Table2[[#This Row],[Close Price]])-1</f>
        <v>0.22926829268292681</v>
      </c>
      <c r="AI698">
        <v>28.734756097560901</v>
      </c>
      <c r="AJ698">
        <v>15.7170576821308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-0.14000000000000001</v>
      </c>
      <c r="AM698" t="s">
        <v>10217</v>
      </c>
      <c r="AN698">
        <v>-9.99</v>
      </c>
      <c r="AO698" t="s">
        <v>10217</v>
      </c>
      <c r="AP698">
        <v>-5.2376020167276001E-2</v>
      </c>
      <c r="AQ698">
        <f>(Table2[[#This Row],[Sharpe Ratio]]-AVERAGE(Table2[Sharpe Ratio]))/_xlfn.STDEV.P(Table2[Sharpe Ratio])</f>
        <v>-1.2694151252526098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602</v>
      </c>
      <c r="AT698">
        <f>_xlfn.RANK.AVG(Table2[[#This Row],[6M Return vs Nifty Z-Score]],Table2[6M Return vs Nifty Z-Score])</f>
        <v>680</v>
      </c>
      <c r="AU698">
        <f>_xlfn.RANK.AVG(Table2[[#This Row],[Sharpe Ratio Z-Score]],Table2[Sharpe Ratio Z-Score])</f>
        <v>661</v>
      </c>
      <c r="AV698">
        <f>(Table2[[#This Row],[Rank 1Y]]+Table2[[#This Row],[Rank 6M]]+Table2[[#This Row],[Rank Sharpe]])/3</f>
        <v>647.66666666666663</v>
      </c>
    </row>
    <row r="699" spans="1:48" x14ac:dyDescent="0.3">
      <c r="A699" t="s">
        <v>2153</v>
      </c>
      <c r="B699" t="s">
        <v>2154</v>
      </c>
      <c r="C699" t="s">
        <v>10175</v>
      </c>
      <c r="D699" t="s">
        <v>400</v>
      </c>
      <c r="E699">
        <v>2681.1213485799999</v>
      </c>
      <c r="F699">
        <v>53.54</v>
      </c>
      <c r="G699">
        <v>-37.726914512218499</v>
      </c>
      <c r="H699">
        <f>(Table2[[#This Row],[1Y Return vs Nifty]]-AVERAGE(Table2[1Y Return vs Nifty]))/_xlfn.STDEV.P(Table2[1Y Return vs Nifty])</f>
        <v>-1.060570519266379</v>
      </c>
      <c r="I699">
        <v>-5.0316522672082904</v>
      </c>
      <c r="J699">
        <f>(Table2[[#This Row],[1M Return vs Nifty]]-AVERAGE(Table2[1M Return vs Nifty]))/_xlfn.STDEV.P(Table2[1M Return vs Nifty])</f>
        <v>-0.71390122969990011</v>
      </c>
      <c r="K699">
        <v>-40.277996882964501</v>
      </c>
      <c r="L699">
        <f>(Table2[[#This Row],[6M Return vs Nifty]]-AVERAGE(Table2[6M Return vs Nifty]))/_xlfn.STDEV.P(Table2[6M Return vs Nifty])</f>
        <v>-1.5797033149219262</v>
      </c>
      <c r="M699">
        <v>-0.896436222702087</v>
      </c>
      <c r="N699">
        <f>(Table2[[#This Row],[1W Return vs Nifty]]-AVERAGE(Table2[1W Return vs Nifty]))/_xlfn.STDEV.P(Table2[1W Return vs Nifty])</f>
        <v>-0.58428097239577437</v>
      </c>
      <c r="O699">
        <v>53.35</v>
      </c>
      <c r="P699">
        <v>54.419602289534801</v>
      </c>
      <c r="Q699">
        <v>61.155568122065098</v>
      </c>
      <c r="R699">
        <v>54.323824684202897</v>
      </c>
      <c r="S699" s="2">
        <f>(Table2[[#This Row],[Close Price]]-Table2[[#This Row],[20D EMA]])/Table2[[#This Row],[20D EMA]]</f>
        <v>3.5613870665416629E-3</v>
      </c>
      <c r="T699" s="2">
        <f>(Table2[[#This Row],[Close Price]]-Table2[[#This Row],[50D EMA]])/Table2[[#This Row],[50D EMA]]</f>
        <v>-1.6163335499126831E-2</v>
      </c>
      <c r="U699" s="2">
        <f>(Table2[[#This Row],[Close Price]]-Table2[[#This Row],[200D EMA]])/Table2[[#This Row],[200D EMA]]</f>
        <v>-0.12452779617490596</v>
      </c>
      <c r="V699">
        <v>0.92414665333243595</v>
      </c>
      <c r="W699">
        <v>53.52</v>
      </c>
      <c r="X699">
        <v>54</v>
      </c>
      <c r="Y699">
        <v>53.1</v>
      </c>
      <c r="Z699">
        <v>54.49</v>
      </c>
      <c r="AA699">
        <v>51.4</v>
      </c>
      <c r="AB699">
        <v>56.9</v>
      </c>
      <c r="AC699" s="2">
        <f>(Table2[[#This Row],[Close Price]]/Table2[[#This Row],[Day Low]])-1</f>
        <v>3.7369207772797175E-4</v>
      </c>
      <c r="AD699" s="2">
        <f>(Table2[[#This Row],[Day High]]/Table2[[#This Row],[Close Price]])-1</f>
        <v>8.5917071348524665E-3</v>
      </c>
      <c r="AE699" s="2">
        <f>(Table2[[#This Row],[Close Price]]/Table2[[#This Row],[Current Week Low]])-1</f>
        <v>8.2862523540490063E-3</v>
      </c>
      <c r="AF699" s="2">
        <f>(Table2[[#This Row],[Current Week High]]/Table2[[#This Row],[Close Price]])-1</f>
        <v>1.7743742995890877E-2</v>
      </c>
      <c r="AG699" s="2">
        <f>(Table2[[#This Row],[Close Price]]/Table2[[#This Row],[Current Month Low]])-1</f>
        <v>4.1634241245136261E-2</v>
      </c>
      <c r="AH699" s="2">
        <f>(Table2[[#This Row],[Current Month High]]/Table2[[#This Row],[Close Price]])-1</f>
        <v>6.2756817332835224E-2</v>
      </c>
      <c r="AI699">
        <v>56.985431453119098</v>
      </c>
      <c r="AJ699">
        <v>11.3097713097713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-0.12</v>
      </c>
      <c r="AM699" t="s">
        <v>10217</v>
      </c>
      <c r="AN699">
        <v>1.73</v>
      </c>
      <c r="AO699" t="s">
        <v>10218</v>
      </c>
      <c r="AQ699">
        <f>(Table2[[#This Row],[Sharpe Ratio]]-AVERAGE(Table2[Sharpe Ratio]))/_xlfn.STDEV.P(Table2[Sharpe Ratio])</f>
        <v>-0.66312462046151466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694</v>
      </c>
      <c r="AT699">
        <f>_xlfn.RANK.AVG(Table2[[#This Row],[6M Return vs Nifty Z-Score]],Table2[6M Return vs Nifty Z-Score])</f>
        <v>720</v>
      </c>
      <c r="AU699">
        <f>_xlfn.RANK.AVG(Table2[[#This Row],[Sharpe Ratio Z-Score]],Table2[Sharpe Ratio Z-Score])</f>
        <v>537.5</v>
      </c>
      <c r="AV699">
        <f>(Table2[[#This Row],[Rank 1Y]]+Table2[[#This Row],[Rank 6M]]+Table2[[#This Row],[Rank Sharpe]])/3</f>
        <v>650.5</v>
      </c>
    </row>
    <row r="700" spans="1:48" x14ac:dyDescent="0.3">
      <c r="A700" t="s">
        <v>1520</v>
      </c>
      <c r="B700" t="s">
        <v>1521</v>
      </c>
      <c r="C700" t="s">
        <v>10183</v>
      </c>
      <c r="D700" t="s">
        <v>258</v>
      </c>
      <c r="E700">
        <v>6495.6445096400003</v>
      </c>
      <c r="F700">
        <v>1444.85</v>
      </c>
      <c r="G700">
        <v>-28.231687428110099</v>
      </c>
      <c r="H700">
        <f>(Table2[[#This Row],[1Y Return vs Nifty]]-AVERAGE(Table2[1Y Return vs Nifty]))/_xlfn.STDEV.P(Table2[1Y Return vs Nifty])</f>
        <v>-0.93037671132035793</v>
      </c>
      <c r="I700">
        <v>7.29556726833792</v>
      </c>
      <c r="J700">
        <f>(Table2[[#This Row],[1M Return vs Nifty]]-AVERAGE(Table2[1M Return vs Nifty]))/_xlfn.STDEV.P(Table2[1M Return vs Nifty])</f>
        <v>0.52678582686299613</v>
      </c>
      <c r="K700">
        <v>-21.7562349211405</v>
      </c>
      <c r="L700">
        <f>(Table2[[#This Row],[6M Return vs Nifty]]-AVERAGE(Table2[6M Return vs Nifty]))/_xlfn.STDEV.P(Table2[6M Return vs Nifty])</f>
        <v>-0.95099136737537271</v>
      </c>
      <c r="M700">
        <v>1.4147561364068999</v>
      </c>
      <c r="N700">
        <f>(Table2[[#This Row],[1W Return vs Nifty]]-AVERAGE(Table2[1W Return vs Nifty]))/_xlfn.STDEV.P(Table2[1W Return vs Nifty])</f>
        <v>-0.10892404834926149</v>
      </c>
      <c r="O700">
        <v>1423.66</v>
      </c>
      <c r="P700">
        <v>1388.7238967145499</v>
      </c>
      <c r="Q700">
        <v>1430.19411513612</v>
      </c>
      <c r="R700">
        <v>56.282294310646698</v>
      </c>
      <c r="S700" s="2">
        <f>(Table2[[#This Row],[Close Price]]-Table2[[#This Row],[20D EMA]])/Table2[[#This Row],[20D EMA]]</f>
        <v>1.4884171782588418E-2</v>
      </c>
      <c r="T700" s="2">
        <f>(Table2[[#This Row],[Close Price]]-Table2[[#This Row],[50D EMA]])/Table2[[#This Row],[50D EMA]]</f>
        <v>4.0415595510549934E-2</v>
      </c>
      <c r="U700" s="2">
        <f>(Table2[[#This Row],[Close Price]]-Table2[[#This Row],[200D EMA]])/Table2[[#This Row],[200D EMA]]</f>
        <v>1.0247479491610851E-2</v>
      </c>
      <c r="V700">
        <v>0.87500703648441502</v>
      </c>
      <c r="W700">
        <v>1438.05</v>
      </c>
      <c r="X700">
        <v>1466.95</v>
      </c>
      <c r="Y700">
        <v>1441</v>
      </c>
      <c r="Z700">
        <v>1483.3</v>
      </c>
      <c r="AA700">
        <v>1317</v>
      </c>
      <c r="AB700">
        <v>1487.75</v>
      </c>
      <c r="AC700" s="2">
        <f>(Table2[[#This Row],[Close Price]]/Table2[[#This Row],[Day Low]])-1</f>
        <v>4.7286255693472778E-3</v>
      </c>
      <c r="AD700" s="2">
        <f>(Table2[[#This Row],[Day High]]/Table2[[#This Row],[Close Price]])-1</f>
        <v>1.5295705436550566E-2</v>
      </c>
      <c r="AE700" s="2">
        <f>(Table2[[#This Row],[Close Price]]/Table2[[#This Row],[Current Week Low]])-1</f>
        <v>2.6717557251907387E-3</v>
      </c>
      <c r="AF700" s="2">
        <f>(Table2[[#This Row],[Current Week High]]/Table2[[#This Row],[Close Price]])-1</f>
        <v>2.6611759006125224E-2</v>
      </c>
      <c r="AG700" s="2">
        <f>(Table2[[#This Row],[Close Price]]/Table2[[#This Row],[Current Month Low]])-1</f>
        <v>9.7076689445709796E-2</v>
      </c>
      <c r="AH700" s="2">
        <f>(Table2[[#This Row],[Current Month High]]/Table2[[#This Row],[Close Price]])-1</f>
        <v>2.969166349448038E-2</v>
      </c>
      <c r="AI700">
        <v>31.359656711769301</v>
      </c>
      <c r="AJ700">
        <v>26.397515527950301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-0.06</v>
      </c>
      <c r="AM700" t="s">
        <v>10217</v>
      </c>
      <c r="AN700">
        <v>-0.84</v>
      </c>
      <c r="AO700" t="s">
        <v>10217</v>
      </c>
      <c r="AP700">
        <v>-6.0825333863096999E-2</v>
      </c>
      <c r="AQ700">
        <f>(Table2[[#This Row],[Sharpe Ratio]]-AVERAGE(Table2[Sharpe Ratio]))/_xlfn.STDEV.P(Table2[Sharpe Ratio])</f>
        <v>-1.3672220729629718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649</v>
      </c>
      <c r="AT700">
        <f>_xlfn.RANK.AVG(Table2[[#This Row],[6M Return vs Nifty Z-Score]],Table2[6M Return vs Nifty Z-Score])</f>
        <v>633</v>
      </c>
      <c r="AU700">
        <f>_xlfn.RANK.AVG(Table2[[#This Row],[Sharpe Ratio Z-Score]],Table2[Sharpe Ratio Z-Score])</f>
        <v>671</v>
      </c>
      <c r="AV700">
        <f>(Table2[[#This Row],[Rank 1Y]]+Table2[[#This Row],[Rank 6M]]+Table2[[#This Row],[Rank Sharpe]])/3</f>
        <v>651</v>
      </c>
    </row>
    <row r="701" spans="1:48" x14ac:dyDescent="0.3">
      <c r="A701" t="s">
        <v>2191</v>
      </c>
      <c r="B701" t="s">
        <v>2192</v>
      </c>
      <c r="C701" t="s">
        <v>10177</v>
      </c>
      <c r="D701" t="s">
        <v>1574</v>
      </c>
      <c r="E701">
        <v>2597.8543480500002</v>
      </c>
      <c r="F701">
        <v>628.54999999999995</v>
      </c>
      <c r="G701">
        <v>-39.995061258472397</v>
      </c>
      <c r="H701">
        <f>(Table2[[#This Row],[1Y Return vs Nifty]]-AVERAGE(Table2[1Y Return vs Nifty]))/_xlfn.STDEV.P(Table2[1Y Return vs Nifty])</f>
        <v>-1.0916702138033738</v>
      </c>
      <c r="I701">
        <v>-16.583411334859001</v>
      </c>
      <c r="J701">
        <f>(Table2[[#This Row],[1M Return vs Nifty]]-AVERAGE(Table2[1M Return vs Nifty]))/_xlfn.STDEV.P(Table2[1M Return vs Nifty])</f>
        <v>-1.8765411838631125</v>
      </c>
      <c r="K701">
        <v>-39.606835735868401</v>
      </c>
      <c r="L701">
        <f>(Table2[[#This Row],[6M Return vs Nifty]]-AVERAGE(Table2[6M Return vs Nifty]))/_xlfn.STDEV.P(Table2[6M Return vs Nifty])</f>
        <v>-1.5569210854138427</v>
      </c>
      <c r="M701">
        <v>-3.3132023957043999</v>
      </c>
      <c r="N701">
        <f>(Table2[[#This Row],[1W Return vs Nifty]]-AVERAGE(Table2[1W Return vs Nifty]))/_xlfn.STDEV.P(Table2[1W Return vs Nifty])</f>
        <v>-1.0813519018708697</v>
      </c>
      <c r="O701">
        <v>654.54999999999995</v>
      </c>
      <c r="P701">
        <v>684.10457622058595</v>
      </c>
      <c r="Q701">
        <v>718.19625851517196</v>
      </c>
      <c r="R701">
        <v>31.234977779615601</v>
      </c>
      <c r="S701" s="2">
        <f>(Table2[[#This Row],[Close Price]]-Table2[[#This Row],[20D EMA]])/Table2[[#This Row],[20D EMA]]</f>
        <v>-3.9721946375372394E-2</v>
      </c>
      <c r="T701" s="2">
        <f>(Table2[[#This Row],[Close Price]]-Table2[[#This Row],[50D EMA]])/Table2[[#This Row],[50D EMA]]</f>
        <v>-8.1207724888354954E-2</v>
      </c>
      <c r="U701" s="2">
        <f>(Table2[[#This Row],[Close Price]]-Table2[[#This Row],[200D EMA]])/Table2[[#This Row],[200D EMA]]</f>
        <v>-0.12482139450365602</v>
      </c>
      <c r="V701">
        <v>1.10096236808304</v>
      </c>
      <c r="W701">
        <v>628.54999999999995</v>
      </c>
      <c r="X701">
        <v>639</v>
      </c>
      <c r="Y701">
        <v>624.20000000000005</v>
      </c>
      <c r="Z701">
        <v>658.15</v>
      </c>
      <c r="AA701">
        <v>621.35</v>
      </c>
      <c r="AB701">
        <v>731.4</v>
      </c>
      <c r="AC701" s="2">
        <f>(Table2[[#This Row],[Close Price]]/Table2[[#This Row],[Day Low]])-1</f>
        <v>0</v>
      </c>
      <c r="AD701" s="2">
        <f>(Table2[[#This Row],[Day High]]/Table2[[#This Row],[Close Price]])-1</f>
        <v>1.662556678068583E-2</v>
      </c>
      <c r="AE701" s="2">
        <f>(Table2[[#This Row],[Close Price]]/Table2[[#This Row],[Current Week Low]])-1</f>
        <v>6.9689202178786491E-3</v>
      </c>
      <c r="AF701" s="2">
        <f>(Table2[[#This Row],[Current Week High]]/Table2[[#This Row],[Close Price]])-1</f>
        <v>4.7092514517540485E-2</v>
      </c>
      <c r="AG701" s="2">
        <f>(Table2[[#This Row],[Close Price]]/Table2[[#This Row],[Current Month Low]])-1</f>
        <v>1.1587672004506278E-2</v>
      </c>
      <c r="AH701" s="2">
        <f>(Table2[[#This Row],[Current Month High]]/Table2[[#This Row],[Close Price]])-1</f>
        <v>0.16363057831516992</v>
      </c>
      <c r="AI701">
        <v>43.982181210723098</v>
      </c>
      <c r="AJ701">
        <v>1.15876720045062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-0.28000000000000003</v>
      </c>
      <c r="AM701" t="s">
        <v>10217</v>
      </c>
      <c r="AN701">
        <v>-3.32</v>
      </c>
      <c r="AO701" t="s">
        <v>10217</v>
      </c>
      <c r="AQ701">
        <f>(Table2[[#This Row],[Sharpe Ratio]]-AVERAGE(Table2[Sharpe Ratio]))/_xlfn.STDEV.P(Table2[Sharpe Ratio])</f>
        <v>-0.66312462046151466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702</v>
      </c>
      <c r="AT701">
        <f>_xlfn.RANK.AVG(Table2[[#This Row],[6M Return vs Nifty Z-Score]],Table2[6M Return vs Nifty Z-Score])</f>
        <v>717</v>
      </c>
      <c r="AU701">
        <f>_xlfn.RANK.AVG(Table2[[#This Row],[Sharpe Ratio Z-Score]],Table2[Sharpe Ratio Z-Score])</f>
        <v>537.5</v>
      </c>
      <c r="AV701">
        <f>(Table2[[#This Row],[Rank 1Y]]+Table2[[#This Row],[Rank 6M]]+Table2[[#This Row],[Rank Sharpe]])/3</f>
        <v>652.16666666666663</v>
      </c>
    </row>
    <row r="702" spans="1:48" x14ac:dyDescent="0.3">
      <c r="A702" t="s">
        <v>2235</v>
      </c>
      <c r="B702" t="s">
        <v>2236</v>
      </c>
      <c r="C702" t="s">
        <v>10182</v>
      </c>
      <c r="D702" t="s">
        <v>393</v>
      </c>
      <c r="E702">
        <v>2490.0968275199998</v>
      </c>
      <c r="F702">
        <v>469.6</v>
      </c>
      <c r="G702">
        <v>-66.359146606018399</v>
      </c>
      <c r="H702">
        <f>(Table2[[#This Row],[1Y Return vs Nifty]]-AVERAGE(Table2[1Y Return vs Nifty]))/_xlfn.STDEV.P(Table2[1Y Return vs Nifty])</f>
        <v>-1.4531613749948298</v>
      </c>
      <c r="I702">
        <v>-4.8180929166082898</v>
      </c>
      <c r="J702">
        <f>(Table2[[#This Row],[1M Return vs Nifty]]-AVERAGE(Table2[1M Return vs Nifty]))/_xlfn.STDEV.P(Table2[1M Return vs Nifty])</f>
        <v>-0.69240730551583152</v>
      </c>
      <c r="K702">
        <v>-30.567706473495701</v>
      </c>
      <c r="L702">
        <f>(Table2[[#This Row],[6M Return vs Nifty]]-AVERAGE(Table2[6M Return vs Nifty]))/_xlfn.STDEV.P(Table2[6M Return vs Nifty])</f>
        <v>-1.2500923628341618</v>
      </c>
      <c r="M702">
        <v>-0.41712695328701499</v>
      </c>
      <c r="N702">
        <f>(Table2[[#This Row],[1W Return vs Nifty]]-AVERAGE(Table2[1W Return vs Nifty]))/_xlfn.STDEV.P(Table2[1W Return vs Nifty])</f>
        <v>-0.48569853330188251</v>
      </c>
      <c r="O702">
        <v>474.24</v>
      </c>
      <c r="P702">
        <v>482.62336702147599</v>
      </c>
      <c r="Q702">
        <v>502.16601333643399</v>
      </c>
      <c r="R702">
        <v>43.365288051318302</v>
      </c>
      <c r="S702" s="2">
        <f>(Table2[[#This Row],[Close Price]]-Table2[[#This Row],[20D EMA]])/Table2[[#This Row],[20D EMA]]</f>
        <v>-9.7840755735492287E-3</v>
      </c>
      <c r="T702" s="2">
        <f>(Table2[[#This Row],[Close Price]]-Table2[[#This Row],[50D EMA]])/Table2[[#This Row],[50D EMA]]</f>
        <v>-2.6984534756056357E-2</v>
      </c>
      <c r="U702" s="2">
        <f>(Table2[[#This Row],[Close Price]]-Table2[[#This Row],[200D EMA]])/Table2[[#This Row],[200D EMA]]</f>
        <v>-6.4851090021131833E-2</v>
      </c>
      <c r="V702">
        <v>0.56623102199942799</v>
      </c>
      <c r="W702">
        <v>470.4</v>
      </c>
      <c r="X702">
        <v>473.3</v>
      </c>
      <c r="Y702">
        <v>468.5</v>
      </c>
      <c r="Z702">
        <v>478.3</v>
      </c>
      <c r="AA702">
        <v>460.5</v>
      </c>
      <c r="AB702">
        <v>494</v>
      </c>
      <c r="AC702" s="2">
        <f>(Table2[[#This Row],[Close Price]]/Table2[[#This Row],[Day Low]])-1</f>
        <v>-1.7006802721087899E-3</v>
      </c>
      <c r="AD702" s="2">
        <f>(Table2[[#This Row],[Day High]]/Table2[[#This Row],[Close Price]])-1</f>
        <v>7.8790459965927262E-3</v>
      </c>
      <c r="AE702" s="2">
        <f>(Table2[[#This Row],[Close Price]]/Table2[[#This Row],[Current Week Low]])-1</f>
        <v>2.347918890074796E-3</v>
      </c>
      <c r="AF702" s="2">
        <f>(Table2[[#This Row],[Current Week High]]/Table2[[#This Row],[Close Price]])-1</f>
        <v>1.8526405451448014E-2</v>
      </c>
      <c r="AG702" s="2">
        <f>(Table2[[#This Row],[Close Price]]/Table2[[#This Row],[Current Month Low]])-1</f>
        <v>1.9761129207383377E-2</v>
      </c>
      <c r="AH702" s="2">
        <f>(Table2[[#This Row],[Current Month High]]/Table2[[#This Row],[Close Price]])-1</f>
        <v>5.1959114139693341E-2</v>
      </c>
      <c r="AI702">
        <v>80.366269165247004</v>
      </c>
      <c r="AJ702">
        <v>6.7272727272727302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-0.19</v>
      </c>
      <c r="AM702" t="s">
        <v>10217</v>
      </c>
      <c r="AN702">
        <v>-1.21</v>
      </c>
      <c r="AO702" t="s">
        <v>10217</v>
      </c>
      <c r="AQ702">
        <f>(Table2[[#This Row],[Sharpe Ratio]]-AVERAGE(Table2[Sharpe Ratio]))/_xlfn.STDEV.P(Table2[Sharpe Ratio])</f>
        <v>-0.66312462046151466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733</v>
      </c>
      <c r="AT702">
        <f>_xlfn.RANK.AVG(Table2[[#This Row],[6M Return vs Nifty Z-Score]],Table2[6M Return vs Nifty Z-Score])</f>
        <v>687</v>
      </c>
      <c r="AU702">
        <f>_xlfn.RANK.AVG(Table2[[#This Row],[Sharpe Ratio Z-Score]],Table2[Sharpe Ratio Z-Score])</f>
        <v>537.5</v>
      </c>
      <c r="AV702">
        <f>(Table2[[#This Row],[Rank 1Y]]+Table2[[#This Row],[Rank 6M]]+Table2[[#This Row],[Rank Sharpe]])/3</f>
        <v>652.5</v>
      </c>
    </row>
    <row r="703" spans="1:48" x14ac:dyDescent="0.3">
      <c r="A703" t="s">
        <v>382</v>
      </c>
      <c r="B703" t="s">
        <v>383</v>
      </c>
      <c r="C703" t="s">
        <v>10185</v>
      </c>
      <c r="D703" t="s">
        <v>98</v>
      </c>
      <c r="E703">
        <v>64690.022759009997</v>
      </c>
      <c r="F703">
        <v>554.9</v>
      </c>
      <c r="G703">
        <v>-28.7315014297277</v>
      </c>
      <c r="H703">
        <f>(Table2[[#This Row],[1Y Return vs Nifty]]-AVERAGE(Table2[1Y Return vs Nifty]))/_xlfn.STDEV.P(Table2[1Y Return vs Nifty])</f>
        <v>-0.93722991109735354</v>
      </c>
      <c r="I703">
        <v>5.6468203594661297</v>
      </c>
      <c r="J703">
        <f>(Table2[[#This Row],[1M Return vs Nifty]]-AVERAGE(Table2[1M Return vs Nifty]))/_xlfn.STDEV.P(Table2[1M Return vs Nifty])</f>
        <v>0.36084581553385758</v>
      </c>
      <c r="K703">
        <v>-16.6599197929716</v>
      </c>
      <c r="L703">
        <f>(Table2[[#This Row],[6M Return vs Nifty]]-AVERAGE(Table2[6M Return vs Nifty]))/_xlfn.STDEV.P(Table2[6M Return vs Nifty])</f>
        <v>-0.77799949888326214</v>
      </c>
      <c r="M703">
        <v>2.5121156220961298</v>
      </c>
      <c r="N703">
        <f>(Table2[[#This Row],[1W Return vs Nifty]]-AVERAGE(Table2[1W Return vs Nifty]))/_xlfn.STDEV.P(Table2[1W Return vs Nifty])</f>
        <v>0.11677652029211197</v>
      </c>
      <c r="O703">
        <v>528.02</v>
      </c>
      <c r="P703">
        <v>517.80779242930396</v>
      </c>
      <c r="Q703">
        <v>534.84849483052005</v>
      </c>
      <c r="R703">
        <v>83.931665575457103</v>
      </c>
      <c r="S703" s="2">
        <f>(Table2[[#This Row],[Close Price]]-Table2[[#This Row],[20D EMA]])/Table2[[#This Row],[20D EMA]]</f>
        <v>5.0907162607476984E-2</v>
      </c>
      <c r="T703" s="2">
        <f>(Table2[[#This Row],[Close Price]]-Table2[[#This Row],[50D EMA]])/Table2[[#This Row],[50D EMA]]</f>
        <v>7.1633158312811987E-2</v>
      </c>
      <c r="U703" s="2">
        <f>(Table2[[#This Row],[Close Price]]-Table2[[#This Row],[200D EMA]])/Table2[[#This Row],[200D EMA]]</f>
        <v>3.7490065622852203E-2</v>
      </c>
      <c r="V703">
        <v>0.53440670068851603</v>
      </c>
      <c r="W703">
        <v>552</v>
      </c>
      <c r="X703">
        <v>558</v>
      </c>
      <c r="Y703">
        <v>537.75</v>
      </c>
      <c r="Z703">
        <v>558.45000000000005</v>
      </c>
      <c r="AA703">
        <v>503.7</v>
      </c>
      <c r="AB703">
        <v>558.45000000000005</v>
      </c>
      <c r="AC703" s="2">
        <f>(Table2[[#This Row],[Close Price]]/Table2[[#This Row],[Day Low]])-1</f>
        <v>5.2536231884057205E-3</v>
      </c>
      <c r="AD703" s="2">
        <f>(Table2[[#This Row],[Day High]]/Table2[[#This Row],[Close Price]])-1</f>
        <v>5.5865921787709993E-3</v>
      </c>
      <c r="AE703" s="2">
        <f>(Table2[[#This Row],[Close Price]]/Table2[[#This Row],[Current Week Low]])-1</f>
        <v>3.1892143189214295E-2</v>
      </c>
      <c r="AF703" s="2">
        <f>(Table2[[#This Row],[Current Week High]]/Table2[[#This Row],[Close Price]])-1</f>
        <v>6.3975491079475422E-3</v>
      </c>
      <c r="AG703" s="2">
        <f>(Table2[[#This Row],[Close Price]]/Table2[[#This Row],[Current Month Low]])-1</f>
        <v>0.10164780623386926</v>
      </c>
      <c r="AH703" s="2">
        <f>(Table2[[#This Row],[Current Month High]]/Table2[[#This Row],[Close Price]])-1</f>
        <v>6.3975491079475422E-3</v>
      </c>
      <c r="AI703">
        <v>22.499549468372599</v>
      </c>
      <c r="AJ703">
        <v>26.400911161731202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-0.01</v>
      </c>
      <c r="AM703" t="s">
        <v>10217</v>
      </c>
      <c r="AN703">
        <v>5.49</v>
      </c>
      <c r="AO703" t="s">
        <v>10218</v>
      </c>
      <c r="AP703">
        <v>-0.109264925065374</v>
      </c>
      <c r="AQ703">
        <f>(Table2[[#This Row],[Sharpe Ratio]]-AVERAGE(Table2[Sharpe Ratio]))/_xlfn.STDEV.P(Table2[Sharpe Ratio])</f>
        <v>-1.9279455511521744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657</v>
      </c>
      <c r="AT703">
        <f>_xlfn.RANK.AVG(Table2[[#This Row],[6M Return vs Nifty Z-Score]],Table2[6M Return vs Nifty Z-Score])</f>
        <v>582</v>
      </c>
      <c r="AU703">
        <f>_xlfn.RANK.AVG(Table2[[#This Row],[Sharpe Ratio Z-Score]],Table2[Sharpe Ratio Z-Score])</f>
        <v>722</v>
      </c>
      <c r="AV703">
        <f>(Table2[[#This Row],[Rank 1Y]]+Table2[[#This Row],[Rank 6M]]+Table2[[#This Row],[Rank Sharpe]])/3</f>
        <v>653.66666666666663</v>
      </c>
    </row>
    <row r="704" spans="1:48" x14ac:dyDescent="0.3">
      <c r="A704" t="s">
        <v>571</v>
      </c>
      <c r="B704" t="s">
        <v>572</v>
      </c>
      <c r="C704" t="s">
        <v>10173</v>
      </c>
      <c r="D704" t="s">
        <v>24</v>
      </c>
      <c r="E704">
        <v>35132.037445552</v>
      </c>
      <c r="F704">
        <v>218.08</v>
      </c>
      <c r="G704">
        <v>-28.692012596277699</v>
      </c>
      <c r="H704">
        <f>(Table2[[#This Row],[1Y Return vs Nifty]]-AVERAGE(Table2[1Y Return vs Nifty]))/_xlfn.STDEV.P(Table2[1Y Return vs Nifty])</f>
        <v>-0.93668845995009165</v>
      </c>
      <c r="I704">
        <v>4.1503420255156396</v>
      </c>
      <c r="J704">
        <f>(Table2[[#This Row],[1M Return vs Nifty]]-AVERAGE(Table2[1M Return vs Nifty]))/_xlfn.STDEV.P(Table2[1M Return vs Nifty])</f>
        <v>0.21023104843204718</v>
      </c>
      <c r="K704">
        <v>-19.614800960277702</v>
      </c>
      <c r="L704">
        <f>(Table2[[#This Row],[6M Return vs Nifty]]-AVERAGE(Table2[6M Return vs Nifty]))/_xlfn.STDEV.P(Table2[6M Return vs Nifty])</f>
        <v>-0.87830146244886576</v>
      </c>
      <c r="M704">
        <v>9.9252858802193291</v>
      </c>
      <c r="N704">
        <f>(Table2[[#This Row],[1W Return vs Nifty]]-AVERAGE(Table2[1W Return vs Nifty]))/_xlfn.STDEV.P(Table2[1W Return vs Nifty])</f>
        <v>1.6414881252980564</v>
      </c>
      <c r="O704">
        <v>201.72</v>
      </c>
      <c r="P704">
        <v>198.231789545433</v>
      </c>
      <c r="Q704">
        <v>206.37368297635999</v>
      </c>
      <c r="R704">
        <v>69.989445939281794</v>
      </c>
      <c r="S704" s="2">
        <f>(Table2[[#This Row],[Close Price]]-Table2[[#This Row],[20D EMA]])/Table2[[#This Row],[20D EMA]]</f>
        <v>8.1102518342256666E-2</v>
      </c>
      <c r="T704" s="2">
        <f>(Table2[[#This Row],[Close Price]]-Table2[[#This Row],[50D EMA]])/Table2[[#This Row],[50D EMA]]</f>
        <v>0.10012627389421802</v>
      </c>
      <c r="U704" s="2">
        <f>(Table2[[#This Row],[Close Price]]-Table2[[#This Row],[200D EMA]])/Table2[[#This Row],[200D EMA]]</f>
        <v>5.6723884822954769E-2</v>
      </c>
      <c r="V704">
        <v>1.7103833679901901</v>
      </c>
      <c r="W704">
        <v>216.5</v>
      </c>
      <c r="X704">
        <v>218.49</v>
      </c>
      <c r="Y704">
        <v>200.11</v>
      </c>
      <c r="Z704">
        <v>222.31</v>
      </c>
      <c r="AA704">
        <v>184.75</v>
      </c>
      <c r="AB704">
        <v>222.31</v>
      </c>
      <c r="AC704" s="2">
        <f>(Table2[[#This Row],[Close Price]]/Table2[[#This Row],[Day Low]])-1</f>
        <v>7.2979214780601875E-3</v>
      </c>
      <c r="AD704" s="2">
        <f>(Table2[[#This Row],[Day High]]/Table2[[#This Row],[Close Price]])-1</f>
        <v>1.8800440205428703E-3</v>
      </c>
      <c r="AE704" s="2">
        <f>(Table2[[#This Row],[Close Price]]/Table2[[#This Row],[Current Week Low]])-1</f>
        <v>8.9800609664684394E-2</v>
      </c>
      <c r="AF704" s="2">
        <f>(Table2[[#This Row],[Current Week High]]/Table2[[#This Row],[Close Price]])-1</f>
        <v>1.93965517241379E-2</v>
      </c>
      <c r="AG704" s="2">
        <f>(Table2[[#This Row],[Close Price]]/Table2[[#This Row],[Current Month Low]])-1</f>
        <v>0.18040595399188097</v>
      </c>
      <c r="AH704" s="2">
        <f>(Table2[[#This Row],[Current Month High]]/Table2[[#This Row],[Close Price]])-1</f>
        <v>1.93965517241379E-2</v>
      </c>
      <c r="AI704">
        <v>20.6438004402054</v>
      </c>
      <c r="AJ704">
        <v>28.926987880579301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7.0000000000000007E-2</v>
      </c>
      <c r="AM704" t="s">
        <v>10218</v>
      </c>
      <c r="AN704">
        <v>13.23</v>
      </c>
      <c r="AO704" t="s">
        <v>10218</v>
      </c>
      <c r="AP704">
        <v>-8.0027512956327998E-2</v>
      </c>
      <c r="AQ704">
        <f>(Table2[[#This Row],[Sharpe Ratio]]-AVERAGE(Table2[Sharpe Ratio]))/_xlfn.STDEV.P(Table2[Sharpe Ratio])</f>
        <v>-1.589501253747271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656</v>
      </c>
      <c r="AT704">
        <f>_xlfn.RANK.AVG(Table2[[#This Row],[6M Return vs Nifty Z-Score]],Table2[6M Return vs Nifty Z-Score])</f>
        <v>613</v>
      </c>
      <c r="AU704">
        <f>_xlfn.RANK.AVG(Table2[[#This Row],[Sharpe Ratio Z-Score]],Table2[Sharpe Ratio Z-Score])</f>
        <v>700</v>
      </c>
      <c r="AV704">
        <f>(Table2[[#This Row],[Rank 1Y]]+Table2[[#This Row],[Rank 6M]]+Table2[[#This Row],[Rank Sharpe]])/3</f>
        <v>656.33333333333337</v>
      </c>
    </row>
    <row r="705" spans="1:48" x14ac:dyDescent="0.3">
      <c r="A705" t="s">
        <v>1047</v>
      </c>
      <c r="B705" t="s">
        <v>1048</v>
      </c>
      <c r="C705" t="s">
        <v>10181</v>
      </c>
      <c r="D705" t="s">
        <v>77</v>
      </c>
      <c r="E705">
        <v>12666.542966145</v>
      </c>
      <c r="F705">
        <v>354.65</v>
      </c>
      <c r="G705">
        <v>-31.0258407813728</v>
      </c>
      <c r="H705">
        <f>(Table2[[#This Row],[1Y Return vs Nifty]]-AVERAGE(Table2[1Y Return vs Nifty]))/_xlfn.STDEV.P(Table2[1Y Return vs Nifty])</f>
        <v>-0.96868874554808648</v>
      </c>
      <c r="I705">
        <v>-7.3102753501048197</v>
      </c>
      <c r="J705">
        <f>(Table2[[#This Row],[1M Return vs Nifty]]-AVERAGE(Table2[1M Return vs Nifty]))/_xlfn.STDEV.P(Table2[1M Return vs Nifty])</f>
        <v>-0.94323584628421486</v>
      </c>
      <c r="K705">
        <v>-16.713978588279499</v>
      </c>
      <c r="L705">
        <f>(Table2[[#This Row],[6M Return vs Nifty]]-AVERAGE(Table2[6M Return vs Nifty]))/_xlfn.STDEV.P(Table2[6M Return vs Nifty])</f>
        <v>-0.77983449765660262</v>
      </c>
      <c r="M705">
        <v>0.410770678953846</v>
      </c>
      <c r="N705">
        <f>(Table2[[#This Row],[1W Return vs Nifty]]-AVERAGE(Table2[1W Return vs Nifty]))/_xlfn.STDEV.P(Table2[1W Return vs Nifty])</f>
        <v>-0.315419815333497</v>
      </c>
      <c r="O705">
        <v>350.77</v>
      </c>
      <c r="P705">
        <v>345.85075067808702</v>
      </c>
      <c r="Q705">
        <v>343.141569818378</v>
      </c>
      <c r="R705">
        <v>56.395639319291099</v>
      </c>
      <c r="S705" s="2">
        <f>(Table2[[#This Row],[Close Price]]-Table2[[#This Row],[20D EMA]])/Table2[[#This Row],[20D EMA]]</f>
        <v>1.1061379251361279E-2</v>
      </c>
      <c r="T705" s="2">
        <f>(Table2[[#This Row],[Close Price]]-Table2[[#This Row],[50D EMA]])/Table2[[#This Row],[50D EMA]]</f>
        <v>2.544233113463203E-2</v>
      </c>
      <c r="U705" s="2">
        <f>(Table2[[#This Row],[Close Price]]-Table2[[#This Row],[200D EMA]])/Table2[[#This Row],[200D EMA]]</f>
        <v>3.3538431929752179E-2</v>
      </c>
      <c r="V705">
        <v>1.27215872989458</v>
      </c>
      <c r="W705">
        <v>343.2</v>
      </c>
      <c r="X705">
        <v>351</v>
      </c>
      <c r="Y705">
        <v>348.75</v>
      </c>
      <c r="Z705">
        <v>361</v>
      </c>
      <c r="AA705">
        <v>329.95</v>
      </c>
      <c r="AB705">
        <v>376.5</v>
      </c>
      <c r="AC705" s="2">
        <f>(Table2[[#This Row],[Close Price]]/Table2[[#This Row],[Day Low]])-1</f>
        <v>3.3362470862470905E-2</v>
      </c>
      <c r="AD705" s="2">
        <f>(Table2[[#This Row],[Day High]]/Table2[[#This Row],[Close Price]])-1</f>
        <v>-1.0291837022416428E-2</v>
      </c>
      <c r="AE705" s="2">
        <f>(Table2[[#This Row],[Close Price]]/Table2[[#This Row],[Current Week Low]])-1</f>
        <v>1.6917562724014346E-2</v>
      </c>
      <c r="AF705" s="2">
        <f>(Table2[[#This Row],[Current Week High]]/Table2[[#This Row],[Close Price]])-1</f>
        <v>1.7904976737628697E-2</v>
      </c>
      <c r="AG705" s="2">
        <f>(Table2[[#This Row],[Close Price]]/Table2[[#This Row],[Current Month Low]])-1</f>
        <v>7.485982724655238E-2</v>
      </c>
      <c r="AH705" s="2">
        <f>(Table2[[#This Row],[Current Month High]]/Table2[[#This Row],[Close Price]])-1</f>
        <v>6.1610038065698536E-2</v>
      </c>
      <c r="AI705">
        <v>12.223318764979499</v>
      </c>
      <c r="AJ705">
        <v>21.747339512530001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</v>
      </c>
      <c r="AM705" t="s">
        <v>10219</v>
      </c>
      <c r="AN705">
        <v>-0.63</v>
      </c>
      <c r="AO705" t="s">
        <v>10217</v>
      </c>
      <c r="AP705">
        <v>-0.108169988777057</v>
      </c>
      <c r="AQ705">
        <f>(Table2[[#This Row],[Sharpe Ratio]]-AVERAGE(Table2[Sharpe Ratio]))/_xlfn.STDEV.P(Table2[Sharpe Ratio])</f>
        <v>-1.9152708677219017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-4.9224497725443026</v>
      </c>
      <c r="AS705">
        <f>_xlfn.RANK.AVG(Table2[[#This Row],[1Y Return vs Nifty Z-Score]],Table2[1Y Return vs Nifty Z-Score])</f>
        <v>666</v>
      </c>
      <c r="AT705">
        <f>_xlfn.RANK.AVG(Table2[[#This Row],[6M Return vs Nifty Z-Score]],Table2[6M Return vs Nifty Z-Score])</f>
        <v>583</v>
      </c>
      <c r="AU705">
        <f>_xlfn.RANK.AVG(Table2[[#This Row],[Sharpe Ratio Z-Score]],Table2[Sharpe Ratio Z-Score])</f>
        <v>721</v>
      </c>
      <c r="AV705">
        <f>(Table2[[#This Row],[Rank 1Y]]+Table2[[#This Row],[Rank 6M]]+Table2[[#This Row],[Rank Sharpe]])/3</f>
        <v>656.66666666666663</v>
      </c>
    </row>
    <row r="706" spans="1:48" x14ac:dyDescent="0.3">
      <c r="A706" t="s">
        <v>1912</v>
      </c>
      <c r="B706" t="s">
        <v>1913</v>
      </c>
      <c r="C706" t="s">
        <v>10184</v>
      </c>
      <c r="D706" t="s">
        <v>1473</v>
      </c>
      <c r="E706">
        <v>3635.5281839690001</v>
      </c>
      <c r="F706">
        <v>135.77000000000001</v>
      </c>
      <c r="G706">
        <v>-58.527308890868902</v>
      </c>
      <c r="H706">
        <f>(Table2[[#This Row],[1Y Return vs Nifty]]-AVERAGE(Table2[1Y Return vs Nifty]))/_xlfn.STDEV.P(Table2[1Y Return vs Nifty])</f>
        <v>-1.3457751306935097</v>
      </c>
      <c r="I706">
        <v>1.06983670619975</v>
      </c>
      <c r="J706">
        <f>(Table2[[#This Row],[1M Return vs Nifty]]-AVERAGE(Table2[1M Return vs Nifty]))/_xlfn.STDEV.P(Table2[1M Return vs Nifty])</f>
        <v>-9.9809919551657009E-2</v>
      </c>
      <c r="K706">
        <v>-18.212790051017301</v>
      </c>
      <c r="L706">
        <f>(Table2[[#This Row],[6M Return vs Nifty]]-AVERAGE(Table2[6M Return vs Nifty]))/_xlfn.STDEV.P(Table2[6M Return vs Nifty])</f>
        <v>-0.83071090324291985</v>
      </c>
      <c r="M706">
        <v>0.83010025606040005</v>
      </c>
      <c r="N706">
        <f>(Table2[[#This Row],[1W Return vs Nifty]]-AVERAGE(Table2[1W Return vs Nifty]))/_xlfn.STDEV.P(Table2[1W Return vs Nifty])</f>
        <v>-0.22917376266311562</v>
      </c>
      <c r="O706">
        <v>135.68</v>
      </c>
      <c r="P706">
        <v>132.47635838523701</v>
      </c>
      <c r="Q706">
        <v>140.297681092365</v>
      </c>
      <c r="R706">
        <v>49.672360457608697</v>
      </c>
      <c r="S706" s="2">
        <f>(Table2[[#This Row],[Close Price]]-Table2[[#This Row],[20D EMA]])/Table2[[#This Row],[20D EMA]]</f>
        <v>6.6332547169813832E-4</v>
      </c>
      <c r="T706" s="2">
        <f>(Table2[[#This Row],[Close Price]]-Table2[[#This Row],[50D EMA]])/Table2[[#This Row],[50D EMA]]</f>
        <v>2.4862108642699852E-2</v>
      </c>
      <c r="U706" s="2">
        <f>(Table2[[#This Row],[Close Price]]-Table2[[#This Row],[200D EMA]])/Table2[[#This Row],[200D EMA]]</f>
        <v>-3.227195957276148E-2</v>
      </c>
      <c r="V706">
        <v>0.50583822665825695</v>
      </c>
      <c r="W706">
        <v>135.57</v>
      </c>
      <c r="X706">
        <v>136.69999999999999</v>
      </c>
      <c r="Y706">
        <v>134.19999999999999</v>
      </c>
      <c r="Z706">
        <v>139.93</v>
      </c>
      <c r="AA706">
        <v>127.62</v>
      </c>
      <c r="AB706">
        <v>149.28</v>
      </c>
      <c r="AC706" s="2">
        <f>(Table2[[#This Row],[Close Price]]/Table2[[#This Row],[Day Low]])-1</f>
        <v>1.4752526370143126E-3</v>
      </c>
      <c r="AD706" s="2">
        <f>(Table2[[#This Row],[Day High]]/Table2[[#This Row],[Close Price]])-1</f>
        <v>6.8498195477644241E-3</v>
      </c>
      <c r="AE706" s="2">
        <f>(Table2[[#This Row],[Close Price]]/Table2[[#This Row],[Current Week Low]])-1</f>
        <v>1.1698956780924252E-2</v>
      </c>
      <c r="AF706" s="2">
        <f>(Table2[[#This Row],[Current Week High]]/Table2[[#This Row],[Close Price]])-1</f>
        <v>3.0640053030861036E-2</v>
      </c>
      <c r="AG706" s="2">
        <f>(Table2[[#This Row],[Close Price]]/Table2[[#This Row],[Current Month Low]])-1</f>
        <v>6.3861463720420009E-2</v>
      </c>
      <c r="AH706" s="2">
        <f>(Table2[[#This Row],[Current Month High]]/Table2[[#This Row],[Close Price]])-1</f>
        <v>9.9506518376666353E-2</v>
      </c>
      <c r="AI706">
        <v>49.038815644103899</v>
      </c>
      <c r="AJ706">
        <v>29.985639061752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0.03</v>
      </c>
      <c r="AM706" t="s">
        <v>10218</v>
      </c>
      <c r="AN706">
        <v>-3.14</v>
      </c>
      <c r="AO706" t="s">
        <v>10217</v>
      </c>
      <c r="AP706">
        <v>-4.5825130617695997E-2</v>
      </c>
      <c r="AQ706">
        <f>(Table2[[#This Row],[Sharpe Ratio]]-AVERAGE(Table2[Sharpe Ratio]))/_xlfn.STDEV.P(Table2[Sharpe Ratio])</f>
        <v>-1.1935838169714383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727</v>
      </c>
      <c r="AT706">
        <f>_xlfn.RANK.AVG(Table2[[#This Row],[6M Return vs Nifty Z-Score]],Table2[6M Return vs Nifty Z-Score])</f>
        <v>600</v>
      </c>
      <c r="AU706">
        <f>_xlfn.RANK.AVG(Table2[[#This Row],[Sharpe Ratio Z-Score]],Table2[Sharpe Ratio Z-Score])</f>
        <v>645</v>
      </c>
      <c r="AV706">
        <f>(Table2[[#This Row],[Rank 1Y]]+Table2[[#This Row],[Rank 6M]]+Table2[[#This Row],[Rank Sharpe]])/3</f>
        <v>657.33333333333337</v>
      </c>
    </row>
    <row r="707" spans="1:48" x14ac:dyDescent="0.3">
      <c r="A707" t="s">
        <v>1478</v>
      </c>
      <c r="B707" t="s">
        <v>1479</v>
      </c>
      <c r="C707" t="s">
        <v>10174</v>
      </c>
      <c r="D707" t="s">
        <v>631</v>
      </c>
      <c r="E707">
        <v>6827.2029979999998</v>
      </c>
      <c r="F707">
        <v>140</v>
      </c>
      <c r="G707">
        <v>-29.526346286838901</v>
      </c>
      <c r="H707">
        <f>(Table2[[#This Row],[1Y Return vs Nifty]]-AVERAGE(Table2[1Y Return vs Nifty]))/_xlfn.STDEV.P(Table2[1Y Return vs Nifty])</f>
        <v>-0.94812842650482743</v>
      </c>
      <c r="I707">
        <v>2.67710148976894</v>
      </c>
      <c r="J707">
        <f>(Table2[[#This Row],[1M Return vs Nifty]]-AVERAGE(Table2[1M Return vs Nifty]))/_xlfn.STDEV.P(Table2[1M Return vs Nifty])</f>
        <v>6.1955076009063401E-2</v>
      </c>
      <c r="K707">
        <v>-17.5902503445405</v>
      </c>
      <c r="L707">
        <f>(Table2[[#This Row],[6M Return vs Nifty]]-AVERAGE(Table2[6M Return vs Nifty]))/_xlfn.STDEV.P(Table2[6M Return vs Nifty])</f>
        <v>-0.80957910422235069</v>
      </c>
      <c r="M707">
        <v>1.4114198206094399</v>
      </c>
      <c r="N707">
        <f>(Table2[[#This Row],[1W Return vs Nifty]]-AVERAGE(Table2[1W Return vs Nifty]))/_xlfn.STDEV.P(Table2[1W Return vs Nifty])</f>
        <v>-0.1096102486167891</v>
      </c>
      <c r="O707">
        <v>142.6</v>
      </c>
      <c r="P707">
        <v>138.52069376084299</v>
      </c>
      <c r="Q707">
        <v>139.813519026976</v>
      </c>
      <c r="R707">
        <v>41.268819492052302</v>
      </c>
      <c r="S707" s="2">
        <f>(Table2[[#This Row],[Close Price]]-Table2[[#This Row],[20D EMA]])/Table2[[#This Row],[20D EMA]]</f>
        <v>-1.8232819074333762E-2</v>
      </c>
      <c r="T707" s="2">
        <f>(Table2[[#This Row],[Close Price]]-Table2[[#This Row],[50D EMA]])/Table2[[#This Row],[50D EMA]]</f>
        <v>1.0679315840787263E-2</v>
      </c>
      <c r="U707" s="2">
        <f>(Table2[[#This Row],[Close Price]]-Table2[[#This Row],[200D EMA]])/Table2[[#This Row],[200D EMA]]</f>
        <v>1.3337835591422592E-3</v>
      </c>
      <c r="V707">
        <v>1.23587004164655</v>
      </c>
      <c r="W707">
        <v>140.27000000000001</v>
      </c>
      <c r="X707">
        <v>141.9</v>
      </c>
      <c r="Y707">
        <v>139.30000000000001</v>
      </c>
      <c r="Z707">
        <v>155.05000000000001</v>
      </c>
      <c r="AA707">
        <v>132.63</v>
      </c>
      <c r="AB707">
        <v>155.05000000000001</v>
      </c>
      <c r="AC707" s="2">
        <f>(Table2[[#This Row],[Close Price]]/Table2[[#This Row],[Day Low]])-1</f>
        <v>-1.9248592001140929E-3</v>
      </c>
      <c r="AD707" s="2">
        <f>(Table2[[#This Row],[Day High]]/Table2[[#This Row],[Close Price]])-1</f>
        <v>1.3571428571428568E-2</v>
      </c>
      <c r="AE707" s="2">
        <f>(Table2[[#This Row],[Close Price]]/Table2[[#This Row],[Current Week Low]])-1</f>
        <v>5.0251256281406143E-3</v>
      </c>
      <c r="AF707" s="2">
        <f>(Table2[[#This Row],[Current Week High]]/Table2[[#This Row],[Close Price]])-1</f>
        <v>0.10750000000000015</v>
      </c>
      <c r="AG707" s="2">
        <f>(Table2[[#This Row],[Close Price]]/Table2[[#This Row],[Current Month Low]])-1</f>
        <v>5.5568121842720419E-2</v>
      </c>
      <c r="AH707" s="2">
        <f>(Table2[[#This Row],[Current Month High]]/Table2[[#This Row],[Close Price]])-1</f>
        <v>0.10750000000000015</v>
      </c>
      <c r="AI707">
        <v>27.8928571428571</v>
      </c>
      <c r="AJ707">
        <v>27.8538812785388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0.01</v>
      </c>
      <c r="AM707" t="s">
        <v>10218</v>
      </c>
      <c r="AN707">
        <v>-3.43</v>
      </c>
      <c r="AO707" t="s">
        <v>10217</v>
      </c>
      <c r="AP707">
        <v>-0.106654528242541</v>
      </c>
      <c r="AQ707">
        <f>(Table2[[#This Row],[Sharpe Ratio]]-AVERAGE(Table2[Sharpe Ratio]))/_xlfn.STDEV.P(Table2[Sharpe Ratio])</f>
        <v>-1.8977283104690168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660</v>
      </c>
      <c r="AT707">
        <f>_xlfn.RANK.AVG(Table2[[#This Row],[6M Return vs Nifty Z-Score]],Table2[6M Return vs Nifty Z-Score])</f>
        <v>595</v>
      </c>
      <c r="AU707">
        <f>_xlfn.RANK.AVG(Table2[[#This Row],[Sharpe Ratio Z-Score]],Table2[Sharpe Ratio Z-Score])</f>
        <v>720</v>
      </c>
      <c r="AV707">
        <f>(Table2[[#This Row],[Rank 1Y]]+Table2[[#This Row],[Rank 6M]]+Table2[[#This Row],[Rank Sharpe]])/3</f>
        <v>658.33333333333337</v>
      </c>
    </row>
    <row r="708" spans="1:48" x14ac:dyDescent="0.3">
      <c r="A708" t="s">
        <v>361</v>
      </c>
      <c r="B708" t="s">
        <v>362</v>
      </c>
      <c r="C708" t="s">
        <v>10173</v>
      </c>
      <c r="D708" t="s">
        <v>363</v>
      </c>
      <c r="E708">
        <v>69129.324956290002</v>
      </c>
      <c r="F708">
        <v>726.85</v>
      </c>
      <c r="G708">
        <v>-41.333723866523201</v>
      </c>
      <c r="H708">
        <f>(Table2[[#This Row],[1Y Return vs Nifty]]-AVERAGE(Table2[1Y Return vs Nifty]))/_xlfn.STDEV.P(Table2[1Y Return vs Nifty])</f>
        <v>-1.1100252864049314</v>
      </c>
      <c r="I708">
        <v>-4.1229952961325704</v>
      </c>
      <c r="J708">
        <f>(Table2[[#This Row],[1M Return vs Nifty]]-AVERAGE(Table2[1M Return vs Nifty]))/_xlfn.STDEV.P(Table2[1M Return vs Nifty])</f>
        <v>-0.62244841346518542</v>
      </c>
      <c r="K708">
        <v>-13.2386373392696</v>
      </c>
      <c r="L708">
        <f>(Table2[[#This Row],[6M Return vs Nifty]]-AVERAGE(Table2[6M Return vs Nifty]))/_xlfn.STDEV.P(Table2[6M Return vs Nifty])</f>
        <v>-0.66186577688600523</v>
      </c>
      <c r="M708">
        <v>-3.7226048196847898</v>
      </c>
      <c r="N708">
        <f>(Table2[[#This Row],[1W Return vs Nifty]]-AVERAGE(Table2[1W Return vs Nifty]))/_xlfn.STDEV.P(Table2[1W Return vs Nifty])</f>
        <v>-1.1655561768605687</v>
      </c>
      <c r="O708">
        <v>726.45</v>
      </c>
      <c r="P708">
        <v>724.10445955269904</v>
      </c>
      <c r="Q708">
        <v>740.796795396589</v>
      </c>
      <c r="R708">
        <v>50.573349580749401</v>
      </c>
      <c r="S708" s="2">
        <f>(Table2[[#This Row],[Close Price]]-Table2[[#This Row],[20D EMA]])/Table2[[#This Row],[20D EMA]]</f>
        <v>5.5062289214670966E-4</v>
      </c>
      <c r="T708" s="2">
        <f>(Table2[[#This Row],[Close Price]]-Table2[[#This Row],[50D EMA]])/Table2[[#This Row],[50D EMA]]</f>
        <v>3.7916358766758385E-3</v>
      </c>
      <c r="U708" s="2">
        <f>(Table2[[#This Row],[Close Price]]-Table2[[#This Row],[200D EMA]])/Table2[[#This Row],[200D EMA]]</f>
        <v>-1.8826749094024497E-2</v>
      </c>
      <c r="V708">
        <v>1.51859855828408</v>
      </c>
      <c r="W708">
        <v>721.1</v>
      </c>
      <c r="X708">
        <v>726.25</v>
      </c>
      <c r="Y708">
        <v>702.25</v>
      </c>
      <c r="Z708">
        <v>727.75</v>
      </c>
      <c r="AA708">
        <v>702.25</v>
      </c>
      <c r="AB708">
        <v>750</v>
      </c>
      <c r="AC708" s="2">
        <f>(Table2[[#This Row],[Close Price]]/Table2[[#This Row],[Day Low]])-1</f>
        <v>7.9739287200111253E-3</v>
      </c>
      <c r="AD708" s="2">
        <f>(Table2[[#This Row],[Day High]]/Table2[[#This Row],[Close Price]])-1</f>
        <v>-8.254798101396954E-4</v>
      </c>
      <c r="AE708" s="2">
        <f>(Table2[[#This Row],[Close Price]]/Table2[[#This Row],[Current Week Low]])-1</f>
        <v>3.5030259878960468E-2</v>
      </c>
      <c r="AF708" s="2">
        <f>(Table2[[#This Row],[Current Week High]]/Table2[[#This Row],[Close Price]])-1</f>
        <v>1.2382197152094321E-3</v>
      </c>
      <c r="AG708" s="2">
        <f>(Table2[[#This Row],[Close Price]]/Table2[[#This Row],[Current Month Low]])-1</f>
        <v>3.5030259878960468E-2</v>
      </c>
      <c r="AH708" s="2">
        <f>(Table2[[#This Row],[Current Month High]]/Table2[[#This Row],[Close Price]])-1</f>
        <v>3.1849762674554638E-2</v>
      </c>
      <c r="AI708">
        <v>22.838274747196799</v>
      </c>
      <c r="AJ708">
        <v>12.176865498881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-0.08</v>
      </c>
      <c r="AM708" t="s">
        <v>10217</v>
      </c>
      <c r="AN708">
        <v>-1.6</v>
      </c>
      <c r="AO708" t="s">
        <v>10217</v>
      </c>
      <c r="AP708">
        <v>-0.139879694850543</v>
      </c>
      <c r="AQ708">
        <f>(Table2[[#This Row],[Sharpe Ratio]]-AVERAGE(Table2[Sharpe Ratio]))/_xlfn.STDEV.P(Table2[Sharpe Ratio])</f>
        <v>-2.2823337648391373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707</v>
      </c>
      <c r="AT708">
        <f>_xlfn.RANK.AVG(Table2[[#This Row],[6M Return vs Nifty Z-Score]],Table2[6M Return vs Nifty Z-Score])</f>
        <v>542</v>
      </c>
      <c r="AU708">
        <f>_xlfn.RANK.AVG(Table2[[#This Row],[Sharpe Ratio Z-Score]],Table2[Sharpe Ratio Z-Score])</f>
        <v>730</v>
      </c>
      <c r="AV708">
        <f>(Table2[[#This Row],[Rank 1Y]]+Table2[[#This Row],[Rank 6M]]+Table2[[#This Row],[Rank Sharpe]])/3</f>
        <v>659.66666666666663</v>
      </c>
    </row>
    <row r="709" spans="1:48" x14ac:dyDescent="0.3">
      <c r="A709" t="s">
        <v>1706</v>
      </c>
      <c r="B709" t="s">
        <v>1707</v>
      </c>
      <c r="C709" t="s">
        <v>10178</v>
      </c>
      <c r="D709" t="s">
        <v>60</v>
      </c>
      <c r="E709">
        <v>4691.4430499999999</v>
      </c>
      <c r="F709">
        <v>510.3</v>
      </c>
      <c r="G709">
        <v>-40.488232288819397</v>
      </c>
      <c r="H709">
        <f>(Table2[[#This Row],[1Y Return vs Nifty]]-AVERAGE(Table2[1Y Return vs Nifty]))/_xlfn.STDEV.P(Table2[1Y Return vs Nifty])</f>
        <v>-1.0984323284785458</v>
      </c>
      <c r="I709">
        <v>-2.92947857799096</v>
      </c>
      <c r="J709">
        <f>(Table2[[#This Row],[1M Return vs Nifty]]-AVERAGE(Table2[1M Return vs Nifty]))/_xlfn.STDEV.P(Table2[1M Return vs Nifty])</f>
        <v>-0.50232556339994483</v>
      </c>
      <c r="K709">
        <v>-17.9507706326362</v>
      </c>
      <c r="L709">
        <f>(Table2[[#This Row],[6M Return vs Nifty]]-AVERAGE(Table2[6M Return vs Nifty]))/_xlfn.STDEV.P(Table2[6M Return vs Nifty])</f>
        <v>-0.82181678511501499</v>
      </c>
      <c r="M709">
        <v>-5.3109256592495804</v>
      </c>
      <c r="N709">
        <f>(Table2[[#This Row],[1W Return vs Nifty]]-AVERAGE(Table2[1W Return vs Nifty]))/_xlfn.STDEV.P(Table2[1W Return vs Nifty])</f>
        <v>-1.4922357393464751</v>
      </c>
      <c r="O709">
        <v>521.98</v>
      </c>
      <c r="P709">
        <v>515.81877001103396</v>
      </c>
      <c r="Q709">
        <v>502.65113060042501</v>
      </c>
      <c r="R709">
        <v>38.356176620997203</v>
      </c>
      <c r="S709" s="2">
        <f>(Table2[[#This Row],[Close Price]]-Table2[[#This Row],[20D EMA]])/Table2[[#This Row],[20D EMA]]</f>
        <v>-2.2376336258094192E-2</v>
      </c>
      <c r="T709" s="2">
        <f>(Table2[[#This Row],[Close Price]]-Table2[[#This Row],[50D EMA]])/Table2[[#This Row],[50D EMA]]</f>
        <v>-1.0699048448577973E-2</v>
      </c>
      <c r="U709" s="2">
        <f>(Table2[[#This Row],[Close Price]]-Table2[[#This Row],[200D EMA]])/Table2[[#This Row],[200D EMA]]</f>
        <v>1.5217054004112765E-2</v>
      </c>
      <c r="V709">
        <v>0.86333785706273503</v>
      </c>
      <c r="W709">
        <v>506.65</v>
      </c>
      <c r="X709">
        <v>511.6</v>
      </c>
      <c r="Y709">
        <v>500</v>
      </c>
      <c r="Z709">
        <v>520</v>
      </c>
      <c r="AA709">
        <v>500</v>
      </c>
      <c r="AB709">
        <v>563.20000000000005</v>
      </c>
      <c r="AC709" s="2">
        <f>(Table2[[#This Row],[Close Price]]/Table2[[#This Row],[Day Low]])-1</f>
        <v>7.2041843481693846E-3</v>
      </c>
      <c r="AD709" s="2">
        <f>(Table2[[#This Row],[Day High]]/Table2[[#This Row],[Close Price]])-1</f>
        <v>2.5475210660395042E-3</v>
      </c>
      <c r="AE709" s="2">
        <f>(Table2[[#This Row],[Close Price]]/Table2[[#This Row],[Current Week Low]])-1</f>
        <v>2.0599999999999952E-2</v>
      </c>
      <c r="AF709" s="2">
        <f>(Table2[[#This Row],[Current Week High]]/Table2[[#This Row],[Close Price]])-1</f>
        <v>1.900842641583389E-2</v>
      </c>
      <c r="AG709" s="2">
        <f>(Table2[[#This Row],[Close Price]]/Table2[[#This Row],[Current Month Low]])-1</f>
        <v>2.0599999999999952E-2</v>
      </c>
      <c r="AH709" s="2">
        <f>(Table2[[#This Row],[Current Month High]]/Table2[[#This Row],[Close Price]])-1</f>
        <v>0.10366451107191854</v>
      </c>
      <c r="AI709">
        <v>22.476974328826099</v>
      </c>
      <c r="AJ709">
        <v>18.3853381278273</v>
      </c>
      <c r="AK709" t="str">
        <f>IF(AND(Table2[[#This Row],[20D EMA]]&gt;Table2[[#This Row],[50D EMA]],Table2[[#This Row],[50D EMA]]&gt;Table2[[#This Row],[200D EMA]]),"Uptrend","Downtrend/NoTrend")</f>
        <v>Uptrend</v>
      </c>
      <c r="AL709">
        <v>-0.06</v>
      </c>
      <c r="AM709" t="s">
        <v>10217</v>
      </c>
      <c r="AN709">
        <v>-4.1900000000000004</v>
      </c>
      <c r="AO709" t="s">
        <v>10217</v>
      </c>
      <c r="AP709">
        <v>-6.9656242589833994E-2</v>
      </c>
      <c r="AQ709">
        <f>(Table2[[#This Row],[Sharpe Ratio]]-AVERAGE(Table2[Sharpe Ratio]))/_xlfn.STDEV.P(Table2[Sharpe Ratio])</f>
        <v>-1.469446260531974</v>
      </c>
      <c r="AR7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-5.3842566768719546</v>
      </c>
      <c r="AS709">
        <f>_xlfn.RANK.AVG(Table2[[#This Row],[1Y Return vs Nifty Z-Score]],Table2[1Y Return vs Nifty Z-Score])</f>
        <v>704</v>
      </c>
      <c r="AT709">
        <f>_xlfn.RANK.AVG(Table2[[#This Row],[6M Return vs Nifty Z-Score]],Table2[6M Return vs Nifty Z-Score])</f>
        <v>598</v>
      </c>
      <c r="AU709">
        <f>_xlfn.RANK.AVG(Table2[[#This Row],[Sharpe Ratio Z-Score]],Table2[Sharpe Ratio Z-Score])</f>
        <v>683</v>
      </c>
      <c r="AV709">
        <f>(Table2[[#This Row],[Rank 1Y]]+Table2[[#This Row],[Rank 6M]]+Table2[[#This Row],[Rank Sharpe]])/3</f>
        <v>661.66666666666663</v>
      </c>
    </row>
    <row r="710" spans="1:48" x14ac:dyDescent="0.3">
      <c r="A710" t="s">
        <v>2217</v>
      </c>
      <c r="B710" t="s">
        <v>2218</v>
      </c>
      <c r="C710" t="s">
        <v>10184</v>
      </c>
      <c r="D710" t="s">
        <v>628</v>
      </c>
      <c r="E710">
        <v>2516.1480364919998</v>
      </c>
      <c r="F710">
        <v>170.76</v>
      </c>
      <c r="G710">
        <v>-56.5842149568414</v>
      </c>
      <c r="H710">
        <f>(Table2[[#This Row],[1Y Return vs Nifty]]-AVERAGE(Table2[1Y Return vs Nifty]))/_xlfn.STDEV.P(Table2[1Y Return vs Nifty])</f>
        <v>-1.3191323978523699</v>
      </c>
      <c r="I710">
        <v>-13.1834249057242</v>
      </c>
      <c r="J710">
        <f>(Table2[[#This Row],[1M Return vs Nifty]]-AVERAGE(Table2[1M Return vs Nifty]))/_xlfn.STDEV.P(Table2[1M Return vs Nifty])</f>
        <v>-1.5343456755448504</v>
      </c>
      <c r="K710">
        <v>-44.690120397794999</v>
      </c>
      <c r="L710">
        <f>(Table2[[#This Row],[6M Return vs Nifty]]-AVERAGE(Table2[6M Return vs Nifty]))/_xlfn.STDEV.P(Table2[6M Return vs Nifty])</f>
        <v>-1.7294706412455527</v>
      </c>
      <c r="M710">
        <v>-3.46995946594086E-3</v>
      </c>
      <c r="N710">
        <f>(Table2[[#This Row],[1W Return vs Nifty]]-AVERAGE(Table2[1W Return vs Nifty]))/_xlfn.STDEV.P(Table2[1W Return vs Nifty])</f>
        <v>-0.4006191951766388</v>
      </c>
      <c r="O710">
        <v>172.93</v>
      </c>
      <c r="P710">
        <v>178.764927375236</v>
      </c>
      <c r="Q710">
        <v>221.36695808229899</v>
      </c>
      <c r="R710">
        <v>46.8514637921473</v>
      </c>
      <c r="S710" s="2">
        <f>(Table2[[#This Row],[Close Price]]-Table2[[#This Row],[20D EMA]])/Table2[[#This Row],[20D EMA]]</f>
        <v>-1.254843000057836E-2</v>
      </c>
      <c r="T710" s="2">
        <f>(Table2[[#This Row],[Close Price]]-Table2[[#This Row],[50D EMA]])/Table2[[#This Row],[50D EMA]]</f>
        <v>-4.4779070999946699E-2</v>
      </c>
      <c r="U710" s="2">
        <f>(Table2[[#This Row],[Close Price]]-Table2[[#This Row],[200D EMA]])/Table2[[#This Row],[200D EMA]]</f>
        <v>-0.22861116455999966</v>
      </c>
      <c r="V710">
        <v>0.75875231686742295</v>
      </c>
      <c r="W710">
        <v>170.39</v>
      </c>
      <c r="X710">
        <v>174.2</v>
      </c>
      <c r="Y710">
        <v>168.65</v>
      </c>
      <c r="Z710">
        <v>174.95</v>
      </c>
      <c r="AA710">
        <v>161</v>
      </c>
      <c r="AB710">
        <v>203.5</v>
      </c>
      <c r="AC710" s="2">
        <f>(Table2[[#This Row],[Close Price]]/Table2[[#This Row],[Day Low]])-1</f>
        <v>2.1714889371442503E-3</v>
      </c>
      <c r="AD710" s="2">
        <f>(Table2[[#This Row],[Day High]]/Table2[[#This Row],[Close Price]])-1</f>
        <v>2.0145233075661739E-2</v>
      </c>
      <c r="AE710" s="2">
        <f>(Table2[[#This Row],[Close Price]]/Table2[[#This Row],[Current Week Low]])-1</f>
        <v>1.2511117699377294E-2</v>
      </c>
      <c r="AF710" s="2">
        <f>(Table2[[#This Row],[Current Week High]]/Table2[[#This Row],[Close Price]])-1</f>
        <v>2.4537362379948524E-2</v>
      </c>
      <c r="AG710" s="2">
        <f>(Table2[[#This Row],[Close Price]]/Table2[[#This Row],[Current Month Low]])-1</f>
        <v>6.0621118012422315E-2</v>
      </c>
      <c r="AH710" s="2">
        <f>(Table2[[#This Row],[Current Month High]]/Table2[[#This Row],[Close Price]])-1</f>
        <v>0.19173108456312971</v>
      </c>
      <c r="AI710">
        <v>82.712579058327407</v>
      </c>
      <c r="AJ710">
        <v>18.5833333333333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-0.18</v>
      </c>
      <c r="AM710" t="s">
        <v>10217</v>
      </c>
      <c r="AN710">
        <v>-0.27</v>
      </c>
      <c r="AO710" t="s">
        <v>10217</v>
      </c>
      <c r="AQ710">
        <f>(Table2[[#This Row],[Sharpe Ratio]]-AVERAGE(Table2[Sharpe Ratio]))/_xlfn.STDEV.P(Table2[Sharpe Ratio])</f>
        <v>-0.66312462046151466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724</v>
      </c>
      <c r="AT710">
        <f>_xlfn.RANK.AVG(Table2[[#This Row],[6M Return vs Nifty Z-Score]],Table2[6M Return vs Nifty Z-Score])</f>
        <v>724</v>
      </c>
      <c r="AU710">
        <f>_xlfn.RANK.AVG(Table2[[#This Row],[Sharpe Ratio Z-Score]],Table2[Sharpe Ratio Z-Score])</f>
        <v>537.5</v>
      </c>
      <c r="AV710">
        <f>(Table2[[#This Row],[Rank 1Y]]+Table2[[#This Row],[Rank 6M]]+Table2[[#This Row],[Rank Sharpe]])/3</f>
        <v>661.83333333333337</v>
      </c>
    </row>
    <row r="711" spans="1:48" x14ac:dyDescent="0.3">
      <c r="A711" t="s">
        <v>1926</v>
      </c>
      <c r="B711" t="s">
        <v>1927</v>
      </c>
      <c r="C711" t="s">
        <v>10185</v>
      </c>
      <c r="D711" t="s">
        <v>1435</v>
      </c>
      <c r="E711">
        <v>3573.645</v>
      </c>
      <c r="F711">
        <v>321.95</v>
      </c>
      <c r="G711">
        <v>-58.316969700604702</v>
      </c>
      <c r="H711">
        <f>(Table2[[#This Row],[1Y Return vs Nifty]]-AVERAGE(Table2[1Y Return vs Nifty]))/_xlfn.STDEV.P(Table2[1Y Return vs Nifty])</f>
        <v>-1.3428910648467212</v>
      </c>
      <c r="I711">
        <v>-3.2928743075668399</v>
      </c>
      <c r="J711">
        <f>(Table2[[#This Row],[1M Return vs Nifty]]-AVERAGE(Table2[1M Return vs Nifty]))/_xlfn.STDEV.P(Table2[1M Return vs Nifty])</f>
        <v>-0.53889994067901759</v>
      </c>
      <c r="K711">
        <v>-27.240799831441901</v>
      </c>
      <c r="L711">
        <f>(Table2[[#This Row],[6M Return vs Nifty]]-AVERAGE(Table2[6M Return vs Nifty]))/_xlfn.STDEV.P(Table2[6M Return vs Nifty])</f>
        <v>-1.137162180568434</v>
      </c>
      <c r="M711">
        <v>1.37317176858139</v>
      </c>
      <c r="N711">
        <f>(Table2[[#This Row],[1W Return vs Nifty]]-AVERAGE(Table2[1W Return vs Nifty]))/_xlfn.STDEV.P(Table2[1W Return vs Nifty])</f>
        <v>-0.11747695702432041</v>
      </c>
      <c r="O711">
        <v>323.31</v>
      </c>
      <c r="P711">
        <v>325.05397943972099</v>
      </c>
      <c r="Q711">
        <v>346.49845676394801</v>
      </c>
      <c r="R711">
        <v>49.664883047209102</v>
      </c>
      <c r="S711" s="2">
        <f>(Table2[[#This Row],[Close Price]]-Table2[[#This Row],[20D EMA]])/Table2[[#This Row],[20D EMA]]</f>
        <v>-4.2064891280814498E-3</v>
      </c>
      <c r="T711" s="2">
        <f>(Table2[[#This Row],[Close Price]]-Table2[[#This Row],[50D EMA]])/Table2[[#This Row],[50D EMA]]</f>
        <v>-9.5491199494655409E-3</v>
      </c>
      <c r="U711" s="2">
        <f>(Table2[[#This Row],[Close Price]]-Table2[[#This Row],[200D EMA]])/Table2[[#This Row],[200D EMA]]</f>
        <v>-7.0847232605920824E-2</v>
      </c>
      <c r="V711">
        <v>0.96106717443894596</v>
      </c>
      <c r="W711">
        <v>321.75</v>
      </c>
      <c r="X711">
        <v>324.60000000000002</v>
      </c>
      <c r="Y711">
        <v>319</v>
      </c>
      <c r="Z711">
        <v>326.7</v>
      </c>
      <c r="AA711">
        <v>304</v>
      </c>
      <c r="AB711">
        <v>352.95</v>
      </c>
      <c r="AC711" s="2">
        <f>(Table2[[#This Row],[Close Price]]/Table2[[#This Row],[Day Low]])-1</f>
        <v>6.2160062160065976E-4</v>
      </c>
      <c r="AD711" s="2">
        <f>(Table2[[#This Row],[Day High]]/Table2[[#This Row],[Close Price]])-1</f>
        <v>8.2310917844385934E-3</v>
      </c>
      <c r="AE711" s="2">
        <f>(Table2[[#This Row],[Close Price]]/Table2[[#This Row],[Current Week Low]])-1</f>
        <v>9.2476489028212594E-3</v>
      </c>
      <c r="AF711" s="2">
        <f>(Table2[[#This Row],[Current Week High]]/Table2[[#This Row],[Close Price]])-1</f>
        <v>1.4753843764559793E-2</v>
      </c>
      <c r="AG711" s="2">
        <f>(Table2[[#This Row],[Close Price]]/Table2[[#This Row],[Current Month Low]])-1</f>
        <v>5.9046052631578805E-2</v>
      </c>
      <c r="AH711" s="2">
        <f>(Table2[[#This Row],[Current Month High]]/Table2[[#This Row],[Close Price]])-1</f>
        <v>9.6288243516073901E-2</v>
      </c>
      <c r="AI711">
        <v>49.013822022053098</v>
      </c>
      <c r="AJ711">
        <v>10.8643250688705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-0.09</v>
      </c>
      <c r="AM711" t="s">
        <v>10217</v>
      </c>
      <c r="AN711">
        <v>-3.14</v>
      </c>
      <c r="AO711" t="s">
        <v>10217</v>
      </c>
      <c r="AP711">
        <v>-1.6560326144759E-2</v>
      </c>
      <c r="AQ711">
        <f>(Table2[[#This Row],[Sharpe Ratio]]-AVERAGE(Table2[Sharpe Ratio]))/_xlfn.STDEV.P(Table2[Sharpe Ratio])</f>
        <v>-0.85482243304339212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726</v>
      </c>
      <c r="AT711">
        <f>_xlfn.RANK.AVG(Table2[[#This Row],[6M Return vs Nifty Z-Score]],Table2[6M Return vs Nifty Z-Score])</f>
        <v>671</v>
      </c>
      <c r="AU711">
        <f>_xlfn.RANK.AVG(Table2[[#This Row],[Sharpe Ratio Z-Score]],Table2[Sharpe Ratio Z-Score])</f>
        <v>589</v>
      </c>
      <c r="AV711">
        <f>(Table2[[#This Row],[Rank 1Y]]+Table2[[#This Row],[Rank 6M]]+Table2[[#This Row],[Rank Sharpe]])/3</f>
        <v>662</v>
      </c>
    </row>
    <row r="712" spans="1:48" x14ac:dyDescent="0.3">
      <c r="A712" t="s">
        <v>1508</v>
      </c>
      <c r="B712" t="s">
        <v>1509</v>
      </c>
      <c r="C712" t="s">
        <v>10185</v>
      </c>
      <c r="D712" t="s">
        <v>471</v>
      </c>
      <c r="E712">
        <v>6608.15534733</v>
      </c>
      <c r="F712">
        <v>465.45</v>
      </c>
      <c r="G712">
        <v>-48.709766947698299</v>
      </c>
      <c r="H712">
        <f>(Table2[[#This Row],[1Y Return vs Nifty]]-AVERAGE(Table2[1Y Return vs Nifty]))/_xlfn.STDEV.P(Table2[1Y Return vs Nifty])</f>
        <v>-1.2111619024969584</v>
      </c>
      <c r="I712">
        <v>-7.0360836598885701</v>
      </c>
      <c r="J712">
        <f>(Table2[[#This Row],[1M Return vs Nifty]]-AVERAGE(Table2[1M Return vs Nifty]))/_xlfn.STDEV.P(Table2[1M Return vs Nifty])</f>
        <v>-0.91563951119117482</v>
      </c>
      <c r="K712">
        <v>-28.4357713873158</v>
      </c>
      <c r="L712">
        <f>(Table2[[#This Row],[6M Return vs Nifty]]-AVERAGE(Table2[6M Return vs Nifty]))/_xlfn.STDEV.P(Table2[6M Return vs Nifty])</f>
        <v>-1.1777248924586277</v>
      </c>
      <c r="M712">
        <v>-1.2235600423183199</v>
      </c>
      <c r="N712">
        <f>(Table2[[#This Row],[1W Return vs Nifty]]-AVERAGE(Table2[1W Return vs Nifty]))/_xlfn.STDEV.P(Table2[1W Return vs Nifty])</f>
        <v>-0.65156250872582167</v>
      </c>
      <c r="O712">
        <v>471.8</v>
      </c>
      <c r="P712">
        <v>484.10954956726903</v>
      </c>
      <c r="Q712">
        <v>536.648562287902</v>
      </c>
      <c r="R712">
        <v>41.457177557096898</v>
      </c>
      <c r="S712" s="2">
        <f>(Table2[[#This Row],[Close Price]]-Table2[[#This Row],[20D EMA]])/Table2[[#This Row],[20D EMA]]</f>
        <v>-1.3459092835947484E-2</v>
      </c>
      <c r="T712" s="2">
        <f>(Table2[[#This Row],[Close Price]]-Table2[[#This Row],[50D EMA]])/Table2[[#This Row],[50D EMA]]</f>
        <v>-3.8544064218415539E-2</v>
      </c>
      <c r="U712" s="2">
        <f>(Table2[[#This Row],[Close Price]]-Table2[[#This Row],[200D EMA]])/Table2[[#This Row],[200D EMA]]</f>
        <v>-0.13267260417946541</v>
      </c>
      <c r="V712">
        <v>0.71032925309796302</v>
      </c>
      <c r="W712">
        <v>466.4</v>
      </c>
      <c r="X712">
        <v>474</v>
      </c>
      <c r="Y712">
        <v>464.6</v>
      </c>
      <c r="Z712">
        <v>475</v>
      </c>
      <c r="AA712">
        <v>451.5</v>
      </c>
      <c r="AB712">
        <v>492</v>
      </c>
      <c r="AC712" s="2">
        <f>(Table2[[#This Row],[Close Price]]/Table2[[#This Row],[Day Low]])-1</f>
        <v>-2.0368782161235277E-3</v>
      </c>
      <c r="AD712" s="2">
        <f>(Table2[[#This Row],[Day High]]/Table2[[#This Row],[Close Price]])-1</f>
        <v>1.8369320012890711E-2</v>
      </c>
      <c r="AE712" s="2">
        <f>(Table2[[#This Row],[Close Price]]/Table2[[#This Row],[Current Week Low]])-1</f>
        <v>1.8295307791647009E-3</v>
      </c>
      <c r="AF712" s="2">
        <f>(Table2[[#This Row],[Current Week High]]/Table2[[#This Row],[Close Price]])-1</f>
        <v>2.051777849393055E-2</v>
      </c>
      <c r="AG712" s="2">
        <f>(Table2[[#This Row],[Close Price]]/Table2[[#This Row],[Current Month Low]])-1</f>
        <v>3.0897009966777356E-2</v>
      </c>
      <c r="AH712" s="2">
        <f>(Table2[[#This Row],[Current Month High]]/Table2[[#This Row],[Close Price]])-1</f>
        <v>5.7041572671608254E-2</v>
      </c>
      <c r="AI712">
        <v>55.3013213019658</v>
      </c>
      <c r="AJ712">
        <v>8.6231038506417708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-0.19</v>
      </c>
      <c r="AM712" t="s">
        <v>10217</v>
      </c>
      <c r="AN712">
        <v>-0.1</v>
      </c>
      <c r="AO712" t="s">
        <v>10217</v>
      </c>
      <c r="AP712">
        <v>-2.0390090145074001E-2</v>
      </c>
      <c r="AQ712">
        <f>(Table2[[#This Row],[Sharpe Ratio]]-AVERAGE(Table2[Sharpe Ratio]))/_xlfn.STDEV.P(Table2[Sharpe Ratio])</f>
        <v>-0.8991547351458814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717</v>
      </c>
      <c r="AT712">
        <f>_xlfn.RANK.AVG(Table2[[#This Row],[6M Return vs Nifty Z-Score]],Table2[6M Return vs Nifty Z-Score])</f>
        <v>675</v>
      </c>
      <c r="AU712">
        <f>_xlfn.RANK.AVG(Table2[[#This Row],[Sharpe Ratio Z-Score]],Table2[Sharpe Ratio Z-Score])</f>
        <v>597</v>
      </c>
      <c r="AV712">
        <f>(Table2[[#This Row],[Rank 1Y]]+Table2[[#This Row],[Rank 6M]]+Table2[[#This Row],[Rank Sharpe]])/3</f>
        <v>663</v>
      </c>
    </row>
    <row r="713" spans="1:48" x14ac:dyDescent="0.3">
      <c r="A713" t="s">
        <v>1768</v>
      </c>
      <c r="B713" t="s">
        <v>1769</v>
      </c>
      <c r="C713" t="s">
        <v>10173</v>
      </c>
      <c r="D713" t="s">
        <v>54</v>
      </c>
      <c r="E713">
        <v>4348.6299114000003</v>
      </c>
      <c r="F713">
        <v>432.05</v>
      </c>
      <c r="G713">
        <v>-61.031492103848798</v>
      </c>
      <c r="H713">
        <f>(Table2[[#This Row],[1Y Return vs Nifty]]-AVERAGE(Table2[1Y Return vs Nifty]))/_xlfn.STDEV.P(Table2[1Y Return vs Nifty])</f>
        <v>-1.3801112392883224</v>
      </c>
      <c r="I713">
        <v>-8.1148834199675797</v>
      </c>
      <c r="J713">
        <f>(Table2[[#This Row],[1M Return vs Nifty]]-AVERAGE(Table2[1M Return vs Nifty]))/_xlfn.STDEV.P(Table2[1M Return vs Nifty])</f>
        <v>-1.0242165422965011</v>
      </c>
      <c r="K713">
        <v>-48.269464136365698</v>
      </c>
      <c r="L713">
        <f>(Table2[[#This Row],[6M Return vs Nifty]]-AVERAGE(Table2[6M Return vs Nifty]))/_xlfn.STDEV.P(Table2[6M Return vs Nifty])</f>
        <v>-1.850969674515373</v>
      </c>
      <c r="M713">
        <v>-2.1674946255852099</v>
      </c>
      <c r="N713">
        <f>(Table2[[#This Row],[1W Return vs Nifty]]-AVERAGE(Table2[1W Return vs Nifty]))/_xlfn.STDEV.P(Table2[1W Return vs Nifty])</f>
        <v>-0.84570724887884863</v>
      </c>
      <c r="O713">
        <v>440.62</v>
      </c>
      <c r="P713">
        <v>454.652935860924</v>
      </c>
      <c r="Q713">
        <v>497.358886960446</v>
      </c>
      <c r="R713">
        <v>37.236498652018902</v>
      </c>
      <c r="S713" s="2">
        <f>(Table2[[#This Row],[Close Price]]-Table2[[#This Row],[20D EMA]])/Table2[[#This Row],[20D EMA]]</f>
        <v>-1.9449866097771308E-2</v>
      </c>
      <c r="T713" s="2">
        <f>(Table2[[#This Row],[Close Price]]-Table2[[#This Row],[50D EMA]])/Table2[[#This Row],[50D EMA]]</f>
        <v>-4.9714703410247224E-2</v>
      </c>
      <c r="U713" s="2">
        <f>(Table2[[#This Row],[Close Price]]-Table2[[#This Row],[200D EMA]])/Table2[[#This Row],[200D EMA]]</f>
        <v>-0.13131139037159675</v>
      </c>
      <c r="V713">
        <v>0.63756202383248495</v>
      </c>
      <c r="W713">
        <v>432.5</v>
      </c>
      <c r="X713">
        <v>439.15</v>
      </c>
      <c r="Y713">
        <v>430.05</v>
      </c>
      <c r="Z713">
        <v>440.85</v>
      </c>
      <c r="AA713">
        <v>424.6</v>
      </c>
      <c r="AB713">
        <v>466.6</v>
      </c>
      <c r="AC713" s="2">
        <f>(Table2[[#This Row],[Close Price]]/Table2[[#This Row],[Day Low]])-1</f>
        <v>-1.040462427745692E-3</v>
      </c>
      <c r="AD713" s="2">
        <f>(Table2[[#This Row],[Day High]]/Table2[[#This Row],[Close Price]])-1</f>
        <v>1.6433283184816405E-2</v>
      </c>
      <c r="AE713" s="2">
        <f>(Table2[[#This Row],[Close Price]]/Table2[[#This Row],[Current Week Low]])-1</f>
        <v>4.6506220206952165E-3</v>
      </c>
      <c r="AF713" s="2">
        <f>(Table2[[#This Row],[Current Week High]]/Table2[[#This Row],[Close Price]])-1</f>
        <v>2.0368012961462734E-2</v>
      </c>
      <c r="AG713" s="2">
        <f>(Table2[[#This Row],[Close Price]]/Table2[[#This Row],[Current Month Low]])-1</f>
        <v>1.7545925577013621E-2</v>
      </c>
      <c r="AH713" s="2">
        <f>(Table2[[#This Row],[Current Month High]]/Table2[[#This Row],[Close Price]])-1</f>
        <v>7.9967596343015979E-2</v>
      </c>
      <c r="AI713">
        <v>59.935192686031698</v>
      </c>
      <c r="AJ713">
        <v>3.8082652570879501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-0.16</v>
      </c>
      <c r="AM713" t="s">
        <v>10217</v>
      </c>
      <c r="AN713">
        <v>-3.79</v>
      </c>
      <c r="AO713" t="s">
        <v>10217</v>
      </c>
      <c r="AQ713">
        <f>(Table2[[#This Row],[Sharpe Ratio]]-AVERAGE(Table2[Sharpe Ratio]))/_xlfn.STDEV.P(Table2[Sharpe Ratio])</f>
        <v>-0.66312462046151466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728</v>
      </c>
      <c r="AT713">
        <f>_xlfn.RANK.AVG(Table2[[#This Row],[6M Return vs Nifty Z-Score]],Table2[6M Return vs Nifty Z-Score])</f>
        <v>726</v>
      </c>
      <c r="AU713">
        <f>_xlfn.RANK.AVG(Table2[[#This Row],[Sharpe Ratio Z-Score]],Table2[Sharpe Ratio Z-Score])</f>
        <v>537.5</v>
      </c>
      <c r="AV713">
        <f>(Table2[[#This Row],[Rank 1Y]]+Table2[[#This Row],[Rank 6M]]+Table2[[#This Row],[Rank Sharpe]])/3</f>
        <v>663.83333333333337</v>
      </c>
    </row>
    <row r="714" spans="1:48" x14ac:dyDescent="0.3">
      <c r="A714" t="s">
        <v>622</v>
      </c>
      <c r="B714" t="s">
        <v>623</v>
      </c>
      <c r="C714" t="s">
        <v>10182</v>
      </c>
      <c r="D714" t="s">
        <v>393</v>
      </c>
      <c r="E714">
        <v>29863.661698799999</v>
      </c>
      <c r="F714">
        <v>404</v>
      </c>
      <c r="G714">
        <v>-25.0955518539953</v>
      </c>
      <c r="H714">
        <f>(Table2[[#This Row],[1Y Return vs Nifty]]-AVERAGE(Table2[1Y Return vs Nifty]))/_xlfn.STDEV.P(Table2[1Y Return vs Nifty])</f>
        <v>-0.88737558780722559</v>
      </c>
      <c r="I714">
        <v>-2.0216509820500401</v>
      </c>
      <c r="J714">
        <f>(Table2[[#This Row],[1M Return vs Nifty]]-AVERAGE(Table2[1M Return vs Nifty]))/_xlfn.STDEV.P(Table2[1M Return vs Nifty])</f>
        <v>-0.41095622057071424</v>
      </c>
      <c r="K714">
        <v>-24.958601558874498</v>
      </c>
      <c r="L714">
        <f>(Table2[[#This Row],[6M Return vs Nifty]]-AVERAGE(Table2[6M Return vs Nifty]))/_xlfn.STDEV.P(Table2[6M Return vs Nifty])</f>
        <v>-1.0596941014736561</v>
      </c>
      <c r="M714">
        <v>4.9471874386266101</v>
      </c>
      <c r="N714">
        <f>(Table2[[#This Row],[1W Return vs Nifty]]-AVERAGE(Table2[1W Return vs Nifty]))/_xlfn.STDEV.P(Table2[1W Return vs Nifty])</f>
        <v>0.61761248229076415</v>
      </c>
      <c r="O714">
        <v>392.23</v>
      </c>
      <c r="P714">
        <v>399.57232762459103</v>
      </c>
      <c r="Q714">
        <v>415.43062332484698</v>
      </c>
      <c r="R714">
        <v>64.588710273746898</v>
      </c>
      <c r="S714" s="2">
        <f>(Table2[[#This Row],[Close Price]]-Table2[[#This Row],[20D EMA]])/Table2[[#This Row],[20D EMA]]</f>
        <v>3.0007903525992356E-2</v>
      </c>
      <c r="T714" s="2">
        <f>(Table2[[#This Row],[Close Price]]-Table2[[#This Row],[50D EMA]])/Table2[[#This Row],[50D EMA]]</f>
        <v>1.1081028563041263E-2</v>
      </c>
      <c r="U714" s="2">
        <f>(Table2[[#This Row],[Close Price]]-Table2[[#This Row],[200D EMA]])/Table2[[#This Row],[200D EMA]]</f>
        <v>-2.7515119692822387E-2</v>
      </c>
      <c r="V714">
        <v>0.93576400805289806</v>
      </c>
      <c r="W714">
        <v>402.15</v>
      </c>
      <c r="X714">
        <v>412.55</v>
      </c>
      <c r="Y714">
        <v>398.3</v>
      </c>
      <c r="Z714">
        <v>415.9</v>
      </c>
      <c r="AA714">
        <v>367.2</v>
      </c>
      <c r="AB714">
        <v>415.9</v>
      </c>
      <c r="AC714" s="2">
        <f>(Table2[[#This Row],[Close Price]]/Table2[[#This Row],[Day Low]])-1</f>
        <v>4.6002735297774322E-3</v>
      </c>
      <c r="AD714" s="2">
        <f>(Table2[[#This Row],[Day High]]/Table2[[#This Row],[Close Price]])-1</f>
        <v>2.1163366336633738E-2</v>
      </c>
      <c r="AE714" s="2">
        <f>(Table2[[#This Row],[Close Price]]/Table2[[#This Row],[Current Week Low]])-1</f>
        <v>1.4310820989203998E-2</v>
      </c>
      <c r="AF714" s="2">
        <f>(Table2[[#This Row],[Current Week High]]/Table2[[#This Row],[Close Price]])-1</f>
        <v>2.9455445544554371E-2</v>
      </c>
      <c r="AG714" s="2">
        <f>(Table2[[#This Row],[Close Price]]/Table2[[#This Row],[Current Month Low]])-1</f>
        <v>0.10021786492374729</v>
      </c>
      <c r="AH714" s="2">
        <f>(Table2[[#This Row],[Current Month High]]/Table2[[#This Row],[Close Price]])-1</f>
        <v>2.9455445544554371E-2</v>
      </c>
      <c r="AI714">
        <v>20.7920792079207</v>
      </c>
      <c r="AJ714">
        <v>14.0598531902879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-0.22</v>
      </c>
      <c r="AM714" t="s">
        <v>10217</v>
      </c>
      <c r="AN714">
        <v>6.77</v>
      </c>
      <c r="AO714" t="s">
        <v>10218</v>
      </c>
      <c r="AP714">
        <v>-7.6584702896071E-2</v>
      </c>
      <c r="AQ714">
        <f>(Table2[[#This Row],[Sharpe Ratio]]-AVERAGE(Table2[Sharpe Ratio]))/_xlfn.STDEV.P(Table2[Sharpe Ratio])</f>
        <v>-1.5496482247720524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641</v>
      </c>
      <c r="AT714">
        <f>_xlfn.RANK.AVG(Table2[[#This Row],[6M Return vs Nifty Z-Score]],Table2[6M Return vs Nifty Z-Score])</f>
        <v>656</v>
      </c>
      <c r="AU714">
        <f>_xlfn.RANK.AVG(Table2[[#This Row],[Sharpe Ratio Z-Score]],Table2[Sharpe Ratio Z-Score])</f>
        <v>697</v>
      </c>
      <c r="AV714">
        <f>(Table2[[#This Row],[Rank 1Y]]+Table2[[#This Row],[Rank 6M]]+Table2[[#This Row],[Rank Sharpe]])/3</f>
        <v>664.66666666666663</v>
      </c>
    </row>
    <row r="715" spans="1:48" x14ac:dyDescent="0.3">
      <c r="A715" t="s">
        <v>2083</v>
      </c>
      <c r="B715" t="s">
        <v>2084</v>
      </c>
      <c r="C715" t="s">
        <v>10188</v>
      </c>
      <c r="D715" t="s">
        <v>118</v>
      </c>
      <c r="E715">
        <v>2904.99382152</v>
      </c>
      <c r="F715">
        <v>18.309999999999999</v>
      </c>
      <c r="G715">
        <v>-61.266228929993197</v>
      </c>
      <c r="H715">
        <f>(Table2[[#This Row],[1Y Return vs Nifty]]-AVERAGE(Table2[1Y Return vs Nifty]))/_xlfn.STDEV.P(Table2[1Y Return vs Nifty])</f>
        <v>-1.3833298333240618</v>
      </c>
      <c r="I715">
        <v>-15.624104639036499</v>
      </c>
      <c r="J715">
        <f>(Table2[[#This Row],[1M Return vs Nifty]]-AVERAGE(Table2[1M Return vs Nifty]))/_xlfn.STDEV.P(Table2[1M Return vs Nifty])</f>
        <v>-1.7799906683677817</v>
      </c>
      <c r="K715">
        <v>-51.0483326006472</v>
      </c>
      <c r="L715">
        <f>(Table2[[#This Row],[6M Return vs Nifty]]-AVERAGE(Table2[6M Return vs Nifty]))/_xlfn.STDEV.P(Table2[6M Return vs Nifty])</f>
        <v>-1.9452969748961448</v>
      </c>
      <c r="M715">
        <v>3.8089708148673398</v>
      </c>
      <c r="N715">
        <f>(Table2[[#This Row],[1W Return vs Nifty]]-AVERAGE(Table2[1W Return vs Nifty]))/_xlfn.STDEV.P(Table2[1W Return vs Nifty])</f>
        <v>0.38350857872065908</v>
      </c>
      <c r="O715">
        <v>19.36</v>
      </c>
      <c r="P715">
        <v>21.058276449899498</v>
      </c>
      <c r="Q715">
        <v>24.628127236642701</v>
      </c>
      <c r="R715">
        <v>45.584004417516901</v>
      </c>
      <c r="S715" s="2">
        <f>(Table2[[#This Row],[Close Price]]-Table2[[#This Row],[20D EMA]])/Table2[[#This Row],[20D EMA]]</f>
        <v>-5.4235537190082686E-2</v>
      </c>
      <c r="T715" s="2">
        <f>(Table2[[#This Row],[Close Price]]-Table2[[#This Row],[50D EMA]])/Table2[[#This Row],[50D EMA]]</f>
        <v>-0.13050813804434674</v>
      </c>
      <c r="U715" s="2">
        <f>(Table2[[#This Row],[Close Price]]-Table2[[#This Row],[200D EMA]])/Table2[[#This Row],[200D EMA]]</f>
        <v>-0.25654111560875581</v>
      </c>
      <c r="V715">
        <v>1.0274353922958599</v>
      </c>
      <c r="W715">
        <v>18.3</v>
      </c>
      <c r="X715">
        <v>18.7</v>
      </c>
      <c r="Y715">
        <v>18</v>
      </c>
      <c r="Z715">
        <v>20</v>
      </c>
      <c r="AA715">
        <v>17.010000000000002</v>
      </c>
      <c r="AB715">
        <v>21.78</v>
      </c>
      <c r="AC715" s="2">
        <f>(Table2[[#This Row],[Close Price]]/Table2[[#This Row],[Day Low]])-1</f>
        <v>5.4644808743153916E-4</v>
      </c>
      <c r="AD715" s="2">
        <f>(Table2[[#This Row],[Day High]]/Table2[[#This Row],[Close Price]])-1</f>
        <v>2.1299836155106444E-2</v>
      </c>
      <c r="AE715" s="2">
        <f>(Table2[[#This Row],[Close Price]]/Table2[[#This Row],[Current Week Low]])-1</f>
        <v>1.722222222222225E-2</v>
      </c>
      <c r="AF715" s="2">
        <f>(Table2[[#This Row],[Current Week High]]/Table2[[#This Row],[Close Price]])-1</f>
        <v>9.2299290005461554E-2</v>
      </c>
      <c r="AG715" s="2">
        <f>(Table2[[#This Row],[Close Price]]/Table2[[#This Row],[Current Month Low]])-1</f>
        <v>7.6425631981187347E-2</v>
      </c>
      <c r="AH715" s="2">
        <f>(Table2[[#This Row],[Current Month High]]/Table2[[#This Row],[Close Price]])-1</f>
        <v>0.18951392681594781</v>
      </c>
      <c r="AI715">
        <v>146.58656471873201</v>
      </c>
      <c r="AJ715">
        <v>9.64071856287425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-0.24</v>
      </c>
      <c r="AM715" t="s">
        <v>10217</v>
      </c>
      <c r="AN715">
        <v>-7.29</v>
      </c>
      <c r="AO715" t="s">
        <v>10217</v>
      </c>
      <c r="AQ715">
        <f>(Table2[[#This Row],[Sharpe Ratio]]-AVERAGE(Table2[Sharpe Ratio]))/_xlfn.STDEV.P(Table2[Sharpe Ratio])</f>
        <v>-0.66312462046151466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730</v>
      </c>
      <c r="AT715">
        <f>_xlfn.RANK.AVG(Table2[[#This Row],[6M Return vs Nifty Z-Score]],Table2[6M Return vs Nifty Z-Score])</f>
        <v>730</v>
      </c>
      <c r="AU715">
        <f>_xlfn.RANK.AVG(Table2[[#This Row],[Sharpe Ratio Z-Score]],Table2[Sharpe Ratio Z-Score])</f>
        <v>537.5</v>
      </c>
      <c r="AV715">
        <f>(Table2[[#This Row],[Rank 1Y]]+Table2[[#This Row],[Rank 6M]]+Table2[[#This Row],[Rank Sharpe]])/3</f>
        <v>665.83333333333337</v>
      </c>
    </row>
    <row r="716" spans="1:48" x14ac:dyDescent="0.3">
      <c r="A716" t="s">
        <v>2033</v>
      </c>
      <c r="B716" t="s">
        <v>2034</v>
      </c>
      <c r="C716" t="s">
        <v>10178</v>
      </c>
      <c r="D716" t="s">
        <v>60</v>
      </c>
      <c r="E716">
        <v>3064.5974052249999</v>
      </c>
      <c r="F716">
        <v>332.45</v>
      </c>
      <c r="G716">
        <v>-21.486418232531999</v>
      </c>
      <c r="H716">
        <f>(Table2[[#This Row],[1Y Return vs Nifty]]-AVERAGE(Table2[1Y Return vs Nifty]))/_xlfn.STDEV.P(Table2[1Y Return vs Nifty])</f>
        <v>-0.83788895147909159</v>
      </c>
      <c r="I716">
        <v>-3.5702340921882398</v>
      </c>
      <c r="J716">
        <f>(Table2[[#This Row],[1M Return vs Nifty]]-AVERAGE(Table2[1M Return vs Nifty]))/_xlfn.STDEV.P(Table2[1M Return vs Nifty])</f>
        <v>-0.56681513224338986</v>
      </c>
      <c r="K716">
        <v>-25.549975556526501</v>
      </c>
      <c r="L716">
        <f>(Table2[[#This Row],[6M Return vs Nifty]]-AVERAGE(Table2[6M Return vs Nifty]))/_xlfn.STDEV.P(Table2[6M Return vs Nifty])</f>
        <v>-1.0797679960933213</v>
      </c>
      <c r="M716">
        <v>0.63685157905406597</v>
      </c>
      <c r="N716">
        <f>(Table2[[#This Row],[1W Return vs Nifty]]-AVERAGE(Table2[1W Return vs Nifty]))/_xlfn.STDEV.P(Table2[1W Return vs Nifty])</f>
        <v>-0.2689203879562192</v>
      </c>
      <c r="O716">
        <v>329.11</v>
      </c>
      <c r="P716">
        <v>329.09491466923498</v>
      </c>
      <c r="Q716">
        <v>338.84749973259801</v>
      </c>
      <c r="R716">
        <v>56.850002750417801</v>
      </c>
      <c r="S716" s="2">
        <f>(Table2[[#This Row],[Close Price]]-Table2[[#This Row],[20D EMA]])/Table2[[#This Row],[20D EMA]]</f>
        <v>1.0148582540791757E-2</v>
      </c>
      <c r="T716" s="2">
        <f>(Table2[[#This Row],[Close Price]]-Table2[[#This Row],[50D EMA]])/Table2[[#This Row],[50D EMA]]</f>
        <v>1.0194886585036171E-2</v>
      </c>
      <c r="U716" s="2">
        <f>(Table2[[#This Row],[Close Price]]-Table2[[#This Row],[200D EMA]])/Table2[[#This Row],[200D EMA]]</f>
        <v>-1.8880173935610024E-2</v>
      </c>
      <c r="V716">
        <v>0.92646973353976403</v>
      </c>
      <c r="W716">
        <v>333.7</v>
      </c>
      <c r="X716">
        <v>338.8</v>
      </c>
      <c r="Y716">
        <v>323.10000000000002</v>
      </c>
      <c r="Z716">
        <v>336.2</v>
      </c>
      <c r="AA716">
        <v>316.7</v>
      </c>
      <c r="AB716">
        <v>358</v>
      </c>
      <c r="AC716" s="2">
        <f>(Table2[[#This Row],[Close Price]]/Table2[[#This Row],[Day Low]])-1</f>
        <v>-3.7458795325142624E-3</v>
      </c>
      <c r="AD716" s="2">
        <f>(Table2[[#This Row],[Day High]]/Table2[[#This Row],[Close Price]])-1</f>
        <v>1.9100616634080358E-2</v>
      </c>
      <c r="AE716" s="2">
        <f>(Table2[[#This Row],[Close Price]]/Table2[[#This Row],[Current Week Low]])-1</f>
        <v>2.8938409161250345E-2</v>
      </c>
      <c r="AF716" s="2">
        <f>(Table2[[#This Row],[Current Week High]]/Table2[[#This Row],[Close Price]])-1</f>
        <v>1.1279891713039447E-2</v>
      </c>
      <c r="AG716" s="2">
        <f>(Table2[[#This Row],[Close Price]]/Table2[[#This Row],[Current Month Low]])-1</f>
        <v>4.9731607199242189E-2</v>
      </c>
      <c r="AH716" s="2">
        <f>(Table2[[#This Row],[Current Month High]]/Table2[[#This Row],[Close Price]])-1</f>
        <v>7.6853662204842799E-2</v>
      </c>
      <c r="AI716">
        <v>24.830801624304399</v>
      </c>
      <c r="AJ716">
        <v>15.9979064898813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-0.09</v>
      </c>
      <c r="AM716" t="s">
        <v>10217</v>
      </c>
      <c r="AN716">
        <v>0.26</v>
      </c>
      <c r="AO716" t="s">
        <v>10218</v>
      </c>
      <c r="AP716">
        <v>-9.8173972968121997E-2</v>
      </c>
      <c r="AQ716">
        <f>(Table2[[#This Row],[Sharpe Ratio]]-AVERAGE(Table2[Sharpe Ratio]))/_xlfn.STDEV.P(Table2[Sharpe Ratio])</f>
        <v>-1.7995597187773413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626</v>
      </c>
      <c r="AT716">
        <f>_xlfn.RANK.AVG(Table2[[#This Row],[6M Return vs Nifty Z-Score]],Table2[6M Return vs Nifty Z-Score])</f>
        <v>659</v>
      </c>
      <c r="AU716">
        <f>_xlfn.RANK.AVG(Table2[[#This Row],[Sharpe Ratio Z-Score]],Table2[Sharpe Ratio Z-Score])</f>
        <v>714</v>
      </c>
      <c r="AV716">
        <f>(Table2[[#This Row],[Rank 1Y]]+Table2[[#This Row],[Rank 6M]]+Table2[[#This Row],[Rank Sharpe]])/3</f>
        <v>666.33333333333337</v>
      </c>
    </row>
    <row r="717" spans="1:48" x14ac:dyDescent="0.3">
      <c r="A717" t="s">
        <v>1700</v>
      </c>
      <c r="B717" t="s">
        <v>1701</v>
      </c>
      <c r="C717" t="s">
        <v>10173</v>
      </c>
      <c r="D717" t="s">
        <v>54</v>
      </c>
      <c r="E717">
        <v>4783.8621109599999</v>
      </c>
      <c r="F717">
        <v>670.9</v>
      </c>
      <c r="G717">
        <v>-44.641019902496502</v>
      </c>
      <c r="H717">
        <f>(Table2[[#This Row],[1Y Return vs Nifty]]-AVERAGE(Table2[1Y Return vs Nifty]))/_xlfn.STDEV.P(Table2[1Y Return vs Nifty])</f>
        <v>-1.1553732766229641</v>
      </c>
      <c r="I717">
        <v>-9.5123314603441802</v>
      </c>
      <c r="J717">
        <f>(Table2[[#This Row],[1M Return vs Nifty]]-AVERAGE(Table2[1M Return vs Nifty]))/_xlfn.STDEV.P(Table2[1M Return vs Nifty])</f>
        <v>-1.1648642926602335</v>
      </c>
      <c r="K717">
        <v>-50.712793963192702</v>
      </c>
      <c r="L717">
        <f>(Table2[[#This Row],[6M Return vs Nifty]]-AVERAGE(Table2[6M Return vs Nifty]))/_xlfn.STDEV.P(Table2[6M Return vs Nifty])</f>
        <v>-1.9339072836418274</v>
      </c>
      <c r="M717">
        <v>-7.7390122131187198</v>
      </c>
      <c r="N717">
        <f>(Table2[[#This Row],[1W Return vs Nifty]]-AVERAGE(Table2[1W Return vs Nifty]))/_xlfn.STDEV.P(Table2[1W Return vs Nifty])</f>
        <v>-1.9916350000860281</v>
      </c>
      <c r="O717">
        <v>708.78</v>
      </c>
      <c r="P717">
        <v>744.59682558905001</v>
      </c>
      <c r="Q717">
        <v>821.36114859575002</v>
      </c>
      <c r="R717">
        <v>26.2754739553232</v>
      </c>
      <c r="S717" s="2">
        <f>(Table2[[#This Row],[Close Price]]-Table2[[#This Row],[20D EMA]])/Table2[[#This Row],[20D EMA]]</f>
        <v>-5.3443945935269049E-2</v>
      </c>
      <c r="T717" s="2">
        <f>(Table2[[#This Row],[Close Price]]-Table2[[#This Row],[50D EMA]])/Table2[[#This Row],[50D EMA]]</f>
        <v>-9.8975476467749554E-2</v>
      </c>
      <c r="U717" s="2">
        <f>(Table2[[#This Row],[Close Price]]-Table2[[#This Row],[200D EMA]])/Table2[[#This Row],[200D EMA]]</f>
        <v>-0.18318512977268009</v>
      </c>
      <c r="V717">
        <v>1.18272725495985</v>
      </c>
      <c r="W717">
        <v>673.45</v>
      </c>
      <c r="X717">
        <v>683.95</v>
      </c>
      <c r="Y717">
        <v>642</v>
      </c>
      <c r="Z717">
        <v>690</v>
      </c>
      <c r="AA717">
        <v>642</v>
      </c>
      <c r="AB717">
        <v>750</v>
      </c>
      <c r="AC717" s="2">
        <f>(Table2[[#This Row],[Close Price]]/Table2[[#This Row],[Day Low]])-1</f>
        <v>-3.7864726408791682E-3</v>
      </c>
      <c r="AD717" s="2">
        <f>(Table2[[#This Row],[Day High]]/Table2[[#This Row],[Close Price]])-1</f>
        <v>1.9451483082426613E-2</v>
      </c>
      <c r="AE717" s="2">
        <f>(Table2[[#This Row],[Close Price]]/Table2[[#This Row],[Current Week Low]])-1</f>
        <v>4.501557632398745E-2</v>
      </c>
      <c r="AF717" s="2">
        <f>(Table2[[#This Row],[Current Week High]]/Table2[[#This Row],[Close Price]])-1</f>
        <v>2.8469220450141552E-2</v>
      </c>
      <c r="AG717" s="2">
        <f>(Table2[[#This Row],[Close Price]]/Table2[[#This Row],[Current Month Low]])-1</f>
        <v>4.501557632398745E-2</v>
      </c>
      <c r="AH717" s="2">
        <f>(Table2[[#This Row],[Current Month High]]/Table2[[#This Row],[Close Price]])-1</f>
        <v>0.11790132657624097</v>
      </c>
      <c r="AI717">
        <v>85.303323893277707</v>
      </c>
      <c r="AJ717">
        <v>4.5015576323987396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-0.22</v>
      </c>
      <c r="AM717" t="s">
        <v>10217</v>
      </c>
      <c r="AN717">
        <v>-8.94</v>
      </c>
      <c r="AO717" t="s">
        <v>10217</v>
      </c>
      <c r="AP717">
        <v>-4.9233401495959997E-3</v>
      </c>
      <c r="AQ717">
        <f>(Table2[[#This Row],[Sharpe Ratio]]-AVERAGE(Table2[Sharpe Ratio]))/_xlfn.STDEV.P(Table2[Sharpe Ratio])</f>
        <v>-0.72011586139626993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713</v>
      </c>
      <c r="AT717">
        <f>_xlfn.RANK.AVG(Table2[[#This Row],[6M Return vs Nifty Z-Score]],Table2[6M Return vs Nifty Z-Score])</f>
        <v>729</v>
      </c>
      <c r="AU717">
        <f>_xlfn.RANK.AVG(Table2[[#This Row],[Sharpe Ratio Z-Score]],Table2[Sharpe Ratio Z-Score])</f>
        <v>567</v>
      </c>
      <c r="AV717">
        <f>(Table2[[#This Row],[Rank 1Y]]+Table2[[#This Row],[Rank 6M]]+Table2[[#This Row],[Rank Sharpe]])/3</f>
        <v>669.66666666666663</v>
      </c>
    </row>
    <row r="718" spans="1:48" x14ac:dyDescent="0.3">
      <c r="A718" t="s">
        <v>2189</v>
      </c>
      <c r="B718" t="s">
        <v>2190</v>
      </c>
      <c r="C718" t="s">
        <v>10187</v>
      </c>
      <c r="D718" t="s">
        <v>379</v>
      </c>
      <c r="E718">
        <v>2604.9985509599901</v>
      </c>
      <c r="F718">
        <v>226.2</v>
      </c>
      <c r="G718">
        <v>-24.326864741943499</v>
      </c>
      <c r="H718">
        <f>(Table2[[#This Row],[1Y Return vs Nifty]]-AVERAGE(Table2[1Y Return vs Nifty]))/_xlfn.STDEV.P(Table2[1Y Return vs Nifty])</f>
        <v>-0.87683573432604345</v>
      </c>
      <c r="I718">
        <v>-6.4926471676183901</v>
      </c>
      <c r="J718">
        <f>(Table2[[#This Row],[1M Return vs Nifty]]-AVERAGE(Table2[1M Return vs Nifty]))/_xlfn.STDEV.P(Table2[1M Return vs Nifty])</f>
        <v>-0.86094472620098605</v>
      </c>
      <c r="K718">
        <v>-57.674499306429702</v>
      </c>
      <c r="L718">
        <f>(Table2[[#This Row],[6M Return vs Nifty]]-AVERAGE(Table2[6M Return vs Nifty]))/_xlfn.STDEV.P(Table2[6M Return vs Nifty])</f>
        <v>-2.1702188901516841</v>
      </c>
      <c r="M718">
        <v>5.9963436388948796</v>
      </c>
      <c r="N718">
        <f>(Table2[[#This Row],[1W Return vs Nifty]]-AVERAGE(Table2[1W Return vs Nifty]))/_xlfn.STDEV.P(Table2[1W Return vs Nifty])</f>
        <v>0.83339878940546941</v>
      </c>
      <c r="O718">
        <v>218.3</v>
      </c>
      <c r="P718">
        <v>225.96864925879399</v>
      </c>
      <c r="Q718">
        <v>261.78780454732703</v>
      </c>
      <c r="R718">
        <v>72.913456808678305</v>
      </c>
      <c r="S718" s="2">
        <f>(Table2[[#This Row],[Close Price]]-Table2[[#This Row],[20D EMA]])/Table2[[#This Row],[20D EMA]]</f>
        <v>3.6188731103985232E-2</v>
      </c>
      <c r="T718" s="2">
        <f>(Table2[[#This Row],[Close Price]]-Table2[[#This Row],[50D EMA]])/Table2[[#This Row],[50D EMA]]</f>
        <v>1.0238178701552649E-3</v>
      </c>
      <c r="U718" s="2">
        <f>(Table2[[#This Row],[Close Price]]-Table2[[#This Row],[200D EMA]])/Table2[[#This Row],[200D EMA]]</f>
        <v>-0.13594141487554795</v>
      </c>
      <c r="V718">
        <v>0.64421069981335899</v>
      </c>
      <c r="W718">
        <v>224.3</v>
      </c>
      <c r="X718">
        <v>228.44</v>
      </c>
      <c r="Y718">
        <v>217.01</v>
      </c>
      <c r="Z718">
        <v>231.9</v>
      </c>
      <c r="AA718">
        <v>204</v>
      </c>
      <c r="AB718">
        <v>235.2</v>
      </c>
      <c r="AC718" s="2">
        <f>(Table2[[#This Row],[Close Price]]/Table2[[#This Row],[Day Low]])-1</f>
        <v>8.4707980383413872E-3</v>
      </c>
      <c r="AD718" s="2">
        <f>(Table2[[#This Row],[Day High]]/Table2[[#This Row],[Close Price]])-1</f>
        <v>9.902740937223653E-3</v>
      </c>
      <c r="AE718" s="2">
        <f>(Table2[[#This Row],[Close Price]]/Table2[[#This Row],[Current Week Low]])-1</f>
        <v>4.2348278881157553E-2</v>
      </c>
      <c r="AF718" s="2">
        <f>(Table2[[#This Row],[Current Week High]]/Table2[[#This Row],[Close Price]])-1</f>
        <v>2.5198938992042619E-2</v>
      </c>
      <c r="AG718" s="2">
        <f>(Table2[[#This Row],[Close Price]]/Table2[[#This Row],[Current Month Low]])-1</f>
        <v>0.10882352941176454</v>
      </c>
      <c r="AH718" s="2">
        <f>(Table2[[#This Row],[Current Month High]]/Table2[[#This Row],[Close Price]])-1</f>
        <v>3.9787798408488007E-2</v>
      </c>
      <c r="AI718">
        <v>90.8709106984969</v>
      </c>
      <c r="AJ718">
        <v>18.120104438642201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-0.11</v>
      </c>
      <c r="AM718" t="s">
        <v>10217</v>
      </c>
      <c r="AN718">
        <v>6.45</v>
      </c>
      <c r="AO718" t="s">
        <v>10218</v>
      </c>
      <c r="AP718">
        <v>-4.5200138234201E-2</v>
      </c>
      <c r="AQ718">
        <f>(Table2[[#This Row],[Sharpe Ratio]]-AVERAGE(Table2[Sharpe Ratio]))/_xlfn.STDEV.P(Table2[Sharpe Ratio])</f>
        <v>-1.1863490758347581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638</v>
      </c>
      <c r="AT718">
        <f>_xlfn.RANK.AVG(Table2[[#This Row],[6M Return vs Nifty Z-Score]],Table2[6M Return vs Nifty Z-Score])</f>
        <v>733</v>
      </c>
      <c r="AU718">
        <f>_xlfn.RANK.AVG(Table2[[#This Row],[Sharpe Ratio Z-Score]],Table2[Sharpe Ratio Z-Score])</f>
        <v>643</v>
      </c>
      <c r="AV718">
        <f>(Table2[[#This Row],[Rank 1Y]]+Table2[[#This Row],[Rank 6M]]+Table2[[#This Row],[Rank Sharpe]])/3</f>
        <v>671.33333333333337</v>
      </c>
    </row>
    <row r="719" spans="1:48" x14ac:dyDescent="0.3">
      <c r="A719" t="s">
        <v>1416</v>
      </c>
      <c r="B719" t="s">
        <v>1417</v>
      </c>
      <c r="C719" t="s">
        <v>10178</v>
      </c>
      <c r="D719" t="s">
        <v>60</v>
      </c>
      <c r="E719">
        <v>7449.0685309520004</v>
      </c>
      <c r="F719">
        <v>229.54</v>
      </c>
      <c r="G719">
        <v>-30.8082415588526</v>
      </c>
      <c r="H719">
        <f>(Table2[[#This Row],[1Y Return vs Nifty]]-AVERAGE(Table2[1Y Return vs Nifty]))/_xlfn.STDEV.P(Table2[1Y Return vs Nifty])</f>
        <v>-0.96570513376765699</v>
      </c>
      <c r="I719">
        <v>-9.4668347134468807</v>
      </c>
      <c r="J719">
        <f>(Table2[[#This Row],[1M Return vs Nifty]]-AVERAGE(Table2[1M Return vs Nifty]))/_xlfn.STDEV.P(Table2[1M Return vs Nifty])</f>
        <v>-1.1602852207269052</v>
      </c>
      <c r="K719">
        <v>-54.796536318319198</v>
      </c>
      <c r="L719">
        <f>(Table2[[#This Row],[6M Return vs Nifty]]-AVERAGE(Table2[6M Return vs Nifty]))/_xlfn.STDEV.P(Table2[6M Return vs Nifty])</f>
        <v>-2.0725278757141101</v>
      </c>
      <c r="M719">
        <v>-0.93362503335598701</v>
      </c>
      <c r="N719">
        <f>(Table2[[#This Row],[1W Return vs Nifty]]-AVERAGE(Table2[1W Return vs Nifty]))/_xlfn.STDEV.P(Table2[1W Return vs Nifty])</f>
        <v>-0.59192982021742491</v>
      </c>
      <c r="O719">
        <v>231.06</v>
      </c>
      <c r="P719">
        <v>239.85538886160001</v>
      </c>
      <c r="Q719">
        <v>269.69871308322399</v>
      </c>
      <c r="R719">
        <v>48.714116769364701</v>
      </c>
      <c r="S719" s="2">
        <f>(Table2[[#This Row],[Close Price]]-Table2[[#This Row],[20D EMA]])/Table2[[#This Row],[20D EMA]]</f>
        <v>-6.5783779104994812E-3</v>
      </c>
      <c r="T719" s="2">
        <f>(Table2[[#This Row],[Close Price]]-Table2[[#This Row],[50D EMA]])/Table2[[#This Row],[50D EMA]]</f>
        <v>-4.3006700456299278E-2</v>
      </c>
      <c r="U719" s="2">
        <f>(Table2[[#This Row],[Close Price]]-Table2[[#This Row],[200D EMA]])/Table2[[#This Row],[200D EMA]]</f>
        <v>-0.14890213091536619</v>
      </c>
      <c r="V719">
        <v>0.40605011591058299</v>
      </c>
      <c r="W719">
        <v>0</v>
      </c>
      <c r="X719">
        <v>0</v>
      </c>
      <c r="Y719">
        <v>225</v>
      </c>
      <c r="Z719">
        <v>235.4</v>
      </c>
      <c r="AA719">
        <v>215.01</v>
      </c>
      <c r="AB719">
        <v>258</v>
      </c>
      <c r="AC719" s="2" t="e">
        <f>(Table2[[#This Row],[Close Price]]/Table2[[#This Row],[Day Low]])-1</f>
        <v>#DIV/0!</v>
      </c>
      <c r="AD719" s="2">
        <f>(Table2[[#This Row],[Day High]]/Table2[[#This Row],[Close Price]])-1</f>
        <v>-1</v>
      </c>
      <c r="AE719" s="2">
        <f>(Table2[[#This Row],[Close Price]]/Table2[[#This Row],[Current Week Low]])-1</f>
        <v>2.017777777777785E-2</v>
      </c>
      <c r="AF719" s="2">
        <f>(Table2[[#This Row],[Current Week High]]/Table2[[#This Row],[Close Price]])-1</f>
        <v>2.5529319508582393E-2</v>
      </c>
      <c r="AG719" s="2">
        <f>(Table2[[#This Row],[Close Price]]/Table2[[#This Row],[Current Month Low]])-1</f>
        <v>6.7578252174317566E-2</v>
      </c>
      <c r="AH719" s="2">
        <f>(Table2[[#This Row],[Current Month High]]/Table2[[#This Row],[Close Price]])-1</f>
        <v>0.12398710464407081</v>
      </c>
      <c r="AI719">
        <v>105.97717173477299</v>
      </c>
      <c r="AJ719">
        <v>17.052524222335499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-7.0000000000000007E-2</v>
      </c>
      <c r="AM719" t="s">
        <v>10217</v>
      </c>
      <c r="AN719">
        <v>-2.7</v>
      </c>
      <c r="AO719" t="s">
        <v>10217</v>
      </c>
      <c r="AP719">
        <v>-2.9831271299109001E-2</v>
      </c>
      <c r="AQ719">
        <f>(Table2[[#This Row],[Sharpe Ratio]]-AVERAGE(Table2[Sharpe Ratio]))/_xlfn.STDEV.P(Table2[Sharpe Ratio])</f>
        <v>-1.0084432696588648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665</v>
      </c>
      <c r="AT719">
        <f>_xlfn.RANK.AVG(Table2[[#This Row],[6M Return vs Nifty Z-Score]],Table2[6M Return vs Nifty Z-Score])</f>
        <v>732</v>
      </c>
      <c r="AU719">
        <f>_xlfn.RANK.AVG(Table2[[#This Row],[Sharpe Ratio Z-Score]],Table2[Sharpe Ratio Z-Score])</f>
        <v>621</v>
      </c>
      <c r="AV719">
        <f>(Table2[[#This Row],[Rank 1Y]]+Table2[[#This Row],[Rank 6M]]+Table2[[#This Row],[Rank Sharpe]])/3</f>
        <v>672.66666666666663</v>
      </c>
    </row>
    <row r="720" spans="1:48" x14ac:dyDescent="0.3">
      <c r="A720" t="s">
        <v>575</v>
      </c>
      <c r="B720" t="s">
        <v>576</v>
      </c>
      <c r="C720" t="s">
        <v>10181</v>
      </c>
      <c r="D720" t="s">
        <v>77</v>
      </c>
      <c r="E720">
        <v>34706.626484594999</v>
      </c>
      <c r="F720">
        <v>1850.55</v>
      </c>
      <c r="G720">
        <v>-31.595207554696302</v>
      </c>
      <c r="H720">
        <f>(Table2[[#This Row],[1Y Return vs Nifty]]-AVERAGE(Table2[1Y Return vs Nifty]))/_xlfn.STDEV.P(Table2[1Y Return vs Nifty])</f>
        <v>-0.97649561816738262</v>
      </c>
      <c r="I720">
        <v>-1.7968222484829099</v>
      </c>
      <c r="J720">
        <f>(Table2[[#This Row],[1M Return vs Nifty]]-AVERAGE(Table2[1M Return vs Nifty]))/_xlfn.STDEV.P(Table2[1M Return vs Nifty])</f>
        <v>-0.38832807649687656</v>
      </c>
      <c r="K720">
        <v>-33.6746480088391</v>
      </c>
      <c r="L720">
        <f>(Table2[[#This Row],[6M Return vs Nifty]]-AVERAGE(Table2[6M Return vs Nifty]))/_xlfn.STDEV.P(Table2[6M Return vs Nifty])</f>
        <v>-1.3555559395513879</v>
      </c>
      <c r="M720">
        <v>1.4326230709089001</v>
      </c>
      <c r="N720">
        <f>(Table2[[#This Row],[1W Return vs Nifty]]-AVERAGE(Table2[1W Return vs Nifty]))/_xlfn.STDEV.P(Table2[1W Return vs Nifty])</f>
        <v>-0.105249247766983</v>
      </c>
      <c r="O720">
        <v>1836.54</v>
      </c>
      <c r="P720">
        <v>1846.1597547387901</v>
      </c>
      <c r="Q720">
        <v>1956.45357599828</v>
      </c>
      <c r="R720">
        <v>56.5892701288208</v>
      </c>
      <c r="S720" s="2">
        <f>(Table2[[#This Row],[Close Price]]-Table2[[#This Row],[20D EMA]])/Table2[[#This Row],[20D EMA]]</f>
        <v>7.6284752850468767E-3</v>
      </c>
      <c r="T720" s="2">
        <f>(Table2[[#This Row],[Close Price]]-Table2[[#This Row],[50D EMA]])/Table2[[#This Row],[50D EMA]]</f>
        <v>2.3780419056047791E-3</v>
      </c>
      <c r="U720" s="2">
        <f>(Table2[[#This Row],[Close Price]]-Table2[[#This Row],[200D EMA]])/Table2[[#This Row],[200D EMA]]</f>
        <v>-5.4130380243877139E-2</v>
      </c>
      <c r="V720">
        <v>1.3665190743903199</v>
      </c>
      <c r="W720">
        <v>1838</v>
      </c>
      <c r="X720">
        <v>1857.6</v>
      </c>
      <c r="Y720">
        <v>1816.65</v>
      </c>
      <c r="Z720">
        <v>1869</v>
      </c>
      <c r="AA720">
        <v>1751.1</v>
      </c>
      <c r="AB720">
        <v>1960</v>
      </c>
      <c r="AC720" s="2">
        <f>(Table2[[#This Row],[Close Price]]/Table2[[#This Row],[Day Low]])-1</f>
        <v>6.8280739934711843E-3</v>
      </c>
      <c r="AD720" s="2">
        <f>(Table2[[#This Row],[Day High]]/Table2[[#This Row],[Close Price]])-1</f>
        <v>3.8096782037773114E-3</v>
      </c>
      <c r="AE720" s="2">
        <f>(Table2[[#This Row],[Close Price]]/Table2[[#This Row],[Current Week Low]])-1</f>
        <v>1.8660721657996815E-2</v>
      </c>
      <c r="AF720" s="2">
        <f>(Table2[[#This Row],[Current Week High]]/Table2[[#This Row],[Close Price]])-1</f>
        <v>9.9700089162682026E-3</v>
      </c>
      <c r="AG720" s="2">
        <f>(Table2[[#This Row],[Close Price]]/Table2[[#This Row],[Current Month Low]])-1</f>
        <v>5.6792873051225046E-2</v>
      </c>
      <c r="AH720" s="2">
        <f>(Table2[[#This Row],[Current Month High]]/Table2[[#This Row],[Close Price]])-1</f>
        <v>5.9144578638783196E-2</v>
      </c>
      <c r="AI720">
        <v>31.350139147820901</v>
      </c>
      <c r="AJ720">
        <v>12.059464696620999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-7.0000000000000007E-2</v>
      </c>
      <c r="AM720" t="s">
        <v>10217</v>
      </c>
      <c r="AN720">
        <v>-4.3</v>
      </c>
      <c r="AO720" t="s">
        <v>10217</v>
      </c>
      <c r="AP720">
        <v>-4.8331617654575998E-2</v>
      </c>
      <c r="AQ720">
        <f>(Table2[[#This Row],[Sharpe Ratio]]-AVERAGE(Table2[Sharpe Ratio]))/_xlfn.STDEV.P(Table2[Sharpe Ratio])</f>
        <v>-1.2225982263517023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669</v>
      </c>
      <c r="AT720">
        <f>_xlfn.RANK.AVG(Table2[[#This Row],[6M Return vs Nifty Z-Score]],Table2[6M Return vs Nifty Z-Score])</f>
        <v>703</v>
      </c>
      <c r="AU720">
        <f>_xlfn.RANK.AVG(Table2[[#This Row],[Sharpe Ratio Z-Score]],Table2[Sharpe Ratio Z-Score])</f>
        <v>651</v>
      </c>
      <c r="AV720">
        <f>(Table2[[#This Row],[Rank 1Y]]+Table2[[#This Row],[Rank 6M]]+Table2[[#This Row],[Rank Sharpe]])/3</f>
        <v>674.33333333333337</v>
      </c>
    </row>
    <row r="721" spans="1:48" x14ac:dyDescent="0.3">
      <c r="A721" t="s">
        <v>2436</v>
      </c>
      <c r="B721" t="s">
        <v>2437</v>
      </c>
      <c r="C721" t="s">
        <v>10187</v>
      </c>
      <c r="D721" t="s">
        <v>548</v>
      </c>
      <c r="E721">
        <v>2029.8744136329999</v>
      </c>
      <c r="F721">
        <v>121.19</v>
      </c>
      <c r="G721">
        <v>-48.798641578438101</v>
      </c>
      <c r="H721">
        <f>(Table2[[#This Row],[1Y Return vs Nifty]]-AVERAGE(Table2[1Y Return vs Nifty]))/_xlfn.STDEV.P(Table2[1Y Return vs Nifty])</f>
        <v>-1.2123805070130289</v>
      </c>
      <c r="I721">
        <v>10.264408230161299</v>
      </c>
      <c r="J721">
        <f>(Table2[[#This Row],[1M Return vs Nifty]]-AVERAGE(Table2[1M Return vs Nifty]))/_xlfn.STDEV.P(Table2[1M Return vs Nifty])</f>
        <v>0.82558820834948721</v>
      </c>
      <c r="K721">
        <v>-21.227084032260201</v>
      </c>
      <c r="L721">
        <f>(Table2[[#This Row],[6M Return vs Nifty]]-AVERAGE(Table2[6M Return vs Nifty]))/_xlfn.STDEV.P(Table2[6M Return vs Nifty])</f>
        <v>-0.93302960506681754</v>
      </c>
      <c r="M721">
        <v>5.3723954932953299</v>
      </c>
      <c r="N721">
        <f>(Table2[[#This Row],[1W Return vs Nifty]]-AVERAGE(Table2[1W Return vs Nifty]))/_xlfn.STDEV.P(Table2[1W Return vs Nifty])</f>
        <v>0.70506759702861654</v>
      </c>
      <c r="O721">
        <v>113.24</v>
      </c>
      <c r="P721">
        <v>108.797787947684</v>
      </c>
      <c r="Q721">
        <v>118.262220122145</v>
      </c>
      <c r="R721">
        <v>66.139006145538602</v>
      </c>
      <c r="S721" s="2">
        <f>(Table2[[#This Row],[Close Price]]-Table2[[#This Row],[20D EMA]])/Table2[[#This Row],[20D EMA]]</f>
        <v>7.0204874602613945E-2</v>
      </c>
      <c r="T721" s="2">
        <f>(Table2[[#This Row],[Close Price]]-Table2[[#This Row],[50D EMA]])/Table2[[#This Row],[50D EMA]]</f>
        <v>0.1139013236029657</v>
      </c>
      <c r="U721" s="2">
        <f>(Table2[[#This Row],[Close Price]]-Table2[[#This Row],[200D EMA]])/Table2[[#This Row],[200D EMA]]</f>
        <v>2.4756679477445101E-2</v>
      </c>
      <c r="V721">
        <v>2.8464341530157702</v>
      </c>
      <c r="W721">
        <v>120.4</v>
      </c>
      <c r="X721">
        <v>121.97</v>
      </c>
      <c r="Y721">
        <v>118</v>
      </c>
      <c r="Z721">
        <v>124.89</v>
      </c>
      <c r="AA721">
        <v>101.05</v>
      </c>
      <c r="AB721">
        <v>124.94</v>
      </c>
      <c r="AC721" s="2">
        <f>(Table2[[#This Row],[Close Price]]/Table2[[#This Row],[Day Low]])-1</f>
        <v>6.5614617940199516E-3</v>
      </c>
      <c r="AD721" s="2">
        <f>(Table2[[#This Row],[Day High]]/Table2[[#This Row],[Close Price]])-1</f>
        <v>6.4361746018648525E-3</v>
      </c>
      <c r="AE721" s="2">
        <f>(Table2[[#This Row],[Close Price]]/Table2[[#This Row],[Current Week Low]])-1</f>
        <v>2.7033898305084625E-2</v>
      </c>
      <c r="AF721" s="2">
        <f>(Table2[[#This Row],[Current Week High]]/Table2[[#This Row],[Close Price]])-1</f>
        <v>3.0530571829358921E-2</v>
      </c>
      <c r="AG721" s="2">
        <f>(Table2[[#This Row],[Close Price]]/Table2[[#This Row],[Current Month Low]])-1</f>
        <v>0.19930727362691747</v>
      </c>
      <c r="AH721" s="2">
        <f>(Table2[[#This Row],[Current Month High]]/Table2[[#This Row],[Close Price]])-1</f>
        <v>3.0943147124350201E-2</v>
      </c>
      <c r="AI721">
        <v>53.766812443270901</v>
      </c>
      <c r="AJ721">
        <v>51.582238899312003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0.09</v>
      </c>
      <c r="AM721" t="s">
        <v>10218</v>
      </c>
      <c r="AN721">
        <v>15.63</v>
      </c>
      <c r="AO721" t="s">
        <v>10218</v>
      </c>
      <c r="AP721">
        <v>-6.6671239367831994E-2</v>
      </c>
      <c r="AQ721">
        <f>(Table2[[#This Row],[Sharpe Ratio]]-AVERAGE(Table2[Sharpe Ratio]))/_xlfn.STDEV.P(Table2[Sharpe Ratio])</f>
        <v>-1.4348926784825808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718</v>
      </c>
      <c r="AT721">
        <f>_xlfn.RANK.AVG(Table2[[#This Row],[6M Return vs Nifty Z-Score]],Table2[6M Return vs Nifty Z-Score])</f>
        <v>627</v>
      </c>
      <c r="AU721">
        <f>_xlfn.RANK.AVG(Table2[[#This Row],[Sharpe Ratio Z-Score]],Table2[Sharpe Ratio Z-Score])</f>
        <v>679</v>
      </c>
      <c r="AV721">
        <f>(Table2[[#This Row],[Rank 1Y]]+Table2[[#This Row],[Rank 6M]]+Table2[[#This Row],[Rank Sharpe]])/3</f>
        <v>674.66666666666663</v>
      </c>
    </row>
    <row r="722" spans="1:48" x14ac:dyDescent="0.3">
      <c r="A722" t="s">
        <v>1310</v>
      </c>
      <c r="B722" t="s">
        <v>1311</v>
      </c>
      <c r="C722" t="s">
        <v>10187</v>
      </c>
      <c r="D722" t="s">
        <v>548</v>
      </c>
      <c r="E722">
        <v>8610.4903657600007</v>
      </c>
      <c r="F722">
        <v>783.95</v>
      </c>
      <c r="G722">
        <v>-45.897258172506</v>
      </c>
      <c r="H722">
        <f>(Table2[[#This Row],[1Y Return vs Nifty]]-AVERAGE(Table2[1Y Return vs Nifty]))/_xlfn.STDEV.P(Table2[1Y Return vs Nifty])</f>
        <v>-1.172598187897997</v>
      </c>
      <c r="I722">
        <v>-1.1715407238978199</v>
      </c>
      <c r="J722">
        <f>(Table2[[#This Row],[1M Return vs Nifty]]-AVERAGE(Table2[1M Return vs Nifty]))/_xlfn.STDEV.P(Table2[1M Return vs Nifty])</f>
        <v>-0.32539590496998555</v>
      </c>
      <c r="K722">
        <v>-32.264339553872603</v>
      </c>
      <c r="L722">
        <f>(Table2[[#This Row],[6M Return vs Nifty]]-AVERAGE(Table2[6M Return vs Nifty]))/_xlfn.STDEV.P(Table2[6M Return vs Nifty])</f>
        <v>-1.3076837243058337</v>
      </c>
      <c r="M722">
        <v>-4.4386469492842799</v>
      </c>
      <c r="N722">
        <f>(Table2[[#This Row],[1W Return vs Nifty]]-AVERAGE(Table2[1W Return vs Nifty]))/_xlfn.STDEV.P(Table2[1W Return vs Nifty])</f>
        <v>-1.312828896447332</v>
      </c>
      <c r="O722">
        <v>777.65</v>
      </c>
      <c r="P722">
        <v>784.43054660499695</v>
      </c>
      <c r="Q722">
        <v>854.76005337893605</v>
      </c>
      <c r="R722">
        <v>57.954002283446002</v>
      </c>
      <c r="S722" s="2">
        <f>(Table2[[#This Row],[Close Price]]-Table2[[#This Row],[20D EMA]])/Table2[[#This Row],[20D EMA]]</f>
        <v>8.1013309329390701E-3</v>
      </c>
      <c r="T722" s="2">
        <f>(Table2[[#This Row],[Close Price]]-Table2[[#This Row],[50D EMA]])/Table2[[#This Row],[50D EMA]]</f>
        <v>-6.1260567564164962E-4</v>
      </c>
      <c r="U722" s="2">
        <f>(Table2[[#This Row],[Close Price]]-Table2[[#This Row],[200D EMA]])/Table2[[#This Row],[200D EMA]]</f>
        <v>-8.2842024611489623E-2</v>
      </c>
      <c r="V722">
        <v>1.96140060936674</v>
      </c>
      <c r="W722">
        <v>786.4</v>
      </c>
      <c r="X722">
        <v>819.9</v>
      </c>
      <c r="Y722">
        <v>778</v>
      </c>
      <c r="Z722">
        <v>788.6</v>
      </c>
      <c r="AA722">
        <v>731.8</v>
      </c>
      <c r="AB722">
        <v>805</v>
      </c>
      <c r="AC722" s="2">
        <f>(Table2[[#This Row],[Close Price]]/Table2[[#This Row],[Day Low]])-1</f>
        <v>-3.1154628687689589E-3</v>
      </c>
      <c r="AD722" s="2">
        <f>(Table2[[#This Row],[Day High]]/Table2[[#This Row],[Close Price]])-1</f>
        <v>4.5857516423241096E-2</v>
      </c>
      <c r="AE722" s="2">
        <f>(Table2[[#This Row],[Close Price]]/Table2[[#This Row],[Current Week Low]])-1</f>
        <v>7.647814910025863E-3</v>
      </c>
      <c r="AF722" s="2">
        <f>(Table2[[#This Row],[Current Week High]]/Table2[[#This Row],[Close Price]])-1</f>
        <v>5.9315007334650449E-3</v>
      </c>
      <c r="AG722" s="2">
        <f>(Table2[[#This Row],[Close Price]]/Table2[[#This Row],[Current Month Low]])-1</f>
        <v>7.1262640065591798E-2</v>
      </c>
      <c r="AH722" s="2">
        <f>(Table2[[#This Row],[Current Month High]]/Table2[[#This Row],[Close Price]])-1</f>
        <v>2.6851202245041117E-2</v>
      </c>
      <c r="AI722">
        <v>41.118693794247001</v>
      </c>
      <c r="AJ722">
        <v>8.8214880621876706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-0.12</v>
      </c>
      <c r="AM722" t="s">
        <v>10217</v>
      </c>
      <c r="AN722">
        <v>4.32</v>
      </c>
      <c r="AO722" t="s">
        <v>10218</v>
      </c>
      <c r="AP722">
        <v>-2.8781607810435001E-2</v>
      </c>
      <c r="AQ722">
        <f>(Table2[[#This Row],[Sharpe Ratio]]-AVERAGE(Table2[Sharpe Ratio]))/_xlfn.STDEV.P(Table2[Sharpe Ratio])</f>
        <v>-0.99629265179258852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715</v>
      </c>
      <c r="AT722">
        <f>_xlfn.RANK.AVG(Table2[[#This Row],[6M Return vs Nifty Z-Score]],Table2[6M Return vs Nifty Z-Score])</f>
        <v>698</v>
      </c>
      <c r="AU722">
        <f>_xlfn.RANK.AVG(Table2[[#This Row],[Sharpe Ratio Z-Score]],Table2[Sharpe Ratio Z-Score])</f>
        <v>618</v>
      </c>
      <c r="AV722">
        <f>(Table2[[#This Row],[Rank 1Y]]+Table2[[#This Row],[Rank 6M]]+Table2[[#This Row],[Rank Sharpe]])/3</f>
        <v>677</v>
      </c>
    </row>
    <row r="723" spans="1:48" x14ac:dyDescent="0.3">
      <c r="A723" t="s">
        <v>984</v>
      </c>
      <c r="B723" t="s">
        <v>985</v>
      </c>
      <c r="C723" t="s">
        <v>10189</v>
      </c>
      <c r="D723" t="s">
        <v>562</v>
      </c>
      <c r="E723">
        <v>14280.0422171399</v>
      </c>
      <c r="F723">
        <v>148.66999999999999</v>
      </c>
      <c r="G723">
        <v>-66.413790495056404</v>
      </c>
      <c r="H723">
        <f>(Table2[[#This Row],[1Y Return vs Nifty]]-AVERAGE(Table2[1Y Return vs Nifty]))/_xlfn.STDEV.P(Table2[1Y Return vs Nifty])</f>
        <v>-1.4539106246896312</v>
      </c>
      <c r="I723">
        <v>-7.9951752010366599</v>
      </c>
      <c r="J723">
        <f>(Table2[[#This Row],[1M Return vs Nifty]]-AVERAGE(Table2[1M Return vs Nifty]))/_xlfn.STDEV.P(Table2[1M Return vs Nifty])</f>
        <v>-1.0121683721991384</v>
      </c>
      <c r="K723">
        <v>-28.9594713555108</v>
      </c>
      <c r="L723">
        <f>(Table2[[#This Row],[6M Return vs Nifty]]-AVERAGE(Table2[6M Return vs Nifty]))/_xlfn.STDEV.P(Table2[6M Return vs Nifty])</f>
        <v>-1.1955016259903828</v>
      </c>
      <c r="M723">
        <v>4.4389338019210598</v>
      </c>
      <c r="N723">
        <f>(Table2[[#This Row],[1W Return vs Nifty]]-AVERAGE(Table2[1W Return vs Nifty]))/_xlfn.STDEV.P(Table2[1W Return vs Nifty])</f>
        <v>0.51307687995217433</v>
      </c>
      <c r="O723">
        <v>145.76</v>
      </c>
      <c r="P723">
        <v>148.566406304651</v>
      </c>
      <c r="Q723">
        <v>178.10623554422801</v>
      </c>
      <c r="R723">
        <v>60.297520634887597</v>
      </c>
      <c r="S723" s="2">
        <f>(Table2[[#This Row],[Close Price]]-Table2[[#This Row],[20D EMA]])/Table2[[#This Row],[20D EMA]]</f>
        <v>1.9964324917672863E-2</v>
      </c>
      <c r="T723" s="2">
        <f>(Table2[[#This Row],[Close Price]]-Table2[[#This Row],[50D EMA]])/Table2[[#This Row],[50D EMA]]</f>
        <v>6.9728882811206417E-4</v>
      </c>
      <c r="U723" s="2">
        <f>(Table2[[#This Row],[Close Price]]-Table2[[#This Row],[200D EMA]])/Table2[[#This Row],[200D EMA]]</f>
        <v>-0.16527346981581847</v>
      </c>
      <c r="V723">
        <v>1.2004965511708501</v>
      </c>
      <c r="W723">
        <v>146.38</v>
      </c>
      <c r="X723">
        <v>150.19999999999999</v>
      </c>
      <c r="Y723">
        <v>143.19999999999999</v>
      </c>
      <c r="Z723">
        <v>153.44999999999999</v>
      </c>
      <c r="AA723">
        <v>129.77000000000001</v>
      </c>
      <c r="AB723">
        <v>164.03</v>
      </c>
      <c r="AC723" s="2">
        <f>(Table2[[#This Row],[Close Price]]/Table2[[#This Row],[Day Low]])-1</f>
        <v>1.5644213690394704E-2</v>
      </c>
      <c r="AD723" s="2">
        <f>(Table2[[#This Row],[Day High]]/Table2[[#This Row],[Close Price]])-1</f>
        <v>1.0291249075132791E-2</v>
      </c>
      <c r="AE723" s="2">
        <f>(Table2[[#This Row],[Close Price]]/Table2[[#This Row],[Current Week Low]])-1</f>
        <v>3.8198324022346464E-2</v>
      </c>
      <c r="AF723" s="2">
        <f>(Table2[[#This Row],[Current Week High]]/Table2[[#This Row],[Close Price]])-1</f>
        <v>3.2151745476558746E-2</v>
      </c>
      <c r="AG723" s="2">
        <f>(Table2[[#This Row],[Close Price]]/Table2[[#This Row],[Current Month Low]])-1</f>
        <v>0.14564229020574837</v>
      </c>
      <c r="AH723" s="2">
        <f>(Table2[[#This Row],[Current Month High]]/Table2[[#This Row],[Close Price]])-1</f>
        <v>0.10331606914643188</v>
      </c>
      <c r="AI723">
        <v>101.587408354072</v>
      </c>
      <c r="AJ723">
        <v>18.4621513944223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-0.06</v>
      </c>
      <c r="AM723" t="s">
        <v>10217</v>
      </c>
      <c r="AN723">
        <v>-4.3899999999999997</v>
      </c>
      <c r="AO723" t="s">
        <v>10217</v>
      </c>
      <c r="AP723">
        <v>-3.2738882711258001E-2</v>
      </c>
      <c r="AQ723">
        <f>(Table2[[#This Row],[Sharpe Ratio]]-AVERAGE(Table2[Sharpe Ratio]))/_xlfn.STDEV.P(Table2[Sharpe Ratio])</f>
        <v>-1.0421009852542464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734</v>
      </c>
      <c r="AT723">
        <f>_xlfn.RANK.AVG(Table2[[#This Row],[6M Return vs Nifty Z-Score]],Table2[6M Return vs Nifty Z-Score])</f>
        <v>678</v>
      </c>
      <c r="AU723">
        <f>_xlfn.RANK.AVG(Table2[[#This Row],[Sharpe Ratio Z-Score]],Table2[Sharpe Ratio Z-Score])</f>
        <v>628</v>
      </c>
      <c r="AV723">
        <f>(Table2[[#This Row],[Rank 1Y]]+Table2[[#This Row],[Rank 6M]]+Table2[[#This Row],[Rank Sharpe]])/3</f>
        <v>680</v>
      </c>
    </row>
    <row r="724" spans="1:48" x14ac:dyDescent="0.3">
      <c r="A724" t="s">
        <v>1626</v>
      </c>
      <c r="B724" t="s">
        <v>1627</v>
      </c>
      <c r="C724" t="s">
        <v>10184</v>
      </c>
      <c r="D724" t="s">
        <v>528</v>
      </c>
      <c r="E724">
        <v>5378.9433048000001</v>
      </c>
      <c r="F724">
        <v>108</v>
      </c>
      <c r="G724">
        <v>-34.901408342622297</v>
      </c>
      <c r="H724">
        <f>(Table2[[#This Row],[1Y Return vs Nifty]]-AVERAGE(Table2[1Y Return vs Nifty]))/_xlfn.STDEV.P(Table2[1Y Return vs Nifty])</f>
        <v>-1.0218285908916087</v>
      </c>
      <c r="I724">
        <v>7.0355188573903096</v>
      </c>
      <c r="J724">
        <f>(Table2[[#This Row],[1M Return vs Nifty]]-AVERAGE(Table2[1M Return vs Nifty]))/_xlfn.STDEV.P(Table2[1M Return vs Nifty])</f>
        <v>0.50061295822768836</v>
      </c>
      <c r="K724">
        <v>-23.668529893496299</v>
      </c>
      <c r="L724">
        <f>(Table2[[#This Row],[6M Return vs Nifty]]-AVERAGE(Table2[6M Return vs Nifty]))/_xlfn.STDEV.P(Table2[6M Return vs Nifty])</f>
        <v>-1.0159032639234102</v>
      </c>
      <c r="M724">
        <v>2.0434184148635199</v>
      </c>
      <c r="N724">
        <f>(Table2[[#This Row],[1W Return vs Nifty]]-AVERAGE(Table2[1W Return vs Nifty]))/_xlfn.STDEV.P(Table2[1W Return vs Nifty])</f>
        <v>2.0376728270829099E-2</v>
      </c>
      <c r="O724">
        <v>109.11</v>
      </c>
      <c r="P724">
        <v>107.721847057332</v>
      </c>
      <c r="Q724">
        <v>108.790997541736</v>
      </c>
      <c r="R724">
        <v>44.198998598245602</v>
      </c>
      <c r="S724" s="2">
        <f>(Table2[[#This Row],[Close Price]]-Table2[[#This Row],[20D EMA]])/Table2[[#This Row],[20D EMA]]</f>
        <v>-1.0173219686554848E-2</v>
      </c>
      <c r="T724" s="2">
        <f>(Table2[[#This Row],[Close Price]]-Table2[[#This Row],[50D EMA]])/Table2[[#This Row],[50D EMA]]</f>
        <v>2.5821404874348439E-3</v>
      </c>
      <c r="U724" s="2">
        <f>(Table2[[#This Row],[Close Price]]-Table2[[#This Row],[200D EMA]])/Table2[[#This Row],[200D EMA]]</f>
        <v>-7.2707996029961058E-3</v>
      </c>
      <c r="V724">
        <v>0.68303753570114001</v>
      </c>
      <c r="W724">
        <v>107.8</v>
      </c>
      <c r="X724">
        <v>113.5</v>
      </c>
      <c r="Y724">
        <v>107.8</v>
      </c>
      <c r="Z724">
        <v>113.2</v>
      </c>
      <c r="AA724">
        <v>99.46</v>
      </c>
      <c r="AB724">
        <v>118.9</v>
      </c>
      <c r="AC724" s="2">
        <f>(Table2[[#This Row],[Close Price]]/Table2[[#This Row],[Day Low]])-1</f>
        <v>1.8552875695732052E-3</v>
      </c>
      <c r="AD724" s="2">
        <f>(Table2[[#This Row],[Day High]]/Table2[[#This Row],[Close Price]])-1</f>
        <v>5.0925925925925819E-2</v>
      </c>
      <c r="AE724" s="2">
        <f>(Table2[[#This Row],[Close Price]]/Table2[[#This Row],[Current Week Low]])-1</f>
        <v>1.8552875695732052E-3</v>
      </c>
      <c r="AF724" s="2">
        <f>(Table2[[#This Row],[Current Week High]]/Table2[[#This Row],[Close Price]])-1</f>
        <v>4.8148148148148273E-2</v>
      </c>
      <c r="AG724" s="2">
        <f>(Table2[[#This Row],[Close Price]]/Table2[[#This Row],[Current Month Low]])-1</f>
        <v>8.5863663784436106E-2</v>
      </c>
      <c r="AH724" s="2">
        <f>(Table2[[#This Row],[Current Month High]]/Table2[[#This Row],[Close Price]])-1</f>
        <v>0.10092592592592609</v>
      </c>
      <c r="AI724">
        <v>27.499999999999901</v>
      </c>
      <c r="AJ724">
        <v>18.032786885245802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-7.0000000000000007E-2</v>
      </c>
      <c r="AM724" t="s">
        <v>10217</v>
      </c>
      <c r="AN724">
        <v>-6.28</v>
      </c>
      <c r="AO724" t="s">
        <v>10217</v>
      </c>
      <c r="AP724">
        <v>-0.114683731100507</v>
      </c>
      <c r="AQ724">
        <f>(Table2[[#This Row],[Sharpe Ratio]]-AVERAGE(Table2[Sharpe Ratio]))/_xlfn.STDEV.P(Table2[Sharpe Ratio])</f>
        <v>-1.990672169858849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687</v>
      </c>
      <c r="AT724">
        <f>_xlfn.RANK.AVG(Table2[[#This Row],[6M Return vs Nifty Z-Score]],Table2[6M Return vs Nifty Z-Score])</f>
        <v>644</v>
      </c>
      <c r="AU724">
        <f>_xlfn.RANK.AVG(Table2[[#This Row],[Sharpe Ratio Z-Score]],Table2[Sharpe Ratio Z-Score])</f>
        <v>725</v>
      </c>
      <c r="AV724">
        <f>(Table2[[#This Row],[Rank 1Y]]+Table2[[#This Row],[Rank 6M]]+Table2[[#This Row],[Rank Sharpe]])/3</f>
        <v>685.33333333333337</v>
      </c>
    </row>
    <row r="725" spans="1:48" x14ac:dyDescent="0.3">
      <c r="A725" t="s">
        <v>1359</v>
      </c>
      <c r="B725" t="s">
        <v>1360</v>
      </c>
      <c r="C725" t="s">
        <v>10184</v>
      </c>
      <c r="D725" t="s">
        <v>146</v>
      </c>
      <c r="E725">
        <v>8121.6862987000004</v>
      </c>
      <c r="F725">
        <v>679.9</v>
      </c>
      <c r="G725">
        <v>-55.417562634907497</v>
      </c>
      <c r="H725">
        <f>(Table2[[#This Row],[1Y Return vs Nifty]]-AVERAGE(Table2[1Y Return vs Nifty]))/_xlfn.STDEV.P(Table2[1Y Return vs Nifty])</f>
        <v>-1.3031358443211907</v>
      </c>
      <c r="I725">
        <v>-4.9663539601571998</v>
      </c>
      <c r="J725">
        <f>(Table2[[#This Row],[1M Return vs Nifty]]-AVERAGE(Table2[1M Return vs Nifty]))/_xlfn.STDEV.P(Table2[1M Return vs Nifty])</f>
        <v>-0.70732920718175252</v>
      </c>
      <c r="K725">
        <v>-19.967648650791102</v>
      </c>
      <c r="L725">
        <f>(Table2[[#This Row],[6M Return vs Nifty]]-AVERAGE(Table2[6M Return vs Nifty]))/_xlfn.STDEV.P(Table2[6M Return vs Nifty])</f>
        <v>-0.89027870085346383</v>
      </c>
      <c r="M725">
        <v>-2.2763941246217398</v>
      </c>
      <c r="N725">
        <f>(Table2[[#This Row],[1W Return vs Nifty]]-AVERAGE(Table2[1W Return vs Nifty]))/_xlfn.STDEV.P(Table2[1W Return vs Nifty])</f>
        <v>-0.86810526810394162</v>
      </c>
      <c r="O725">
        <v>677.76</v>
      </c>
      <c r="P725">
        <v>684.08118982882695</v>
      </c>
      <c r="Q725">
        <v>712.52285209997206</v>
      </c>
      <c r="R725">
        <v>55.130418840062298</v>
      </c>
      <c r="S725" s="2">
        <f>(Table2[[#This Row],[Close Price]]-Table2[[#This Row],[20D EMA]])/Table2[[#This Row],[20D EMA]]</f>
        <v>3.1574598677997908E-3</v>
      </c>
      <c r="T725" s="2">
        <f>(Table2[[#This Row],[Close Price]]-Table2[[#This Row],[50D EMA]])/Table2[[#This Row],[50D EMA]]</f>
        <v>-6.1121251263657819E-3</v>
      </c>
      <c r="U725" s="2">
        <f>(Table2[[#This Row],[Close Price]]-Table2[[#This Row],[200D EMA]])/Table2[[#This Row],[200D EMA]]</f>
        <v>-4.5784990620055033E-2</v>
      </c>
      <c r="V725">
        <v>0.57724418605786898</v>
      </c>
      <c r="W725">
        <v>679.95</v>
      </c>
      <c r="X725">
        <v>685.3</v>
      </c>
      <c r="Y725">
        <v>671.75</v>
      </c>
      <c r="Z725">
        <v>689.6</v>
      </c>
      <c r="AA725">
        <v>654.6</v>
      </c>
      <c r="AB725">
        <v>697</v>
      </c>
      <c r="AC725" s="2">
        <f>(Table2[[#This Row],[Close Price]]/Table2[[#This Row],[Day Low]])-1</f>
        <v>-7.3534818736731289E-5</v>
      </c>
      <c r="AD725" s="2">
        <f>(Table2[[#This Row],[Day High]]/Table2[[#This Row],[Close Price]])-1</f>
        <v>7.942344462420925E-3</v>
      </c>
      <c r="AE725" s="2">
        <f>(Table2[[#This Row],[Close Price]]/Table2[[#This Row],[Current Week Low]])-1</f>
        <v>1.2132489765537713E-2</v>
      </c>
      <c r="AF725" s="2">
        <f>(Table2[[#This Row],[Current Week High]]/Table2[[#This Row],[Close Price]])-1</f>
        <v>1.4266803941756168E-2</v>
      </c>
      <c r="AG725" s="2">
        <f>(Table2[[#This Row],[Close Price]]/Table2[[#This Row],[Current Month Low]])-1</f>
        <v>3.8649556981362521E-2</v>
      </c>
      <c r="AH725" s="2">
        <f>(Table2[[#This Row],[Current Month High]]/Table2[[#This Row],[Close Price]])-1</f>
        <v>2.515075746433304E-2</v>
      </c>
      <c r="AI725">
        <v>43.844683041623703</v>
      </c>
      <c r="AJ725">
        <v>13.5816906114266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-0.15</v>
      </c>
      <c r="AM725" t="s">
        <v>10217</v>
      </c>
      <c r="AN725">
        <v>0.95</v>
      </c>
      <c r="AO725" t="s">
        <v>10218</v>
      </c>
      <c r="AP725">
        <v>-0.104760588606466</v>
      </c>
      <c r="AQ725">
        <f>(Table2[[#This Row],[Sharpe Ratio]]-AVERAGE(Table2[Sharpe Ratio]))/_xlfn.STDEV.P(Table2[Sharpe Ratio])</f>
        <v>-1.8758045825047223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722</v>
      </c>
      <c r="AT725">
        <f>_xlfn.RANK.AVG(Table2[[#This Row],[6M Return vs Nifty Z-Score]],Table2[6M Return vs Nifty Z-Score])</f>
        <v>617</v>
      </c>
      <c r="AU725">
        <f>_xlfn.RANK.AVG(Table2[[#This Row],[Sharpe Ratio Z-Score]],Table2[Sharpe Ratio Z-Score])</f>
        <v>718</v>
      </c>
      <c r="AV725">
        <f>(Table2[[#This Row],[Rank 1Y]]+Table2[[#This Row],[Rank 6M]]+Table2[[#This Row],[Rank Sharpe]])/3</f>
        <v>685.66666666666663</v>
      </c>
    </row>
    <row r="726" spans="1:48" x14ac:dyDescent="0.3">
      <c r="A726" t="s">
        <v>701</v>
      </c>
      <c r="B726" t="s">
        <v>702</v>
      </c>
      <c r="C726" t="s">
        <v>10185</v>
      </c>
      <c r="D726" t="s">
        <v>98</v>
      </c>
      <c r="E726">
        <v>24833.477990399999</v>
      </c>
      <c r="F726">
        <v>307.2</v>
      </c>
      <c r="G726">
        <v>-34.718505101919099</v>
      </c>
      <c r="H726">
        <f>(Table2[[#This Row],[1Y Return vs Nifty]]-AVERAGE(Table2[1Y Return vs Nifty]))/_xlfn.STDEV.P(Table2[1Y Return vs Nifty])</f>
        <v>-1.0193207130723758</v>
      </c>
      <c r="I726">
        <v>8.2471137221357402</v>
      </c>
      <c r="J726">
        <f>(Table2[[#This Row],[1M Return vs Nifty]]-AVERAGE(Table2[1M Return vs Nifty]))/_xlfn.STDEV.P(Table2[1M Return vs Nifty])</f>
        <v>0.62255530395724568</v>
      </c>
      <c r="K726">
        <v>-24.9559713426214</v>
      </c>
      <c r="L726">
        <f>(Table2[[#This Row],[6M Return vs Nifty]]-AVERAGE(Table2[6M Return vs Nifty]))/_xlfn.STDEV.P(Table2[6M Return vs Nifty])</f>
        <v>-1.0596048200982466</v>
      </c>
      <c r="M726">
        <v>9.2116730343127102</v>
      </c>
      <c r="N726">
        <f>(Table2[[#This Row],[1W Return vs Nifty]]-AVERAGE(Table2[1W Return vs Nifty]))/_xlfn.STDEV.P(Table2[1W Return vs Nifty])</f>
        <v>1.4947150511948584</v>
      </c>
      <c r="O726">
        <v>280.83999999999997</v>
      </c>
      <c r="P726">
        <v>278.39147012991498</v>
      </c>
      <c r="Q726">
        <v>291.019127387114</v>
      </c>
      <c r="R726">
        <v>88.086300614592304</v>
      </c>
      <c r="S726" s="2">
        <f>(Table2[[#This Row],[Close Price]]-Table2[[#This Row],[20D EMA]])/Table2[[#This Row],[20D EMA]]</f>
        <v>9.386127332288853E-2</v>
      </c>
      <c r="T726" s="2">
        <f>(Table2[[#This Row],[Close Price]]-Table2[[#This Row],[50D EMA]])/Table2[[#This Row],[50D EMA]]</f>
        <v>0.10348208534062174</v>
      </c>
      <c r="U726" s="2">
        <f>(Table2[[#This Row],[Close Price]]-Table2[[#This Row],[200D EMA]])/Table2[[#This Row],[200D EMA]]</f>
        <v>5.5600718613117737E-2</v>
      </c>
      <c r="V726">
        <v>2.3745396027986998</v>
      </c>
      <c r="W726">
        <v>304.5</v>
      </c>
      <c r="X726">
        <v>310</v>
      </c>
      <c r="Y726">
        <v>276.5</v>
      </c>
      <c r="Z726">
        <v>314.2</v>
      </c>
      <c r="AA726">
        <v>265.60000000000002</v>
      </c>
      <c r="AB726">
        <v>314.2</v>
      </c>
      <c r="AC726" s="2">
        <f>(Table2[[#This Row],[Close Price]]/Table2[[#This Row],[Day Low]])-1</f>
        <v>8.8669950738915482E-3</v>
      </c>
      <c r="AD726" s="2">
        <f>(Table2[[#This Row],[Day High]]/Table2[[#This Row],[Close Price]])-1</f>
        <v>9.1145833333334814E-3</v>
      </c>
      <c r="AE726" s="2">
        <f>(Table2[[#This Row],[Close Price]]/Table2[[#This Row],[Current Week Low]])-1</f>
        <v>0.1110307414104883</v>
      </c>
      <c r="AF726" s="2">
        <f>(Table2[[#This Row],[Current Week High]]/Table2[[#This Row],[Close Price]])-1</f>
        <v>2.2786458333333259E-2</v>
      </c>
      <c r="AG726" s="2">
        <f>(Table2[[#This Row],[Close Price]]/Table2[[#This Row],[Current Month Low]])-1</f>
        <v>0.15662650602409633</v>
      </c>
      <c r="AH726" s="2">
        <f>(Table2[[#This Row],[Current Month High]]/Table2[[#This Row],[Close Price]])-1</f>
        <v>2.2786458333333259E-2</v>
      </c>
      <c r="AI726">
        <v>16.30859375</v>
      </c>
      <c r="AJ726">
        <v>21.977367480643199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0.01</v>
      </c>
      <c r="AM726" t="s">
        <v>10218</v>
      </c>
      <c r="AN726">
        <v>10.46</v>
      </c>
      <c r="AO726" t="s">
        <v>10218</v>
      </c>
      <c r="AP726">
        <v>-0.11545180264010001</v>
      </c>
      <c r="AQ726">
        <f>(Table2[[#This Row],[Sharpe Ratio]]-AVERAGE(Table2[Sharpe Ratio]))/_xlfn.STDEV.P(Table2[Sharpe Ratio])</f>
        <v>-1.9995631562294869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685</v>
      </c>
      <c r="AT726">
        <f>_xlfn.RANK.AVG(Table2[[#This Row],[6M Return vs Nifty Z-Score]],Table2[6M Return vs Nifty Z-Score])</f>
        <v>655</v>
      </c>
      <c r="AU726">
        <f>_xlfn.RANK.AVG(Table2[[#This Row],[Sharpe Ratio Z-Score]],Table2[Sharpe Ratio Z-Score])</f>
        <v>726</v>
      </c>
      <c r="AV726">
        <f>(Table2[[#This Row],[Rank 1Y]]+Table2[[#This Row],[Rank 6M]]+Table2[[#This Row],[Rank Sharpe]])/3</f>
        <v>688.66666666666663</v>
      </c>
    </row>
    <row r="727" spans="1:48" x14ac:dyDescent="0.3">
      <c r="A727" t="s">
        <v>1057</v>
      </c>
      <c r="B727" t="s">
        <v>1058</v>
      </c>
      <c r="C727" t="s">
        <v>10172</v>
      </c>
      <c r="D727" t="s">
        <v>21</v>
      </c>
      <c r="E727">
        <v>12162.26061105</v>
      </c>
      <c r="F727">
        <v>813.25</v>
      </c>
      <c r="G727">
        <v>-38.377455550103697</v>
      </c>
      <c r="H727">
        <f>(Table2[[#This Row],[1Y Return vs Nifty]]-AVERAGE(Table2[1Y Return vs Nifty]))/_xlfn.STDEV.P(Table2[1Y Return vs Nifty])</f>
        <v>-1.0694904128294493</v>
      </c>
      <c r="I727">
        <v>-3.73136858518341</v>
      </c>
      <c r="J727">
        <f>(Table2[[#This Row],[1M Return vs Nifty]]-AVERAGE(Table2[1M Return vs Nifty]))/_xlfn.STDEV.P(Table2[1M Return vs Nifty])</f>
        <v>-0.58303269689764614</v>
      </c>
      <c r="K727">
        <v>-22.014782616725402</v>
      </c>
      <c r="L727">
        <f>(Table2[[#This Row],[6M Return vs Nifty]]-AVERAGE(Table2[6M Return vs Nifty]))/_xlfn.STDEV.P(Table2[6M Return vs Nifty])</f>
        <v>-0.95976763960907818</v>
      </c>
      <c r="M727">
        <v>-1.6360416049844999</v>
      </c>
      <c r="N727">
        <f>(Table2[[#This Row],[1W Return vs Nifty]]-AVERAGE(Table2[1W Return vs Nifty]))/_xlfn.STDEV.P(Table2[1W Return vs Nifty])</f>
        <v>-0.73640008880958652</v>
      </c>
      <c r="O727">
        <v>822.27</v>
      </c>
      <c r="P727">
        <v>826.98522025510294</v>
      </c>
      <c r="Q727">
        <v>843.601768286062</v>
      </c>
      <c r="R727">
        <v>42.5215551656079</v>
      </c>
      <c r="S727" s="2">
        <f>(Table2[[#This Row],[Close Price]]-Table2[[#This Row],[20D EMA]])/Table2[[#This Row],[20D EMA]]</f>
        <v>-1.0969632845658947E-2</v>
      </c>
      <c r="T727" s="2">
        <f>(Table2[[#This Row],[Close Price]]-Table2[[#This Row],[50D EMA]])/Table2[[#This Row],[50D EMA]]</f>
        <v>-1.6608785645366182E-2</v>
      </c>
      <c r="U727" s="2">
        <f>(Table2[[#This Row],[Close Price]]-Table2[[#This Row],[200D EMA]])/Table2[[#This Row],[200D EMA]]</f>
        <v>-3.5978786943189331E-2</v>
      </c>
      <c r="V727">
        <v>0.584192926859604</v>
      </c>
      <c r="W727">
        <v>814.1</v>
      </c>
      <c r="X727">
        <v>823.7</v>
      </c>
      <c r="Y727">
        <v>811.1</v>
      </c>
      <c r="Z727">
        <v>827.45</v>
      </c>
      <c r="AA727">
        <v>791</v>
      </c>
      <c r="AB727">
        <v>849.4</v>
      </c>
      <c r="AC727" s="2">
        <f>(Table2[[#This Row],[Close Price]]/Table2[[#This Row],[Day Low]])-1</f>
        <v>-1.0440977766859039E-3</v>
      </c>
      <c r="AD727" s="2">
        <f>(Table2[[#This Row],[Day High]]/Table2[[#This Row],[Close Price]])-1</f>
        <v>1.2849677221026701E-2</v>
      </c>
      <c r="AE727" s="2">
        <f>(Table2[[#This Row],[Close Price]]/Table2[[#This Row],[Current Week Low]])-1</f>
        <v>2.6507212427566706E-3</v>
      </c>
      <c r="AF727" s="2">
        <f>(Table2[[#This Row],[Current Week High]]/Table2[[#This Row],[Close Price]])-1</f>
        <v>1.7460805410390412E-2</v>
      </c>
      <c r="AG727" s="2">
        <f>(Table2[[#This Row],[Close Price]]/Table2[[#This Row],[Current Month Low]])-1</f>
        <v>2.8128950695322397E-2</v>
      </c>
      <c r="AH727" s="2">
        <f>(Table2[[#This Row],[Current Month High]]/Table2[[#This Row],[Close Price]])-1</f>
        <v>4.445127574546559E-2</v>
      </c>
      <c r="AI727">
        <v>19.2745158315401</v>
      </c>
      <c r="AJ727">
        <v>9.7503373819163297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</v>
      </c>
      <c r="AM727" t="s">
        <v>10217</v>
      </c>
      <c r="AN727">
        <v>-2.0699999999999998</v>
      </c>
      <c r="AO727" t="s">
        <v>10217</v>
      </c>
      <c r="AP727">
        <v>-0.15713611652199599</v>
      </c>
      <c r="AQ727">
        <f>(Table2[[#This Row],[Sharpe Ratio]]-AVERAGE(Table2[Sharpe Ratio]))/_xlfn.STDEV.P(Table2[Sharpe Ratio])</f>
        <v>-2.482089389124047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698</v>
      </c>
      <c r="AT727">
        <f>_xlfn.RANK.AVG(Table2[[#This Row],[6M Return vs Nifty Z-Score]],Table2[6M Return vs Nifty Z-Score])</f>
        <v>635</v>
      </c>
      <c r="AU727">
        <f>_xlfn.RANK.AVG(Table2[[#This Row],[Sharpe Ratio Z-Score]],Table2[Sharpe Ratio Z-Score])</f>
        <v>733</v>
      </c>
      <c r="AV727">
        <f>(Table2[[#This Row],[Rank 1Y]]+Table2[[#This Row],[Rank 6M]]+Table2[[#This Row],[Rank Sharpe]])/3</f>
        <v>688.66666666666663</v>
      </c>
    </row>
    <row r="728" spans="1:48" x14ac:dyDescent="0.3">
      <c r="A728" t="s">
        <v>1122</v>
      </c>
      <c r="B728" t="s">
        <v>1123</v>
      </c>
      <c r="C728" t="s">
        <v>10185</v>
      </c>
      <c r="D728" t="s">
        <v>1124</v>
      </c>
      <c r="E728">
        <v>11125.17285135</v>
      </c>
      <c r="F728">
        <v>1023.5</v>
      </c>
      <c r="G728">
        <v>-41.995616191841897</v>
      </c>
      <c r="H728">
        <f>(Table2[[#This Row],[1Y Return vs Nifty]]-AVERAGE(Table2[1Y Return vs Nifty]))/_xlfn.STDEV.P(Table2[1Y Return vs Nifty])</f>
        <v>-1.1191008231477768</v>
      </c>
      <c r="I728">
        <v>8.0107492682201205</v>
      </c>
      <c r="J728">
        <f>(Table2[[#This Row],[1M Return vs Nifty]]-AVERAGE(Table2[1M Return vs Nifty]))/_xlfn.STDEV.P(Table2[1M Return vs Nifty])</f>
        <v>0.59876613416441016</v>
      </c>
      <c r="K728">
        <v>-27.6693756056893</v>
      </c>
      <c r="L728">
        <f>(Table2[[#This Row],[6M Return vs Nifty]]-AVERAGE(Table2[6M Return vs Nifty]))/_xlfn.STDEV.P(Table2[6M Return vs Nifty])</f>
        <v>-1.1517099709057534</v>
      </c>
      <c r="M728">
        <v>0.90360540672536804</v>
      </c>
      <c r="N728">
        <f>(Table2[[#This Row],[1W Return vs Nifty]]-AVERAGE(Table2[1W Return vs Nifty]))/_xlfn.STDEV.P(Table2[1W Return vs Nifty])</f>
        <v>-0.21405551333870837</v>
      </c>
      <c r="O728">
        <v>1007.6</v>
      </c>
      <c r="P728">
        <v>980.21803607051595</v>
      </c>
      <c r="Q728">
        <v>1027.3285580443301</v>
      </c>
      <c r="R728">
        <v>56.812958760782202</v>
      </c>
      <c r="S728" s="2">
        <f>(Table2[[#This Row],[Close Price]]-Table2[[#This Row],[20D EMA]])/Table2[[#This Row],[20D EMA]]</f>
        <v>1.5780071456927329E-2</v>
      </c>
      <c r="T728" s="2">
        <f>(Table2[[#This Row],[Close Price]]-Table2[[#This Row],[50D EMA]])/Table2[[#This Row],[50D EMA]]</f>
        <v>4.4155445356823024E-2</v>
      </c>
      <c r="U728" s="2">
        <f>(Table2[[#This Row],[Close Price]]-Table2[[#This Row],[200D EMA]])/Table2[[#This Row],[200D EMA]]</f>
        <v>-3.7267123690382805E-3</v>
      </c>
      <c r="V728">
        <v>0.83642629992586504</v>
      </c>
      <c r="W728">
        <v>1018.15</v>
      </c>
      <c r="X728">
        <v>1031.3</v>
      </c>
      <c r="Y728">
        <v>1017</v>
      </c>
      <c r="Z728">
        <v>1061.6500000000001</v>
      </c>
      <c r="AA728">
        <v>918.55</v>
      </c>
      <c r="AB728">
        <v>1067</v>
      </c>
      <c r="AC728" s="2">
        <f>(Table2[[#This Row],[Close Price]]/Table2[[#This Row],[Day Low]])-1</f>
        <v>5.2546284928547404E-3</v>
      </c>
      <c r="AD728" s="2">
        <f>(Table2[[#This Row],[Day High]]/Table2[[#This Row],[Close Price]])-1</f>
        <v>7.6209086468002063E-3</v>
      </c>
      <c r="AE728" s="2">
        <f>(Table2[[#This Row],[Close Price]]/Table2[[#This Row],[Current Week Low]])-1</f>
        <v>6.3913470993117727E-3</v>
      </c>
      <c r="AF728" s="2">
        <f>(Table2[[#This Row],[Current Week High]]/Table2[[#This Row],[Close Price]])-1</f>
        <v>3.7274059599413878E-2</v>
      </c>
      <c r="AG728" s="2">
        <f>(Table2[[#This Row],[Close Price]]/Table2[[#This Row],[Current Month Low]])-1</f>
        <v>0.11425616460726151</v>
      </c>
      <c r="AH728" s="2">
        <f>(Table2[[#This Row],[Current Month High]]/Table2[[#This Row],[Close Price]])-1</f>
        <v>4.2501221299462655E-2</v>
      </c>
      <c r="AI728">
        <v>26.722032242305801</v>
      </c>
      <c r="AJ728">
        <v>19.847775175643999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0</v>
      </c>
      <c r="AM728" t="s">
        <v>10219</v>
      </c>
      <c r="AN728">
        <v>-1.22</v>
      </c>
      <c r="AO728" t="s">
        <v>10217</v>
      </c>
      <c r="AP728">
        <v>-7.1071328388305002E-2</v>
      </c>
      <c r="AQ728">
        <f>(Table2[[#This Row],[Sharpe Ratio]]-AVERAGE(Table2[Sharpe Ratio]))/_xlfn.STDEV.P(Table2[Sharpe Ratio])</f>
        <v>-1.4858269072542263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710</v>
      </c>
      <c r="AT728">
        <f>_xlfn.RANK.AVG(Table2[[#This Row],[6M Return vs Nifty Z-Score]],Table2[6M Return vs Nifty Z-Score])</f>
        <v>673</v>
      </c>
      <c r="AU728">
        <f>_xlfn.RANK.AVG(Table2[[#This Row],[Sharpe Ratio Z-Score]],Table2[Sharpe Ratio Z-Score])</f>
        <v>686</v>
      </c>
      <c r="AV728">
        <f>(Table2[[#This Row],[Rank 1Y]]+Table2[[#This Row],[Rank 6M]]+Table2[[#This Row],[Rank Sharpe]])/3</f>
        <v>689.66666666666663</v>
      </c>
    </row>
    <row r="729" spans="1:48" x14ac:dyDescent="0.3">
      <c r="A729" t="s">
        <v>2325</v>
      </c>
      <c r="B729" t="s">
        <v>2326</v>
      </c>
      <c r="C729" t="s">
        <v>10184</v>
      </c>
      <c r="D729" t="s">
        <v>528</v>
      </c>
      <c r="E729">
        <v>2242.1507943349998</v>
      </c>
      <c r="F729">
        <v>573.85</v>
      </c>
      <c r="G729">
        <v>-41.734362716909502</v>
      </c>
      <c r="H729">
        <f>(Table2[[#This Row],[1Y Return vs Nifty]]-AVERAGE(Table2[1Y Return vs Nifty]))/_xlfn.STDEV.P(Table2[1Y Return vs Nifty])</f>
        <v>-1.1155186460772037</v>
      </c>
      <c r="I729">
        <v>-8.3509822485581697</v>
      </c>
      <c r="J729">
        <f>(Table2[[#This Row],[1M Return vs Nifty]]-AVERAGE(Table2[1M Return vs Nifty]))/_xlfn.STDEV.P(Table2[1M Return vs Nifty])</f>
        <v>-1.0479789779258286</v>
      </c>
      <c r="K729">
        <v>-24.312203986698702</v>
      </c>
      <c r="L729">
        <f>(Table2[[#This Row],[6M Return vs Nifty]]-AVERAGE(Table2[6M Return vs Nifty]))/_xlfn.STDEV.P(Table2[6M Return vs Nifty])</f>
        <v>-1.0377524591326275</v>
      </c>
      <c r="M729">
        <v>1.6636901158253801</v>
      </c>
      <c r="N729">
        <f>(Table2[[#This Row],[1W Return vs Nifty]]-AVERAGE(Table2[1W Return vs Nifty]))/_xlfn.STDEV.P(Table2[1W Return vs Nifty])</f>
        <v>-5.7724289800108811E-2</v>
      </c>
      <c r="O729">
        <v>551.54</v>
      </c>
      <c r="P729">
        <v>550.94412764020399</v>
      </c>
      <c r="Q729">
        <v>593.98896305146604</v>
      </c>
      <c r="R729">
        <v>68.336896119065401</v>
      </c>
      <c r="S729" s="2">
        <f>(Table2[[#This Row],[Close Price]]-Table2[[#This Row],[20D EMA]])/Table2[[#This Row],[20D EMA]]</f>
        <v>4.0450375312760745E-2</v>
      </c>
      <c r="T729" s="2">
        <f>(Table2[[#This Row],[Close Price]]-Table2[[#This Row],[50D EMA]])/Table2[[#This Row],[50D EMA]]</f>
        <v>4.1575672033943155E-2</v>
      </c>
      <c r="U729" s="2">
        <f>(Table2[[#This Row],[Close Price]]-Table2[[#This Row],[200D EMA]])/Table2[[#This Row],[200D EMA]]</f>
        <v>-3.3904608173201164E-2</v>
      </c>
      <c r="V729">
        <v>1.4882371448069101</v>
      </c>
      <c r="W729">
        <v>561.35</v>
      </c>
      <c r="X729">
        <v>581</v>
      </c>
      <c r="Y729">
        <v>530</v>
      </c>
      <c r="Z729">
        <v>585.04999999999995</v>
      </c>
      <c r="AA729">
        <v>495.05</v>
      </c>
      <c r="AB729">
        <v>599.20000000000005</v>
      </c>
      <c r="AC729" s="2">
        <f>(Table2[[#This Row],[Close Price]]/Table2[[#This Row],[Day Low]])-1</f>
        <v>2.226774739467352E-2</v>
      </c>
      <c r="AD729" s="2">
        <f>(Table2[[#This Row],[Day High]]/Table2[[#This Row],[Close Price]])-1</f>
        <v>1.2459702012721063E-2</v>
      </c>
      <c r="AE729" s="2">
        <f>(Table2[[#This Row],[Close Price]]/Table2[[#This Row],[Current Week Low]])-1</f>
        <v>8.2735849056603916E-2</v>
      </c>
      <c r="AF729" s="2">
        <f>(Table2[[#This Row],[Current Week High]]/Table2[[#This Row],[Close Price]])-1</f>
        <v>1.9517295460486084E-2</v>
      </c>
      <c r="AG729" s="2">
        <f>(Table2[[#This Row],[Close Price]]/Table2[[#This Row],[Current Month Low]])-1</f>
        <v>0.15917584082415925</v>
      </c>
      <c r="AH729" s="2">
        <f>(Table2[[#This Row],[Current Month High]]/Table2[[#This Row],[Close Price]])-1</f>
        <v>4.4175307136011144E-2</v>
      </c>
      <c r="AI729">
        <v>37.962882286311697</v>
      </c>
      <c r="AJ729">
        <v>24.465893070165901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-0.01</v>
      </c>
      <c r="AM729" t="s">
        <v>10217</v>
      </c>
      <c r="AN729">
        <v>1.72</v>
      </c>
      <c r="AO729" t="s">
        <v>10218</v>
      </c>
      <c r="AP729">
        <v>-0.118352206019798</v>
      </c>
      <c r="AQ729">
        <f>(Table2[[#This Row],[Sharpe Ratio]]-AVERAGE(Table2[Sharpe Ratio]))/_xlfn.STDEV.P(Table2[Sharpe Ratio])</f>
        <v>-2.0331374336098365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708</v>
      </c>
      <c r="AT729">
        <f>_xlfn.RANK.AVG(Table2[[#This Row],[6M Return vs Nifty Z-Score]],Table2[6M Return vs Nifty Z-Score])</f>
        <v>649</v>
      </c>
      <c r="AU729">
        <f>_xlfn.RANK.AVG(Table2[[#This Row],[Sharpe Ratio Z-Score]],Table2[Sharpe Ratio Z-Score])</f>
        <v>728</v>
      </c>
      <c r="AV729">
        <f>(Table2[[#This Row],[Rank 1Y]]+Table2[[#This Row],[Rank 6M]]+Table2[[#This Row],[Rank Sharpe]])/3</f>
        <v>695</v>
      </c>
    </row>
    <row r="730" spans="1:48" x14ac:dyDescent="0.3">
      <c r="A730" t="s">
        <v>1133</v>
      </c>
      <c r="B730" t="s">
        <v>1134</v>
      </c>
      <c r="C730" t="s">
        <v>10187</v>
      </c>
      <c r="D730" t="s">
        <v>548</v>
      </c>
      <c r="E730">
        <v>10860.998162280001</v>
      </c>
      <c r="F730">
        <v>2124.15</v>
      </c>
      <c r="G730">
        <v>-39.520301107991799</v>
      </c>
      <c r="H730">
        <f>(Table2[[#This Row],[1Y Return vs Nifty]]-AVERAGE(Table2[1Y Return vs Nifty]))/_xlfn.STDEV.P(Table2[1Y Return vs Nifty])</f>
        <v>-1.0851605399109459</v>
      </c>
      <c r="I730">
        <v>-5.6648327426537399</v>
      </c>
      <c r="J730">
        <f>(Table2[[#This Row],[1M Return vs Nifty]]-AVERAGE(Table2[1M Return vs Nifty]))/_xlfn.STDEV.P(Table2[1M Return vs Nifty])</f>
        <v>-0.77762840013669243</v>
      </c>
      <c r="K730">
        <v>-25.628105628448299</v>
      </c>
      <c r="L730">
        <f>(Table2[[#This Row],[6M Return vs Nifty]]-AVERAGE(Table2[6M Return vs Nifty]))/_xlfn.STDEV.P(Table2[6M Return vs Nifty])</f>
        <v>-1.0824200823139063</v>
      </c>
      <c r="M730">
        <v>1.17304350178646</v>
      </c>
      <c r="N730">
        <f>(Table2[[#This Row],[1W Return vs Nifty]]-AVERAGE(Table2[1W Return vs Nifty]))/_xlfn.STDEV.P(Table2[1W Return vs Nifty])</f>
        <v>-0.15863854919706077</v>
      </c>
      <c r="O730">
        <v>2061.4</v>
      </c>
      <c r="P730">
        <v>2052.8821519060002</v>
      </c>
      <c r="Q730">
        <v>2156.3122430865501</v>
      </c>
      <c r="R730">
        <v>72.576599488939905</v>
      </c>
      <c r="S730" s="2">
        <f>(Table2[[#This Row],[Close Price]]-Table2[[#This Row],[20D EMA]])/Table2[[#This Row],[20D EMA]]</f>
        <v>3.0440477345493353E-2</v>
      </c>
      <c r="T730" s="2">
        <f>(Table2[[#This Row],[Close Price]]-Table2[[#This Row],[50D EMA]])/Table2[[#This Row],[50D EMA]]</f>
        <v>3.4715995766162799E-2</v>
      </c>
      <c r="U730" s="2">
        <f>(Table2[[#This Row],[Close Price]]-Table2[[#This Row],[200D EMA]])/Table2[[#This Row],[200D EMA]]</f>
        <v>-1.4915392327649589E-2</v>
      </c>
      <c r="V730">
        <v>0.86605629497935999</v>
      </c>
      <c r="W730">
        <v>2126</v>
      </c>
      <c r="X730">
        <v>2154.65</v>
      </c>
      <c r="Y730">
        <v>2052</v>
      </c>
      <c r="Z730">
        <v>2138.15</v>
      </c>
      <c r="AA730">
        <v>1979.25</v>
      </c>
      <c r="AB730">
        <v>2204</v>
      </c>
      <c r="AC730" s="2">
        <f>(Table2[[#This Row],[Close Price]]/Table2[[#This Row],[Day Low]])-1</f>
        <v>-8.7017873941674928E-4</v>
      </c>
      <c r="AD730" s="2">
        <f>(Table2[[#This Row],[Day High]]/Table2[[#This Row],[Close Price]])-1</f>
        <v>1.4358684650330744E-2</v>
      </c>
      <c r="AE730" s="2">
        <f>(Table2[[#This Row],[Close Price]]/Table2[[#This Row],[Current Week Low]])-1</f>
        <v>3.5160818713450226E-2</v>
      </c>
      <c r="AF730" s="2">
        <f>(Table2[[#This Row],[Current Week High]]/Table2[[#This Row],[Close Price]])-1</f>
        <v>6.5908716427747205E-3</v>
      </c>
      <c r="AG730" s="2">
        <f>(Table2[[#This Row],[Close Price]]/Table2[[#This Row],[Current Month Low]])-1</f>
        <v>7.320954907161803E-2</v>
      </c>
      <c r="AH730" s="2">
        <f>(Table2[[#This Row],[Current Month High]]/Table2[[#This Row],[Close Price]])-1</f>
        <v>3.7591507191111706E-2</v>
      </c>
      <c r="AI730">
        <v>28.757385307063998</v>
      </c>
      <c r="AJ730">
        <v>17.4861725663716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-0.04</v>
      </c>
      <c r="AM730" t="s">
        <v>10217</v>
      </c>
      <c r="AN730">
        <v>2.33</v>
      </c>
      <c r="AO730" t="s">
        <v>10218</v>
      </c>
      <c r="AP730">
        <v>-0.169057580736688</v>
      </c>
      <c r="AQ730">
        <f>(Table2[[#This Row],[Sharpe Ratio]]-AVERAGE(Table2[Sharpe Ratio]))/_xlfn.STDEV.P(Table2[Sharpe Ratio])</f>
        <v>-2.62008900294523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701</v>
      </c>
      <c r="AT730">
        <f>_xlfn.RANK.AVG(Table2[[#This Row],[6M Return vs Nifty Z-Score]],Table2[6M Return vs Nifty Z-Score])</f>
        <v>660</v>
      </c>
      <c r="AU730">
        <f>_xlfn.RANK.AVG(Table2[[#This Row],[Sharpe Ratio Z-Score]],Table2[Sharpe Ratio Z-Score])</f>
        <v>734</v>
      </c>
      <c r="AV730">
        <f>(Table2[[#This Row],[Rank 1Y]]+Table2[[#This Row],[Rank 6M]]+Table2[[#This Row],[Rank Sharpe]])/3</f>
        <v>698.33333333333337</v>
      </c>
    </row>
    <row r="731" spans="1:48" x14ac:dyDescent="0.3">
      <c r="A731" t="s">
        <v>815</v>
      </c>
      <c r="B731" t="s">
        <v>816</v>
      </c>
      <c r="C731" t="s">
        <v>10181</v>
      </c>
      <c r="D731" t="s">
        <v>77</v>
      </c>
      <c r="E731">
        <v>19518.932049899999</v>
      </c>
      <c r="F731">
        <v>826.05</v>
      </c>
      <c r="G731">
        <v>-33.098040809240501</v>
      </c>
      <c r="H731">
        <f>(Table2[[#This Row],[1Y Return vs Nifty]]-AVERAGE(Table2[1Y Return vs Nifty]))/_xlfn.STDEV.P(Table2[1Y Return vs Nifty])</f>
        <v>-0.99710171661914948</v>
      </c>
      <c r="I731">
        <v>-5.4304846117540997</v>
      </c>
      <c r="J731">
        <f>(Table2[[#This Row],[1M Return vs Nifty]]-AVERAGE(Table2[1M Return vs Nifty]))/_xlfn.STDEV.P(Table2[1M Return vs Nifty])</f>
        <v>-0.7540421654713253</v>
      </c>
      <c r="K731">
        <v>-33.7177800165626</v>
      </c>
      <c r="L731">
        <f>(Table2[[#This Row],[6M Return vs Nifty]]-AVERAGE(Table2[6M Return vs Nifty]))/_xlfn.STDEV.P(Table2[6M Return vs Nifty])</f>
        <v>-1.3570200339843759</v>
      </c>
      <c r="M731">
        <v>1.9367553969359601</v>
      </c>
      <c r="N731">
        <f>(Table2[[#This Row],[1W Return vs Nifty]]-AVERAGE(Table2[1W Return vs Nifty]))/_xlfn.STDEV.P(Table2[1W Return vs Nifty])</f>
        <v>-1.5613003453220813E-3</v>
      </c>
      <c r="O731">
        <v>810.19</v>
      </c>
      <c r="P731">
        <v>812.54910707845602</v>
      </c>
      <c r="Q731">
        <v>848.20044766209401</v>
      </c>
      <c r="R731">
        <v>63.670168175596203</v>
      </c>
      <c r="S731" s="2">
        <f>(Table2[[#This Row],[Close Price]]-Table2[[#This Row],[20D EMA]])/Table2[[#This Row],[20D EMA]]</f>
        <v>1.9575655093249607E-2</v>
      </c>
      <c r="T731" s="2">
        <f>(Table2[[#This Row],[Close Price]]-Table2[[#This Row],[50D EMA]])/Table2[[#This Row],[50D EMA]]</f>
        <v>1.6615479364794076E-2</v>
      </c>
      <c r="U731" s="2">
        <f>(Table2[[#This Row],[Close Price]]-Table2[[#This Row],[200D EMA]])/Table2[[#This Row],[200D EMA]]</f>
        <v>-2.6114638023532786E-2</v>
      </c>
      <c r="V731">
        <v>1.00389939505635</v>
      </c>
      <c r="W731">
        <v>824.75</v>
      </c>
      <c r="X731">
        <v>830.8</v>
      </c>
      <c r="Y731">
        <v>814.05</v>
      </c>
      <c r="Z731">
        <v>835.6</v>
      </c>
      <c r="AA731">
        <v>765</v>
      </c>
      <c r="AB731">
        <v>869.65</v>
      </c>
      <c r="AC731" s="2">
        <f>(Table2[[#This Row],[Close Price]]/Table2[[#This Row],[Day Low]])-1</f>
        <v>1.5762352227948195E-3</v>
      </c>
      <c r="AD731" s="2">
        <f>(Table2[[#This Row],[Day High]]/Table2[[#This Row],[Close Price]])-1</f>
        <v>5.7502572483505432E-3</v>
      </c>
      <c r="AE731" s="2">
        <f>(Table2[[#This Row],[Close Price]]/Table2[[#This Row],[Current Week Low]])-1</f>
        <v>1.4741109268472385E-2</v>
      </c>
      <c r="AF731" s="2">
        <f>(Table2[[#This Row],[Current Week High]]/Table2[[#This Row],[Close Price]])-1</f>
        <v>1.1561043520368131E-2</v>
      </c>
      <c r="AG731" s="2">
        <f>(Table2[[#This Row],[Close Price]]/Table2[[#This Row],[Current Month Low]])-1</f>
        <v>7.9803921568627478E-2</v>
      </c>
      <c r="AH731" s="2">
        <f>(Table2[[#This Row],[Current Month High]]/Table2[[#This Row],[Close Price]])-1</f>
        <v>5.2781308637491753E-2</v>
      </c>
      <c r="AI731">
        <v>28.103625688517599</v>
      </c>
      <c r="AJ731">
        <v>18.007142857142799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-0.05</v>
      </c>
      <c r="AM731" t="s">
        <v>10217</v>
      </c>
      <c r="AN731">
        <v>4.05</v>
      </c>
      <c r="AO731" t="s">
        <v>10218</v>
      </c>
      <c r="AP731">
        <v>-0.100703489940771</v>
      </c>
      <c r="AQ731">
        <f>(Table2[[#This Row],[Sharpe Ratio]]-AVERAGE(Table2[Sharpe Ratio]))/_xlfn.STDEV.P(Table2[Sharpe Ratio])</f>
        <v>-1.8288407164042515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676</v>
      </c>
      <c r="AT731">
        <f>_xlfn.RANK.AVG(Table2[[#This Row],[6M Return vs Nifty Z-Score]],Table2[6M Return vs Nifty Z-Score])</f>
        <v>704</v>
      </c>
      <c r="AU731">
        <f>_xlfn.RANK.AVG(Table2[[#This Row],[Sharpe Ratio Z-Score]],Table2[Sharpe Ratio Z-Score])</f>
        <v>716</v>
      </c>
      <c r="AV731">
        <f>(Table2[[#This Row],[Rank 1Y]]+Table2[[#This Row],[Rank 6M]]+Table2[[#This Row],[Rank Sharpe]])/3</f>
        <v>698.66666666666663</v>
      </c>
    </row>
    <row r="732" spans="1:48" x14ac:dyDescent="0.3">
      <c r="A732" t="s">
        <v>1595</v>
      </c>
      <c r="B732" t="s">
        <v>1596</v>
      </c>
      <c r="C732" t="s">
        <v>10185</v>
      </c>
      <c r="D732" t="s">
        <v>471</v>
      </c>
      <c r="E732">
        <v>5654.3594537150002</v>
      </c>
      <c r="F732">
        <v>341.05</v>
      </c>
      <c r="G732">
        <v>-27.527143678875198</v>
      </c>
      <c r="H732">
        <f>(Table2[[#This Row],[1Y Return vs Nifty]]-AVERAGE(Table2[1Y Return vs Nifty]))/_xlfn.STDEV.P(Table2[1Y Return vs Nifty])</f>
        <v>-0.92071635957047981</v>
      </c>
      <c r="I732">
        <v>2.36633448340248</v>
      </c>
      <c r="J732">
        <f>(Table2[[#This Row],[1M Return vs Nifty]]-AVERAGE(Table2[1M Return vs Nifty]))/_xlfn.STDEV.P(Table2[1M Return vs Nifty])</f>
        <v>3.0677576545873868E-2</v>
      </c>
      <c r="K732">
        <v>-46.169238383665103</v>
      </c>
      <c r="L732">
        <f>(Table2[[#This Row],[6M Return vs Nifty]]-AVERAGE(Table2[6M Return vs Nifty]))/_xlfn.STDEV.P(Table2[6M Return vs Nifty])</f>
        <v>-1.7796785616077875</v>
      </c>
      <c r="M732">
        <v>1.9493310227298499</v>
      </c>
      <c r="N732">
        <f>(Table2[[#This Row],[1W Return vs Nifty]]-AVERAGE(Table2[1W Return vs Nifty]))/_xlfn.STDEV.P(Table2[1W Return vs Nifty])</f>
        <v>1.0252047423150476E-3</v>
      </c>
      <c r="O732">
        <v>327.08999999999997</v>
      </c>
      <c r="P732">
        <v>336.34800426401603</v>
      </c>
      <c r="Q732">
        <v>372.92070558679598</v>
      </c>
      <c r="R732">
        <v>69.964052398315303</v>
      </c>
      <c r="S732" s="2">
        <f>(Table2[[#This Row],[Close Price]]-Table2[[#This Row],[20D EMA]])/Table2[[#This Row],[20D EMA]]</f>
        <v>4.2679384878779654E-2</v>
      </c>
      <c r="T732" s="2">
        <f>(Table2[[#This Row],[Close Price]]-Table2[[#This Row],[50D EMA]])/Table2[[#This Row],[50D EMA]]</f>
        <v>1.3979555925336064E-2</v>
      </c>
      <c r="U732" s="2">
        <f>(Table2[[#This Row],[Close Price]]-Table2[[#This Row],[200D EMA]])/Table2[[#This Row],[200D EMA]]</f>
        <v>-8.5462418978980964E-2</v>
      </c>
      <c r="V732">
        <v>1.50308557936274</v>
      </c>
      <c r="W732">
        <v>341.7</v>
      </c>
      <c r="X732">
        <v>350</v>
      </c>
      <c r="Y732">
        <v>328.05</v>
      </c>
      <c r="Z732">
        <v>350.5</v>
      </c>
      <c r="AA732">
        <v>303.05</v>
      </c>
      <c r="AB732">
        <v>350.5</v>
      </c>
      <c r="AC732" s="2">
        <f>(Table2[[#This Row],[Close Price]]/Table2[[#This Row],[Day Low]])-1</f>
        <v>-1.9022534386888834E-3</v>
      </c>
      <c r="AD732" s="2">
        <f>(Table2[[#This Row],[Day High]]/Table2[[#This Row],[Close Price]])-1</f>
        <v>2.6242486438938561E-2</v>
      </c>
      <c r="AE732" s="2">
        <f>(Table2[[#This Row],[Close Price]]/Table2[[#This Row],[Current Week Low]])-1</f>
        <v>3.9628105471726904E-2</v>
      </c>
      <c r="AF732" s="2">
        <f>(Table2[[#This Row],[Current Week High]]/Table2[[#This Row],[Close Price]])-1</f>
        <v>2.7708547133851402E-2</v>
      </c>
      <c r="AG732" s="2">
        <f>(Table2[[#This Row],[Close Price]]/Table2[[#This Row],[Current Month Low]])-1</f>
        <v>0.12539184952978055</v>
      </c>
      <c r="AH732" s="2">
        <f>(Table2[[#This Row],[Current Month High]]/Table2[[#This Row],[Close Price]])-1</f>
        <v>2.7708547133851402E-2</v>
      </c>
      <c r="AI732">
        <v>59.038264184137198</v>
      </c>
      <c r="AJ732">
        <v>29.8496097468113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-0.19</v>
      </c>
      <c r="AM732" t="s">
        <v>10217</v>
      </c>
      <c r="AN732">
        <v>3.71</v>
      </c>
      <c r="AO732" t="s">
        <v>10218</v>
      </c>
      <c r="AP732">
        <v>-0.11657044872623799</v>
      </c>
      <c r="AQ732">
        <f>(Table2[[#This Row],[Sharpe Ratio]]-AVERAGE(Table2[Sharpe Ratio]))/_xlfn.STDEV.P(Table2[Sharpe Ratio])</f>
        <v>-2.012512297803839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647</v>
      </c>
      <c r="AT732">
        <f>_xlfn.RANK.AVG(Table2[[#This Row],[6M Return vs Nifty Z-Score]],Table2[6M Return vs Nifty Z-Score])</f>
        <v>725</v>
      </c>
      <c r="AU732">
        <f>_xlfn.RANK.AVG(Table2[[#This Row],[Sharpe Ratio Z-Score]],Table2[Sharpe Ratio Z-Score])</f>
        <v>727</v>
      </c>
      <c r="AV732">
        <f>(Table2[[#This Row],[Rank 1Y]]+Table2[[#This Row],[Rank 6M]]+Table2[[#This Row],[Rank Sharpe]])/3</f>
        <v>699.66666666666663</v>
      </c>
    </row>
    <row r="733" spans="1:48" x14ac:dyDescent="0.3">
      <c r="A733" t="s">
        <v>2057</v>
      </c>
      <c r="B733" t="s">
        <v>2058</v>
      </c>
      <c r="C733" t="s">
        <v>10183</v>
      </c>
      <c r="D733" t="s">
        <v>258</v>
      </c>
      <c r="E733">
        <v>3006.4117391999998</v>
      </c>
      <c r="F733">
        <v>440.4</v>
      </c>
      <c r="G733">
        <v>-57.444332105070302</v>
      </c>
      <c r="H733">
        <f>(Table2[[#This Row],[1Y Return vs Nifty]]-AVERAGE(Table2[1Y Return vs Nifty]))/_xlfn.STDEV.P(Table2[1Y Return vs Nifty])</f>
        <v>-1.3309258942917557</v>
      </c>
      <c r="I733">
        <v>-13.343403210298</v>
      </c>
      <c r="J733">
        <f>(Table2[[#This Row],[1M Return vs Nifty]]-AVERAGE(Table2[1M Return vs Nifty]))/_xlfn.STDEV.P(Table2[1M Return vs Nifty])</f>
        <v>-1.5504468742980042</v>
      </c>
      <c r="K733">
        <v>-33.1848290656092</v>
      </c>
      <c r="L733">
        <f>(Table2[[#This Row],[6M Return vs Nifty]]-AVERAGE(Table2[6M Return vs Nifty]))/_xlfn.STDEV.P(Table2[6M Return vs Nifty])</f>
        <v>-1.3389292804690607</v>
      </c>
      <c r="M733">
        <v>-1.2046731209249899</v>
      </c>
      <c r="N733">
        <f>(Table2[[#This Row],[1W Return vs Nifty]]-AVERAGE(Table2[1W Return vs Nifty]))/_xlfn.STDEV.P(Table2[1W Return vs Nifty])</f>
        <v>-0.64767792126478363</v>
      </c>
      <c r="O733">
        <v>450.17</v>
      </c>
      <c r="P733">
        <v>453.594566743092</v>
      </c>
      <c r="Q733">
        <v>490.811756106058</v>
      </c>
      <c r="R733">
        <v>42.4016422341547</v>
      </c>
      <c r="S733" s="2">
        <f>(Table2[[#This Row],[Close Price]]-Table2[[#This Row],[20D EMA]])/Table2[[#This Row],[20D EMA]]</f>
        <v>-2.1702912233156447E-2</v>
      </c>
      <c r="T733" s="2">
        <f>(Table2[[#This Row],[Close Price]]-Table2[[#This Row],[50D EMA]])/Table2[[#This Row],[50D EMA]]</f>
        <v>-2.9088899450079163E-2</v>
      </c>
      <c r="U733" s="2">
        <f>(Table2[[#This Row],[Close Price]]-Table2[[#This Row],[200D EMA]])/Table2[[#This Row],[200D EMA]]</f>
        <v>-0.10271097926832197</v>
      </c>
      <c r="V733">
        <v>0.85851516428221297</v>
      </c>
      <c r="W733">
        <v>438.45</v>
      </c>
      <c r="X733">
        <v>444.9</v>
      </c>
      <c r="Y733">
        <v>437</v>
      </c>
      <c r="Z733">
        <v>456.9</v>
      </c>
      <c r="AA733">
        <v>416.05</v>
      </c>
      <c r="AB733">
        <v>519.9</v>
      </c>
      <c r="AC733" s="2">
        <f>(Table2[[#This Row],[Close Price]]/Table2[[#This Row],[Day Low]])-1</f>
        <v>4.4474854601437297E-3</v>
      </c>
      <c r="AD733" s="2">
        <f>(Table2[[#This Row],[Day High]]/Table2[[#This Row],[Close Price]])-1</f>
        <v>1.021798365122617E-2</v>
      </c>
      <c r="AE733" s="2">
        <f>(Table2[[#This Row],[Close Price]]/Table2[[#This Row],[Current Week Low]])-1</f>
        <v>7.7803203661326314E-3</v>
      </c>
      <c r="AF733" s="2">
        <f>(Table2[[#This Row],[Current Week High]]/Table2[[#This Row],[Close Price]])-1</f>
        <v>3.7465940054495883E-2</v>
      </c>
      <c r="AG733" s="2">
        <f>(Table2[[#This Row],[Close Price]]/Table2[[#This Row],[Current Month Low]])-1</f>
        <v>5.8526619396707114E-2</v>
      </c>
      <c r="AH733" s="2">
        <f>(Table2[[#This Row],[Current Month High]]/Table2[[#This Row],[Close Price]])-1</f>
        <v>0.18051771117166204</v>
      </c>
      <c r="AI733">
        <v>48.2629427792915</v>
      </c>
      <c r="AJ733">
        <v>10.0999999999999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-0.11</v>
      </c>
      <c r="AM733" t="s">
        <v>10217</v>
      </c>
      <c r="AN733">
        <v>-4.3099999999999996</v>
      </c>
      <c r="AO733" t="s">
        <v>10217</v>
      </c>
      <c r="AP733">
        <v>-7.0243338027747002E-2</v>
      </c>
      <c r="AQ733">
        <f>(Table2[[#This Row],[Sharpe Ratio]]-AVERAGE(Table2[Sharpe Ratio]))/_xlfn.STDEV.P(Table2[Sharpe Ratio])</f>
        <v>-1.4762423169768126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725</v>
      </c>
      <c r="AT733">
        <f>_xlfn.RANK.AVG(Table2[[#This Row],[6M Return vs Nifty Z-Score]],Table2[6M Return vs Nifty Z-Score])</f>
        <v>701</v>
      </c>
      <c r="AU733">
        <f>_xlfn.RANK.AVG(Table2[[#This Row],[Sharpe Ratio Z-Score]],Table2[Sharpe Ratio Z-Score])</f>
        <v>685</v>
      </c>
      <c r="AV733">
        <f>(Table2[[#This Row],[Rank 1Y]]+Table2[[#This Row],[Rank 6M]]+Table2[[#This Row],[Rank Sharpe]])/3</f>
        <v>703.66666666666663</v>
      </c>
    </row>
    <row r="734" spans="1:48" x14ac:dyDescent="0.3">
      <c r="A734" t="s">
        <v>1248</v>
      </c>
      <c r="B734" t="s">
        <v>1249</v>
      </c>
      <c r="C734" t="s">
        <v>10185</v>
      </c>
      <c r="D734" t="s">
        <v>95</v>
      </c>
      <c r="E734">
        <v>9290.3546099350006</v>
      </c>
      <c r="F734">
        <v>314.64999999999998</v>
      </c>
      <c r="G734">
        <v>-65.696108763685402</v>
      </c>
      <c r="H734">
        <f>(Table2[[#This Row],[1Y Return vs Nifty]]-AVERAGE(Table2[1Y Return vs Nifty]))/_xlfn.STDEV.P(Table2[1Y Return vs Nifty])</f>
        <v>-1.4440701314952278</v>
      </c>
      <c r="I734">
        <v>7.6904565076638303</v>
      </c>
      <c r="J734">
        <f>(Table2[[#This Row],[1M Return vs Nifty]]-AVERAGE(Table2[1M Return vs Nifty]))/_xlfn.STDEV.P(Table2[1M Return vs Nifty])</f>
        <v>0.56652990431654282</v>
      </c>
      <c r="K734">
        <v>-28.782237631945101</v>
      </c>
      <c r="L734">
        <f>(Table2[[#This Row],[6M Return vs Nifty]]-AVERAGE(Table2[6M Return vs Nifty]))/_xlfn.STDEV.P(Table2[6M Return vs Nifty])</f>
        <v>-1.1894855158738837</v>
      </c>
      <c r="M734">
        <v>-4.7790279854287698</v>
      </c>
      <c r="N734">
        <f>(Table2[[#This Row],[1W Return vs Nifty]]-AVERAGE(Table2[1W Return vs Nifty]))/_xlfn.STDEV.P(Table2[1W Return vs Nifty])</f>
        <v>-1.3828371247575832</v>
      </c>
      <c r="O734">
        <v>306.79000000000002</v>
      </c>
      <c r="P734">
        <v>301.11252384951001</v>
      </c>
      <c r="Q734">
        <v>351.26029106791498</v>
      </c>
      <c r="R734">
        <v>60.347603430352798</v>
      </c>
      <c r="S734" s="2">
        <f>(Table2[[#This Row],[Close Price]]-Table2[[#This Row],[20D EMA]])/Table2[[#This Row],[20D EMA]]</f>
        <v>2.562013103425782E-2</v>
      </c>
      <c r="T734" s="2">
        <f>(Table2[[#This Row],[Close Price]]-Table2[[#This Row],[50D EMA]])/Table2[[#This Row],[50D EMA]]</f>
        <v>4.4958196947184184E-2</v>
      </c>
      <c r="U734" s="2">
        <f>(Table2[[#This Row],[Close Price]]-Table2[[#This Row],[200D EMA]])/Table2[[#This Row],[200D EMA]]</f>
        <v>-0.10422553302740538</v>
      </c>
      <c r="V734">
        <v>1.3613181001460799</v>
      </c>
      <c r="W734">
        <v>310.35000000000002</v>
      </c>
      <c r="X734">
        <v>315.7</v>
      </c>
      <c r="Y734">
        <v>314</v>
      </c>
      <c r="Z734">
        <v>322.60000000000002</v>
      </c>
      <c r="AA734">
        <v>281.75</v>
      </c>
      <c r="AB734">
        <v>332.5</v>
      </c>
      <c r="AC734" s="2">
        <f>(Table2[[#This Row],[Close Price]]/Table2[[#This Row],[Day Low]])-1</f>
        <v>1.3855324633478272E-2</v>
      </c>
      <c r="AD734" s="2">
        <f>(Table2[[#This Row],[Day High]]/Table2[[#This Row],[Close Price]])-1</f>
        <v>3.3370411568409697E-3</v>
      </c>
      <c r="AE734" s="2">
        <f>(Table2[[#This Row],[Close Price]]/Table2[[#This Row],[Current Week Low]])-1</f>
        <v>2.0700636942674322E-3</v>
      </c>
      <c r="AF734" s="2">
        <f>(Table2[[#This Row],[Current Week High]]/Table2[[#This Row],[Close Price]])-1</f>
        <v>2.5266168758938612E-2</v>
      </c>
      <c r="AG734" s="2">
        <f>(Table2[[#This Row],[Close Price]]/Table2[[#This Row],[Current Month Low]])-1</f>
        <v>0.11677018633540359</v>
      </c>
      <c r="AH734" s="2">
        <f>(Table2[[#This Row],[Current Month High]]/Table2[[#This Row],[Close Price]])-1</f>
        <v>5.6729699666296041E-2</v>
      </c>
      <c r="AI734">
        <v>77.975528364849794</v>
      </c>
      <c r="AJ734">
        <v>20.5555555555555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-7.0000000000000007E-2</v>
      </c>
      <c r="AM734" t="s">
        <v>10217</v>
      </c>
      <c r="AN734">
        <v>1.1200000000000001</v>
      </c>
      <c r="AO734" t="s">
        <v>10218</v>
      </c>
      <c r="AP734">
        <v>-9.4846907444987999E-2</v>
      </c>
      <c r="AQ734">
        <f>(Table2[[#This Row],[Sharpe Ratio]]-AVERAGE(Table2[Sharpe Ratio]))/_xlfn.STDEV.P(Table2[Sharpe Ratio])</f>
        <v>-1.7610465169523148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732</v>
      </c>
      <c r="AT734">
        <f>_xlfn.RANK.AVG(Table2[[#This Row],[6M Return vs Nifty Z-Score]],Table2[6M Return vs Nifty Z-Score])</f>
        <v>677</v>
      </c>
      <c r="AU734">
        <f>_xlfn.RANK.AVG(Table2[[#This Row],[Sharpe Ratio Z-Score]],Table2[Sharpe Ratio Z-Score])</f>
        <v>710</v>
      </c>
      <c r="AV734">
        <f>(Table2[[#This Row],[Rank 1Y]]+Table2[[#This Row],[Rank 6M]]+Table2[[#This Row],[Rank Sharpe]])/3</f>
        <v>706.33333333333337</v>
      </c>
    </row>
    <row r="735" spans="1:48" x14ac:dyDescent="0.3">
      <c r="A735" t="s">
        <v>606</v>
      </c>
      <c r="B735" t="s">
        <v>607</v>
      </c>
      <c r="C735" t="s">
        <v>10173</v>
      </c>
      <c r="D735" t="s">
        <v>608</v>
      </c>
      <c r="E735">
        <v>31447.846898250002</v>
      </c>
      <c r="F735">
        <v>494.25</v>
      </c>
      <c r="G735">
        <v>-64.560259090756503</v>
      </c>
      <c r="H735">
        <f>(Table2[[#This Row],[1Y Return vs Nifty]]-AVERAGE(Table2[1Y Return vs Nifty]))/_xlfn.STDEV.P(Table2[1Y Return vs Nifty])</f>
        <v>-1.4284959284916625</v>
      </c>
      <c r="I735">
        <v>19.441005119188301</v>
      </c>
      <c r="J735">
        <f>(Table2[[#This Row],[1M Return vs Nifty]]-AVERAGE(Table2[1M Return vs Nifty]))/_xlfn.STDEV.P(Table2[1M Return vs Nifty])</f>
        <v>1.7491772586362166</v>
      </c>
      <c r="K735">
        <v>-49.915868913199702</v>
      </c>
      <c r="L735">
        <f>(Table2[[#This Row],[6M Return vs Nifty]]-AVERAGE(Table2[6M Return vs Nifty]))/_xlfn.STDEV.P(Table2[6M Return vs Nifty])</f>
        <v>-1.9068560613411392</v>
      </c>
      <c r="M735">
        <v>7.0905975014035896</v>
      </c>
      <c r="N735">
        <f>(Table2[[#This Row],[1W Return vs Nifty]]-AVERAGE(Table2[1W Return vs Nifty]))/_xlfn.STDEV.P(Table2[1W Return vs Nifty])</f>
        <v>1.0584606057264134</v>
      </c>
      <c r="O735">
        <v>462.98</v>
      </c>
      <c r="P735">
        <v>434.00538468199102</v>
      </c>
      <c r="Q735">
        <v>514.75736216826601</v>
      </c>
      <c r="R735">
        <v>65.390312494321293</v>
      </c>
      <c r="S735" s="2">
        <f>(Table2[[#This Row],[Close Price]]-Table2[[#This Row],[20D EMA]])/Table2[[#This Row],[20D EMA]]</f>
        <v>6.7540714501706289E-2</v>
      </c>
      <c r="T735" s="2">
        <f>(Table2[[#This Row],[Close Price]]-Table2[[#This Row],[50D EMA]])/Table2[[#This Row],[50D EMA]]</f>
        <v>0.13881075545215193</v>
      </c>
      <c r="U735" s="2">
        <f>(Table2[[#This Row],[Close Price]]-Table2[[#This Row],[200D EMA]])/Table2[[#This Row],[200D EMA]]</f>
        <v>-3.9838890466538837E-2</v>
      </c>
      <c r="V735">
        <v>0.95946205401687801</v>
      </c>
      <c r="W735">
        <v>497</v>
      </c>
      <c r="X735">
        <v>520</v>
      </c>
      <c r="Y735">
        <v>490</v>
      </c>
      <c r="Z735">
        <v>518.29999999999995</v>
      </c>
      <c r="AA735">
        <v>403</v>
      </c>
      <c r="AB735">
        <v>518.29999999999995</v>
      </c>
      <c r="AC735" s="2">
        <f>(Table2[[#This Row],[Close Price]]/Table2[[#This Row],[Day Low]])-1</f>
        <v>-5.5331991951710346E-3</v>
      </c>
      <c r="AD735" s="2">
        <f>(Table2[[#This Row],[Day High]]/Table2[[#This Row],[Close Price]])-1</f>
        <v>5.2099140111279807E-2</v>
      </c>
      <c r="AE735" s="2">
        <f>(Table2[[#This Row],[Close Price]]/Table2[[#This Row],[Current Week Low]])-1</f>
        <v>8.6734693877550395E-3</v>
      </c>
      <c r="AF735" s="2">
        <f>(Table2[[#This Row],[Current Week High]]/Table2[[#This Row],[Close Price]])-1</f>
        <v>4.8659585230146574E-2</v>
      </c>
      <c r="AG735" s="2">
        <f>(Table2[[#This Row],[Close Price]]/Table2[[#This Row],[Current Month Low]])-1</f>
        <v>0.22642679900744422</v>
      </c>
      <c r="AH735" s="2">
        <f>(Table2[[#This Row],[Current Month High]]/Table2[[#This Row],[Close Price]])-1</f>
        <v>4.8659585230146574E-2</v>
      </c>
      <c r="AI735">
        <v>101.982802225594</v>
      </c>
      <c r="AJ735">
        <v>59.435483870967701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0.16</v>
      </c>
      <c r="AM735" t="s">
        <v>10218</v>
      </c>
      <c r="AN735">
        <v>6.07</v>
      </c>
      <c r="AO735" t="s">
        <v>10218</v>
      </c>
      <c r="AP735">
        <v>-8.6514209949556997E-2</v>
      </c>
      <c r="AQ735">
        <f>(Table2[[#This Row],[Sharpe Ratio]]-AVERAGE(Table2[Sharpe Ratio]))/_xlfn.STDEV.P(Table2[Sharpe Ratio])</f>
        <v>-1.6645894865280595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731</v>
      </c>
      <c r="AT735">
        <f>_xlfn.RANK.AVG(Table2[[#This Row],[6M Return vs Nifty Z-Score]],Table2[6M Return vs Nifty Z-Score])</f>
        <v>728</v>
      </c>
      <c r="AU735">
        <f>_xlfn.RANK.AVG(Table2[[#This Row],[Sharpe Ratio Z-Score]],Table2[Sharpe Ratio Z-Score])</f>
        <v>703</v>
      </c>
      <c r="AV735">
        <f>(Table2[[#This Row],[Rank 1Y]]+Table2[[#This Row],[Rank 6M]]+Table2[[#This Row],[Rank Sharpe]])/3</f>
        <v>720.66666666666663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7EAC-15FE-4126-A650-3CAB133F6AF6}">
  <dimension ref="A1:Q5007"/>
  <sheetViews>
    <sheetView topLeftCell="G960" workbookViewId="0">
      <selection sqref="A1:Q1145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10170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2037084.38438166</v>
      </c>
      <c r="F2">
        <v>3010.85</v>
      </c>
      <c r="G2">
        <v>-8.2033474465492304</v>
      </c>
      <c r="H2">
        <v>-6.5923370021348902</v>
      </c>
      <c r="I2">
        <v>-9.3227162044049106</v>
      </c>
      <c r="J2">
        <v>-0.23797942590311499</v>
      </c>
      <c r="K2">
        <v>3017.81029962396</v>
      </c>
      <c r="L2">
        <v>2811.9207571499601</v>
      </c>
      <c r="M2">
        <v>38.9122320185988</v>
      </c>
      <c r="N2">
        <v>0.96380033609584703</v>
      </c>
      <c r="O2">
        <v>6.8668316256206703</v>
      </c>
      <c r="P2">
        <v>35.605548799711698</v>
      </c>
      <c r="Q2">
        <v>2.7693133613755E-2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1586658.00970613</v>
      </c>
      <c r="F3">
        <v>4385.3500000000004</v>
      </c>
      <c r="G3">
        <v>1.8616322411206701</v>
      </c>
      <c r="H3">
        <v>8.4996637207253407</v>
      </c>
      <c r="I3">
        <v>7.5337152839809393E-2</v>
      </c>
      <c r="J3">
        <v>-0.595068249841323</v>
      </c>
      <c r="K3">
        <v>4062.0461971396298</v>
      </c>
      <c r="L3">
        <v>3852.1971070715999</v>
      </c>
      <c r="M3">
        <v>77.955956234354403</v>
      </c>
      <c r="N3">
        <v>1.02506156834497</v>
      </c>
      <c r="O3">
        <v>1.0409659434252601</v>
      </c>
      <c r="P3">
        <v>32.447900936273001</v>
      </c>
      <c r="Q3">
        <v>-1.4581467696286999E-2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1230794.5425016801</v>
      </c>
      <c r="F4">
        <v>1615.75</v>
      </c>
      <c r="G4">
        <v>-28.457557352962599</v>
      </c>
      <c r="H4">
        <v>-7.3830415446790996</v>
      </c>
      <c r="I4">
        <v>-4.37138644781907</v>
      </c>
      <c r="J4">
        <v>-1.86689265936407</v>
      </c>
      <c r="K4">
        <v>1604.9201684320799</v>
      </c>
      <c r="L4">
        <v>1558.5173194546901</v>
      </c>
      <c r="M4">
        <v>45.648033809239301</v>
      </c>
      <c r="N4">
        <v>0.987166498063063</v>
      </c>
      <c r="O4">
        <v>11.0320284697508</v>
      </c>
      <c r="P4">
        <v>18.495838069744401</v>
      </c>
      <c r="Q4">
        <v>-9.5276377460197001E-2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891190.86103348399</v>
      </c>
      <c r="F5">
        <v>1491.55</v>
      </c>
      <c r="G5">
        <v>41.2980861775577</v>
      </c>
      <c r="H5">
        <v>-2.2870343247572</v>
      </c>
      <c r="I5">
        <v>12.560437755930799</v>
      </c>
      <c r="J5">
        <v>-1.8405027430010199</v>
      </c>
      <c r="K5">
        <v>1416.28428460551</v>
      </c>
      <c r="L5">
        <v>1221.1387044450801</v>
      </c>
      <c r="M5">
        <v>59.949756507894897</v>
      </c>
      <c r="N5">
        <v>0.66936196990397001</v>
      </c>
      <c r="O5">
        <v>2.99688243773257</v>
      </c>
      <c r="P5">
        <v>76.087598134702802</v>
      </c>
      <c r="Q5">
        <v>0.14349416791910699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855163.66565282003</v>
      </c>
      <c r="F6">
        <v>1214.9000000000001</v>
      </c>
      <c r="G6">
        <v>-4.6137491993534399</v>
      </c>
      <c r="H6">
        <v>-2.6280868445398</v>
      </c>
      <c r="I6">
        <v>3.3174500599652301</v>
      </c>
      <c r="J6">
        <v>-3.5521835741203098</v>
      </c>
      <c r="K6">
        <v>1185.63409337959</v>
      </c>
      <c r="L6">
        <v>1085.45738134569</v>
      </c>
      <c r="M6">
        <v>46.465850131824901</v>
      </c>
      <c r="N6">
        <v>0.98921147776908502</v>
      </c>
      <c r="O6">
        <v>3.5311548275578102</v>
      </c>
      <c r="P6">
        <v>35.139043381534997</v>
      </c>
      <c r="Q6">
        <v>6.0304674893104003E-2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32</v>
      </c>
      <c r="E7">
        <v>778583.18874215998</v>
      </c>
      <c r="F7">
        <v>872.4</v>
      </c>
      <c r="G7">
        <v>14.353667934766399</v>
      </c>
      <c r="H7">
        <v>-0.67145272880696805</v>
      </c>
      <c r="I7">
        <v>21.359846984661399</v>
      </c>
      <c r="J7">
        <v>-0.86707414982543096</v>
      </c>
      <c r="K7">
        <v>844.43356386008895</v>
      </c>
      <c r="L7">
        <v>748.07841053949005</v>
      </c>
      <c r="M7">
        <v>56.6660372236163</v>
      </c>
      <c r="N7">
        <v>0.73539914509577298</v>
      </c>
      <c r="O7">
        <v>4.5392022008253097</v>
      </c>
      <c r="P7">
        <v>60.603829160530097</v>
      </c>
      <c r="Q7">
        <v>8.3739648487520996E-2</v>
      </c>
    </row>
    <row r="8" spans="1:17" x14ac:dyDescent="0.3">
      <c r="A8" t="s">
        <v>33</v>
      </c>
      <c r="B8" t="s">
        <v>34</v>
      </c>
      <c r="C8" t="str">
        <f>IFERROR(VLOOKUP(Table1[[#This Row],[Ticker]],[1]!Table2[[Symbol]:[Industry]],2,FALSE),"-")</f>
        <v>-</v>
      </c>
      <c r="D8" t="s">
        <v>21</v>
      </c>
      <c r="E8">
        <v>773804.57130299998</v>
      </c>
      <c r="F8">
        <v>1868.25</v>
      </c>
      <c r="G8">
        <v>11.496403051728199</v>
      </c>
      <c r="H8">
        <v>16.774451578018301</v>
      </c>
      <c r="I8">
        <v>-2.36204669252009</v>
      </c>
      <c r="J8">
        <v>-7.2232496010375902E-2</v>
      </c>
      <c r="K8">
        <v>1650.28495065735</v>
      </c>
      <c r="L8">
        <v>1546.42520293495</v>
      </c>
      <c r="M8">
        <v>80.310725992561004</v>
      </c>
      <c r="N8">
        <v>1.04482661486868</v>
      </c>
      <c r="O8">
        <v>1.86002943931486</v>
      </c>
      <c r="P8">
        <v>40.127507969248001</v>
      </c>
      <c r="Q8">
        <v>-4.7038250353364001E-2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743882.97961460997</v>
      </c>
      <c r="F9">
        <v>1176.0999999999999</v>
      </c>
      <c r="G9">
        <v>57.469348907806797</v>
      </c>
      <c r="H9">
        <v>15.6753818622329</v>
      </c>
      <c r="I9">
        <v>8.9863455147196305</v>
      </c>
      <c r="J9">
        <v>5.8854350053715496</v>
      </c>
      <c r="K9">
        <v>1055.8209451953501</v>
      </c>
      <c r="L9">
        <v>925.25910381442702</v>
      </c>
      <c r="M9">
        <v>69.700643659905495</v>
      </c>
      <c r="N9">
        <v>1.61934212337953</v>
      </c>
      <c r="O9">
        <v>1.7770597738287499</v>
      </c>
      <c r="P9">
        <v>96.886247593538101</v>
      </c>
      <c r="Q9">
        <v>7.6119237856610003E-3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635717.15980302996</v>
      </c>
      <c r="F10">
        <v>2705.65</v>
      </c>
      <c r="G10">
        <v>-20.654198414440501</v>
      </c>
      <c r="H10">
        <v>5.88524038343441</v>
      </c>
      <c r="I10">
        <v>-5.8155958395875498</v>
      </c>
      <c r="J10">
        <v>-4.2262913506001896</v>
      </c>
      <c r="K10">
        <v>2556.1521150202002</v>
      </c>
      <c r="L10">
        <v>2474.15731072771</v>
      </c>
      <c r="M10">
        <v>59.766766568083597</v>
      </c>
      <c r="N10">
        <v>1.09663723067541</v>
      </c>
      <c r="O10">
        <v>3.9047918245153701</v>
      </c>
      <c r="P10">
        <v>24.566653622154099</v>
      </c>
      <c r="Q10">
        <v>-5.3070247817281001E-2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619329.25634043501</v>
      </c>
      <c r="F11">
        <v>495.35</v>
      </c>
      <c r="G11">
        <v>-19.943874186794499</v>
      </c>
      <c r="H11">
        <v>11.675695145440899</v>
      </c>
      <c r="I11">
        <v>-2.66189142513982</v>
      </c>
      <c r="J11">
        <v>-3.4321038498662499</v>
      </c>
      <c r="K11">
        <v>453.01567204832901</v>
      </c>
      <c r="L11">
        <v>436.64501912341501</v>
      </c>
      <c r="M11">
        <v>67.871850051960493</v>
      </c>
      <c r="N11">
        <v>1.3063413845263301</v>
      </c>
      <c r="O11">
        <v>3.0887251438376802</v>
      </c>
      <c r="P11">
        <v>24.039063478151899</v>
      </c>
      <c r="Q11">
        <v>0.11165201110428701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524560.55434999999</v>
      </c>
      <c r="F12">
        <v>3815</v>
      </c>
      <c r="G12">
        <v>15.9684419353131</v>
      </c>
      <c r="H12">
        <v>3.54057700855209</v>
      </c>
      <c r="I12">
        <v>-5.21192919848444</v>
      </c>
      <c r="J12">
        <v>4.6664873305854302</v>
      </c>
      <c r="K12">
        <v>3617.59363592723</v>
      </c>
      <c r="L12">
        <v>3387.8623035168898</v>
      </c>
      <c r="M12">
        <v>73.133023485379695</v>
      </c>
      <c r="N12">
        <v>0.99759023131190405</v>
      </c>
      <c r="O12">
        <v>2.7496723460026198</v>
      </c>
      <c r="P12">
        <v>47.508023044503702</v>
      </c>
      <c r="Q12">
        <v>0.13125810409147201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444509.44748074003</v>
      </c>
      <c r="F13">
        <v>1642.6</v>
      </c>
      <c r="G13">
        <v>20.783482690184201</v>
      </c>
      <c r="H13">
        <v>8.2018097201476792</v>
      </c>
      <c r="I13">
        <v>-10.6203536834396</v>
      </c>
      <c r="J13">
        <v>7.5096132122086795E-2</v>
      </c>
      <c r="K13">
        <v>1510.88122929066</v>
      </c>
      <c r="L13">
        <v>1435.7226755368899</v>
      </c>
      <c r="M13">
        <v>78.603447491980504</v>
      </c>
      <c r="N13">
        <v>0.75464530337767299</v>
      </c>
      <c r="O13">
        <v>3.3331304030196098</v>
      </c>
      <c r="P13">
        <v>49.872262773722603</v>
      </c>
      <c r="Q13">
        <v>2.4030989791744999E-2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424870.90829391999</v>
      </c>
      <c r="F14">
        <v>1156.6500000000001</v>
      </c>
      <c r="G14">
        <v>54.0168532920556</v>
      </c>
      <c r="H14">
        <v>14.074565662441399</v>
      </c>
      <c r="I14">
        <v>15.9669224341211</v>
      </c>
      <c r="J14">
        <v>14.279764034205799</v>
      </c>
      <c r="K14">
        <v>1012.94300377984</v>
      </c>
      <c r="L14">
        <v>889.16623471224204</v>
      </c>
      <c r="M14">
        <v>84.064461978117805</v>
      </c>
      <c r="N14">
        <v>1.07713940430246</v>
      </c>
      <c r="O14">
        <v>1.93230450006482</v>
      </c>
      <c r="P14">
        <v>94.951963593460306</v>
      </c>
      <c r="Q14">
        <v>0.17507949699803699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421002.74083377502</v>
      </c>
      <c r="F15">
        <v>6806.95</v>
      </c>
      <c r="G15">
        <v>-33.068575357811</v>
      </c>
      <c r="H15">
        <v>-7.3124841939739698</v>
      </c>
      <c r="I15">
        <v>-15.6614950354586</v>
      </c>
      <c r="J15">
        <v>0.94415724982243399</v>
      </c>
      <c r="K15">
        <v>6958.4101728802498</v>
      </c>
      <c r="L15">
        <v>6999.4449121936104</v>
      </c>
      <c r="M15">
        <v>43.068256874247503</v>
      </c>
      <c r="N15">
        <v>0.98410133268724698</v>
      </c>
      <c r="O15">
        <v>20.347585923210801</v>
      </c>
      <c r="P15">
        <v>10.0059795080642</v>
      </c>
      <c r="Q15">
        <v>-5.0129532803992002E-2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420432.93106451997</v>
      </c>
      <c r="F16">
        <v>334.2</v>
      </c>
      <c r="G16">
        <v>62.4496033177737</v>
      </c>
      <c r="H16">
        <v>17.2146498796046</v>
      </c>
      <c r="I16">
        <v>17.641369488218398</v>
      </c>
      <c r="J16">
        <v>4.0057348598111497</v>
      </c>
      <c r="K16">
        <v>295.97451683922498</v>
      </c>
      <c r="L16">
        <v>254.61887509672999</v>
      </c>
      <c r="M16">
        <v>70.162129834701403</v>
      </c>
      <c r="N16">
        <v>1.40189291020742</v>
      </c>
      <c r="O16">
        <v>1.60083782166369</v>
      </c>
      <c r="P16">
        <v>94.982497082847104</v>
      </c>
      <c r="Q16">
        <v>0.127188979259859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412529.65806694998</v>
      </c>
      <c r="F17">
        <v>1719.35</v>
      </c>
      <c r="G17">
        <v>22.5086769240067</v>
      </c>
      <c r="H17">
        <v>8.3972654355194791</v>
      </c>
      <c r="I17">
        <v>6.3670541952897697</v>
      </c>
      <c r="J17">
        <v>4.2009364606115502</v>
      </c>
      <c r="K17">
        <v>1570.84282216414</v>
      </c>
      <c r="L17">
        <v>1432.9329830305201</v>
      </c>
      <c r="M17">
        <v>77.658987561467299</v>
      </c>
      <c r="N17">
        <v>0.95674223466387098</v>
      </c>
      <c r="O17">
        <v>0.67467356849972804</v>
      </c>
      <c r="P17">
        <v>60.9350868161183</v>
      </c>
      <c r="Q17">
        <v>9.7742249463167993E-2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51</v>
      </c>
      <c r="E18">
        <v>412364.12800691999</v>
      </c>
      <c r="F18">
        <v>13115.8</v>
      </c>
      <c r="G18">
        <v>7.2412842291752604</v>
      </c>
      <c r="H18">
        <v>3.35812761696033</v>
      </c>
      <c r="I18">
        <v>13.9053899896454</v>
      </c>
      <c r="J18">
        <v>-0.30539953942898401</v>
      </c>
      <c r="K18">
        <v>12509.926824947999</v>
      </c>
      <c r="L18">
        <v>11620.000123993599</v>
      </c>
      <c r="M18">
        <v>78.192881830616798</v>
      </c>
      <c r="N18">
        <v>0.72122578532358295</v>
      </c>
      <c r="O18">
        <v>1.97624239466902</v>
      </c>
      <c r="P18">
        <v>41.728845977210199</v>
      </c>
      <c r="Q18">
        <v>5.4866281345679002E-2</v>
      </c>
    </row>
    <row r="19" spans="1:17" x14ac:dyDescent="0.3">
      <c r="A19" t="s">
        <v>63</v>
      </c>
      <c r="B19" t="s">
        <v>64</v>
      </c>
      <c r="C19" t="str">
        <f>IFERROR(VLOOKUP(Table1[[#This Row],[Ticker]],[1]!Table2[[Symbol]:[Industry]],2,FALSE),"-")</f>
        <v>-</v>
      </c>
      <c r="D19" t="s">
        <v>65</v>
      </c>
      <c r="E19">
        <v>403381.31117439998</v>
      </c>
      <c r="F19">
        <v>416</v>
      </c>
      <c r="G19">
        <v>64.209173744920804</v>
      </c>
      <c r="H19">
        <v>3.39265509519065</v>
      </c>
      <c r="I19">
        <v>16.1773800389313</v>
      </c>
      <c r="J19">
        <v>3.8433374656743502</v>
      </c>
      <c r="K19">
        <v>374.62854403488097</v>
      </c>
      <c r="L19">
        <v>326.91258668923098</v>
      </c>
      <c r="M19">
        <v>79.501149402750301</v>
      </c>
      <c r="N19">
        <v>1.33404620929291</v>
      </c>
      <c r="O19">
        <v>0.33653846153844902</v>
      </c>
      <c r="P19">
        <v>98.425948008585706</v>
      </c>
      <c r="Q19">
        <v>0.18524521861837601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68</v>
      </c>
      <c r="E20">
        <v>361311.95528974</v>
      </c>
      <c r="F20">
        <v>3169.4</v>
      </c>
      <c r="G20">
        <v>0.86214516735034497</v>
      </c>
      <c r="H20">
        <v>-4.7009465477409904</v>
      </c>
      <c r="I20">
        <v>-13.9741859930358</v>
      </c>
      <c r="J20">
        <v>2.0702848923052</v>
      </c>
      <c r="K20">
        <v>3119.14068046594</v>
      </c>
      <c r="L20">
        <v>2979.5218183323</v>
      </c>
      <c r="M20">
        <v>70.670222229891195</v>
      </c>
      <c r="N20">
        <v>0.471219252731919</v>
      </c>
      <c r="O20">
        <v>18.126459266738099</v>
      </c>
      <c r="P20">
        <v>47.964519140989701</v>
      </c>
      <c r="Q20">
        <v>6.7979665262217007E-2</v>
      </c>
    </row>
    <row r="21" spans="1:17" x14ac:dyDescent="0.3">
      <c r="A21" t="s">
        <v>69</v>
      </c>
      <c r="B21" t="s">
        <v>70</v>
      </c>
      <c r="C21" t="str">
        <f>IFERROR(VLOOKUP(Table1[[#This Row],[Ticker]],[1]!Table2[[Symbol]:[Industry]],2,FALSE),"-")</f>
        <v>-</v>
      </c>
      <c r="D21" t="s">
        <v>24</v>
      </c>
      <c r="E21">
        <v>360443.02837880998</v>
      </c>
      <c r="F21">
        <v>1166.0999999999999</v>
      </c>
      <c r="G21">
        <v>-4.0651155051953101</v>
      </c>
      <c r="H21">
        <v>-10.9934209815677</v>
      </c>
      <c r="I21">
        <v>-5.63528438714674</v>
      </c>
      <c r="J21">
        <v>-9.0605225139101293</v>
      </c>
      <c r="K21">
        <v>1217.9450484895599</v>
      </c>
      <c r="L21">
        <v>1118.175283734</v>
      </c>
      <c r="M21">
        <v>14.387845399930301</v>
      </c>
      <c r="N21">
        <v>1.24923340419215</v>
      </c>
      <c r="O21">
        <v>14.8829431438127</v>
      </c>
      <c r="P21">
        <v>25.772528717036</v>
      </c>
      <c r="Q21">
        <v>2.5636164805394001E-2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-</v>
      </c>
      <c r="D22" t="s">
        <v>24</v>
      </c>
      <c r="E22">
        <v>359432.21696947998</v>
      </c>
      <c r="F22">
        <v>1807.9</v>
      </c>
      <c r="G22">
        <v>-28.931085816845702</v>
      </c>
      <c r="H22">
        <v>-4.8399830570203601</v>
      </c>
      <c r="I22">
        <v>-15.7967967268444</v>
      </c>
      <c r="J22">
        <v>-0.74236966188845899</v>
      </c>
      <c r="K22">
        <v>1775.6099488828499</v>
      </c>
      <c r="L22">
        <v>1768.28681911682</v>
      </c>
      <c r="M22">
        <v>53.711353839801298</v>
      </c>
      <c r="N22">
        <v>0.844210209432669</v>
      </c>
      <c r="O22">
        <v>6.56009735051716</v>
      </c>
      <c r="P22">
        <v>17.103345532273199</v>
      </c>
      <c r="Q22">
        <v>-8.9432145087178005E-2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51</v>
      </c>
      <c r="E23">
        <v>348420.84484704002</v>
      </c>
      <c r="F23">
        <v>2907.8</v>
      </c>
      <c r="G23">
        <v>70.801622061942496</v>
      </c>
      <c r="H23">
        <v>-1.0121706005296101</v>
      </c>
      <c r="I23">
        <v>61.2186667137968</v>
      </c>
      <c r="J23">
        <v>1.6244830121704501</v>
      </c>
      <c r="K23">
        <v>2716.9802269255201</v>
      </c>
      <c r="L23">
        <v>2171.4711244680102</v>
      </c>
      <c r="M23">
        <v>62.773143755963602</v>
      </c>
      <c r="N23">
        <v>0.72515130175659004</v>
      </c>
      <c r="O23">
        <v>3.6350505536831799</v>
      </c>
      <c r="P23">
        <v>105.389369592089</v>
      </c>
      <c r="Q23">
        <v>0.19546641034683401</v>
      </c>
    </row>
    <row r="24" spans="1:17" x14ac:dyDescent="0.3">
      <c r="A24" t="s">
        <v>75</v>
      </c>
      <c r="B24" t="s">
        <v>76</v>
      </c>
      <c r="C24" t="str">
        <f>IFERROR(VLOOKUP(Table1[[#This Row],[Ticker]],[1]!Table2[[Symbol]:[Industry]],2,FALSE),"-")</f>
        <v>-</v>
      </c>
      <c r="D24" t="s">
        <v>77</v>
      </c>
      <c r="E24">
        <v>342588.62613455998</v>
      </c>
      <c r="F24">
        <v>11887.2</v>
      </c>
      <c r="G24">
        <v>16.596142242788002</v>
      </c>
      <c r="H24">
        <v>-2.76196173650612</v>
      </c>
      <c r="I24">
        <v>2.0691784306413599</v>
      </c>
      <c r="J24">
        <v>0.441618813990801</v>
      </c>
      <c r="K24">
        <v>11120.2382814171</v>
      </c>
      <c r="L24">
        <v>9966.8216447245504</v>
      </c>
      <c r="M24">
        <v>64.403897705415204</v>
      </c>
      <c r="N24">
        <v>0.99157419591109797</v>
      </c>
      <c r="O24">
        <v>1.6050878255602501</v>
      </c>
      <c r="P24">
        <v>48.819740474357303</v>
      </c>
      <c r="Q24">
        <v>2.6980415528137E-2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-</v>
      </c>
      <c r="D25" t="s">
        <v>80</v>
      </c>
      <c r="E25">
        <v>339120.21297554998</v>
      </c>
      <c r="F25">
        <v>1569.9</v>
      </c>
      <c r="G25">
        <v>75.514910867492404</v>
      </c>
      <c r="H25">
        <v>0.85019547694753195</v>
      </c>
      <c r="I25">
        <v>15.1500317465003</v>
      </c>
      <c r="J25">
        <v>0.15094860178507999</v>
      </c>
      <c r="K25">
        <v>1456.0512338905601</v>
      </c>
      <c r="L25">
        <v>1246.2312907999799</v>
      </c>
      <c r="M25">
        <v>75.863263710034602</v>
      </c>
      <c r="N25">
        <v>0.50704020076260803</v>
      </c>
      <c r="O25">
        <v>3.2804637238040599</v>
      </c>
      <c r="P25">
        <v>108.888297518461</v>
      </c>
      <c r="Q25">
        <v>7.7923125843807006E-2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329227.90087499999</v>
      </c>
      <c r="F26">
        <v>4922.8500000000004</v>
      </c>
      <c r="G26">
        <v>122.224012064086</v>
      </c>
      <c r="H26">
        <v>-9.5945978493567097</v>
      </c>
      <c r="I26">
        <v>49.2815835568002</v>
      </c>
      <c r="J26">
        <v>0.127904148262557</v>
      </c>
      <c r="K26">
        <v>4945.9598466511898</v>
      </c>
      <c r="L26">
        <v>3754.6897711649499</v>
      </c>
      <c r="M26">
        <v>39.9810806334864</v>
      </c>
      <c r="N26">
        <v>0.97680798787854695</v>
      </c>
      <c r="O26">
        <v>15.273672770854199</v>
      </c>
      <c r="P26">
        <v>178.47324357958999</v>
      </c>
      <c r="Q26">
        <v>0.26926754748075599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323847.02497758</v>
      </c>
      <c r="F27">
        <v>348.2</v>
      </c>
      <c r="G27">
        <v>48.192905531592999</v>
      </c>
      <c r="H27">
        <v>2.1676124386740501</v>
      </c>
      <c r="I27">
        <v>19.4383704097358</v>
      </c>
      <c r="J27">
        <v>3.1591806429436899</v>
      </c>
      <c r="K27">
        <v>328.35066042944902</v>
      </c>
      <c r="L27">
        <v>279.99076171882399</v>
      </c>
      <c r="M27">
        <v>64.450647605598505</v>
      </c>
      <c r="N27">
        <v>0.86968892084438598</v>
      </c>
      <c r="O27">
        <v>2.5129236071223402</v>
      </c>
      <c r="P27">
        <v>93.646159193604404</v>
      </c>
      <c r="Q27">
        <v>0.1166033978368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321817.67323593999</v>
      </c>
      <c r="F28">
        <v>522.20000000000005</v>
      </c>
      <c r="G28">
        <v>101.475625638634</v>
      </c>
      <c r="H28">
        <v>6.0773646790536002</v>
      </c>
      <c r="I28">
        <v>13.726945237778599</v>
      </c>
      <c r="J28">
        <v>4.4294975125162201</v>
      </c>
      <c r="K28">
        <v>486.56624542083802</v>
      </c>
      <c r="L28">
        <v>421.517950225795</v>
      </c>
      <c r="M28">
        <v>74.654149598997407</v>
      </c>
      <c r="N28">
        <v>0.91965987430197405</v>
      </c>
      <c r="O28">
        <v>0.995787054768282</v>
      </c>
      <c r="P28">
        <v>130.196164866652</v>
      </c>
      <c r="Q28">
        <v>0.14939226223612301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321198.58869945997</v>
      </c>
      <c r="F29">
        <v>4935.95</v>
      </c>
      <c r="G29">
        <v>5.2164925089285603</v>
      </c>
      <c r="H29">
        <v>2.8790055129537202</v>
      </c>
      <c r="I29">
        <v>15.2971914296074</v>
      </c>
      <c r="J29">
        <v>-4.2500799600551797</v>
      </c>
      <c r="K29">
        <v>4841.53349711585</v>
      </c>
      <c r="L29">
        <v>4370.3376274418897</v>
      </c>
      <c r="M29">
        <v>40.299918582133301</v>
      </c>
      <c r="N29">
        <v>1.02342579185425</v>
      </c>
      <c r="O29">
        <v>5.7344584122610698</v>
      </c>
      <c r="P29">
        <v>41.380594343000297</v>
      </c>
      <c r="Q29">
        <v>8.9472849433520005E-3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306830.15829619998</v>
      </c>
      <c r="F30">
        <v>3458.95</v>
      </c>
      <c r="G30">
        <v>-11.167743472099099</v>
      </c>
      <c r="H30">
        <v>-1.65552926980966</v>
      </c>
      <c r="I30">
        <v>-21.299163537433301</v>
      </c>
      <c r="J30">
        <v>-2.32896953020798</v>
      </c>
      <c r="K30">
        <v>3383.87682217785</v>
      </c>
      <c r="L30">
        <v>3390.79517294073</v>
      </c>
      <c r="M30">
        <v>60.843085719340003</v>
      </c>
      <c r="N30">
        <v>1.21395310186779</v>
      </c>
      <c r="O30">
        <v>12.3736972202546</v>
      </c>
      <c r="P30">
        <v>20.000346927093201</v>
      </c>
      <c r="Q30">
        <v>7.3702739260902997E-2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295696.53601855499</v>
      </c>
      <c r="F31">
        <v>3084.45</v>
      </c>
      <c r="G31">
        <v>-34.983113806232602</v>
      </c>
      <c r="H31">
        <v>-2.0363747705377699E-2</v>
      </c>
      <c r="I31">
        <v>-10.5661060987838</v>
      </c>
      <c r="J31">
        <v>1.12442055248385</v>
      </c>
      <c r="K31">
        <v>2927.9208264261201</v>
      </c>
      <c r="L31">
        <v>2980.6959075733498</v>
      </c>
      <c r="M31">
        <v>77.235124859261404</v>
      </c>
      <c r="N31">
        <v>1.4205208648116701</v>
      </c>
      <c r="O31">
        <v>10.9744038645463</v>
      </c>
      <c r="P31">
        <v>15.518145387813099</v>
      </c>
      <c r="Q31">
        <v>-6.4499556478511993E-2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292602.47933616</v>
      </c>
      <c r="F32">
        <v>1847.2</v>
      </c>
      <c r="G32">
        <v>42.645736717705198</v>
      </c>
      <c r="H32">
        <v>-0.49724164665583398</v>
      </c>
      <c r="I32">
        <v>-4.1990228642832603</v>
      </c>
      <c r="J32">
        <v>3.05968338922293</v>
      </c>
      <c r="K32">
        <v>1792.1839449373499</v>
      </c>
      <c r="L32">
        <v>1654.99350778144</v>
      </c>
      <c r="M32">
        <v>72.5768436779979</v>
      </c>
      <c r="N32">
        <v>1.78089960627753</v>
      </c>
      <c r="O32">
        <v>17.697055002165399</v>
      </c>
      <c r="P32">
        <v>126.497455704739</v>
      </c>
      <c r="Q32">
        <v>6.5074821983618997E-2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65</v>
      </c>
      <c r="E33">
        <v>283272.88052174501</v>
      </c>
      <c r="F33">
        <v>734.45</v>
      </c>
      <c r="G33">
        <v>142.42335804688699</v>
      </c>
      <c r="H33">
        <v>-1.9432775481048601</v>
      </c>
      <c r="I33">
        <v>15.676238887368701</v>
      </c>
      <c r="J33">
        <v>1.7091056207117099</v>
      </c>
      <c r="K33">
        <v>701.24678503465498</v>
      </c>
      <c r="L33">
        <v>580.03382851329002</v>
      </c>
      <c r="M33">
        <v>73.390324448118207</v>
      </c>
      <c r="N33">
        <v>0.55621139951128795</v>
      </c>
      <c r="O33">
        <v>21.975628020967999</v>
      </c>
      <c r="P33">
        <v>183.02504816955599</v>
      </c>
      <c r="Q33">
        <v>0.17999233539537299</v>
      </c>
    </row>
    <row r="34" spans="1:17" x14ac:dyDescent="0.3">
      <c r="A34" t="s">
        <v>104</v>
      </c>
      <c r="B34" t="s">
        <v>105</v>
      </c>
      <c r="C34" t="str">
        <f>IFERROR(VLOOKUP(Table1[[#This Row],[Ticker]],[1]!Table2[[Symbol]:[Industry]],2,FALSE),"-")</f>
        <v>-</v>
      </c>
      <c r="D34" t="s">
        <v>106</v>
      </c>
      <c r="E34">
        <v>273314.75951499998</v>
      </c>
      <c r="F34">
        <v>646.85</v>
      </c>
      <c r="G34">
        <v>74.605657446238197</v>
      </c>
      <c r="H34">
        <v>-8.1058402695509297</v>
      </c>
      <c r="I34">
        <v>89.0465869908992</v>
      </c>
      <c r="J34">
        <v>0.33110015989907599</v>
      </c>
      <c r="K34">
        <v>625.97637772279199</v>
      </c>
      <c r="L34">
        <v>473.81518723935699</v>
      </c>
      <c r="M34">
        <v>54.210281588454897</v>
      </c>
      <c r="N34">
        <v>0.16468891571159799</v>
      </c>
      <c r="O34">
        <v>24.866661513488399</v>
      </c>
      <c r="P34">
        <v>127.28390723822901</v>
      </c>
      <c r="Q34">
        <v>6.1020889474481997E-2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21</v>
      </c>
      <c r="E35">
        <v>272723.20509060001</v>
      </c>
      <c r="F35">
        <v>522</v>
      </c>
      <c r="G35">
        <v>2.43890319083564</v>
      </c>
      <c r="H35">
        <v>-2.5619813717708202</v>
      </c>
      <c r="I35">
        <v>-5.6754796952310604</v>
      </c>
      <c r="J35">
        <v>1.4756672653777601</v>
      </c>
      <c r="K35">
        <v>508.10163541736</v>
      </c>
      <c r="L35">
        <v>472.97239525249699</v>
      </c>
      <c r="M35">
        <v>47.425611167727901</v>
      </c>
      <c r="N35">
        <v>1.34032468427787</v>
      </c>
      <c r="O35">
        <v>11.091954022988499</v>
      </c>
      <c r="P35">
        <v>39.181442474336698</v>
      </c>
      <c r="Q35">
        <v>-0.10984163471042301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111</v>
      </c>
      <c r="E36">
        <v>269804.89979351999</v>
      </c>
      <c r="F36">
        <v>9664.2000000000007</v>
      </c>
      <c r="G36">
        <v>69.662112172814702</v>
      </c>
      <c r="H36">
        <v>-3.4961254210921999</v>
      </c>
      <c r="I36">
        <v>11.194018570359701</v>
      </c>
      <c r="J36">
        <v>-7.0868146142007302E-2</v>
      </c>
      <c r="K36">
        <v>9395.0463288751798</v>
      </c>
      <c r="L36">
        <v>8059.9925118344399</v>
      </c>
      <c r="M36">
        <v>64.365959976729897</v>
      </c>
      <c r="N36">
        <v>1.1217873061355399</v>
      </c>
      <c r="O36">
        <v>3.87616150328014</v>
      </c>
      <c r="P36">
        <v>112.820964545254</v>
      </c>
      <c r="Q36">
        <v>0.12050418322248201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263217.46946995403</v>
      </c>
      <c r="F37">
        <v>1651.65</v>
      </c>
      <c r="G37">
        <v>-22.972712361712201</v>
      </c>
      <c r="H37">
        <v>-0.12106680660895899</v>
      </c>
      <c r="I37">
        <v>-13.3498983716139</v>
      </c>
      <c r="J37">
        <v>0.229686969061935</v>
      </c>
      <c r="K37">
        <v>1598.42485707982</v>
      </c>
      <c r="L37">
        <v>1591.3822735311301</v>
      </c>
      <c r="M37">
        <v>67.9968797296969</v>
      </c>
      <c r="N37">
        <v>1.3318661095320801</v>
      </c>
      <c r="O37">
        <v>5.4097417733781397</v>
      </c>
      <c r="P37">
        <v>16.3912476656918</v>
      </c>
      <c r="Q37">
        <v>-3.2147041417183997E-2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18</v>
      </c>
      <c r="E38">
        <v>256540.53770396099</v>
      </c>
      <c r="F38">
        <v>181.67</v>
      </c>
      <c r="G38">
        <v>67.470699429983</v>
      </c>
      <c r="H38">
        <v>6.5465724627197304</v>
      </c>
      <c r="I38">
        <v>8.7808420338784803</v>
      </c>
      <c r="J38">
        <v>8.1282136922801005</v>
      </c>
      <c r="K38">
        <v>169.71972869092301</v>
      </c>
      <c r="L38">
        <v>150.373765951454</v>
      </c>
      <c r="M38">
        <v>70.763172745667205</v>
      </c>
      <c r="N38">
        <v>1.2438577863956699</v>
      </c>
      <c r="O38">
        <v>8.3282875543568107</v>
      </c>
      <c r="P38">
        <v>112.47953216374199</v>
      </c>
      <c r="Q38">
        <v>0.116788308419561</v>
      </c>
    </row>
    <row r="39" spans="1:17" x14ac:dyDescent="0.3">
      <c r="A39" t="s">
        <v>116</v>
      </c>
      <c r="B39" t="s">
        <v>117</v>
      </c>
      <c r="C39" t="str">
        <f>IFERROR(VLOOKUP(Table1[[#This Row],[Ticker]],[1]!Table2[[Symbol]:[Industry]],2,FALSE),"-")</f>
        <v>-</v>
      </c>
      <c r="D39" t="s">
        <v>118</v>
      </c>
      <c r="E39">
        <v>254017.01668895001</v>
      </c>
      <c r="F39">
        <v>7132.9</v>
      </c>
      <c r="G39">
        <v>52.772971419270803</v>
      </c>
      <c r="H39">
        <v>-12.542537854533601</v>
      </c>
      <c r="I39">
        <v>57.429383535112997</v>
      </c>
      <c r="J39">
        <v>0.73884664698374403</v>
      </c>
      <c r="K39">
        <v>7092.5476773171404</v>
      </c>
      <c r="L39">
        <v>5641.8872429764797</v>
      </c>
      <c r="M39">
        <v>49.460046194989403</v>
      </c>
      <c r="N39">
        <v>0.92673044411163297</v>
      </c>
      <c r="O39">
        <v>11.717534242734301</v>
      </c>
      <c r="P39">
        <v>119.744300677757</v>
      </c>
      <c r="Q39">
        <v>0.163438161924023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253071.61869</v>
      </c>
      <c r="F40">
        <v>193.65</v>
      </c>
      <c r="G40">
        <v>380.62653887151799</v>
      </c>
      <c r="H40">
        <v>9.21168804955464</v>
      </c>
      <c r="I40">
        <v>-4.2838669012616304</v>
      </c>
      <c r="J40">
        <v>-1.5793565172802</v>
      </c>
      <c r="K40">
        <v>183.93145552250701</v>
      </c>
      <c r="L40">
        <v>141.78138729755901</v>
      </c>
      <c r="M40">
        <v>48.170719199446403</v>
      </c>
      <c r="N40">
        <v>1.06695424622129</v>
      </c>
      <c r="O40">
        <v>18.254583010586099</v>
      </c>
      <c r="P40">
        <v>450.924608819345</v>
      </c>
      <c r="Q40">
        <v>0.17586404878098699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236830.74399660001</v>
      </c>
      <c r="F41">
        <v>2456.35</v>
      </c>
      <c r="G41">
        <v>-17.397525843775799</v>
      </c>
      <c r="H41">
        <v>-7.7667589120460603</v>
      </c>
      <c r="I41">
        <v>-16.827487020284</v>
      </c>
      <c r="J41">
        <v>-6.5664179925508899</v>
      </c>
      <c r="K41">
        <v>2533.05065157333</v>
      </c>
      <c r="L41">
        <v>2468.06511938225</v>
      </c>
      <c r="M41">
        <v>18.659218500716101</v>
      </c>
      <c r="N41">
        <v>1.40087102952135</v>
      </c>
      <c r="O41">
        <v>12.7404482260264</v>
      </c>
      <c r="P41">
        <v>14.5151515151515</v>
      </c>
      <c r="Q41">
        <v>-1.9465475448574E-2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231025.559890545</v>
      </c>
      <c r="F42">
        <v>316.05</v>
      </c>
      <c r="G42">
        <v>115.502679027024</v>
      </c>
      <c r="H42">
        <v>-1.3627581693798301</v>
      </c>
      <c r="I42">
        <v>55.1645164639841</v>
      </c>
      <c r="J42">
        <v>3.05915114042004</v>
      </c>
      <c r="K42">
        <v>298.85267843375101</v>
      </c>
      <c r="L42">
        <v>230.01414239671001</v>
      </c>
      <c r="M42">
        <v>52.3786215823012</v>
      </c>
      <c r="N42">
        <v>0.79427048400300504</v>
      </c>
      <c r="O42">
        <v>7.7361177028950996</v>
      </c>
      <c r="P42">
        <v>155.910931174089</v>
      </c>
      <c r="Q42">
        <v>0.23061341657963699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226229.2708082</v>
      </c>
      <c r="F43">
        <v>928.25</v>
      </c>
      <c r="G43">
        <v>-12.6589657062275</v>
      </c>
      <c r="H43">
        <v>-6.87550133378104</v>
      </c>
      <c r="I43">
        <v>-1.45834730361597</v>
      </c>
      <c r="J43">
        <v>-1.1616474832569801</v>
      </c>
      <c r="K43">
        <v>907.79756558812505</v>
      </c>
      <c r="L43">
        <v>854.637043575912</v>
      </c>
      <c r="M43">
        <v>62.989275038373698</v>
      </c>
      <c r="N43">
        <v>0.79036234983540099</v>
      </c>
      <c r="O43">
        <v>3.3557769997306601</v>
      </c>
      <c r="P43">
        <v>28.3886583679114</v>
      </c>
      <c r="Q43">
        <v>-2.6976021568060001E-2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220092.34033898899</v>
      </c>
      <c r="F44">
        <v>889.15</v>
      </c>
      <c r="G44">
        <v>45.091775735203903</v>
      </c>
      <c r="H44">
        <v>3.04791739420136</v>
      </c>
      <c r="I44">
        <v>-4.0625390429501698</v>
      </c>
      <c r="J44">
        <v>7.9849491857769799</v>
      </c>
      <c r="K44">
        <v>842.37518710097595</v>
      </c>
      <c r="L44">
        <v>773.21729581276497</v>
      </c>
      <c r="M44">
        <v>73.211805377233304</v>
      </c>
      <c r="N44">
        <v>1.2360218201230999</v>
      </c>
      <c r="O44">
        <v>8.8230332339875197</v>
      </c>
      <c r="P44">
        <v>92.020300183565396</v>
      </c>
      <c r="Q44">
        <v>0.116316707018691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54</v>
      </c>
      <c r="E45">
        <v>208705.3855758</v>
      </c>
      <c r="F45">
        <v>328.5</v>
      </c>
      <c r="G45">
        <v>5.6700812432949803</v>
      </c>
      <c r="H45">
        <v>-11.0610511428713</v>
      </c>
      <c r="I45">
        <v>17.4800419796026</v>
      </c>
      <c r="J45">
        <v>-4.16684320240046</v>
      </c>
      <c r="K45">
        <v>345.95696093227002</v>
      </c>
      <c r="L45">
        <v>299.39099895525402</v>
      </c>
      <c r="M45">
        <v>27.510436185748599</v>
      </c>
      <c r="N45">
        <v>0.78523062917067299</v>
      </c>
      <c r="O45">
        <v>20.152207001522001</v>
      </c>
      <c r="P45">
        <v>61.982248520710002</v>
      </c>
    </row>
    <row r="46" spans="1:17" x14ac:dyDescent="0.3">
      <c r="A46" t="s">
        <v>136</v>
      </c>
      <c r="B46" t="s">
        <v>137</v>
      </c>
      <c r="C46" t="str">
        <f>IFERROR(VLOOKUP(Table1[[#This Row],[Ticker]],[1]!Table2[[Symbol]:[Industry]],2,FALSE),"-")</f>
        <v>-</v>
      </c>
      <c r="D46" t="s">
        <v>138</v>
      </c>
      <c r="E46">
        <v>207569.1284779</v>
      </c>
      <c r="F46">
        <v>5839</v>
      </c>
      <c r="G46">
        <v>193.56302155166</v>
      </c>
      <c r="H46">
        <v>-1.24054945370678</v>
      </c>
      <c r="I46">
        <v>74.304861832047493</v>
      </c>
      <c r="J46">
        <v>3.8649173470729101</v>
      </c>
      <c r="K46">
        <v>5187.9568432454198</v>
      </c>
      <c r="L46">
        <v>4005.0249012927302</v>
      </c>
      <c r="M46">
        <v>77.943493923587198</v>
      </c>
      <c r="N46">
        <v>0.98807680783524499</v>
      </c>
      <c r="O46">
        <v>1.37523548552833</v>
      </c>
      <c r="P46">
        <v>249.55699233716399</v>
      </c>
      <c r="Q46">
        <v>0.25264156825237299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130</v>
      </c>
      <c r="E47">
        <v>206390.226967353</v>
      </c>
      <c r="F47">
        <v>165.33</v>
      </c>
      <c r="G47">
        <v>6.9171371076119703</v>
      </c>
      <c r="H47">
        <v>-9.2096803885240099</v>
      </c>
      <c r="I47">
        <v>6.7646443469649498</v>
      </c>
      <c r="J47">
        <v>0.36071541866594498</v>
      </c>
      <c r="K47">
        <v>167.87868935274</v>
      </c>
      <c r="L47">
        <v>152.587781653512</v>
      </c>
      <c r="M47">
        <v>53.957127340179902</v>
      </c>
      <c r="N47">
        <v>0.92958356764125705</v>
      </c>
      <c r="O47">
        <v>11.655476924938</v>
      </c>
      <c r="P47">
        <v>44.267015706806198</v>
      </c>
      <c r="Q47">
        <v>-2.3510738908175E-2</v>
      </c>
    </row>
    <row r="48" spans="1:17" x14ac:dyDescent="0.3">
      <c r="A48" t="s">
        <v>141</v>
      </c>
      <c r="B48" t="s">
        <v>142</v>
      </c>
      <c r="C48" t="str">
        <f>IFERROR(VLOOKUP(Table1[[#This Row],[Ticker]],[1]!Table2[[Symbol]:[Industry]],2,FALSE),"-")</f>
        <v>-</v>
      </c>
      <c r="D48" t="s">
        <v>143</v>
      </c>
      <c r="E48">
        <v>204974.99250888001</v>
      </c>
      <c r="F48">
        <v>1577.4</v>
      </c>
      <c r="G48">
        <v>69.785835514849595</v>
      </c>
      <c r="H48">
        <v>-6.3914770722456504</v>
      </c>
      <c r="I48">
        <v>8.3496342803470505</v>
      </c>
      <c r="J48">
        <v>-0.69320757720418003</v>
      </c>
      <c r="K48">
        <v>1565.5547851762799</v>
      </c>
      <c r="L48">
        <v>1346.6113475690299</v>
      </c>
      <c r="M48">
        <v>42.183869207177104</v>
      </c>
      <c r="N48">
        <v>1.4307979258177299</v>
      </c>
      <c r="O48">
        <v>7.9497907949790596</v>
      </c>
      <c r="P48">
        <v>98.2903834066625</v>
      </c>
      <c r="Q48">
        <v>0.22598484584908299</v>
      </c>
    </row>
    <row r="49" spans="1:17" x14ac:dyDescent="0.3">
      <c r="A49" t="s">
        <v>144</v>
      </c>
      <c r="B49" t="s">
        <v>145</v>
      </c>
      <c r="C49" t="str">
        <f>IFERROR(VLOOKUP(Table1[[#This Row],[Ticker]],[1]!Table2[[Symbol]:[Industry]],2,FALSE),"-")</f>
        <v>-</v>
      </c>
      <c r="D49" t="s">
        <v>146</v>
      </c>
      <c r="E49">
        <v>199594.70012527501</v>
      </c>
      <c r="F49">
        <v>229.45</v>
      </c>
      <c r="G49">
        <v>143.760709735175</v>
      </c>
      <c r="H49">
        <v>11.5177617377276</v>
      </c>
      <c r="I49">
        <v>49.575112344965603</v>
      </c>
      <c r="J49">
        <v>2.0240564457142498</v>
      </c>
      <c r="K49">
        <v>205.62828270490499</v>
      </c>
      <c r="L49">
        <v>164.804215687458</v>
      </c>
      <c r="M49">
        <v>68.524907660140002</v>
      </c>
      <c r="N49">
        <v>0.83782352407863803</v>
      </c>
      <c r="O49">
        <v>1.1113532359991301</v>
      </c>
      <c r="P49">
        <v>181.18872549019599</v>
      </c>
      <c r="Q49">
        <v>4.9096450173616003E-2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77</v>
      </c>
      <c r="E50">
        <v>184765.000122575</v>
      </c>
      <c r="F50">
        <v>2776.75</v>
      </c>
      <c r="G50">
        <v>24.4255819529807</v>
      </c>
      <c r="H50">
        <v>1.2446809256592799</v>
      </c>
      <c r="I50">
        <v>12.8204246583539</v>
      </c>
      <c r="J50">
        <v>-3.54379968602901</v>
      </c>
      <c r="K50">
        <v>2634.0291361827099</v>
      </c>
      <c r="L50">
        <v>2300.3269164184399</v>
      </c>
      <c r="M50">
        <v>46.908612085773903</v>
      </c>
      <c r="N50">
        <v>0.98628162441254796</v>
      </c>
      <c r="O50">
        <v>3.6373458179526499</v>
      </c>
      <c r="P50">
        <v>58.572904306186601</v>
      </c>
      <c r="Q50">
        <v>6.5045689374465004E-2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121</v>
      </c>
      <c r="E51">
        <v>183749.6659968</v>
      </c>
      <c r="F51">
        <v>556.79999999999995</v>
      </c>
      <c r="G51">
        <v>139.97344070210099</v>
      </c>
      <c r="H51">
        <v>9.1170696771847606</v>
      </c>
      <c r="I51">
        <v>10.771355284411399</v>
      </c>
      <c r="J51">
        <v>3.73738344651857</v>
      </c>
      <c r="K51">
        <v>510.57756424768399</v>
      </c>
      <c r="L51">
        <v>413.336087377561</v>
      </c>
      <c r="M51">
        <v>65.137484546078696</v>
      </c>
      <c r="N51">
        <v>0.468371362357972</v>
      </c>
      <c r="O51">
        <v>4.1666666666666696</v>
      </c>
      <c r="P51">
        <v>178.88805409466499</v>
      </c>
      <c r="Q51">
        <v>0.19550476768275599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153</v>
      </c>
      <c r="E52">
        <v>175963.96331670001</v>
      </c>
      <c r="F52">
        <v>450.75</v>
      </c>
      <c r="G52">
        <v>37.004583487954001</v>
      </c>
      <c r="H52">
        <v>-5.5232468935645898</v>
      </c>
      <c r="I52">
        <v>49.751165331471803</v>
      </c>
      <c r="J52">
        <v>0.249052156489283</v>
      </c>
      <c r="K52">
        <v>438.15177986695602</v>
      </c>
      <c r="L52">
        <v>356.43811133417898</v>
      </c>
      <c r="M52">
        <v>54.666271070525802</v>
      </c>
      <c r="N52">
        <v>1.3091175660566301</v>
      </c>
      <c r="O52">
        <v>12.423738214087599</v>
      </c>
      <c r="P52">
        <v>116.70673076923001</v>
      </c>
      <c r="Q52">
        <v>2.0260287933263E-2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37</v>
      </c>
      <c r="E53">
        <v>175641.525177075</v>
      </c>
      <c r="F53">
        <v>1753.65</v>
      </c>
      <c r="G53">
        <v>10.4635344856837</v>
      </c>
      <c r="H53">
        <v>11.749649649221499</v>
      </c>
      <c r="I53">
        <v>10.3116639974682</v>
      </c>
      <c r="J53">
        <v>5.87334162925446</v>
      </c>
      <c r="K53">
        <v>1551.2139096491701</v>
      </c>
      <c r="L53">
        <v>1451.8250092503499</v>
      </c>
      <c r="M53">
        <v>74.7484873054308</v>
      </c>
      <c r="N53">
        <v>1.3110043960225</v>
      </c>
      <c r="O53">
        <v>1.3714253129187599</v>
      </c>
      <c r="P53">
        <v>40.107058682538998</v>
      </c>
      <c r="Q53">
        <v>1.4443010910473999E-2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Row],[Ticker]],[1]!Table2[[Symbol]:[Industry]],2,FALSE),"-")</f>
        <v>-</v>
      </c>
      <c r="D54" t="s">
        <v>158</v>
      </c>
      <c r="E54">
        <v>172702.02567957999</v>
      </c>
      <c r="F54">
        <v>4472.2</v>
      </c>
      <c r="G54">
        <v>46.168057908906199</v>
      </c>
      <c r="H54">
        <v>1.2421714204718199</v>
      </c>
      <c r="I54">
        <v>36.172718938552698</v>
      </c>
      <c r="J54">
        <v>1.9350639258571301</v>
      </c>
      <c r="K54">
        <v>4255.3536874782803</v>
      </c>
      <c r="L54">
        <v>3568.4422560303301</v>
      </c>
      <c r="M54">
        <v>63.124548961650902</v>
      </c>
      <c r="N54">
        <v>0.752440024447523</v>
      </c>
      <c r="O54">
        <v>3.0767854747104399</v>
      </c>
      <c r="P54">
        <v>91.664345254676704</v>
      </c>
      <c r="Q54">
        <v>0.11669742085528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121</v>
      </c>
      <c r="E55">
        <v>169645.45619999999</v>
      </c>
      <c r="F55">
        <v>644.25</v>
      </c>
      <c r="G55">
        <v>191.132085978394</v>
      </c>
      <c r="H55">
        <v>17.737423759428701</v>
      </c>
      <c r="I55">
        <v>14.249039025651699</v>
      </c>
      <c r="J55">
        <v>5.1441619387915303</v>
      </c>
      <c r="K55">
        <v>570.617615386843</v>
      </c>
      <c r="L55">
        <v>458.08285264301401</v>
      </c>
      <c r="M55">
        <v>68.211781886844506</v>
      </c>
      <c r="N55">
        <v>0.578219979138069</v>
      </c>
      <c r="O55">
        <v>1.5133876600698499</v>
      </c>
      <c r="P55">
        <v>236.51083833899099</v>
      </c>
      <c r="Q55">
        <v>0.19637116531919499</v>
      </c>
    </row>
    <row r="56" spans="1:17" x14ac:dyDescent="0.3">
      <c r="A56" t="s">
        <v>161</v>
      </c>
      <c r="B56" t="s">
        <v>162</v>
      </c>
      <c r="C56" t="str">
        <f>IFERROR(VLOOKUP(Table1[[#This Row],[Ticker]],[1]!Table2[[Symbol]:[Industry]],2,FALSE),"-")</f>
        <v>-</v>
      </c>
      <c r="D56" t="s">
        <v>21</v>
      </c>
      <c r="E56">
        <v>167528.06175706399</v>
      </c>
      <c r="F56">
        <v>5658.15</v>
      </c>
      <c r="G56">
        <v>-10.641074552211</v>
      </c>
      <c r="H56">
        <v>2.2863976743864098</v>
      </c>
      <c r="I56">
        <v>-10.9993469628419</v>
      </c>
      <c r="J56">
        <v>-2.5964740445690202</v>
      </c>
      <c r="K56">
        <v>5333.8640823201204</v>
      </c>
      <c r="L56">
        <v>5205.82229929388</v>
      </c>
      <c r="M56">
        <v>53.179713210524</v>
      </c>
      <c r="N56">
        <v>1.2211098272806</v>
      </c>
      <c r="O56">
        <v>13.8534680063271</v>
      </c>
      <c r="P56">
        <v>25.3591961981145</v>
      </c>
      <c r="Q56">
        <v>-2.0454293723831E-2</v>
      </c>
    </row>
    <row r="57" spans="1:17" x14ac:dyDescent="0.3">
      <c r="A57" t="s">
        <v>163</v>
      </c>
      <c r="B57" t="s">
        <v>164</v>
      </c>
      <c r="C57" t="str">
        <f>IFERROR(VLOOKUP(Table1[[#This Row],[Ticker]],[1]!Table2[[Symbol]:[Industry]],2,FALSE),"-")</f>
        <v>-</v>
      </c>
      <c r="D57" t="s">
        <v>77</v>
      </c>
      <c r="E57">
        <v>167480.08088661</v>
      </c>
      <c r="F57">
        <v>679.95</v>
      </c>
      <c r="G57">
        <v>20.546817500537401</v>
      </c>
      <c r="H57">
        <v>-2.3684780685560298</v>
      </c>
      <c r="I57">
        <v>6.5083894391261499</v>
      </c>
      <c r="J57">
        <v>-4.5337400514914004</v>
      </c>
      <c r="K57">
        <v>661.88161257266904</v>
      </c>
      <c r="L57">
        <v>585.96136755242799</v>
      </c>
      <c r="M57">
        <v>49.648037776400002</v>
      </c>
      <c r="N57">
        <v>0.68090666190601901</v>
      </c>
      <c r="O57">
        <v>3.97088021178027</v>
      </c>
      <c r="P57">
        <v>68.283628263828703</v>
      </c>
      <c r="Q57">
        <v>4.0058770960545997E-2</v>
      </c>
    </row>
    <row r="58" spans="1:17" x14ac:dyDescent="0.3">
      <c r="A58" t="s">
        <v>165</v>
      </c>
      <c r="B58" t="s">
        <v>166</v>
      </c>
      <c r="C58" t="str">
        <f>IFERROR(VLOOKUP(Table1[[#This Row],[Ticker]],[1]!Table2[[Symbol]:[Industry]],2,FALSE),"-")</f>
        <v>-</v>
      </c>
      <c r="D58" t="s">
        <v>167</v>
      </c>
      <c r="E58">
        <v>167340.865111875</v>
      </c>
      <c r="F58">
        <v>7896.85</v>
      </c>
      <c r="G58">
        <v>47.139770243548298</v>
      </c>
      <c r="H58">
        <v>-11.133702003717501</v>
      </c>
      <c r="I58">
        <v>54.1932733611538</v>
      </c>
      <c r="J58">
        <v>1.93275875784621</v>
      </c>
      <c r="K58">
        <v>7965.1240291900303</v>
      </c>
      <c r="L58">
        <v>6431.1846388529502</v>
      </c>
      <c r="M58">
        <v>47.7367959165489</v>
      </c>
      <c r="N58">
        <v>0.77595288915780503</v>
      </c>
      <c r="O58">
        <v>15.8683525709618</v>
      </c>
      <c r="P58">
        <v>105.11298701298701</v>
      </c>
      <c r="Q58">
        <v>0.18397571867083101</v>
      </c>
    </row>
    <row r="59" spans="1:17" x14ac:dyDescent="0.3">
      <c r="A59" t="s">
        <v>168</v>
      </c>
      <c r="B59" t="s">
        <v>169</v>
      </c>
      <c r="C59" t="str">
        <f>IFERROR(VLOOKUP(Table1[[#This Row],[Ticker]],[1]!Table2[[Symbol]:[Industry]],2,FALSE),"-")</f>
        <v>-</v>
      </c>
      <c r="D59" t="s">
        <v>170</v>
      </c>
      <c r="E59">
        <v>162063.28009760001</v>
      </c>
      <c r="F59">
        <v>3186.4</v>
      </c>
      <c r="G59">
        <v>-4.4574435937840899</v>
      </c>
      <c r="H59">
        <v>-3.4212963439856199</v>
      </c>
      <c r="I59">
        <v>10.946774315881401</v>
      </c>
      <c r="J59">
        <v>-2.1071176615970102</v>
      </c>
      <c r="K59">
        <v>3098.5636327682701</v>
      </c>
      <c r="L59">
        <v>2873.45681943617</v>
      </c>
      <c r="M59">
        <v>62.529907028999503</v>
      </c>
      <c r="N59">
        <v>0.68223398615223796</v>
      </c>
      <c r="O59">
        <v>1.7778684408737</v>
      </c>
      <c r="P59">
        <v>38.989335019955902</v>
      </c>
      <c r="Q59">
        <v>6.9389404216099997E-4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173</v>
      </c>
      <c r="E60">
        <v>158439.69415737101</v>
      </c>
      <c r="F60">
        <v>240.97</v>
      </c>
      <c r="G60">
        <v>76.015142754920106</v>
      </c>
      <c r="H60">
        <v>2.8997782031283901</v>
      </c>
      <c r="I60">
        <v>24.765577226913202</v>
      </c>
      <c r="J60">
        <v>4.3334442622996496</v>
      </c>
      <c r="K60">
        <v>218.93423360245501</v>
      </c>
      <c r="L60">
        <v>183.76273864849</v>
      </c>
      <c r="M60">
        <v>73.879069613296394</v>
      </c>
      <c r="N60">
        <v>0.84742868433026697</v>
      </c>
      <c r="O60">
        <v>2.2118935967132902</v>
      </c>
      <c r="P60">
        <v>116.116591928251</v>
      </c>
      <c r="Q60">
        <v>9.7869294008730998E-2</v>
      </c>
    </row>
    <row r="61" spans="1:17" x14ac:dyDescent="0.3">
      <c r="A61" t="s">
        <v>174</v>
      </c>
      <c r="B61" t="s">
        <v>175</v>
      </c>
      <c r="C61" t="str">
        <f>IFERROR(VLOOKUP(Table1[[#This Row],[Ticker]],[1]!Table2[[Symbol]:[Industry]],2,FALSE),"-")</f>
        <v>-</v>
      </c>
      <c r="D61" t="s">
        <v>37</v>
      </c>
      <c r="E61">
        <v>153863.94715515</v>
      </c>
      <c r="F61">
        <v>715.5</v>
      </c>
      <c r="G61">
        <v>-15.697663353763801</v>
      </c>
      <c r="H61">
        <v>14.1491960460608</v>
      </c>
      <c r="I61">
        <v>9.2432481061513503</v>
      </c>
      <c r="J61">
        <v>5.4734105354868401</v>
      </c>
      <c r="K61">
        <v>622.85042880462095</v>
      </c>
      <c r="L61">
        <v>608.47600307690004</v>
      </c>
      <c r="M61">
        <v>86.225105385944602</v>
      </c>
      <c r="N61">
        <v>1.1301526982810699</v>
      </c>
      <c r="O61">
        <v>0.489168413696705</v>
      </c>
      <c r="P61">
        <v>39.910050840829101</v>
      </c>
      <c r="Q61">
        <v>-5.4301530785800002E-2</v>
      </c>
    </row>
    <row r="62" spans="1:17" x14ac:dyDescent="0.3">
      <c r="A62" t="s">
        <v>176</v>
      </c>
      <c r="B62" t="s">
        <v>177</v>
      </c>
      <c r="C62" t="str">
        <f>IFERROR(VLOOKUP(Table1[[#This Row],[Ticker]],[1]!Table2[[Symbol]:[Industry]],2,FALSE),"-")</f>
        <v>-</v>
      </c>
      <c r="D62" t="s">
        <v>21</v>
      </c>
      <c r="E62">
        <v>152044.14708671899</v>
      </c>
      <c r="F62">
        <v>1554.4</v>
      </c>
      <c r="G62">
        <v>13.0349510361387</v>
      </c>
      <c r="H62">
        <v>3.9620892742010398</v>
      </c>
      <c r="I62">
        <v>1.7060768159664901</v>
      </c>
      <c r="J62">
        <v>0.78410869221264401</v>
      </c>
      <c r="K62">
        <v>1431.86816397448</v>
      </c>
      <c r="L62">
        <v>1311.05603345235</v>
      </c>
      <c r="M62">
        <v>69.784770636298205</v>
      </c>
      <c r="N62">
        <v>1.22722555450048</v>
      </c>
      <c r="O62">
        <v>0.47285126093667901</v>
      </c>
      <c r="P62">
        <v>42.979349675757703</v>
      </c>
      <c r="Q62">
        <v>-1.0217625184375001E-2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Row],[Ticker]],[1]!Table2[[Symbol]:[Industry]],2,FALSE),"-")</f>
        <v>-</v>
      </c>
      <c r="D63" t="s">
        <v>18</v>
      </c>
      <c r="E63">
        <v>151869.38460743899</v>
      </c>
      <c r="F63">
        <v>350.05</v>
      </c>
      <c r="G63">
        <v>59.1463197390338</v>
      </c>
      <c r="H63">
        <v>10.7315468649035</v>
      </c>
      <c r="I63">
        <v>24.518742564196401</v>
      </c>
      <c r="J63">
        <v>10.849682911759199</v>
      </c>
      <c r="K63">
        <v>312.21104020885701</v>
      </c>
      <c r="L63">
        <v>276.15981143654898</v>
      </c>
      <c r="M63">
        <v>82.871373512298106</v>
      </c>
      <c r="N63">
        <v>1.35347747177142</v>
      </c>
      <c r="O63">
        <v>2.5710612769604202</v>
      </c>
      <c r="P63">
        <v>111.223412279378</v>
      </c>
      <c r="Q63">
        <v>3.3862168380667003E-2</v>
      </c>
    </row>
    <row r="64" spans="1:17" x14ac:dyDescent="0.3">
      <c r="A64" t="s">
        <v>49</v>
      </c>
      <c r="B64" t="s">
        <v>180</v>
      </c>
      <c r="C64" t="str">
        <f>IFERROR(VLOOKUP(Table1[[#This Row],[Ticker]],[1]!Table2[[Symbol]:[Industry]],2,FALSE),"-")</f>
        <v>-</v>
      </c>
      <c r="D64" t="s">
        <v>51</v>
      </c>
      <c r="E64">
        <v>151860.11489632499</v>
      </c>
      <c r="F64">
        <v>793</v>
      </c>
      <c r="G64">
        <v>65.084490402708099</v>
      </c>
      <c r="H64">
        <v>15.423941600032</v>
      </c>
      <c r="I64">
        <v>20.941429224563901</v>
      </c>
      <c r="J64">
        <v>13.980885042961299</v>
      </c>
      <c r="K64">
        <v>686.20120465576497</v>
      </c>
      <c r="L64">
        <v>591.13967436611404</v>
      </c>
      <c r="M64">
        <v>39.2687657472623</v>
      </c>
      <c r="N64">
        <v>1.3939384133741</v>
      </c>
      <c r="O64">
        <v>1.42496847414879</v>
      </c>
      <c r="P64">
        <v>101.80684565466299</v>
      </c>
      <c r="Q64">
        <v>0.108572439416318</v>
      </c>
    </row>
    <row r="65" spans="1:17" x14ac:dyDescent="0.3">
      <c r="A65" t="s">
        <v>181</v>
      </c>
      <c r="B65" t="s">
        <v>182</v>
      </c>
      <c r="C65" t="str">
        <f>IFERROR(VLOOKUP(Table1[[#This Row],[Ticker]],[1]!Table2[[Symbol]:[Industry]],2,FALSE),"-")</f>
        <v>-</v>
      </c>
      <c r="D65" t="s">
        <v>183</v>
      </c>
      <c r="E65">
        <v>149813.98738487999</v>
      </c>
      <c r="F65">
        <v>669.6</v>
      </c>
      <c r="G65">
        <v>18.436447808712</v>
      </c>
      <c r="H65">
        <v>-8.6351145078634399</v>
      </c>
      <c r="I65">
        <v>0.731560701620807</v>
      </c>
      <c r="J65">
        <v>-1.0537199640785699</v>
      </c>
      <c r="K65">
        <v>668.84956761920103</v>
      </c>
      <c r="L65">
        <v>595.75866169059304</v>
      </c>
      <c r="M65">
        <v>49.231211755192497</v>
      </c>
      <c r="N65">
        <v>0.74319957848208296</v>
      </c>
      <c r="O65">
        <v>6.8175029868578099</v>
      </c>
      <c r="P65">
        <v>52.824375213967798</v>
      </c>
      <c r="Q65">
        <v>2.2574491255085E-2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147362.83890067501</v>
      </c>
      <c r="F66">
        <v>1440.75</v>
      </c>
      <c r="G66">
        <v>12.7646110409038</v>
      </c>
      <c r="H66">
        <v>0.91985016289945398</v>
      </c>
      <c r="I66">
        <v>8.9082675261315103</v>
      </c>
      <c r="J66">
        <v>-6.5662638117265297</v>
      </c>
      <c r="K66">
        <v>1396.0755637637301</v>
      </c>
      <c r="L66">
        <v>1241.5815601347599</v>
      </c>
      <c r="M66">
        <v>45.740267689969301</v>
      </c>
      <c r="N66">
        <v>0.916420080760315</v>
      </c>
      <c r="O66">
        <v>5.8476487940308797</v>
      </c>
      <c r="P66">
        <v>50.109397791206497</v>
      </c>
      <c r="Q66">
        <v>1.1817395873879999E-2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86</v>
      </c>
      <c r="E67">
        <v>144940.60185191999</v>
      </c>
      <c r="F67">
        <v>453.6</v>
      </c>
      <c r="G67">
        <v>61.310827862598202</v>
      </c>
      <c r="H67">
        <v>-2.7522696742255102</v>
      </c>
      <c r="I67">
        <v>1.5360543354973999</v>
      </c>
      <c r="J67">
        <v>4.4371873751191302</v>
      </c>
      <c r="K67">
        <v>433.47958390706401</v>
      </c>
      <c r="L67">
        <v>380.14444495176298</v>
      </c>
      <c r="M67">
        <v>69.450204640809105</v>
      </c>
      <c r="N67">
        <v>1.1261392645330399</v>
      </c>
      <c r="O67">
        <v>2.33686067019398</v>
      </c>
      <c r="P67">
        <v>98.903749177811804</v>
      </c>
      <c r="Q67">
        <v>0.14316862225965299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124</v>
      </c>
      <c r="E68">
        <v>139329.06147972</v>
      </c>
      <c r="F68">
        <v>5784.45</v>
      </c>
      <c r="G68">
        <v>-5.64917518976333</v>
      </c>
      <c r="H68">
        <v>3.1148841048543798</v>
      </c>
      <c r="I68">
        <v>-3.5725808818122702</v>
      </c>
      <c r="J68">
        <v>-3.76587086891672</v>
      </c>
      <c r="K68">
        <v>5542.8038227421002</v>
      </c>
      <c r="L68">
        <v>5113.0206395442701</v>
      </c>
      <c r="M68">
        <v>46.534133695528404</v>
      </c>
      <c r="N68">
        <v>0.75668918621132697</v>
      </c>
      <c r="O68">
        <v>3.81280847790197</v>
      </c>
      <c r="P68">
        <v>33.046208340041801</v>
      </c>
      <c r="Q68">
        <v>2.3769526777573002E-2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-</v>
      </c>
      <c r="D69" t="s">
        <v>32</v>
      </c>
      <c r="E69">
        <v>136481.53784141</v>
      </c>
      <c r="F69">
        <v>123.95</v>
      </c>
      <c r="G69">
        <v>74.093569815323903</v>
      </c>
      <c r="H69">
        <v>-1.55738756132594</v>
      </c>
      <c r="I69">
        <v>-6.4983399104106399</v>
      </c>
      <c r="J69">
        <v>4.7057416741212101</v>
      </c>
      <c r="K69">
        <v>122.834777747034</v>
      </c>
      <c r="L69">
        <v>110.15498285856199</v>
      </c>
      <c r="M69">
        <v>59.598456838729199</v>
      </c>
      <c r="N69">
        <v>0.84328880824888697</v>
      </c>
      <c r="O69">
        <v>15.2884227511093</v>
      </c>
      <c r="P69">
        <v>111.699402220324</v>
      </c>
      <c r="Q69">
        <v>0.127593220492728</v>
      </c>
    </row>
    <row r="70" spans="1:17" x14ac:dyDescent="0.3">
      <c r="A70" t="s">
        <v>193</v>
      </c>
      <c r="B70" t="s">
        <v>194</v>
      </c>
      <c r="C70" t="str">
        <f>IFERROR(VLOOKUP(Table1[[#This Row],[Ticker]],[1]!Table2[[Symbol]:[Industry]],2,FALSE),"-")</f>
        <v>-</v>
      </c>
      <c r="D70" t="s">
        <v>195</v>
      </c>
      <c r="E70">
        <v>135983.19827905</v>
      </c>
      <c r="F70">
        <v>4962.7</v>
      </c>
      <c r="G70">
        <v>21.1473961070493</v>
      </c>
      <c r="H70">
        <v>2.7896486829203502</v>
      </c>
      <c r="I70">
        <v>14.4042007461408</v>
      </c>
      <c r="J70">
        <v>-1.5413602088212699</v>
      </c>
      <c r="K70">
        <v>4770.8362183468098</v>
      </c>
      <c r="L70">
        <v>4254.6854426342297</v>
      </c>
      <c r="M70">
        <v>61.760817669532898</v>
      </c>
      <c r="N70">
        <v>0.94987870569792998</v>
      </c>
      <c r="O70">
        <v>1.9384609184516399</v>
      </c>
      <c r="P70">
        <v>51.537451525237401</v>
      </c>
      <c r="Q70">
        <v>5.2757701302568002E-2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Row],[Ticker]],[1]!Table2[[Symbol]:[Industry]],2,FALSE),"-")</f>
        <v>-</v>
      </c>
      <c r="D71" t="s">
        <v>198</v>
      </c>
      <c r="E71">
        <v>133204.11479146199</v>
      </c>
      <c r="F71">
        <v>196.57</v>
      </c>
      <c r="G71">
        <v>73.658847276710702</v>
      </c>
      <c r="H71">
        <v>-3.1637786455761598</v>
      </c>
      <c r="I71">
        <v>58.725501921046998</v>
      </c>
      <c r="J71">
        <v>-1.48623753680585</v>
      </c>
      <c r="K71">
        <v>179.59327083946101</v>
      </c>
      <c r="L71">
        <v>136.97984221247501</v>
      </c>
      <c r="M71">
        <v>53.785917597248201</v>
      </c>
      <c r="N71">
        <v>0.72393260463457698</v>
      </c>
      <c r="O71">
        <v>6.2624001627918897</v>
      </c>
      <c r="P71">
        <v>126.463133640553</v>
      </c>
      <c r="Q71">
        <v>2.3330282910086E-2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32</v>
      </c>
      <c r="E72">
        <v>131171.60167033499</v>
      </c>
      <c r="F72">
        <v>253.65</v>
      </c>
      <c r="G72">
        <v>-0.86553004578347903</v>
      </c>
      <c r="H72">
        <v>-10.199715194580399</v>
      </c>
      <c r="I72">
        <v>-12.4027848192981</v>
      </c>
      <c r="J72">
        <v>0.17488228290344801</v>
      </c>
      <c r="K72">
        <v>262.68978999884899</v>
      </c>
      <c r="L72">
        <v>246.634440222606</v>
      </c>
      <c r="M72">
        <v>46.736045549005802</v>
      </c>
      <c r="N72">
        <v>0.814692268911269</v>
      </c>
      <c r="O72">
        <v>18.154937906564101</v>
      </c>
      <c r="P72">
        <v>36.554508748317602</v>
      </c>
      <c r="Q72">
        <v>0.13177773238822099</v>
      </c>
    </row>
    <row r="73" spans="1:17" x14ac:dyDescent="0.3">
      <c r="A73" t="s">
        <v>201</v>
      </c>
      <c r="B73" t="s">
        <v>202</v>
      </c>
      <c r="C73" t="str">
        <f>IFERROR(VLOOKUP(Table1[[#This Row],[Ticker]],[1]!Table2[[Symbol]:[Industry]],2,FALSE),"-")</f>
        <v>-</v>
      </c>
      <c r="D73" t="s">
        <v>203</v>
      </c>
      <c r="E73">
        <v>130695.49130559999</v>
      </c>
      <c r="F73">
        <v>4923.2</v>
      </c>
      <c r="G73">
        <v>7.3158351681151403</v>
      </c>
      <c r="H73">
        <v>3.1294775727903201</v>
      </c>
      <c r="I73">
        <v>19.278969128831001</v>
      </c>
      <c r="J73">
        <v>5.09162343877178</v>
      </c>
      <c r="K73">
        <v>4474.0892287185197</v>
      </c>
      <c r="L73">
        <v>4008.2439297771002</v>
      </c>
      <c r="M73">
        <v>81.092432503573804</v>
      </c>
      <c r="N73">
        <v>0.970548503960182</v>
      </c>
      <c r="O73">
        <v>0.56467338316541404</v>
      </c>
      <c r="P73">
        <v>49.400661548265703</v>
      </c>
      <c r="Q73">
        <v>-4.6930385940023002E-2</v>
      </c>
    </row>
    <row r="74" spans="1:17" x14ac:dyDescent="0.3">
      <c r="A74" t="s">
        <v>204</v>
      </c>
      <c r="B74" t="s">
        <v>205</v>
      </c>
      <c r="C74" t="str">
        <f>IFERROR(VLOOKUP(Table1[[#This Row],[Ticker]],[1]!Table2[[Symbol]:[Industry]],2,FALSE),"-")</f>
        <v>-</v>
      </c>
      <c r="D74" t="s">
        <v>133</v>
      </c>
      <c r="E74">
        <v>130224.7597504</v>
      </c>
      <c r="F74">
        <v>1308.8</v>
      </c>
      <c r="G74">
        <v>46.047303806533101</v>
      </c>
      <c r="H74">
        <v>-15.478745177219899</v>
      </c>
      <c r="I74">
        <v>7.4600845032282397</v>
      </c>
      <c r="J74">
        <v>-6.3693827936145304</v>
      </c>
      <c r="K74">
        <v>1404.06269653441</v>
      </c>
      <c r="L74">
        <v>1165.67084886874</v>
      </c>
      <c r="M74">
        <v>25.0799820510634</v>
      </c>
      <c r="N74">
        <v>0.69470987418797203</v>
      </c>
      <c r="O74">
        <v>26.065861858190701</v>
      </c>
      <c r="P74">
        <v>104.165041728414</v>
      </c>
      <c r="Q74">
        <v>0.10039641647412199</v>
      </c>
    </row>
    <row r="75" spans="1:17" x14ac:dyDescent="0.3">
      <c r="A75" t="s">
        <v>206</v>
      </c>
      <c r="B75" t="s">
        <v>207</v>
      </c>
      <c r="C75" t="str">
        <f>IFERROR(VLOOKUP(Table1[[#This Row],[Ticker]],[1]!Table2[[Symbol]:[Industry]],2,FALSE),"-")</f>
        <v>-</v>
      </c>
      <c r="D75" t="s">
        <v>65</v>
      </c>
      <c r="E75">
        <v>126994.5395264</v>
      </c>
      <c r="F75">
        <v>728</v>
      </c>
      <c r="G75">
        <v>125.85424313163399</v>
      </c>
      <c r="H75">
        <v>-6.8683265379696596</v>
      </c>
      <c r="I75">
        <v>29.3835747326481</v>
      </c>
      <c r="J75">
        <v>0.11516565875259099</v>
      </c>
      <c r="K75">
        <v>680.27223840131796</v>
      </c>
      <c r="L75">
        <v>553.92178516175795</v>
      </c>
      <c r="M75">
        <v>63.533483609929597</v>
      </c>
      <c r="N75">
        <v>0.72611064412724002</v>
      </c>
      <c r="O75">
        <v>3.2967032967033001</v>
      </c>
      <c r="P75">
        <v>154.54545454545399</v>
      </c>
      <c r="Q75">
        <v>0.100317631568593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210</v>
      </c>
      <c r="E76">
        <v>126948.644788814</v>
      </c>
      <c r="F76">
        <v>1138.05</v>
      </c>
      <c r="G76">
        <v>12.3575761612287</v>
      </c>
      <c r="H76">
        <v>8.7211518205284992</v>
      </c>
      <c r="I76">
        <v>-8.2722849918778394</v>
      </c>
      <c r="J76">
        <v>7.3410204767164098</v>
      </c>
      <c r="K76">
        <v>1036.49761507472</v>
      </c>
      <c r="L76">
        <v>1051.36612995062</v>
      </c>
      <c r="M76">
        <v>91.745514316494095</v>
      </c>
      <c r="N76">
        <v>1.2577715688151401</v>
      </c>
      <c r="O76">
        <v>9.8370018891964293</v>
      </c>
      <c r="P76">
        <v>65.896501457725904</v>
      </c>
      <c r="Q76">
        <v>2.3733388516639E-2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32</v>
      </c>
      <c r="E77">
        <v>126079.089747519</v>
      </c>
      <c r="F77">
        <v>66.7</v>
      </c>
      <c r="G77">
        <v>126.82029588792101</v>
      </c>
      <c r="H77">
        <v>0.99006488957864502</v>
      </c>
      <c r="I77">
        <v>20.998971840974399</v>
      </c>
      <c r="J77">
        <v>3.5115733068994501</v>
      </c>
      <c r="K77">
        <v>65.375076170051202</v>
      </c>
      <c r="L77">
        <v>56.728466938999901</v>
      </c>
      <c r="M77">
        <v>54.019917501369001</v>
      </c>
      <c r="N77">
        <v>1.2948912462058699</v>
      </c>
      <c r="O77">
        <v>25.5622188905547</v>
      </c>
      <c r="P77">
        <v>159.53307392996101</v>
      </c>
      <c r="Q77">
        <v>0.102094428840455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60</v>
      </c>
      <c r="E78">
        <v>125497.50323279999</v>
      </c>
      <c r="F78">
        <v>1247.2</v>
      </c>
      <c r="G78">
        <v>66.556111845957702</v>
      </c>
      <c r="H78">
        <v>8.6242196799899897</v>
      </c>
      <c r="I78">
        <v>49.0864604101941</v>
      </c>
      <c r="J78">
        <v>3.3826339852765699</v>
      </c>
      <c r="K78">
        <v>1115.3510008606399</v>
      </c>
      <c r="L78">
        <v>914.38152895487406</v>
      </c>
      <c r="M78">
        <v>73.779949046682106</v>
      </c>
      <c r="N78">
        <v>0.77123394503131704</v>
      </c>
      <c r="O78">
        <v>0.36080821039128302</v>
      </c>
      <c r="P78">
        <v>119.67415235579</v>
      </c>
      <c r="Q78">
        <v>7.7327653685662995E-2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121</v>
      </c>
      <c r="E79">
        <v>125413.959015</v>
      </c>
      <c r="F79">
        <v>601.5</v>
      </c>
      <c r="G79">
        <v>358.37913241413497</v>
      </c>
      <c r="H79">
        <v>44.200961789947499</v>
      </c>
      <c r="I79">
        <v>80.287577943025397</v>
      </c>
      <c r="J79">
        <v>1.5023762100221401</v>
      </c>
      <c r="K79">
        <v>479.929661704056</v>
      </c>
      <c r="L79">
        <v>315.67152928662802</v>
      </c>
      <c r="M79">
        <v>57.032185178140203</v>
      </c>
      <c r="N79">
        <v>0.82545516177737099</v>
      </c>
      <c r="O79">
        <v>7.5644222776392196</v>
      </c>
      <c r="P79">
        <v>394.04517453798701</v>
      </c>
      <c r="Q79">
        <v>0.22443795060302499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60</v>
      </c>
      <c r="E80">
        <v>124710.42600515</v>
      </c>
      <c r="F80">
        <v>1544.3</v>
      </c>
      <c r="G80">
        <v>5.1191533306922903</v>
      </c>
      <c r="H80">
        <v>-0.406781092323244</v>
      </c>
      <c r="I80">
        <v>-0.53832194909734399</v>
      </c>
      <c r="J80">
        <v>9.9508028094877202E-2</v>
      </c>
      <c r="K80">
        <v>1496.49710257164</v>
      </c>
      <c r="L80">
        <v>1385.2981775626299</v>
      </c>
      <c r="M80">
        <v>59.499527318578203</v>
      </c>
      <c r="N80">
        <v>1.04098811044373</v>
      </c>
      <c r="O80">
        <v>3.6068121478987298</v>
      </c>
      <c r="P80">
        <v>36.422261484098897</v>
      </c>
      <c r="Q80">
        <v>3.2917576648115003E-2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Row],[Ticker]],[1]!Table2[[Symbol]:[Industry]],2,FALSE),"-")</f>
        <v>-</v>
      </c>
      <c r="D81" t="s">
        <v>111</v>
      </c>
      <c r="E81">
        <v>120244.5485534</v>
      </c>
      <c r="F81">
        <v>2531</v>
      </c>
      <c r="G81">
        <v>55.043328470442098</v>
      </c>
      <c r="H81">
        <v>2.1363227980820798</v>
      </c>
      <c r="I81">
        <v>11.618394362137201</v>
      </c>
      <c r="J81">
        <v>-1.7213314446460299</v>
      </c>
      <c r="K81">
        <v>2367.8421703322601</v>
      </c>
      <c r="L81">
        <v>2057.4897742856801</v>
      </c>
      <c r="M81">
        <v>69.429124716167905</v>
      </c>
      <c r="N81">
        <v>0.77608648072767095</v>
      </c>
      <c r="O81">
        <v>1.0292374555511601</v>
      </c>
      <c r="P81">
        <v>92.179195140470696</v>
      </c>
      <c r="Q81">
        <v>0.22065080299911</v>
      </c>
    </row>
    <row r="82" spans="1:17" x14ac:dyDescent="0.3">
      <c r="A82" t="s">
        <v>221</v>
      </c>
      <c r="B82" t="s">
        <v>222</v>
      </c>
      <c r="C82" t="str">
        <f>IFERROR(VLOOKUP(Table1[[#This Row],[Ticker]],[1]!Table2[[Symbol]:[Industry]],2,FALSE),"-")</f>
        <v>-</v>
      </c>
      <c r="D82" t="s">
        <v>54</v>
      </c>
      <c r="E82">
        <v>119028.56725872</v>
      </c>
      <c r="F82">
        <v>1416.6</v>
      </c>
      <c r="G82">
        <v>-1.1803450596085301</v>
      </c>
      <c r="H82">
        <v>-4.1327412399336403</v>
      </c>
      <c r="I82">
        <v>4.7838724197580103</v>
      </c>
      <c r="J82">
        <v>-0.84762935492900104</v>
      </c>
      <c r="K82">
        <v>1370.24024658904</v>
      </c>
      <c r="L82">
        <v>1232.5664223732699</v>
      </c>
      <c r="M82">
        <v>52.555350461990898</v>
      </c>
      <c r="N82">
        <v>1.0808406445736201</v>
      </c>
      <c r="O82">
        <v>4.2637300578850699</v>
      </c>
      <c r="P82">
        <v>42.050639257959297</v>
      </c>
      <c r="Q82">
        <v>0.114531671788747</v>
      </c>
    </row>
    <row r="83" spans="1:17" x14ac:dyDescent="0.3">
      <c r="A83" t="s">
        <v>223</v>
      </c>
      <c r="B83" t="s">
        <v>224</v>
      </c>
      <c r="C83" t="str">
        <f>IFERROR(VLOOKUP(Table1[[#This Row],[Ticker]],[1]!Table2[[Symbol]:[Industry]],2,FALSE),"-")</f>
        <v>-</v>
      </c>
      <c r="D83" t="s">
        <v>225</v>
      </c>
      <c r="E83">
        <v>117644.49900965999</v>
      </c>
      <c r="F83">
        <v>1188.95</v>
      </c>
      <c r="G83">
        <v>14.472819135904301</v>
      </c>
      <c r="H83">
        <v>7.3355666543325801</v>
      </c>
      <c r="I83">
        <v>-7.1782406278669804</v>
      </c>
      <c r="J83">
        <v>-5.9533820177196901</v>
      </c>
      <c r="K83">
        <v>1137.9601047180299</v>
      </c>
      <c r="L83">
        <v>1061.40641406844</v>
      </c>
      <c r="M83">
        <v>53.5310150148741</v>
      </c>
      <c r="N83">
        <v>1.2469588007844701</v>
      </c>
      <c r="O83">
        <v>5.42246510140418</v>
      </c>
      <c r="P83">
        <v>45.333927610429598</v>
      </c>
      <c r="Q83">
        <v>1.856637194362E-2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Row],[Ticker]],[1]!Table2[[Symbol]:[Industry]],2,FALSE),"-")</f>
        <v>-</v>
      </c>
      <c r="D84" t="s">
        <v>228</v>
      </c>
      <c r="E84">
        <v>116690.868893755</v>
      </c>
      <c r="F84">
        <v>433.15</v>
      </c>
      <c r="G84">
        <v>125.520761445486</v>
      </c>
      <c r="H84">
        <v>15.413203607712401</v>
      </c>
      <c r="I84">
        <v>80.310324786010298</v>
      </c>
      <c r="J84">
        <v>-0.46026354620044102</v>
      </c>
      <c r="K84">
        <v>381.48713783110702</v>
      </c>
      <c r="L84">
        <v>295.793195710021</v>
      </c>
      <c r="M84">
        <v>59.626421332511299</v>
      </c>
      <c r="N84">
        <v>0.767783768517735</v>
      </c>
      <c r="O84">
        <v>4.6519681403670798</v>
      </c>
      <c r="P84">
        <v>175.278042580235</v>
      </c>
      <c r="Q84">
        <v>6.4645271582612004E-2</v>
      </c>
    </row>
    <row r="85" spans="1:17" x14ac:dyDescent="0.3">
      <c r="A85" t="s">
        <v>229</v>
      </c>
      <c r="B85" t="s">
        <v>230</v>
      </c>
      <c r="C85" t="str">
        <f>IFERROR(VLOOKUP(Table1[[#This Row],[Ticker]],[1]!Table2[[Symbol]:[Industry]],2,FALSE),"-")</f>
        <v>-</v>
      </c>
      <c r="D85" t="s">
        <v>231</v>
      </c>
      <c r="E85">
        <v>115970.62416394999</v>
      </c>
      <c r="F85">
        <v>1849.85</v>
      </c>
      <c r="G85">
        <v>12.3535840794839</v>
      </c>
      <c r="H85">
        <v>-4.5450440286416596</v>
      </c>
      <c r="I85">
        <v>28.065531786495601</v>
      </c>
      <c r="J85">
        <v>1.08482860179994</v>
      </c>
      <c r="K85">
        <v>1813.65367284235</v>
      </c>
      <c r="L85">
        <v>1597.30675121795</v>
      </c>
      <c r="M85">
        <v>55.198381632160803</v>
      </c>
      <c r="N85">
        <v>0.95715553202086001</v>
      </c>
      <c r="O85">
        <v>7.3276211584723097</v>
      </c>
      <c r="P85">
        <v>50.046639899420001</v>
      </c>
      <c r="Q85">
        <v>1.6271864368012999E-2</v>
      </c>
    </row>
    <row r="86" spans="1:17" x14ac:dyDescent="0.3">
      <c r="A86" t="s">
        <v>232</v>
      </c>
      <c r="B86" t="s">
        <v>233</v>
      </c>
      <c r="C86" t="str">
        <f>IFERROR(VLOOKUP(Table1[[#This Row],[Ticker]],[1]!Table2[[Symbol]:[Industry]],2,FALSE),"-")</f>
        <v>-</v>
      </c>
      <c r="D86" t="s">
        <v>27</v>
      </c>
      <c r="E86">
        <v>113401.60167328001</v>
      </c>
      <c r="F86">
        <v>16.27</v>
      </c>
      <c r="G86">
        <v>69.7134624821919</v>
      </c>
      <c r="H86">
        <v>-10.9095565110976</v>
      </c>
      <c r="I86">
        <v>-1.4664510675461799</v>
      </c>
      <c r="J86">
        <v>3.1943538455068698</v>
      </c>
      <c r="K86">
        <v>15.8887220596375</v>
      </c>
      <c r="L86">
        <v>14.026829210993601</v>
      </c>
      <c r="M86">
        <v>53.628366723837701</v>
      </c>
      <c r="N86">
        <v>0.67757849333665598</v>
      </c>
      <c r="O86">
        <v>17.885679164105699</v>
      </c>
      <c r="P86">
        <v>116.933333333333</v>
      </c>
      <c r="Q86">
        <v>7.3380118629820995E-2</v>
      </c>
    </row>
    <row r="87" spans="1:17" x14ac:dyDescent="0.3">
      <c r="A87" t="s">
        <v>234</v>
      </c>
      <c r="B87" t="s">
        <v>235</v>
      </c>
      <c r="C87" t="str">
        <f>IFERROR(VLOOKUP(Table1[[#This Row],[Ticker]],[1]!Table2[[Symbol]:[Industry]],2,FALSE),"-")</f>
        <v>-</v>
      </c>
      <c r="D87" t="s">
        <v>186</v>
      </c>
      <c r="E87">
        <v>112665.834490169</v>
      </c>
      <c r="F87">
        <v>635.70000000000005</v>
      </c>
      <c r="G87">
        <v>-15.869355237610099</v>
      </c>
      <c r="H87">
        <v>1.7007080519089699</v>
      </c>
      <c r="I87">
        <v>2.9632465016946701</v>
      </c>
      <c r="J87">
        <v>-4.4159172805667799</v>
      </c>
      <c r="K87">
        <v>605.98845517070504</v>
      </c>
      <c r="L87">
        <v>565.34947721457695</v>
      </c>
      <c r="M87">
        <v>53.170784510533302</v>
      </c>
      <c r="N87">
        <v>0.81626038710377002</v>
      </c>
      <c r="O87">
        <v>4.1922290388548102</v>
      </c>
      <c r="P87">
        <v>29.9468520032706</v>
      </c>
      <c r="Q87">
        <v>-7.4368663705739996E-2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Row],[Ticker]],[1]!Table2[[Symbol]:[Industry]],2,FALSE),"-")</f>
        <v>-</v>
      </c>
      <c r="D88" t="s">
        <v>167</v>
      </c>
      <c r="E88">
        <v>112488.03891839999</v>
      </c>
      <c r="F88">
        <v>736</v>
      </c>
      <c r="G88">
        <v>56.751174329456603</v>
      </c>
      <c r="H88">
        <v>1.25301126378551</v>
      </c>
      <c r="I88">
        <v>42.234112276181897</v>
      </c>
      <c r="J88">
        <v>6.5630852532224297</v>
      </c>
      <c r="K88">
        <v>684.31009957265599</v>
      </c>
      <c r="L88">
        <v>552.63974348019997</v>
      </c>
      <c r="M88">
        <v>59.686060446829003</v>
      </c>
      <c r="N88">
        <v>0.98642342999121202</v>
      </c>
      <c r="O88">
        <v>6.4877717391304399</v>
      </c>
      <c r="P88">
        <v>104.89977728285</v>
      </c>
      <c r="Q88">
        <v>0.23652639157594599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60</v>
      </c>
      <c r="E89">
        <v>112426.46349435</v>
      </c>
      <c r="F89">
        <v>6750.5</v>
      </c>
      <c r="G89">
        <v>-6.6304665408171202</v>
      </c>
      <c r="H89">
        <v>2.3206432126870999</v>
      </c>
      <c r="I89">
        <v>-4.5646772696606703</v>
      </c>
      <c r="J89">
        <v>-4.03386474198365</v>
      </c>
      <c r="K89">
        <v>6419.6947046016103</v>
      </c>
      <c r="L89">
        <v>5998.4242682105496</v>
      </c>
      <c r="M89">
        <v>52.685649616111398</v>
      </c>
      <c r="N89">
        <v>0.83482078517706804</v>
      </c>
      <c r="O89">
        <v>3.1923561217687499</v>
      </c>
      <c r="P89">
        <v>29.678900404376002</v>
      </c>
      <c r="Q89">
        <v>-3.6640442455970002E-3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242</v>
      </c>
      <c r="E90">
        <v>111480.90575039999</v>
      </c>
      <c r="F90">
        <v>103.68</v>
      </c>
      <c r="G90">
        <v>52.602222006917202</v>
      </c>
      <c r="H90">
        <v>20.2996471221281</v>
      </c>
      <c r="I90">
        <v>4.87662173302677</v>
      </c>
      <c r="J90">
        <v>19.264619188169299</v>
      </c>
      <c r="K90">
        <v>89.655528454300693</v>
      </c>
      <c r="L90">
        <v>80.340666086919398</v>
      </c>
      <c r="M90">
        <v>75.133831791779301</v>
      </c>
      <c r="N90">
        <v>3.35357294421055</v>
      </c>
      <c r="O90">
        <v>4.0702160493827098</v>
      </c>
      <c r="P90">
        <v>79.532467532467507</v>
      </c>
      <c r="Q90">
        <v>9.3622138225116003E-2</v>
      </c>
    </row>
    <row r="91" spans="1:17" x14ac:dyDescent="0.3">
      <c r="A91" t="s">
        <v>243</v>
      </c>
      <c r="B91" t="s">
        <v>244</v>
      </c>
      <c r="C91" t="str">
        <f>IFERROR(VLOOKUP(Table1[[#This Row],[Ticker]],[1]!Table2[[Symbol]:[Industry]],2,FALSE),"-")</f>
        <v>-</v>
      </c>
      <c r="D91" t="s">
        <v>24</v>
      </c>
      <c r="E91">
        <v>111186.3562139</v>
      </c>
      <c r="F91">
        <v>1427.8</v>
      </c>
      <c r="G91">
        <v>-25.601764215464499</v>
      </c>
      <c r="H91">
        <v>-5.7686127133172</v>
      </c>
      <c r="I91">
        <v>-21.772352630521901</v>
      </c>
      <c r="J91">
        <v>-0.371780809704502</v>
      </c>
      <c r="K91">
        <v>1450.0392044846101</v>
      </c>
      <c r="L91">
        <v>1455.31260024933</v>
      </c>
      <c r="M91">
        <v>52.509238579519199</v>
      </c>
      <c r="N91">
        <v>0.90437314668062796</v>
      </c>
      <c r="O91">
        <v>18.6790867068216</v>
      </c>
      <c r="P91">
        <v>5.44662309368191</v>
      </c>
      <c r="Q91">
        <v>5.5623928866630002E-3</v>
      </c>
    </row>
    <row r="92" spans="1:17" x14ac:dyDescent="0.3">
      <c r="A92" t="s">
        <v>245</v>
      </c>
      <c r="B92" t="s">
        <v>246</v>
      </c>
      <c r="C92" t="str">
        <f>IFERROR(VLOOKUP(Table1[[#This Row],[Ticker]],[1]!Table2[[Symbol]:[Industry]],2,FALSE),"-")</f>
        <v>-</v>
      </c>
      <c r="D92" t="s">
        <v>54</v>
      </c>
      <c r="E92">
        <v>110221.13323105501</v>
      </c>
      <c r="F92">
        <v>2931.95</v>
      </c>
      <c r="G92">
        <v>28.560876542203399</v>
      </c>
      <c r="H92">
        <v>-3.2758957298556002</v>
      </c>
      <c r="I92">
        <v>4.0101711585430904</v>
      </c>
      <c r="J92">
        <v>4.0691749006841</v>
      </c>
      <c r="K92">
        <v>2726.0138069659502</v>
      </c>
      <c r="L92">
        <v>2372.6634736488299</v>
      </c>
      <c r="M92">
        <v>61.938350844030801</v>
      </c>
      <c r="N92">
        <v>1.1522558179036999</v>
      </c>
      <c r="O92">
        <v>4.3486416889783204</v>
      </c>
      <c r="P92">
        <v>66.578603488438105</v>
      </c>
      <c r="Q92">
        <v>8.6107251278457003E-2</v>
      </c>
    </row>
    <row r="93" spans="1:17" x14ac:dyDescent="0.3">
      <c r="A93" t="s">
        <v>247</v>
      </c>
      <c r="B93" t="s">
        <v>248</v>
      </c>
      <c r="C93" t="str">
        <f>IFERROR(VLOOKUP(Table1[[#This Row],[Ticker]],[1]!Table2[[Symbol]:[Industry]],2,FALSE),"-")</f>
        <v>-</v>
      </c>
      <c r="D93" t="s">
        <v>167</v>
      </c>
      <c r="E93">
        <v>109772.047266375</v>
      </c>
      <c r="F93">
        <v>315.25</v>
      </c>
      <c r="G93">
        <v>176.668702953929</v>
      </c>
      <c r="H93">
        <v>1.8587054889311401</v>
      </c>
      <c r="I93">
        <v>23.269858758390399</v>
      </c>
      <c r="J93">
        <v>0.58270895307540105</v>
      </c>
      <c r="K93">
        <v>302.48405053284199</v>
      </c>
      <c r="L93">
        <v>240.36894751371301</v>
      </c>
      <c r="M93">
        <v>51.540526706012599</v>
      </c>
      <c r="N93">
        <v>0.75000213165284801</v>
      </c>
      <c r="O93">
        <v>6.3758921490880196</v>
      </c>
      <c r="P93">
        <v>232.542194092827</v>
      </c>
      <c r="Q93">
        <v>0.17462580869368299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111</v>
      </c>
      <c r="E94">
        <v>109731.19006795</v>
      </c>
      <c r="F94">
        <v>5488.45</v>
      </c>
      <c r="G94">
        <v>45.005344496624701</v>
      </c>
      <c r="H94">
        <v>-6.8625276631374099</v>
      </c>
      <c r="I94">
        <v>3.9115340624860102</v>
      </c>
      <c r="J94">
        <v>-3.5732716640385398</v>
      </c>
      <c r="K94">
        <v>5378.0524745955299</v>
      </c>
      <c r="L94">
        <v>4592.36698490454</v>
      </c>
      <c r="M94">
        <v>51.4725412629803</v>
      </c>
      <c r="N94">
        <v>0.74955111826905596</v>
      </c>
      <c r="O94">
        <v>7.39917463036012</v>
      </c>
      <c r="P94">
        <v>89.911764705882305</v>
      </c>
      <c r="Q94">
        <v>6.4228678499197001E-2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Row],[Ticker]],[1]!Table2[[Symbol]:[Industry]],2,FALSE),"-")</f>
        <v>-</v>
      </c>
      <c r="D95" t="s">
        <v>60</v>
      </c>
      <c r="E95">
        <v>107346.432432</v>
      </c>
      <c r="F95">
        <v>3171.75</v>
      </c>
      <c r="G95">
        <v>29.025512088611201</v>
      </c>
      <c r="H95">
        <v>7.8350921425473103</v>
      </c>
      <c r="I95">
        <v>10.4648875401049</v>
      </c>
      <c r="J95">
        <v>-1.1876218076131</v>
      </c>
      <c r="K95">
        <v>2902.3133684224199</v>
      </c>
      <c r="L95">
        <v>2543.6026618190699</v>
      </c>
      <c r="M95">
        <v>63.373547775790598</v>
      </c>
      <c r="N95">
        <v>1.57420612246735</v>
      </c>
      <c r="O95">
        <v>2.6925199022621502</v>
      </c>
      <c r="P95">
        <v>78.987613216331297</v>
      </c>
      <c r="Q95">
        <v>7.5219780864822006E-2</v>
      </c>
    </row>
    <row r="96" spans="1:17" x14ac:dyDescent="0.3">
      <c r="A96" t="s">
        <v>253</v>
      </c>
      <c r="B96" t="s">
        <v>254</v>
      </c>
      <c r="C96" t="str">
        <f>IFERROR(VLOOKUP(Table1[[#This Row],[Ticker]],[1]!Table2[[Symbol]:[Industry]],2,FALSE),"-")</f>
        <v>-</v>
      </c>
      <c r="D96" t="s">
        <v>255</v>
      </c>
      <c r="E96">
        <v>107058.7919445</v>
      </c>
      <c r="F96">
        <v>9619.5</v>
      </c>
      <c r="G96">
        <v>1.2097478822930099</v>
      </c>
      <c r="H96">
        <v>10.1056011540842</v>
      </c>
      <c r="I96">
        <v>0.13290050390892399</v>
      </c>
      <c r="J96">
        <v>-2.9151953345777102</v>
      </c>
      <c r="K96">
        <v>9080.0165585124196</v>
      </c>
      <c r="L96">
        <v>8267.2241433125091</v>
      </c>
      <c r="M96">
        <v>51.442277399371299</v>
      </c>
      <c r="N96">
        <v>0.60301597011780095</v>
      </c>
      <c r="O96">
        <v>4.7351733458079899</v>
      </c>
      <c r="P96">
        <v>45.136468564703698</v>
      </c>
      <c r="Q96">
        <v>9.6736554639276995E-2</v>
      </c>
    </row>
    <row r="97" spans="1:17" x14ac:dyDescent="0.3">
      <c r="A97" t="s">
        <v>256</v>
      </c>
      <c r="B97" t="s">
        <v>257</v>
      </c>
      <c r="C97" t="str">
        <f>IFERROR(VLOOKUP(Table1[[#This Row],[Ticker]],[1]!Table2[[Symbol]:[Industry]],2,FALSE),"-")</f>
        <v>-</v>
      </c>
      <c r="D97" t="s">
        <v>258</v>
      </c>
      <c r="E97">
        <v>106787.14200000001</v>
      </c>
      <c r="F97">
        <v>3852.35</v>
      </c>
      <c r="G97">
        <v>69.423939172888794</v>
      </c>
      <c r="H97">
        <v>-6.8713497859997403</v>
      </c>
      <c r="I97">
        <v>53.096300006204302</v>
      </c>
      <c r="J97">
        <v>4.0620385159652201</v>
      </c>
      <c r="K97">
        <v>3718.70999979112</v>
      </c>
      <c r="L97">
        <v>2971.7343894225</v>
      </c>
      <c r="M97">
        <v>59.982251774675497</v>
      </c>
      <c r="N97">
        <v>0.86919640133864695</v>
      </c>
      <c r="O97">
        <v>8.2949368567237993</v>
      </c>
      <c r="P97">
        <v>133.00973809955801</v>
      </c>
      <c r="Q97">
        <v>0.21024749076419899</v>
      </c>
    </row>
    <row r="98" spans="1:17" x14ac:dyDescent="0.3">
      <c r="A98" t="s">
        <v>259</v>
      </c>
      <c r="B98" t="s">
        <v>260</v>
      </c>
      <c r="C98" t="str">
        <f>IFERROR(VLOOKUP(Table1[[#This Row],[Ticker]],[1]!Table2[[Symbol]:[Industry]],2,FALSE),"-")</f>
        <v>-</v>
      </c>
      <c r="D98" t="s">
        <v>37</v>
      </c>
      <c r="E98">
        <v>106121.075711595</v>
      </c>
      <c r="F98">
        <v>735.95</v>
      </c>
      <c r="G98">
        <v>0.68677765834086502</v>
      </c>
      <c r="H98">
        <v>16.619026320422101</v>
      </c>
      <c r="I98">
        <v>31.39320160818</v>
      </c>
      <c r="J98">
        <v>7.0086582152728498</v>
      </c>
      <c r="K98">
        <v>634.67967216420004</v>
      </c>
      <c r="L98">
        <v>578.72276962244405</v>
      </c>
      <c r="M98">
        <v>83.320561353273902</v>
      </c>
      <c r="N98">
        <v>1.35994276681941</v>
      </c>
      <c r="O98">
        <v>0.4959576058156</v>
      </c>
      <c r="P98">
        <v>58.798144352141499</v>
      </c>
      <c r="Q98">
        <v>-3.5023174033230998E-2</v>
      </c>
    </row>
    <row r="99" spans="1:17" x14ac:dyDescent="0.3">
      <c r="A99" t="s">
        <v>261</v>
      </c>
      <c r="B99" t="s">
        <v>262</v>
      </c>
      <c r="C99" t="str">
        <f>IFERROR(VLOOKUP(Table1[[#This Row],[Ticker]],[1]!Table2[[Symbol]:[Industry]],2,FALSE),"-")</f>
        <v>-</v>
      </c>
      <c r="D99" t="s">
        <v>263</v>
      </c>
      <c r="E99">
        <v>105756.15150000001</v>
      </c>
      <c r="F99">
        <v>5243.5</v>
      </c>
      <c r="G99">
        <v>150.09948734071901</v>
      </c>
      <c r="H99">
        <v>21.924838681961401</v>
      </c>
      <c r="I99">
        <v>114.032607377313</v>
      </c>
      <c r="J99">
        <v>2.4167917577067199</v>
      </c>
      <c r="K99">
        <v>4361.2381103367597</v>
      </c>
      <c r="L99">
        <v>2916.3912828415901</v>
      </c>
      <c r="M99">
        <v>54.457417543486301</v>
      </c>
      <c r="N99">
        <v>0.62191325586652202</v>
      </c>
      <c r="O99">
        <v>11.757413941069901</v>
      </c>
      <c r="P99">
        <v>205.912896356582</v>
      </c>
      <c r="Q99">
        <v>0.27013901611687302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Row],[Ticker]],[1]!Table2[[Symbol]:[Industry]],2,FALSE),"-")</f>
        <v>-</v>
      </c>
      <c r="D100" t="s">
        <v>101</v>
      </c>
      <c r="E100">
        <v>105513.04559172</v>
      </c>
      <c r="F100">
        <v>105.04</v>
      </c>
      <c r="G100">
        <v>77.650531145193398</v>
      </c>
      <c r="H100">
        <v>1.0545379537295201</v>
      </c>
      <c r="I100">
        <v>0.64578657882305601</v>
      </c>
      <c r="J100">
        <v>2.6633008856611701E-2</v>
      </c>
      <c r="K100">
        <v>102.968855546624</v>
      </c>
      <c r="L100">
        <v>86.061632800563999</v>
      </c>
      <c r="M100">
        <v>47.3349288286243</v>
      </c>
      <c r="N100">
        <v>0.64037636618957605</v>
      </c>
      <c r="O100">
        <v>12.7189642041127</v>
      </c>
      <c r="P100">
        <v>117.024793388429</v>
      </c>
      <c r="Q100">
        <v>0.162321230564059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32</v>
      </c>
      <c r="E101">
        <v>104049.44060346</v>
      </c>
      <c r="F101">
        <v>114.71</v>
      </c>
      <c r="G101">
        <v>40.249551954062198</v>
      </c>
      <c r="H101">
        <v>-6.4319686254231296</v>
      </c>
      <c r="I101">
        <v>4.1475339252971999</v>
      </c>
      <c r="J101">
        <v>0.17658169391091399</v>
      </c>
      <c r="K101">
        <v>116.088249566843</v>
      </c>
      <c r="L101">
        <v>104.400780791996</v>
      </c>
      <c r="M101">
        <v>49.652621669809498</v>
      </c>
      <c r="N101">
        <v>0.882865676899945</v>
      </c>
      <c r="O101">
        <v>12.3703251678144</v>
      </c>
      <c r="P101">
        <v>79.655442443226207</v>
      </c>
      <c r="Q101">
        <v>0.154230811783022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Row],[Ticker]],[1]!Table2[[Symbol]:[Industry]],2,FALSE),"-")</f>
        <v>-</v>
      </c>
      <c r="D102" t="s">
        <v>198</v>
      </c>
      <c r="E102">
        <v>103164.18120580001</v>
      </c>
      <c r="F102">
        <v>34978.449999999997</v>
      </c>
      <c r="G102">
        <v>58.074694741953103</v>
      </c>
      <c r="H102">
        <v>-0.96657505637494401</v>
      </c>
      <c r="I102">
        <v>33.567825281652702</v>
      </c>
      <c r="J102">
        <v>-0.320974053494539</v>
      </c>
      <c r="K102">
        <v>33344.313654962803</v>
      </c>
      <c r="L102">
        <v>28240.138187984699</v>
      </c>
      <c r="M102">
        <v>59.678449550198899</v>
      </c>
      <c r="N102">
        <v>0.42419492051100599</v>
      </c>
      <c r="O102">
        <v>4.8588488054788197</v>
      </c>
      <c r="P102">
        <v>95.070868293444605</v>
      </c>
      <c r="Q102">
        <v>0.118531892624962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Row],[Ticker]],[1]!Table2[[Symbol]:[Industry]],2,FALSE),"-")</f>
        <v>-</v>
      </c>
      <c r="D103" t="s">
        <v>231</v>
      </c>
      <c r="E103">
        <v>103129.2120647</v>
      </c>
      <c r="F103">
        <v>6858.2</v>
      </c>
      <c r="G103">
        <v>16.070199845196399</v>
      </c>
      <c r="H103">
        <v>-4.5899319400241696</v>
      </c>
      <c r="I103">
        <v>43.062188508708303</v>
      </c>
      <c r="J103">
        <v>5.0721843793699799</v>
      </c>
      <c r="K103">
        <v>6517.2986405829597</v>
      </c>
      <c r="L103">
        <v>5622.9796645879896</v>
      </c>
      <c r="M103">
        <v>70.914133375847896</v>
      </c>
      <c r="N103">
        <v>0.95537027289394905</v>
      </c>
      <c r="O103">
        <v>6.9004986731212297</v>
      </c>
      <c r="P103">
        <v>80.431465403841102</v>
      </c>
      <c r="Q103">
        <v>0.16073777876661899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Row],[Ticker]],[1]!Table2[[Symbol]:[Industry]],2,FALSE),"-")</f>
        <v>-</v>
      </c>
      <c r="D104" t="s">
        <v>32</v>
      </c>
      <c r="E104">
        <v>102901.0628</v>
      </c>
      <c r="F104">
        <v>134.80000000000001</v>
      </c>
      <c r="G104">
        <v>25.150040253953101</v>
      </c>
      <c r="H104">
        <v>-5.2375993825517302</v>
      </c>
      <c r="I104">
        <v>-18.457253806668099</v>
      </c>
      <c r="J104">
        <v>-1.8750302748013601</v>
      </c>
      <c r="K104">
        <v>140.15738113393701</v>
      </c>
      <c r="L104">
        <v>131.17578840995299</v>
      </c>
      <c r="M104">
        <v>45.4619366451631</v>
      </c>
      <c r="N104">
        <v>0.64111455984724197</v>
      </c>
      <c r="O104">
        <v>27.967359050445001</v>
      </c>
      <c r="P104">
        <v>58.868591632292301</v>
      </c>
      <c r="Q104">
        <v>0.140073396345923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Row],[Ticker]],[1]!Table2[[Symbol]:[Industry]],2,FALSE),"-")</f>
        <v>-</v>
      </c>
      <c r="D105" t="s">
        <v>276</v>
      </c>
      <c r="E105">
        <v>102796.49605449</v>
      </c>
      <c r="F105">
        <v>1413.3</v>
      </c>
      <c r="G105">
        <v>12.814236894503701</v>
      </c>
      <c r="H105">
        <v>7.97077449401002</v>
      </c>
      <c r="I105">
        <v>14.8440539311229</v>
      </c>
      <c r="J105">
        <v>1.2668978554058701</v>
      </c>
      <c r="K105">
        <v>1288.2477276882601</v>
      </c>
      <c r="L105">
        <v>1159.09404330247</v>
      </c>
      <c r="M105">
        <v>72.166372055817803</v>
      </c>
      <c r="N105">
        <v>1.3135365164186099</v>
      </c>
      <c r="O105">
        <v>2.5967593575320298</v>
      </c>
      <c r="P105">
        <v>44.797909943138102</v>
      </c>
      <c r="Q105">
        <v>8.6722947356954003E-2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Row],[Ticker]],[1]!Table2[[Symbol]:[Industry]],2,FALSE),"-")</f>
        <v>-</v>
      </c>
      <c r="D106" t="s">
        <v>77</v>
      </c>
      <c r="E106">
        <v>100089.618585659</v>
      </c>
      <c r="F106">
        <v>27740.45</v>
      </c>
      <c r="G106">
        <v>-11.245138059577901</v>
      </c>
      <c r="H106">
        <v>-5.6971585836878802</v>
      </c>
      <c r="I106">
        <v>-17.703059692707502</v>
      </c>
      <c r="J106">
        <v>-4.7208902822601004</v>
      </c>
      <c r="K106">
        <v>27117.112079216498</v>
      </c>
      <c r="L106">
        <v>26329.363275979798</v>
      </c>
      <c r="M106">
        <v>53.995636186194098</v>
      </c>
      <c r="N106">
        <v>1.00460831849794</v>
      </c>
      <c r="O106">
        <v>10.804799489554</v>
      </c>
      <c r="P106">
        <v>18.291117649567099</v>
      </c>
      <c r="Q106">
        <v>-6.4963396824223002E-2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Row],[Ticker]],[1]!Table2[[Symbol]:[Industry]],2,FALSE),"-")</f>
        <v>-</v>
      </c>
      <c r="D107" t="s">
        <v>130</v>
      </c>
      <c r="E107">
        <v>99989.100983850003</v>
      </c>
      <c r="F107">
        <v>988.25</v>
      </c>
      <c r="G107">
        <v>21.465067031229101</v>
      </c>
      <c r="H107">
        <v>-10.410239430818599</v>
      </c>
      <c r="I107">
        <v>15.6761115543895</v>
      </c>
      <c r="J107">
        <v>7.5818127682334799E-2</v>
      </c>
      <c r="K107">
        <v>994.61175198213698</v>
      </c>
      <c r="L107">
        <v>865.91081865947206</v>
      </c>
      <c r="M107">
        <v>53.109861346249502</v>
      </c>
      <c r="N107">
        <v>1.1470789191909501</v>
      </c>
      <c r="O107">
        <v>11.004300531242</v>
      </c>
      <c r="P107">
        <v>69.919188445667103</v>
      </c>
      <c r="Q107">
        <v>8.6441656575907994E-2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Row],[Ticker]],[1]!Table2[[Symbol]:[Industry]],2,FALSE),"-")</f>
        <v>-</v>
      </c>
      <c r="D108" t="s">
        <v>37</v>
      </c>
      <c r="E108">
        <v>99073.658612359999</v>
      </c>
      <c r="F108">
        <v>2007.8</v>
      </c>
      <c r="G108">
        <v>18.604559167743201</v>
      </c>
      <c r="H108">
        <v>6.67113790034165</v>
      </c>
      <c r="I108">
        <v>19.266375719293901</v>
      </c>
      <c r="J108">
        <v>2.4212592669152802</v>
      </c>
      <c r="K108">
        <v>1813.0930717270301</v>
      </c>
      <c r="L108">
        <v>1621.88554620376</v>
      </c>
      <c r="M108">
        <v>82.890421249702499</v>
      </c>
      <c r="N108">
        <v>1.2278600991767701</v>
      </c>
      <c r="O108">
        <v>0.60763024205598903</v>
      </c>
      <c r="P108">
        <v>58.593996840442301</v>
      </c>
      <c r="Q108">
        <v>-7.7700701633639999E-3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Row],[Ticker]],[1]!Table2[[Symbol]:[Industry]],2,FALSE),"-")</f>
        <v>-</v>
      </c>
      <c r="D109" t="s">
        <v>173</v>
      </c>
      <c r="E109">
        <v>98493.491983065003</v>
      </c>
      <c r="F109">
        <v>895.55</v>
      </c>
      <c r="G109">
        <v>8.6223177314244701</v>
      </c>
      <c r="H109">
        <v>-3.3765777611250298</v>
      </c>
      <c r="I109">
        <v>-26.383753738445598</v>
      </c>
      <c r="J109">
        <v>-0.88550899438493902</v>
      </c>
      <c r="K109">
        <v>911.23680664471101</v>
      </c>
      <c r="L109">
        <v>952.88657914694397</v>
      </c>
      <c r="M109">
        <v>53.905399434975401</v>
      </c>
      <c r="N109">
        <v>1.1748844230570701</v>
      </c>
      <c r="O109">
        <v>40.628663949528203</v>
      </c>
      <c r="P109">
        <v>71.561302681992302</v>
      </c>
      <c r="Q109">
        <v>1.8497353348369001E-2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Row],[Ticker]],[1]!Table2[[Symbol]:[Industry]],2,FALSE),"-")</f>
        <v>-</v>
      </c>
      <c r="D110" t="s">
        <v>287</v>
      </c>
      <c r="E110">
        <v>97579.045908700005</v>
      </c>
      <c r="F110">
        <v>10783.4</v>
      </c>
      <c r="G110">
        <v>159.59009099172999</v>
      </c>
      <c r="H110">
        <v>4.1940133855977697</v>
      </c>
      <c r="I110">
        <v>52.147958398975</v>
      </c>
      <c r="J110">
        <v>-1.12317529665686</v>
      </c>
      <c r="K110">
        <v>10430.9911228173</v>
      </c>
      <c r="L110">
        <v>8251.8822612068107</v>
      </c>
      <c r="M110">
        <v>43.615809810122002</v>
      </c>
      <c r="N110">
        <v>0.482331033016906</v>
      </c>
      <c r="O110">
        <v>23.319175770165199</v>
      </c>
      <c r="P110">
        <v>186.94136586793601</v>
      </c>
      <c r="Q110">
        <v>0.18470999444012101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Row],[Ticker]],[1]!Table2[[Symbol]:[Industry]],2,FALSE),"-")</f>
        <v>-</v>
      </c>
      <c r="D111" t="s">
        <v>290</v>
      </c>
      <c r="E111">
        <v>95774.241602959999</v>
      </c>
      <c r="F111">
        <v>11044.85</v>
      </c>
      <c r="G111">
        <v>157.91093068748799</v>
      </c>
      <c r="H111">
        <v>8.2784524118626397</v>
      </c>
      <c r="I111">
        <v>54.524723012926003</v>
      </c>
      <c r="J111">
        <v>-1.70854656431076</v>
      </c>
      <c r="K111">
        <v>9836.2695513313192</v>
      </c>
      <c r="L111">
        <v>7518.34193001942</v>
      </c>
      <c r="M111">
        <v>59.461324889471399</v>
      </c>
      <c r="N111">
        <v>1.29331729021286</v>
      </c>
      <c r="O111">
        <v>3.6102799042087401</v>
      </c>
      <c r="P111">
        <v>191.01388559534101</v>
      </c>
      <c r="Q111">
        <v>8.8334727505312002E-2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Row],[Ticker]],[1]!Table2[[Symbol]:[Industry]],2,FALSE),"-")</f>
        <v>-</v>
      </c>
      <c r="D112" t="s">
        <v>293</v>
      </c>
      <c r="E112">
        <v>95117.864145209998</v>
      </c>
      <c r="F112">
        <v>6615.3</v>
      </c>
      <c r="G112">
        <v>1.5595494365873099</v>
      </c>
      <c r="H112">
        <v>4.4136950811547804</v>
      </c>
      <c r="I112">
        <v>-10.7166644105038</v>
      </c>
      <c r="J112">
        <v>1.5957967541531399</v>
      </c>
      <c r="K112">
        <v>6289.8403365228796</v>
      </c>
      <c r="L112">
        <v>5925.6914167403202</v>
      </c>
      <c r="M112">
        <v>66.449382962952001</v>
      </c>
      <c r="N112">
        <v>0.81204812114339797</v>
      </c>
      <c r="O112">
        <v>3.9174338276419798</v>
      </c>
      <c r="P112">
        <v>39.976724502750699</v>
      </c>
      <c r="Q112">
        <v>2.8214558403240001E-2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Row],[Ticker]],[1]!Table2[[Symbol]:[Industry]],2,FALSE),"-")</f>
        <v>-</v>
      </c>
      <c r="D113" t="s">
        <v>296</v>
      </c>
      <c r="E113">
        <v>94600.108957891993</v>
      </c>
      <c r="F113">
        <v>69.38</v>
      </c>
      <c r="G113">
        <v>233.689366096649</v>
      </c>
      <c r="H113">
        <v>25.5766895944985</v>
      </c>
      <c r="I113">
        <v>36.1439647381507</v>
      </c>
      <c r="J113">
        <v>11.592563883997901</v>
      </c>
      <c r="K113">
        <v>53.752953069738702</v>
      </c>
      <c r="L113">
        <v>42.462981515791697</v>
      </c>
      <c r="M113">
        <v>93.929208980108697</v>
      </c>
      <c r="N113">
        <v>1.7961366229353299</v>
      </c>
      <c r="O113">
        <v>2.1764197174978399</v>
      </c>
      <c r="P113">
        <v>291.97740112994302</v>
      </c>
      <c r="Q113">
        <v>0.202184088925357</v>
      </c>
    </row>
    <row r="114" spans="1:17" x14ac:dyDescent="0.3">
      <c r="A114" t="s">
        <v>297</v>
      </c>
      <c r="B114" t="s">
        <v>298</v>
      </c>
      <c r="C114" t="str">
        <f>IFERROR(VLOOKUP(Table1[[#This Row],[Ticker]],[1]!Table2[[Symbol]:[Industry]],2,FALSE),"-")</f>
        <v>-</v>
      </c>
      <c r="D114" t="s">
        <v>57</v>
      </c>
      <c r="E114">
        <v>93944.732969204997</v>
      </c>
      <c r="F114">
        <v>577.54999999999995</v>
      </c>
      <c r="G114">
        <v>187.91678720655099</v>
      </c>
      <c r="H114">
        <v>16.9330129341323</v>
      </c>
      <c r="I114">
        <v>88.278025283598097</v>
      </c>
      <c r="J114">
        <v>3.8453885520628899</v>
      </c>
      <c r="K114">
        <v>503.62453296987002</v>
      </c>
      <c r="L114">
        <v>379.86520219161503</v>
      </c>
      <c r="M114">
        <v>58.980054603480298</v>
      </c>
      <c r="N114">
        <v>1.45763093717867</v>
      </c>
      <c r="O114">
        <v>13.0638039996537</v>
      </c>
      <c r="P114">
        <v>231.22729879564099</v>
      </c>
      <c r="Q114">
        <v>0.155437336736682</v>
      </c>
    </row>
    <row r="115" spans="1:17" x14ac:dyDescent="0.3">
      <c r="A115" t="s">
        <v>299</v>
      </c>
      <c r="B115" t="s">
        <v>300</v>
      </c>
      <c r="C115" t="str">
        <f>IFERROR(VLOOKUP(Table1[[#This Row],[Ticker]],[1]!Table2[[Symbol]:[Industry]],2,FALSE),"-")</f>
        <v>-</v>
      </c>
      <c r="D115" t="s">
        <v>186</v>
      </c>
      <c r="E115">
        <v>92804.218177140006</v>
      </c>
      <c r="F115">
        <v>3412.1</v>
      </c>
      <c r="G115">
        <v>42.655395610366597</v>
      </c>
      <c r="H115">
        <v>15.1081053964205</v>
      </c>
      <c r="I115">
        <v>17.9668053623618</v>
      </c>
      <c r="J115">
        <v>5.41713259652877</v>
      </c>
      <c r="K115">
        <v>2979.3877022809602</v>
      </c>
      <c r="L115">
        <v>2607.7968262163099</v>
      </c>
      <c r="M115">
        <v>92.410434974052706</v>
      </c>
      <c r="N115">
        <v>1.4554552230646101</v>
      </c>
      <c r="O115">
        <v>0.37660092025437703</v>
      </c>
      <c r="P115">
        <v>78.737558931377606</v>
      </c>
      <c r="Q115">
        <v>8.1511372502748994E-2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Row],[Ticker]],[1]!Table2[[Symbol]:[Industry]],2,FALSE),"-")</f>
        <v>-</v>
      </c>
      <c r="D116" t="s">
        <v>303</v>
      </c>
      <c r="E116">
        <v>91391.466134535003</v>
      </c>
      <c r="F116">
        <v>642.04999999999995</v>
      </c>
      <c r="G116">
        <v>36.192529852660797</v>
      </c>
      <c r="H116">
        <v>-1.55675245171083E-2</v>
      </c>
      <c r="I116">
        <v>15.479547091453799</v>
      </c>
      <c r="J116">
        <v>1.5632908614169501</v>
      </c>
      <c r="K116">
        <v>606.20075551084994</v>
      </c>
      <c r="L116">
        <v>535.89340763997905</v>
      </c>
      <c r="M116">
        <v>64.348657888135705</v>
      </c>
      <c r="N116">
        <v>1.3609956818017801</v>
      </c>
      <c r="O116">
        <v>3.2551981932871401</v>
      </c>
      <c r="P116">
        <v>72.779870828848203</v>
      </c>
      <c r="Q116">
        <v>0.19690421206552799</v>
      </c>
    </row>
    <row r="117" spans="1:17" x14ac:dyDescent="0.3">
      <c r="A117" t="s">
        <v>304</v>
      </c>
      <c r="B117" t="s">
        <v>305</v>
      </c>
      <c r="C117" t="str">
        <f>IFERROR(VLOOKUP(Table1[[#This Row],[Ticker]],[1]!Table2[[Symbol]:[Industry]],2,FALSE),"-")</f>
        <v>-</v>
      </c>
      <c r="D117" t="s">
        <v>146</v>
      </c>
      <c r="E117">
        <v>90773.283349849997</v>
      </c>
      <c r="F117">
        <v>7027.25</v>
      </c>
      <c r="G117">
        <v>26.885285086861401</v>
      </c>
      <c r="H117">
        <v>1.8025661814552601E-2</v>
      </c>
      <c r="I117">
        <v>24.814704202174799</v>
      </c>
      <c r="J117">
        <v>-1.8591670801078E-2</v>
      </c>
      <c r="K117">
        <v>6586.1059804070201</v>
      </c>
      <c r="L117">
        <v>5677.2846006346899</v>
      </c>
      <c r="M117">
        <v>57.160710718884602</v>
      </c>
      <c r="N117">
        <v>0.69736093862138804</v>
      </c>
      <c r="O117">
        <v>3.31922160162225</v>
      </c>
      <c r="P117">
        <v>76.917460757039805</v>
      </c>
      <c r="Q117">
        <v>1.3943018672769999E-3</v>
      </c>
    </row>
    <row r="118" spans="1:17" x14ac:dyDescent="0.3">
      <c r="A118" t="s">
        <v>306</v>
      </c>
      <c r="B118" t="s">
        <v>307</v>
      </c>
      <c r="C118" t="str">
        <f>IFERROR(VLOOKUP(Table1[[#This Row],[Ticker]],[1]!Table2[[Symbol]:[Industry]],2,FALSE),"-")</f>
        <v>-</v>
      </c>
      <c r="D118" t="s">
        <v>86</v>
      </c>
      <c r="E118">
        <v>89704.719649680002</v>
      </c>
      <c r="F118">
        <v>1866.45</v>
      </c>
      <c r="G118">
        <v>110.30554637001499</v>
      </c>
      <c r="H118">
        <v>3.3959169160860601</v>
      </c>
      <c r="I118">
        <v>64.620104145533404</v>
      </c>
      <c r="J118">
        <v>3.7778013049938801</v>
      </c>
      <c r="K118">
        <v>1513.0888248828501</v>
      </c>
      <c r="L118">
        <v>1237.2247733674001</v>
      </c>
      <c r="M118">
        <v>91.029595003741306</v>
      </c>
      <c r="N118">
        <v>1.6816844851286801</v>
      </c>
      <c r="O118">
        <v>2.2261512496986202</v>
      </c>
      <c r="P118">
        <v>200.31375703942001</v>
      </c>
      <c r="Q118">
        <v>0.15635846891483601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Row],[Ticker]],[1]!Table2[[Symbol]:[Industry]],2,FALSE),"-")</f>
        <v>-</v>
      </c>
      <c r="D119" t="s">
        <v>293</v>
      </c>
      <c r="E119">
        <v>89635.871845450005</v>
      </c>
      <c r="F119">
        <v>922.25</v>
      </c>
      <c r="G119">
        <v>28.715420895775601</v>
      </c>
      <c r="H119">
        <v>-4.6748574408440202</v>
      </c>
      <c r="I119">
        <v>3.2697928277528399</v>
      </c>
      <c r="J119">
        <v>-3.2797932906117602</v>
      </c>
      <c r="K119">
        <v>891.140083753716</v>
      </c>
      <c r="L119">
        <v>778.48266819426397</v>
      </c>
      <c r="M119">
        <v>47.757457450357201</v>
      </c>
      <c r="N119">
        <v>0.57709833913253095</v>
      </c>
      <c r="O119">
        <v>6.2510165356465199</v>
      </c>
      <c r="P119">
        <v>81.3667649950835</v>
      </c>
      <c r="Q119">
        <v>0.12881456617942599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Row],[Ticker]],[1]!Table2[[Symbol]:[Industry]],2,FALSE),"-")</f>
        <v>-</v>
      </c>
      <c r="D120" t="s">
        <v>133</v>
      </c>
      <c r="E120">
        <v>89521.830166575004</v>
      </c>
      <c r="F120">
        <v>3219.55</v>
      </c>
      <c r="G120">
        <v>58.667820563756898</v>
      </c>
      <c r="H120">
        <v>-6.3811015986081703</v>
      </c>
      <c r="I120">
        <v>20.591151509134601</v>
      </c>
      <c r="J120">
        <v>-0.51279515745114701</v>
      </c>
      <c r="K120">
        <v>3062.8246021659602</v>
      </c>
      <c r="L120">
        <v>2509.4949505278701</v>
      </c>
      <c r="M120">
        <v>54.746728387090798</v>
      </c>
      <c r="N120">
        <v>1.1583652842786401</v>
      </c>
      <c r="O120">
        <v>5.68868320106845</v>
      </c>
      <c r="P120">
        <v>115.311308767471</v>
      </c>
      <c r="Q120">
        <v>6.7220582133284995E-2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Row],[Ticker]],[1]!Table2[[Symbol]:[Industry]],2,FALSE),"-")</f>
        <v>-</v>
      </c>
      <c r="D121" t="s">
        <v>255</v>
      </c>
      <c r="E121">
        <v>87871.616647500006</v>
      </c>
      <c r="F121">
        <v>4114.25</v>
      </c>
      <c r="G121">
        <v>36.051244549688398</v>
      </c>
      <c r="H121">
        <v>-0.75908557072877603</v>
      </c>
      <c r="I121">
        <v>2.88103440535891E-2</v>
      </c>
      <c r="J121">
        <v>1.8501450174471199</v>
      </c>
      <c r="K121">
        <v>4006.8807432271501</v>
      </c>
      <c r="L121">
        <v>3545.9248448779199</v>
      </c>
      <c r="M121">
        <v>52.674972006837898</v>
      </c>
      <c r="N121">
        <v>1.3108084112384899</v>
      </c>
      <c r="O121">
        <v>4.4272953758279101</v>
      </c>
      <c r="P121">
        <v>73.483586683814295</v>
      </c>
      <c r="Q121">
        <v>4.5444917019169997E-3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186</v>
      </c>
      <c r="E122">
        <v>87271.322632829993</v>
      </c>
      <c r="F122">
        <v>674.1</v>
      </c>
      <c r="G122">
        <v>-6.0537433494299799</v>
      </c>
      <c r="H122">
        <v>7.1644455690029201</v>
      </c>
      <c r="I122">
        <v>12.860492859547399</v>
      </c>
      <c r="J122">
        <v>2.2215637335365299</v>
      </c>
      <c r="K122">
        <v>630.66158976786096</v>
      </c>
      <c r="L122">
        <v>572.07645533601703</v>
      </c>
      <c r="M122">
        <v>57.864095627886698</v>
      </c>
      <c r="N122">
        <v>0.70501481893893803</v>
      </c>
      <c r="O122">
        <v>2.5070464322800801</v>
      </c>
      <c r="P122">
        <v>38.618136952498404</v>
      </c>
      <c r="Q122">
        <v>-2.2574125304149002E-2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60</v>
      </c>
      <c r="E123">
        <v>87183.470388764996</v>
      </c>
      <c r="F123">
        <v>1911.85</v>
      </c>
      <c r="G123">
        <v>67.697179785827203</v>
      </c>
      <c r="H123">
        <v>11.7286833593443</v>
      </c>
      <c r="I123">
        <v>12.1574448419214</v>
      </c>
      <c r="J123">
        <v>1.2728313902703401</v>
      </c>
      <c r="K123">
        <v>1720.85098480645</v>
      </c>
      <c r="L123">
        <v>1502.45636667863</v>
      </c>
      <c r="M123">
        <v>79.653312170110397</v>
      </c>
      <c r="N123">
        <v>0.80880743162380098</v>
      </c>
      <c r="O123">
        <v>0.72181394983916702</v>
      </c>
      <c r="P123">
        <v>96.682269430584796</v>
      </c>
      <c r="Q123">
        <v>3.1793803593180001E-2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60</v>
      </c>
      <c r="E124">
        <v>84032.385609734905</v>
      </c>
      <c r="F124">
        <v>1434.15</v>
      </c>
      <c r="G124">
        <v>48.107122253536303</v>
      </c>
      <c r="H124">
        <v>11.7051325409378</v>
      </c>
      <c r="I124">
        <v>9.8190917886274498</v>
      </c>
      <c r="J124">
        <v>0.46724508190264402</v>
      </c>
      <c r="K124">
        <v>1280.52080775779</v>
      </c>
      <c r="L124">
        <v>1104.8245848425099</v>
      </c>
      <c r="M124">
        <v>80.914289638601403</v>
      </c>
      <c r="N124">
        <v>0.700114670419001</v>
      </c>
      <c r="O124">
        <v>0.45671652198164803</v>
      </c>
      <c r="P124">
        <v>78.011543474213298</v>
      </c>
      <c r="Q124">
        <v>2.7661727896932001E-2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18</v>
      </c>
      <c r="E125">
        <v>83463.838229325003</v>
      </c>
      <c r="F125">
        <v>392.25</v>
      </c>
      <c r="G125">
        <v>82.037453915346603</v>
      </c>
      <c r="H125">
        <v>15.9492112320375</v>
      </c>
      <c r="I125">
        <v>12.1640116344287</v>
      </c>
      <c r="J125">
        <v>12.027782485731199</v>
      </c>
      <c r="K125">
        <v>349.34537559745598</v>
      </c>
      <c r="L125">
        <v>304.39396398012599</v>
      </c>
      <c r="M125">
        <v>78.140484468016297</v>
      </c>
      <c r="N125">
        <v>1.3402363723136299</v>
      </c>
      <c r="O125">
        <v>3.6583811344805501</v>
      </c>
      <c r="P125">
        <v>145.976170568561</v>
      </c>
      <c r="Q125">
        <v>7.5854405532468E-2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24</v>
      </c>
      <c r="E126">
        <v>83080.603807079999</v>
      </c>
      <c r="F126">
        <v>26.51</v>
      </c>
      <c r="G126">
        <v>25.370782025853199</v>
      </c>
      <c r="H126">
        <v>4.6836763579339298</v>
      </c>
      <c r="I126">
        <v>-4.8462420083127302</v>
      </c>
      <c r="J126">
        <v>1.05074690800394</v>
      </c>
      <c r="K126">
        <v>24.627157109651598</v>
      </c>
      <c r="L126">
        <v>22.858463146998499</v>
      </c>
      <c r="M126">
        <v>67.208802373409398</v>
      </c>
      <c r="N126">
        <v>0.96078989149577998</v>
      </c>
      <c r="O126">
        <v>23.915503583553299</v>
      </c>
      <c r="P126">
        <v>68.853503184713304</v>
      </c>
      <c r="Q126">
        <v>6.5521105527016996E-2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32</v>
      </c>
      <c r="E127">
        <v>82003.167163279999</v>
      </c>
      <c r="F127">
        <v>608.79999999999995</v>
      </c>
      <c r="G127">
        <v>49.186627555283302</v>
      </c>
      <c r="H127">
        <v>6.8617300857328702</v>
      </c>
      <c r="I127">
        <v>7.1944515869563599</v>
      </c>
      <c r="J127">
        <v>5.5466798180584398</v>
      </c>
      <c r="K127">
        <v>555.20299419901903</v>
      </c>
      <c r="L127">
        <v>495.34966560745403</v>
      </c>
      <c r="M127">
        <v>75.099486901368095</v>
      </c>
      <c r="N127">
        <v>0.85491086981874997</v>
      </c>
      <c r="O127">
        <v>3.9257555847569101</v>
      </c>
      <c r="P127">
        <v>81.406436233611402</v>
      </c>
      <c r="Q127">
        <v>0.170056945182879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60</v>
      </c>
      <c r="E128">
        <v>81252.812337779993</v>
      </c>
      <c r="F128">
        <v>2028.1</v>
      </c>
      <c r="G128">
        <v>-9.9370863491973402</v>
      </c>
      <c r="H128">
        <v>-6.8867366126127996</v>
      </c>
      <c r="I128">
        <v>-13.438706819933</v>
      </c>
      <c r="J128">
        <v>-4.0805467631005197</v>
      </c>
      <c r="K128">
        <v>2137.4464327533501</v>
      </c>
      <c r="L128">
        <v>2055.0961275613799</v>
      </c>
      <c r="M128">
        <v>32.720247501017703</v>
      </c>
      <c r="N128">
        <v>0.96159868028809503</v>
      </c>
      <c r="O128">
        <v>22.7750110941275</v>
      </c>
      <c r="P128">
        <v>20.501470544547001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Row],[Ticker]],[1]!Table2[[Symbol]:[Industry]],2,FALSE),"-")</f>
        <v>-</v>
      </c>
      <c r="D129" t="s">
        <v>130</v>
      </c>
      <c r="E129">
        <v>80709.789357200003</v>
      </c>
      <c r="F129">
        <v>1733.5</v>
      </c>
      <c r="G129">
        <v>59.7970476683927</v>
      </c>
      <c r="H129">
        <v>0.67184502180341898</v>
      </c>
      <c r="I129">
        <v>25.489722371367399</v>
      </c>
      <c r="J129">
        <v>6.9247686520514602</v>
      </c>
      <c r="K129">
        <v>1598.2259382382899</v>
      </c>
      <c r="L129">
        <v>1334.2678698081199</v>
      </c>
      <c r="M129">
        <v>68.812657306574394</v>
      </c>
      <c r="N129">
        <v>0.76022190997065497</v>
      </c>
      <c r="O129">
        <v>4.0957600230746998</v>
      </c>
      <c r="P129">
        <v>95.389990982867403</v>
      </c>
      <c r="Q129">
        <v>8.9831848709781004E-2</v>
      </c>
    </row>
    <row r="130" spans="1:17" x14ac:dyDescent="0.3">
      <c r="A130" t="s">
        <v>330</v>
      </c>
      <c r="B130" t="s">
        <v>331</v>
      </c>
      <c r="C130" t="str">
        <f>IFERROR(VLOOKUP(Table1[[#This Row],[Ticker]],[1]!Table2[[Symbol]:[Industry]],2,FALSE),"-")</f>
        <v>-</v>
      </c>
      <c r="D130" t="s">
        <v>332</v>
      </c>
      <c r="E130">
        <v>80046.127361980005</v>
      </c>
      <c r="F130">
        <v>4138.55</v>
      </c>
      <c r="G130">
        <v>8.0927825684606098</v>
      </c>
      <c r="H130">
        <v>-5.3147405025024099</v>
      </c>
      <c r="I130">
        <v>-8.6764904658748492</v>
      </c>
      <c r="J130">
        <v>1.6026711952728601</v>
      </c>
      <c r="K130">
        <v>4067.13832382588</v>
      </c>
      <c r="L130">
        <v>3699.9928208179699</v>
      </c>
      <c r="M130">
        <v>50.866356221516597</v>
      </c>
      <c r="N130">
        <v>0.83620916695783398</v>
      </c>
      <c r="O130">
        <v>13.124161844124099</v>
      </c>
      <c r="P130">
        <v>50.056200145032598</v>
      </c>
      <c r="Q130">
        <v>0.13637304159781999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146</v>
      </c>
      <c r="E131">
        <v>79012</v>
      </c>
      <c r="F131">
        <v>987.65</v>
      </c>
      <c r="G131">
        <v>27.853106048261299</v>
      </c>
      <c r="H131">
        <v>-3.62401640651</v>
      </c>
      <c r="I131">
        <v>-13.776860100821899</v>
      </c>
      <c r="J131">
        <v>-1.0420300264653399</v>
      </c>
      <c r="K131">
        <v>1005.96522236449</v>
      </c>
      <c r="L131">
        <v>923.88019501590702</v>
      </c>
      <c r="M131">
        <v>43.9413949852567</v>
      </c>
      <c r="N131">
        <v>0.68488352836454502</v>
      </c>
      <c r="O131">
        <v>15.3141294993165</v>
      </c>
      <c r="P131">
        <v>56.620678718680601</v>
      </c>
      <c r="Q131">
        <v>6.4170538667702004E-2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170</v>
      </c>
      <c r="E132">
        <v>78401.401964250006</v>
      </c>
      <c r="F132">
        <v>2644.9</v>
      </c>
      <c r="G132">
        <v>-8.7206221551758407</v>
      </c>
      <c r="H132">
        <v>1.7172612326262999</v>
      </c>
      <c r="I132">
        <v>-1.09199487915699</v>
      </c>
      <c r="J132">
        <v>7.4818775327806497</v>
      </c>
      <c r="K132">
        <v>2411.7100783229798</v>
      </c>
      <c r="L132">
        <v>2393.6795591362502</v>
      </c>
      <c r="M132">
        <v>87.350275505879495</v>
      </c>
      <c r="N132">
        <v>1.4618477355149599</v>
      </c>
      <c r="O132">
        <v>1.8545124579379</v>
      </c>
      <c r="P132">
        <v>27.021251050546201</v>
      </c>
      <c r="Q132">
        <v>1.4025678748398E-2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195</v>
      </c>
      <c r="E133">
        <v>75492.608838683998</v>
      </c>
      <c r="F133">
        <v>257.08999999999997</v>
      </c>
      <c r="G133">
        <v>13.4121921836062</v>
      </c>
      <c r="H133">
        <v>1.2487269897576401</v>
      </c>
      <c r="I133">
        <v>31.310665325399501</v>
      </c>
      <c r="J133">
        <v>8.2559629284582492</v>
      </c>
      <c r="K133">
        <v>227.723144489954</v>
      </c>
      <c r="L133">
        <v>197.32555300999101</v>
      </c>
      <c r="M133">
        <v>79.554226393652598</v>
      </c>
      <c r="N133">
        <v>0.93691754691220996</v>
      </c>
      <c r="O133">
        <v>0.74293049126765698</v>
      </c>
      <c r="P133">
        <v>63.179942875277597</v>
      </c>
      <c r="Q133">
        <v>6.2671426146579001E-2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37</v>
      </c>
      <c r="E134">
        <v>75430.428</v>
      </c>
      <c r="F134">
        <v>429.95</v>
      </c>
      <c r="G134">
        <v>83.165614574116205</v>
      </c>
      <c r="H134">
        <v>5.0386326327469604</v>
      </c>
      <c r="I134">
        <v>-0.72547226710504198</v>
      </c>
      <c r="J134">
        <v>6.6541633372424096</v>
      </c>
      <c r="K134">
        <v>385.77423635041498</v>
      </c>
      <c r="L134">
        <v>334.27401388695898</v>
      </c>
      <c r="M134">
        <v>68.372203169231298</v>
      </c>
      <c r="N134">
        <v>2.1301370202063001</v>
      </c>
      <c r="O134">
        <v>8.8033492266542606</v>
      </c>
      <c r="P134">
        <v>121.053984575835</v>
      </c>
      <c r="Q134">
        <v>8.9291862182091994E-2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290</v>
      </c>
      <c r="E135">
        <v>73931.585873529999</v>
      </c>
      <c r="F135">
        <v>4832.3</v>
      </c>
      <c r="G135">
        <v>77.409815923274607</v>
      </c>
      <c r="H135">
        <v>9.5643951790222896</v>
      </c>
      <c r="I135">
        <v>0.85382323653502201</v>
      </c>
      <c r="J135">
        <v>-2.5319538139222302</v>
      </c>
      <c r="K135">
        <v>4328.1451290280602</v>
      </c>
      <c r="L135">
        <v>3763.5331758805601</v>
      </c>
      <c r="M135">
        <v>61.918140072220602</v>
      </c>
      <c r="N135">
        <v>1.0500230739635299</v>
      </c>
      <c r="O135">
        <v>2.74196552366368</v>
      </c>
      <c r="P135">
        <v>108.542729832662</v>
      </c>
      <c r="Q135">
        <v>0.13192157096648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54</v>
      </c>
      <c r="E136">
        <v>73793.077804710003</v>
      </c>
      <c r="F136">
        <v>1838.1</v>
      </c>
      <c r="G136">
        <v>9.80459121513314</v>
      </c>
      <c r="H136">
        <v>-3.1634734752179798</v>
      </c>
      <c r="I136">
        <v>16.921921725154299</v>
      </c>
      <c r="J136">
        <v>2.1907383811411898</v>
      </c>
      <c r="K136">
        <v>1758.94023441122</v>
      </c>
      <c r="L136">
        <v>1556.95443154797</v>
      </c>
      <c r="M136">
        <v>64.500073748199497</v>
      </c>
      <c r="N136">
        <v>1.24510183726117</v>
      </c>
      <c r="O136">
        <v>2.60323159784561</v>
      </c>
      <c r="P136">
        <v>55.461580750200802</v>
      </c>
      <c r="Q136">
        <v>-3.2231840242893002E-2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133</v>
      </c>
      <c r="E137">
        <v>72792.467749859905</v>
      </c>
      <c r="F137">
        <v>1815.9</v>
      </c>
      <c r="G137">
        <v>182.20108882855499</v>
      </c>
      <c r="H137">
        <v>-4.6747729412554104</v>
      </c>
      <c r="I137">
        <v>28.657788337822801</v>
      </c>
      <c r="J137">
        <v>2.6513601860337999</v>
      </c>
      <c r="K137">
        <v>1747.8791808431199</v>
      </c>
      <c r="L137">
        <v>1350.26403652468</v>
      </c>
      <c r="M137">
        <v>48.325443299623103</v>
      </c>
      <c r="N137">
        <v>0.92401397781578598</v>
      </c>
      <c r="O137">
        <v>14.2573930282504</v>
      </c>
      <c r="P137">
        <v>234.419889502762</v>
      </c>
      <c r="Q137">
        <v>0.17615262071891999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Row],[Ticker]],[1]!Table2[[Symbol]:[Industry]],2,FALSE),"-")</f>
        <v>-</v>
      </c>
      <c r="D138" t="s">
        <v>46</v>
      </c>
      <c r="E138">
        <v>72720.286025793001</v>
      </c>
      <c r="F138">
        <v>101.73</v>
      </c>
      <c r="G138">
        <v>71.031752129627407</v>
      </c>
      <c r="H138">
        <v>1.07315289445494</v>
      </c>
      <c r="I138">
        <v>14.9942174683943</v>
      </c>
      <c r="J138">
        <v>3.9230002525924701</v>
      </c>
      <c r="K138">
        <v>93.542250638244795</v>
      </c>
      <c r="L138">
        <v>80.7141081675626</v>
      </c>
      <c r="M138">
        <v>72.238604698292704</v>
      </c>
      <c r="N138">
        <v>0.65569842191273198</v>
      </c>
      <c r="O138">
        <v>1.98564828467511</v>
      </c>
      <c r="P138">
        <v>102.447761194029</v>
      </c>
      <c r="Q138">
        <v>0.156044080376918</v>
      </c>
    </row>
    <row r="139" spans="1:17" x14ac:dyDescent="0.3">
      <c r="A139" t="s">
        <v>349</v>
      </c>
      <c r="B139" t="s">
        <v>350</v>
      </c>
      <c r="C139" t="str">
        <f>IFERROR(VLOOKUP(Table1[[#This Row],[Ticker]],[1]!Table2[[Symbol]:[Industry]],2,FALSE),"-")</f>
        <v>-</v>
      </c>
      <c r="D139" t="s">
        <v>351</v>
      </c>
      <c r="E139">
        <v>72439.058586275001</v>
      </c>
      <c r="F139">
        <v>12106.45</v>
      </c>
      <c r="G139">
        <v>167.392665465888</v>
      </c>
      <c r="H139">
        <v>-4.4374334537380999</v>
      </c>
      <c r="I139">
        <v>87.227667624308907</v>
      </c>
      <c r="J139">
        <v>7.8821546518177099</v>
      </c>
      <c r="K139">
        <v>11000.807454571999</v>
      </c>
      <c r="L139">
        <v>8258.6028416034005</v>
      </c>
      <c r="M139">
        <v>62.0925302555112</v>
      </c>
      <c r="N139">
        <v>1.3263726748790401</v>
      </c>
      <c r="O139">
        <v>6.3813091368650499</v>
      </c>
      <c r="P139">
        <v>201.15547263681501</v>
      </c>
      <c r="Q139">
        <v>0.10997981534960601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354</v>
      </c>
      <c r="E140">
        <v>70806.367941849996</v>
      </c>
      <c r="F140">
        <v>241.61</v>
      </c>
      <c r="G140">
        <v>79.753331981511096</v>
      </c>
      <c r="H140">
        <v>-5.8456545063950003</v>
      </c>
      <c r="I140">
        <v>-4.9485845145669902</v>
      </c>
      <c r="J140">
        <v>1.7900326775261799</v>
      </c>
      <c r="K140">
        <v>247.053026452794</v>
      </c>
      <c r="L140">
        <v>220.27225209306599</v>
      </c>
      <c r="M140">
        <v>51.481529335177498</v>
      </c>
      <c r="N140">
        <v>0.67240424926145503</v>
      </c>
      <c r="O140">
        <v>18.517445469972198</v>
      </c>
      <c r="P140">
        <v>117.862939585211</v>
      </c>
      <c r="Q140">
        <v>5.8601452182131003E-2</v>
      </c>
    </row>
    <row r="141" spans="1:17" hidden="1" x14ac:dyDescent="0.3">
      <c r="A141" t="s">
        <v>355</v>
      </c>
      <c r="B141" t="s">
        <v>356</v>
      </c>
      <c r="C141" t="str">
        <f>IFERROR(VLOOKUP(Table1[[#This Row],[Ticker]],[1]!Table2[[Symbol]:[Industry]],2,FALSE),"-")</f>
        <v>-</v>
      </c>
      <c r="D141" t="s">
        <v>121</v>
      </c>
      <c r="E141">
        <v>70588.764473678006</v>
      </c>
      <c r="F141">
        <v>262.63</v>
      </c>
      <c r="G141">
        <v>311.40603276331598</v>
      </c>
      <c r="H141">
        <v>28.182252909403001</v>
      </c>
      <c r="I141">
        <v>29.614704086296701</v>
      </c>
      <c r="J141">
        <v>-1.3848472639474301</v>
      </c>
      <c r="K141">
        <v>223.76234564692001</v>
      </c>
      <c r="M141">
        <v>53.681010808053301</v>
      </c>
      <c r="N141">
        <v>1.0698526214975399</v>
      </c>
      <c r="O141">
        <v>18.036781784259201</v>
      </c>
      <c r="P141">
        <v>461.175213675213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Row],[Ticker]],[1]!Table2[[Symbol]:[Industry]],2,FALSE),"-")</f>
        <v>-</v>
      </c>
      <c r="D142" t="s">
        <v>80</v>
      </c>
      <c r="E142">
        <v>69972.586126255002</v>
      </c>
      <c r="F142">
        <v>338.95</v>
      </c>
      <c r="G142">
        <v>89.169340667533305</v>
      </c>
      <c r="H142">
        <v>-1.51424830743681</v>
      </c>
      <c r="I142">
        <v>42.804920782384897</v>
      </c>
      <c r="J142">
        <v>0.30419088290094098</v>
      </c>
      <c r="K142">
        <v>315.872772697627</v>
      </c>
      <c r="L142">
        <v>247.229346212715</v>
      </c>
      <c r="M142">
        <v>52.389356578955997</v>
      </c>
      <c r="N142">
        <v>0.60793946549523603</v>
      </c>
      <c r="O142">
        <v>6.49063283670157</v>
      </c>
      <c r="P142">
        <v>138.361462728551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Row],[Ticker]],[1]!Table2[[Symbol]:[Industry]],2,FALSE),"-")</f>
        <v>-</v>
      </c>
      <c r="D143" t="s">
        <v>287</v>
      </c>
      <c r="E143">
        <v>69609.409233715007</v>
      </c>
      <c r="F143">
        <v>8162.05</v>
      </c>
      <c r="G143">
        <v>37.346054084137897</v>
      </c>
      <c r="H143">
        <v>-7.0424958645750397</v>
      </c>
      <c r="I143">
        <v>31.1053342662075</v>
      </c>
      <c r="J143">
        <v>-1.06270896732984</v>
      </c>
      <c r="K143">
        <v>8328.9058151229292</v>
      </c>
      <c r="L143">
        <v>7089.6597038741802</v>
      </c>
      <c r="M143">
        <v>47.842215515243502</v>
      </c>
      <c r="N143">
        <v>0.71225975129104402</v>
      </c>
      <c r="O143">
        <v>21.722483934795701</v>
      </c>
      <c r="P143">
        <v>72.471684557518401</v>
      </c>
      <c r="Q143">
        <v>0.16184603637734499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Row],[Ticker]],[1]!Table2[[Symbol]:[Industry]],2,FALSE),"-")</f>
        <v>-</v>
      </c>
      <c r="D144" t="s">
        <v>363</v>
      </c>
      <c r="E144">
        <v>69129.324956290002</v>
      </c>
      <c r="F144">
        <v>726.85</v>
      </c>
      <c r="G144">
        <v>-41.333723866523201</v>
      </c>
      <c r="H144">
        <v>-4.1229952961325704</v>
      </c>
      <c r="I144">
        <v>-13.2386373392696</v>
      </c>
      <c r="J144">
        <v>-3.7226048196847898</v>
      </c>
      <c r="K144">
        <v>724.10445955269904</v>
      </c>
      <c r="L144">
        <v>740.796795396589</v>
      </c>
      <c r="M144">
        <v>50.573349580749401</v>
      </c>
      <c r="N144">
        <v>1.51859855828408</v>
      </c>
      <c r="O144">
        <v>22.838274747196799</v>
      </c>
      <c r="P144">
        <v>12.176865498881</v>
      </c>
      <c r="Q144">
        <v>-0.139879694850543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263</v>
      </c>
      <c r="E145">
        <v>68931.110571700003</v>
      </c>
      <c r="F145">
        <v>2620.15</v>
      </c>
      <c r="G145">
        <v>656.93426558099304</v>
      </c>
      <c r="H145">
        <v>13.5217609102897</v>
      </c>
      <c r="I145">
        <v>172.387917167306</v>
      </c>
      <c r="J145">
        <v>0.88664940946474302</v>
      </c>
      <c r="K145">
        <v>2262.7382874336699</v>
      </c>
      <c r="L145">
        <v>1393.5507251648601</v>
      </c>
      <c r="M145">
        <v>52.839765537675603</v>
      </c>
      <c r="N145">
        <v>0.387522564915594</v>
      </c>
      <c r="O145">
        <v>13.712955365150799</v>
      </c>
      <c r="P145">
        <v>728.89908256880699</v>
      </c>
      <c r="Q145">
        <v>0.236084400987742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368</v>
      </c>
      <c r="E146">
        <v>68015.902407150003</v>
      </c>
      <c r="F146">
        <v>5354.45</v>
      </c>
      <c r="G146">
        <v>23.7245773642553</v>
      </c>
      <c r="H146">
        <v>-13.915580838636799</v>
      </c>
      <c r="I146">
        <v>14.8030273533018</v>
      </c>
      <c r="J146">
        <v>-4.8391356273472299</v>
      </c>
      <c r="K146">
        <v>5573.2015231567102</v>
      </c>
      <c r="L146">
        <v>4767.3253952658797</v>
      </c>
      <c r="M146">
        <v>33.427271693217101</v>
      </c>
      <c r="N146">
        <v>0.81427011067749799</v>
      </c>
      <c r="O146">
        <v>20.647312048856499</v>
      </c>
      <c r="P146">
        <v>58.319658195473103</v>
      </c>
      <c r="Q146">
        <v>9.5973197080339995E-2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Row],[Ticker]],[1]!Table2[[Symbol]:[Industry]],2,FALSE),"-")</f>
        <v>-</v>
      </c>
      <c r="D147" t="s">
        <v>133</v>
      </c>
      <c r="E147">
        <v>67717.280618880002</v>
      </c>
      <c r="F147">
        <v>1862.4</v>
      </c>
      <c r="G147">
        <v>40.041918461439103</v>
      </c>
      <c r="H147">
        <v>-0.72862140056147595</v>
      </c>
      <c r="I147">
        <v>25.850290438616302</v>
      </c>
      <c r="J147">
        <v>5.5944250276627097</v>
      </c>
      <c r="K147">
        <v>1744.5620514560401</v>
      </c>
      <c r="L147">
        <v>1514.5985401324799</v>
      </c>
      <c r="M147">
        <v>71.660661219086094</v>
      </c>
      <c r="N147">
        <v>1.40297946202802</v>
      </c>
      <c r="O147">
        <v>4.8673754295532596</v>
      </c>
      <c r="P147">
        <v>77.185805346779503</v>
      </c>
      <c r="Q147">
        <v>0.10759692972664101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Row],[Ticker]],[1]!Table2[[Symbol]:[Industry]],2,FALSE),"-")</f>
        <v>-</v>
      </c>
      <c r="D148" t="s">
        <v>32</v>
      </c>
      <c r="E148">
        <v>67264.220698175995</v>
      </c>
      <c r="F148">
        <v>56.26</v>
      </c>
      <c r="G148">
        <v>72.839808574525804</v>
      </c>
      <c r="H148">
        <v>0.28278271731183602</v>
      </c>
      <c r="I148">
        <v>6.1430053035152099</v>
      </c>
      <c r="J148">
        <v>2.1973682236975098</v>
      </c>
      <c r="K148">
        <v>55.513464152113698</v>
      </c>
      <c r="L148">
        <v>49.396250992326699</v>
      </c>
      <c r="M148">
        <v>52.200380501681899</v>
      </c>
      <c r="N148">
        <v>1.03544360138461</v>
      </c>
      <c r="O148">
        <v>25.577675079985699</v>
      </c>
      <c r="P148">
        <v>108.37037037037</v>
      </c>
      <c r="Q148">
        <v>0.123761911648215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170</v>
      </c>
      <c r="E149">
        <v>67214.900193549998</v>
      </c>
      <c r="F149">
        <v>4430.75</v>
      </c>
      <c r="G149">
        <v>-3.76866416028528</v>
      </c>
      <c r="H149">
        <v>12.6487793788974</v>
      </c>
      <c r="I149">
        <v>16.526713975854001</v>
      </c>
      <c r="J149">
        <v>7.1374351316112801</v>
      </c>
      <c r="K149">
        <v>3871.0810822502799</v>
      </c>
      <c r="L149">
        <v>3674.1683191575198</v>
      </c>
      <c r="M149">
        <v>87.579482733913807</v>
      </c>
      <c r="N149">
        <v>1.0317016692471901</v>
      </c>
      <c r="O149">
        <v>0.81927438921176599</v>
      </c>
      <c r="P149">
        <v>37.6009316770186</v>
      </c>
      <c r="Q149">
        <v>5.4256465982589997E-3</v>
      </c>
    </row>
    <row r="150" spans="1:17" x14ac:dyDescent="0.3">
      <c r="A150" t="s">
        <v>375</v>
      </c>
      <c r="B150" t="s">
        <v>376</v>
      </c>
      <c r="C150" t="str">
        <f>IFERROR(VLOOKUP(Table1[[#This Row],[Ticker]],[1]!Table2[[Symbol]:[Industry]],2,FALSE),"-")</f>
        <v>-</v>
      </c>
      <c r="D150" t="s">
        <v>198</v>
      </c>
      <c r="E150">
        <v>66700.24661745</v>
      </c>
      <c r="F150">
        <v>4267.3500000000004</v>
      </c>
      <c r="G150">
        <v>10.4283432819868</v>
      </c>
      <c r="H150">
        <v>-14.7144820847038</v>
      </c>
      <c r="I150">
        <v>21.438568926792001</v>
      </c>
      <c r="J150">
        <v>2.7464275521044699</v>
      </c>
      <c r="K150">
        <v>4186.77747065327</v>
      </c>
      <c r="L150">
        <v>3626.6232454211899</v>
      </c>
      <c r="M150">
        <v>60.7173621355197</v>
      </c>
      <c r="N150">
        <v>1.23350963112995</v>
      </c>
      <c r="O150">
        <v>16.0204810948246</v>
      </c>
      <c r="P150">
        <v>63.362299977030801</v>
      </c>
      <c r="Q150">
        <v>0.119561837974154</v>
      </c>
    </row>
    <row r="151" spans="1:17" x14ac:dyDescent="0.3">
      <c r="A151" t="s">
        <v>377</v>
      </c>
      <c r="B151" t="s">
        <v>378</v>
      </c>
      <c r="C151" t="str">
        <f>IFERROR(VLOOKUP(Table1[[#This Row],[Ticker]],[1]!Table2[[Symbol]:[Industry]],2,FALSE),"-")</f>
        <v>-</v>
      </c>
      <c r="D151" t="s">
        <v>379</v>
      </c>
      <c r="E151">
        <v>66493.116048240001</v>
      </c>
      <c r="F151">
        <v>1027.5999999999999</v>
      </c>
      <c r="G151">
        <v>90.276993876183894</v>
      </c>
      <c r="H151">
        <v>1.13280787347861</v>
      </c>
      <c r="I151">
        <v>4.2888805932755698</v>
      </c>
      <c r="J151">
        <v>-0.99991909913312105</v>
      </c>
      <c r="K151">
        <v>940.46888874760498</v>
      </c>
      <c r="L151">
        <v>760.07614678920095</v>
      </c>
      <c r="M151">
        <v>48.6696271448007</v>
      </c>
      <c r="N151">
        <v>0.55681620199047699</v>
      </c>
      <c r="O151">
        <v>15.5118723238614</v>
      </c>
      <c r="P151">
        <v>148.72322401064901</v>
      </c>
      <c r="Q151">
        <v>0.14420727952915899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146</v>
      </c>
      <c r="E152">
        <v>65896.186613800004</v>
      </c>
      <c r="F152">
        <v>1453</v>
      </c>
      <c r="G152">
        <v>72.308735927830099</v>
      </c>
      <c r="H152">
        <v>2.39727811130503E-2</v>
      </c>
      <c r="I152">
        <v>30.105872915869199</v>
      </c>
      <c r="J152">
        <v>0.235215075069163</v>
      </c>
      <c r="K152">
        <v>1381.03127574322</v>
      </c>
      <c r="L152">
        <v>1125.08023884667</v>
      </c>
      <c r="M152">
        <v>48.659286942313202</v>
      </c>
      <c r="N152">
        <v>0.310075149910232</v>
      </c>
      <c r="O152">
        <v>6.1940812112869903</v>
      </c>
      <c r="P152">
        <v>119.718735823378</v>
      </c>
      <c r="Q152">
        <v>6.5714512810859998E-3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98</v>
      </c>
      <c r="E153">
        <v>64690.022759009997</v>
      </c>
      <c r="F153">
        <v>554.9</v>
      </c>
      <c r="G153">
        <v>-28.7315014297277</v>
      </c>
      <c r="H153">
        <v>5.6468203594661297</v>
      </c>
      <c r="I153">
        <v>-16.6599197929716</v>
      </c>
      <c r="J153">
        <v>2.5121156220961298</v>
      </c>
      <c r="K153">
        <v>517.80779242930396</v>
      </c>
      <c r="L153">
        <v>534.84849483052005</v>
      </c>
      <c r="M153">
        <v>83.931665575457103</v>
      </c>
      <c r="N153">
        <v>0.53440670068851603</v>
      </c>
      <c r="O153">
        <v>22.499549468372599</v>
      </c>
      <c r="P153">
        <v>26.400911161731202</v>
      </c>
      <c r="Q153">
        <v>-0.109264925065374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Row],[Ticker]],[1]!Table2[[Symbol]:[Industry]],2,FALSE),"-")</f>
        <v>-</v>
      </c>
      <c r="D154" t="s">
        <v>133</v>
      </c>
      <c r="E154">
        <v>64292.031843359997</v>
      </c>
      <c r="F154">
        <v>3597.2</v>
      </c>
      <c r="G154">
        <v>81.529897658111494</v>
      </c>
      <c r="H154">
        <v>-0.71824067808285197</v>
      </c>
      <c r="I154">
        <v>33.565343105970598</v>
      </c>
      <c r="J154">
        <v>-3.5542831670958499</v>
      </c>
      <c r="K154">
        <v>3557.7373416054702</v>
      </c>
      <c r="L154">
        <v>2880.92350751698</v>
      </c>
      <c r="M154">
        <v>40.885143796390899</v>
      </c>
      <c r="N154">
        <v>0.58007684534502801</v>
      </c>
      <c r="O154">
        <v>15.006115867897201</v>
      </c>
      <c r="P154">
        <v>117.735003934386</v>
      </c>
      <c r="Q154">
        <v>0.17584097406725399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Row],[Ticker]],[1]!Table2[[Symbol]:[Industry]],2,FALSE),"-")</f>
        <v>-</v>
      </c>
      <c r="D155" t="s">
        <v>388</v>
      </c>
      <c r="E155">
        <v>64245.1017527</v>
      </c>
      <c r="F155">
        <v>3323.3</v>
      </c>
      <c r="G155">
        <v>4.4070092221045503</v>
      </c>
      <c r="H155">
        <v>-2.40696828220804</v>
      </c>
      <c r="I155">
        <v>20.563761047610601</v>
      </c>
      <c r="J155">
        <v>0.75497372098305104</v>
      </c>
      <c r="K155">
        <v>3083.1677323621998</v>
      </c>
      <c r="L155">
        <v>2709.1226199059702</v>
      </c>
      <c r="M155">
        <v>68.909401328902206</v>
      </c>
      <c r="N155">
        <v>0.86489463228638597</v>
      </c>
      <c r="O155">
        <v>1.2231817771492099</v>
      </c>
      <c r="P155">
        <v>51.4860060169568</v>
      </c>
      <c r="Q155">
        <v>7.3591452156200002E-4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Row],[Ticker]],[1]!Table2[[Symbol]:[Industry]],2,FALSE),"-")</f>
        <v>-</v>
      </c>
      <c r="D156" t="s">
        <v>60</v>
      </c>
      <c r="E156">
        <v>63483.036749999999</v>
      </c>
      <c r="F156">
        <v>5309.5</v>
      </c>
      <c r="G156">
        <v>7.1358002782394401</v>
      </c>
      <c r="H156">
        <v>0.70093510192630204</v>
      </c>
      <c r="I156">
        <v>-8.5722855827365301</v>
      </c>
      <c r="J156">
        <v>-1.8010460514191</v>
      </c>
      <c r="K156">
        <v>5136.5978778650697</v>
      </c>
      <c r="L156">
        <v>4800.8396790592597</v>
      </c>
      <c r="M156">
        <v>60.747723513376997</v>
      </c>
      <c r="N156">
        <v>0.55178424937581605</v>
      </c>
      <c r="O156">
        <v>5.0720406817967802</v>
      </c>
      <c r="P156">
        <v>54.032492022048103</v>
      </c>
      <c r="Q156">
        <v>1.6640594366632001E-2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Row],[Ticker]],[1]!Table2[[Symbol]:[Industry]],2,FALSE),"-")</f>
        <v>-</v>
      </c>
      <c r="D157" t="s">
        <v>393</v>
      </c>
      <c r="E157">
        <v>63394.030437659902</v>
      </c>
      <c r="F157">
        <v>1040.45</v>
      </c>
      <c r="G157">
        <v>23.459050852659502</v>
      </c>
      <c r="H157">
        <v>-2.4938949248835498</v>
      </c>
      <c r="I157">
        <v>2.3875608085886699</v>
      </c>
      <c r="J157">
        <v>-0.15876784052455301</v>
      </c>
      <c r="K157">
        <v>1041.2886755352999</v>
      </c>
      <c r="L157">
        <v>938.10147685030302</v>
      </c>
      <c r="M157">
        <v>50.941334297469297</v>
      </c>
      <c r="N157">
        <v>1.01040803519418</v>
      </c>
      <c r="O157">
        <v>13.412465760007599</v>
      </c>
      <c r="P157">
        <v>61.085307323115003</v>
      </c>
      <c r="Q157">
        <v>2.0278733670481001E-2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-</v>
      </c>
      <c r="D158" t="s">
        <v>130</v>
      </c>
      <c r="E158">
        <v>63213.559022856003</v>
      </c>
      <c r="F158">
        <v>153.04</v>
      </c>
      <c r="G158">
        <v>35.465264616734302</v>
      </c>
      <c r="H158">
        <v>-4.66613214285311</v>
      </c>
      <c r="I158">
        <v>10.084370236585199</v>
      </c>
      <c r="J158">
        <v>2.4546495654856701</v>
      </c>
      <c r="K158">
        <v>150.05386054779501</v>
      </c>
      <c r="L158">
        <v>133.31995642222699</v>
      </c>
      <c r="M158">
        <v>62.963929756189899</v>
      </c>
      <c r="N158">
        <v>0.74959497977215095</v>
      </c>
      <c r="O158">
        <v>14.577888133821199</v>
      </c>
      <c r="P158">
        <v>87.0904645476772</v>
      </c>
      <c r="Q158">
        <v>-2.2883557419365999E-2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Row],[Ticker]],[1]!Table2[[Symbol]:[Industry]],2,FALSE),"-")</f>
        <v>-</v>
      </c>
      <c r="D159" t="s">
        <v>121</v>
      </c>
      <c r="E159">
        <v>62509.327499999999</v>
      </c>
      <c r="F159">
        <v>312.25</v>
      </c>
      <c r="G159">
        <v>360.060082607553</v>
      </c>
      <c r="H159">
        <v>8.6344331246523591</v>
      </c>
      <c r="I159">
        <v>66.325791644138604</v>
      </c>
      <c r="J159">
        <v>0.101433756631418</v>
      </c>
      <c r="K159">
        <v>290.63632682519199</v>
      </c>
      <c r="L159">
        <v>205.34681986736001</v>
      </c>
      <c r="M159">
        <v>43.942007186366098</v>
      </c>
      <c r="N159">
        <v>1.0474007907618299</v>
      </c>
      <c r="O159">
        <v>13.2746196957566</v>
      </c>
      <c r="P159">
        <v>413.99176954732502</v>
      </c>
      <c r="Q159">
        <v>0.18226121699787601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Row],[Ticker]],[1]!Table2[[Symbol]:[Industry]],2,FALSE),"-")</f>
        <v>-</v>
      </c>
      <c r="D160" t="s">
        <v>400</v>
      </c>
      <c r="E160">
        <v>62266.734664529999</v>
      </c>
      <c r="F160">
        <v>1720.1</v>
      </c>
      <c r="G160">
        <v>2.9230249997301301</v>
      </c>
      <c r="H160">
        <v>1.2883265271989399</v>
      </c>
      <c r="I160">
        <v>-6.1236581008479698</v>
      </c>
      <c r="J160">
        <v>3.8225795803080498</v>
      </c>
      <c r="K160">
        <v>1564.0704021823301</v>
      </c>
      <c r="L160">
        <v>1462.26980148494</v>
      </c>
      <c r="M160">
        <v>77.893927585761602</v>
      </c>
      <c r="N160">
        <v>1.1022592165692999</v>
      </c>
      <c r="O160">
        <v>2.5754316609499499</v>
      </c>
      <c r="P160">
        <v>47.023377067395998</v>
      </c>
      <c r="Q160">
        <v>3.2537405570492998E-2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130</v>
      </c>
      <c r="E161">
        <v>60975.331241400003</v>
      </c>
      <c r="F161">
        <v>740.5</v>
      </c>
      <c r="G161">
        <v>58.3757359682048</v>
      </c>
      <c r="H161">
        <v>-13.2871091109627</v>
      </c>
      <c r="I161">
        <v>13.534479212214301</v>
      </c>
      <c r="J161">
        <v>-2.3497775446410301</v>
      </c>
      <c r="K161">
        <v>766.03065953938903</v>
      </c>
      <c r="L161">
        <v>650.55524643247304</v>
      </c>
      <c r="M161">
        <v>36.487326834859402</v>
      </c>
      <c r="N161">
        <v>0.48662588805066598</v>
      </c>
      <c r="O161">
        <v>14.5172180958811</v>
      </c>
      <c r="P161">
        <v>93.165514542845898</v>
      </c>
      <c r="Q161">
        <v>0.15927490553426399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388</v>
      </c>
      <c r="E162">
        <v>60329.856266415001</v>
      </c>
      <c r="F162">
        <v>142249.04999999999</v>
      </c>
      <c r="G162">
        <v>11.8539262860505</v>
      </c>
      <c r="H162">
        <v>3.8836765114782499</v>
      </c>
      <c r="I162">
        <v>-15.076537973872499</v>
      </c>
      <c r="J162">
        <v>3.9234430616439302</v>
      </c>
      <c r="K162">
        <v>131463.884022107</v>
      </c>
      <c r="L162">
        <v>126184.36519835499</v>
      </c>
      <c r="M162">
        <v>82.205850706609894</v>
      </c>
      <c r="N162">
        <v>1.3879412561450499</v>
      </c>
      <c r="O162">
        <v>6.46468289243409</v>
      </c>
      <c r="P162">
        <v>40.284989997539398</v>
      </c>
      <c r="Q162">
        <v>4.9840861729208E-2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60</v>
      </c>
      <c r="E163">
        <v>60316.356220019901</v>
      </c>
      <c r="F163">
        <v>28385.1</v>
      </c>
      <c r="G163">
        <v>-8.3764790293650595</v>
      </c>
      <c r="H163">
        <v>-1.9505175318363399</v>
      </c>
      <c r="I163">
        <v>-5.2806621156584503</v>
      </c>
      <c r="J163">
        <v>-0.87546143766498496</v>
      </c>
      <c r="K163">
        <v>27548.698413335202</v>
      </c>
      <c r="L163">
        <v>26047.400530508599</v>
      </c>
      <c r="M163">
        <v>56.946068860540301</v>
      </c>
      <c r="N163">
        <v>0.91331337777185495</v>
      </c>
      <c r="O163">
        <v>4.4172823065622602</v>
      </c>
      <c r="P163">
        <v>29.023181818181801</v>
      </c>
      <c r="Q163">
        <v>2.6872788662553999E-2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Row],[Ticker]],[1]!Table2[[Symbol]:[Industry]],2,FALSE),"-")</f>
        <v>-</v>
      </c>
      <c r="D164" t="s">
        <v>198</v>
      </c>
      <c r="E164">
        <v>59770.456264499997</v>
      </c>
      <c r="F164">
        <v>1041</v>
      </c>
      <c r="G164">
        <v>48.603253351963502</v>
      </c>
      <c r="H164">
        <v>-7.5196550216074902</v>
      </c>
      <c r="I164">
        <v>36.001461223103</v>
      </c>
      <c r="J164">
        <v>2.0792309228032901</v>
      </c>
      <c r="K164">
        <v>979.96572920227402</v>
      </c>
      <c r="L164">
        <v>788.05534182198505</v>
      </c>
      <c r="M164">
        <v>51.261189281124601</v>
      </c>
      <c r="N164">
        <v>0.83948242388263705</v>
      </c>
      <c r="O164">
        <v>15.975024015369801</v>
      </c>
      <c r="P164">
        <v>89.755741888443296</v>
      </c>
      <c r="Q164">
        <v>0.114254002430528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95</v>
      </c>
      <c r="E165">
        <v>59713.740280119899</v>
      </c>
      <c r="F165">
        <v>579.4</v>
      </c>
      <c r="G165">
        <v>205.34363054999801</v>
      </c>
      <c r="H165">
        <v>10.1620596374841</v>
      </c>
      <c r="I165">
        <v>50.602073240116702</v>
      </c>
      <c r="J165">
        <v>0.63435963539463902</v>
      </c>
      <c r="K165">
        <v>485.806990381145</v>
      </c>
      <c r="L165">
        <v>385.61098431229698</v>
      </c>
      <c r="M165">
        <v>77.037701607997306</v>
      </c>
      <c r="N165">
        <v>1.4284368897902699</v>
      </c>
      <c r="O165">
        <v>9.3545046599931005</v>
      </c>
      <c r="P165">
        <v>256.22502305564001</v>
      </c>
      <c r="Q165">
        <v>0.222470381595258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Row],[Ticker]],[1]!Table2[[Symbol]:[Industry]],2,FALSE),"-")</f>
        <v>-</v>
      </c>
      <c r="D166" t="s">
        <v>413</v>
      </c>
      <c r="E166">
        <v>59040.541050335902</v>
      </c>
      <c r="F166">
        <v>226.88</v>
      </c>
      <c r="G166">
        <v>-10.437293760347201</v>
      </c>
      <c r="H166">
        <v>-10.037069891601901</v>
      </c>
      <c r="I166">
        <v>17.7545762266375</v>
      </c>
      <c r="J166">
        <v>1.4463521035945599</v>
      </c>
      <c r="K166">
        <v>224.80190821031201</v>
      </c>
      <c r="L166">
        <v>202.11647717792499</v>
      </c>
      <c r="M166">
        <v>60.605645791077997</v>
      </c>
      <c r="N166">
        <v>0.64693849300223805</v>
      </c>
      <c r="O166">
        <v>8.8240479548660193</v>
      </c>
      <c r="P166">
        <v>46.374193548387098</v>
      </c>
      <c r="Q166">
        <v>5.6674885529054003E-2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416</v>
      </c>
      <c r="E167">
        <v>58795.736594875001</v>
      </c>
      <c r="F167">
        <v>2188.75</v>
      </c>
      <c r="G167">
        <v>-15.1699021898407</v>
      </c>
      <c r="H167">
        <v>-11.2942940263081</v>
      </c>
      <c r="I167">
        <v>4.7314459287501904</v>
      </c>
      <c r="J167">
        <v>-3.8439656814334602</v>
      </c>
      <c r="K167">
        <v>2232.2450025101998</v>
      </c>
      <c r="L167">
        <v>2056.5967031444802</v>
      </c>
      <c r="M167">
        <v>32.387005061788997</v>
      </c>
      <c r="N167">
        <v>0.66866983258110502</v>
      </c>
      <c r="O167">
        <v>12.118789263278099</v>
      </c>
      <c r="P167">
        <v>25.7902298850574</v>
      </c>
      <c r="Q167">
        <v>-2.5042827795630001E-3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Row],[Ticker]],[1]!Table2[[Symbol]:[Industry]],2,FALSE),"-")</f>
        <v>-</v>
      </c>
      <c r="D168" t="s">
        <v>101</v>
      </c>
      <c r="E168">
        <v>58345.668963224998</v>
      </c>
      <c r="F168">
        <v>148.47</v>
      </c>
      <c r="G168">
        <v>132.57341143230701</v>
      </c>
      <c r="H168">
        <v>10.545700840638499</v>
      </c>
      <c r="I168">
        <v>-2.1982905667346002</v>
      </c>
      <c r="J168">
        <v>2.6347631453070299</v>
      </c>
      <c r="K168">
        <v>139.78021542335699</v>
      </c>
      <c r="L168">
        <v>115.769109219073</v>
      </c>
      <c r="M168">
        <v>55.678996956461198</v>
      </c>
      <c r="N168">
        <v>1.1092669732223299</v>
      </c>
      <c r="O168">
        <v>14.838014413686199</v>
      </c>
      <c r="P168">
        <v>181.45971563981001</v>
      </c>
      <c r="Q168">
        <v>0.18772757491933401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Row],[Ticker]],[1]!Table2[[Symbol]:[Industry]],2,FALSE),"-")</f>
        <v>-</v>
      </c>
      <c r="D169" t="s">
        <v>32</v>
      </c>
      <c r="E169">
        <v>57272.561754280003</v>
      </c>
      <c r="F169">
        <v>125.8</v>
      </c>
      <c r="G169">
        <v>21.082453384288801</v>
      </c>
      <c r="H169">
        <v>0.594069652398725</v>
      </c>
      <c r="I169">
        <v>-24.310077920511301</v>
      </c>
      <c r="J169">
        <v>2.9544419220760898</v>
      </c>
      <c r="K169">
        <v>124.41581802077501</v>
      </c>
      <c r="L169">
        <v>121.217992917424</v>
      </c>
      <c r="M169">
        <v>65.698617118286194</v>
      </c>
      <c r="N169">
        <v>0.67059972869894802</v>
      </c>
      <c r="O169">
        <v>25.556438791732901</v>
      </c>
      <c r="P169">
        <v>52.392489400363402</v>
      </c>
      <c r="Q169">
        <v>4.8462049371711002E-2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Row],[Ticker]],[1]!Table2[[Symbol]:[Industry]],2,FALSE),"-")</f>
        <v>-</v>
      </c>
      <c r="D170" t="s">
        <v>258</v>
      </c>
      <c r="E170">
        <v>57119.453011619997</v>
      </c>
      <c r="F170">
        <v>5071.8</v>
      </c>
      <c r="G170">
        <v>68.781107451421406</v>
      </c>
      <c r="H170">
        <v>-9.0884729573078609</v>
      </c>
      <c r="I170">
        <v>44.581655830587003</v>
      </c>
      <c r="J170">
        <v>-1.7466322671208101</v>
      </c>
      <c r="K170">
        <v>5065.8639857075996</v>
      </c>
      <c r="L170">
        <v>4150.2980788687601</v>
      </c>
      <c r="M170">
        <v>48.334200066121099</v>
      </c>
      <c r="N170">
        <v>0.34143513231322598</v>
      </c>
      <c r="O170">
        <v>15.145510469655701</v>
      </c>
      <c r="P170">
        <v>107.008020244484</v>
      </c>
      <c r="Q170">
        <v>0.138810241193152</v>
      </c>
    </row>
    <row r="171" spans="1:17" hidden="1" x14ac:dyDescent="0.3">
      <c r="A171" t="s">
        <v>423</v>
      </c>
      <c r="B171" t="s">
        <v>424</v>
      </c>
      <c r="C171" t="str">
        <f>IFERROR(VLOOKUP(Table1[[#This Row],[Ticker]],[1]!Table2[[Symbol]:[Industry]],2,FALSE),"-")</f>
        <v>-</v>
      </c>
      <c r="D171" t="s">
        <v>27</v>
      </c>
      <c r="E171">
        <v>56870</v>
      </c>
      <c r="F171">
        <v>1137.4000000000001</v>
      </c>
      <c r="G171">
        <v>13.5393599488568</v>
      </c>
      <c r="H171">
        <v>0.99132996032628196</v>
      </c>
      <c r="I171">
        <v>25.0037518438943</v>
      </c>
      <c r="J171">
        <v>2.3886864145956199</v>
      </c>
      <c r="K171">
        <v>1070.5351258211299</v>
      </c>
      <c r="M171">
        <v>50.707083090787798</v>
      </c>
      <c r="N171">
        <v>0.96800484187550695</v>
      </c>
      <c r="O171">
        <v>20.327061719711601</v>
      </c>
      <c r="P171">
        <v>50.649006622516502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Row],[Ticker]],[1]!Table2[[Symbol]:[Industry]],2,FALSE),"-")</f>
        <v>-</v>
      </c>
      <c r="D172" t="s">
        <v>24</v>
      </c>
      <c r="E172">
        <v>56831.540869619901</v>
      </c>
      <c r="F172">
        <v>75.989999999999995</v>
      </c>
      <c r="G172">
        <v>-39.166138490506199</v>
      </c>
      <c r="H172">
        <v>-10.757189511356399</v>
      </c>
      <c r="I172">
        <v>-24.757326774169201</v>
      </c>
      <c r="J172">
        <v>-2.4907518960241299</v>
      </c>
      <c r="K172">
        <v>78.396915447448194</v>
      </c>
      <c r="L172">
        <v>79.8049884971757</v>
      </c>
      <c r="M172">
        <v>43.017420308239302</v>
      </c>
      <c r="N172">
        <v>0.88597437612813801</v>
      </c>
      <c r="O172">
        <v>32.5174365048032</v>
      </c>
      <c r="P172">
        <v>7.3305084745762503</v>
      </c>
      <c r="Q172">
        <v>2.5301790765506E-2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Row],[Ticker]],[1]!Table2[[Symbol]:[Industry]],2,FALSE),"-")</f>
        <v>-</v>
      </c>
      <c r="D173" t="s">
        <v>27</v>
      </c>
      <c r="E173">
        <v>56736.375</v>
      </c>
      <c r="F173">
        <v>1990.75</v>
      </c>
      <c r="G173">
        <v>-20.111263026753001</v>
      </c>
      <c r="H173">
        <v>-0.12604295410669</v>
      </c>
      <c r="I173">
        <v>-0.241020512097888</v>
      </c>
      <c r="J173">
        <v>4.2430473598111602</v>
      </c>
      <c r="K173">
        <v>1849.4616961024799</v>
      </c>
      <c r="L173">
        <v>1784.7792256273599</v>
      </c>
      <c r="M173">
        <v>76.497018605141804</v>
      </c>
      <c r="N173">
        <v>1.717578437397</v>
      </c>
      <c r="O173">
        <v>4.7168152706266602</v>
      </c>
      <c r="P173">
        <v>28.984709083840801</v>
      </c>
      <c r="Q173">
        <v>-5.49450878769E-4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Row],[Ticker]],[1]!Table2[[Symbol]:[Industry]],2,FALSE),"-")</f>
        <v>-</v>
      </c>
      <c r="D174" t="s">
        <v>431</v>
      </c>
      <c r="E174">
        <v>55275.003242799998</v>
      </c>
      <c r="F174">
        <v>368.5</v>
      </c>
      <c r="G174">
        <v>31.471425612813199</v>
      </c>
      <c r="H174">
        <v>5.9529694739256396</v>
      </c>
      <c r="I174">
        <v>22.091699277454602</v>
      </c>
      <c r="J174">
        <v>6.5930600021545898</v>
      </c>
      <c r="K174">
        <v>330.89736071248899</v>
      </c>
      <c r="L174">
        <v>284.90987942567801</v>
      </c>
      <c r="M174">
        <v>66.767720013027599</v>
      </c>
      <c r="N174">
        <v>1.1311000829381901</v>
      </c>
      <c r="O174">
        <v>2.56445047489823</v>
      </c>
      <c r="P174">
        <v>92.227438706311901</v>
      </c>
      <c r="Q174">
        <v>4.7868210185009002E-2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Row],[Ticker]],[1]!Table2[[Symbol]:[Industry]],2,FALSE),"-")</f>
        <v>-</v>
      </c>
      <c r="D175" t="s">
        <v>290</v>
      </c>
      <c r="E175">
        <v>55200.037906259997</v>
      </c>
      <c r="F175">
        <v>5215.95</v>
      </c>
      <c r="G175">
        <v>2.9169907482446602</v>
      </c>
      <c r="H175">
        <v>2.6131012293726599</v>
      </c>
      <c r="I175">
        <v>-21.436558898685998</v>
      </c>
      <c r="J175">
        <v>-0.30439779524655403</v>
      </c>
      <c r="K175">
        <v>4976.3599073096002</v>
      </c>
      <c r="L175">
        <v>4874.4553085886701</v>
      </c>
      <c r="M175">
        <v>70.673027398125797</v>
      </c>
      <c r="N175">
        <v>1.1785115647576501</v>
      </c>
      <c r="O175">
        <v>12.6036484245439</v>
      </c>
      <c r="P175">
        <v>29.646798568303801</v>
      </c>
      <c r="Q175">
        <v>1.0186451904919999E-2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Row],[Ticker]],[1]!Table2[[Symbol]:[Industry]],2,FALSE),"-")</f>
        <v>-</v>
      </c>
      <c r="D176" t="s">
        <v>32</v>
      </c>
      <c r="E176">
        <v>55184.731969223998</v>
      </c>
      <c r="F176">
        <v>63.57</v>
      </c>
      <c r="G176">
        <v>83.838126427228204</v>
      </c>
      <c r="H176">
        <v>-1.6891229020549401</v>
      </c>
      <c r="I176">
        <v>-4.2897202691823004</v>
      </c>
      <c r="J176">
        <v>0.86403763714300497</v>
      </c>
      <c r="K176">
        <v>63.537737906527497</v>
      </c>
      <c r="L176">
        <v>57.040928086685597</v>
      </c>
      <c r="M176">
        <v>49.625458701646799</v>
      </c>
      <c r="N176">
        <v>0.91538809223657702</v>
      </c>
      <c r="O176">
        <v>20.969010539562699</v>
      </c>
      <c r="P176">
        <v>114.763513513513</v>
      </c>
      <c r="Q176">
        <v>0.10308594086834599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Row],[Ticker]],[1]!Table2[[Symbol]:[Industry]],2,FALSE),"-")</f>
        <v>-</v>
      </c>
      <c r="D177" t="s">
        <v>438</v>
      </c>
      <c r="E177">
        <v>55137.362595903003</v>
      </c>
      <c r="F177">
        <v>192.99</v>
      </c>
      <c r="G177">
        <v>7.80333413000624</v>
      </c>
      <c r="H177">
        <v>9.5852970536240392</v>
      </c>
      <c r="I177">
        <v>3.3712158783641399</v>
      </c>
      <c r="J177">
        <v>10.6050887961973</v>
      </c>
      <c r="K177">
        <v>176.72128833432501</v>
      </c>
      <c r="L177">
        <v>167.496926105646</v>
      </c>
      <c r="M177">
        <v>65.592845923045999</v>
      </c>
      <c r="N177">
        <v>1.61764474750996</v>
      </c>
      <c r="O177">
        <v>4.6323643712109499</v>
      </c>
      <c r="P177">
        <v>48.3397386625672</v>
      </c>
      <c r="Q177">
        <v>-8.4872904048966996E-2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186</v>
      </c>
      <c r="E178">
        <v>54873.413474879999</v>
      </c>
      <c r="F178">
        <v>16904.55</v>
      </c>
      <c r="G178">
        <v>-19.073096911600199</v>
      </c>
      <c r="H178">
        <v>-1.2734952451480199</v>
      </c>
      <c r="I178">
        <v>-16.821290065302598</v>
      </c>
      <c r="J178">
        <v>-1.54717817429292</v>
      </c>
      <c r="K178">
        <v>16644.045172136801</v>
      </c>
      <c r="L178">
        <v>16376.994101578201</v>
      </c>
      <c r="M178">
        <v>46.856012164891197</v>
      </c>
      <c r="N178">
        <v>0.97254752097242902</v>
      </c>
      <c r="O178">
        <v>13.874666879627</v>
      </c>
      <c r="P178">
        <v>11.5403268109702</v>
      </c>
      <c r="Q178">
        <v>-2.2708769919170001E-2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21</v>
      </c>
      <c r="E179">
        <v>54694.27179775</v>
      </c>
      <c r="F179">
        <v>2892.5</v>
      </c>
      <c r="G179">
        <v>-0.27302959824556</v>
      </c>
      <c r="H179">
        <v>14.0625741476623</v>
      </c>
      <c r="I179">
        <v>-3.5320222661537901</v>
      </c>
      <c r="J179">
        <v>-2.7600191143991002</v>
      </c>
      <c r="K179">
        <v>2620.6994507936101</v>
      </c>
      <c r="L179">
        <v>2460.3827260960102</v>
      </c>
      <c r="M179">
        <v>57.746689785917397</v>
      </c>
      <c r="N179">
        <v>1.03138164814339</v>
      </c>
      <c r="O179">
        <v>6.5151253241140896</v>
      </c>
      <c r="P179">
        <v>39.795079986467499</v>
      </c>
      <c r="Q179">
        <v>-3.5648177020371999E-2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83</v>
      </c>
      <c r="E180">
        <v>53521.790625000001</v>
      </c>
      <c r="F180">
        <v>1460.1</v>
      </c>
      <c r="G180">
        <v>111.57784314442701</v>
      </c>
      <c r="H180">
        <v>-11.0934637973108</v>
      </c>
      <c r="I180">
        <v>56.220803479517102</v>
      </c>
      <c r="J180">
        <v>-1.6273765461145999</v>
      </c>
      <c r="K180">
        <v>1453.4751335701601</v>
      </c>
      <c r="L180">
        <v>1070.38313033498</v>
      </c>
      <c r="M180">
        <v>39.744481877778199</v>
      </c>
      <c r="N180">
        <v>0.59119699061590603</v>
      </c>
      <c r="O180">
        <v>22.916238613793499</v>
      </c>
      <c r="P180">
        <v>224.46666666666599</v>
      </c>
      <c r="Q180">
        <v>0.191964477949535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276</v>
      </c>
      <c r="E181">
        <v>53277.637523500001</v>
      </c>
      <c r="F181">
        <v>2015</v>
      </c>
      <c r="G181">
        <v>4.5122844540592499</v>
      </c>
      <c r="H181">
        <v>-1.4686413377609899</v>
      </c>
      <c r="I181">
        <v>-3.4032908441072101</v>
      </c>
      <c r="J181">
        <v>-1.9547403877135801</v>
      </c>
      <c r="K181">
        <v>2010.7715082668401</v>
      </c>
      <c r="L181">
        <v>1843.1416647286301</v>
      </c>
      <c r="M181">
        <v>43.594234146149901</v>
      </c>
      <c r="N181">
        <v>1.4690910752752799</v>
      </c>
      <c r="O181">
        <v>8.3101736972704696</v>
      </c>
      <c r="P181">
        <v>35.040042891130199</v>
      </c>
      <c r="Q181">
        <v>7.4940624160499999E-4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351</v>
      </c>
      <c r="E182">
        <v>50876.837622400002</v>
      </c>
      <c r="F182">
        <v>1537.6</v>
      </c>
      <c r="G182">
        <v>71.055088439938999</v>
      </c>
      <c r="H182">
        <v>0.87640956614264498</v>
      </c>
      <c r="I182">
        <v>25.862977849843201</v>
      </c>
      <c r="J182">
        <v>1.03295009381947</v>
      </c>
      <c r="K182">
        <v>1446.76985419581</v>
      </c>
      <c r="L182">
        <v>1211.8635933319699</v>
      </c>
      <c r="M182">
        <v>65.936353850721403</v>
      </c>
      <c r="N182">
        <v>0.67475563475967504</v>
      </c>
      <c r="O182">
        <v>1.4568158168574299</v>
      </c>
      <c r="P182">
        <v>101.917268548916</v>
      </c>
      <c r="Q182">
        <v>1.7168240471265001E-2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21</v>
      </c>
      <c r="E183">
        <v>49999.660216739998</v>
      </c>
      <c r="F183">
        <v>1842.6</v>
      </c>
      <c r="G183">
        <v>43.867154136363403</v>
      </c>
      <c r="H183">
        <v>7.578671845213</v>
      </c>
      <c r="I183">
        <v>3.96985291043887</v>
      </c>
      <c r="J183">
        <v>-0.65997658297490003</v>
      </c>
      <c r="K183">
        <v>1672.43310079246</v>
      </c>
      <c r="L183">
        <v>1477.5931966636199</v>
      </c>
      <c r="M183">
        <v>61.235791207125203</v>
      </c>
      <c r="N183">
        <v>1.09472371409435</v>
      </c>
      <c r="O183">
        <v>4.6727450341908101</v>
      </c>
      <c r="P183">
        <v>77.514450867052005</v>
      </c>
      <c r="Q183">
        <v>0.19073622903703499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24</v>
      </c>
      <c r="E184">
        <v>49319.103737231999</v>
      </c>
      <c r="F184">
        <v>201.39</v>
      </c>
      <c r="G184">
        <v>22.1523222337673</v>
      </c>
      <c r="H184">
        <v>9.9608708656403397</v>
      </c>
      <c r="I184">
        <v>21.8747355884285</v>
      </c>
      <c r="J184">
        <v>0.28059853079365399</v>
      </c>
      <c r="K184">
        <v>182.466329745997</v>
      </c>
      <c r="L184">
        <v>161.28796458829601</v>
      </c>
      <c r="M184">
        <v>63.940336068252101</v>
      </c>
      <c r="N184">
        <v>1.3626422746652</v>
      </c>
      <c r="O184">
        <v>1.86702418193556</v>
      </c>
      <c r="P184">
        <v>54.321839080459696</v>
      </c>
      <c r="Q184">
        <v>9.8414434415822996E-2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167</v>
      </c>
      <c r="E185">
        <v>49192.833989250001</v>
      </c>
      <c r="F185">
        <v>11607.1</v>
      </c>
      <c r="G185">
        <v>168.102738491987</v>
      </c>
      <c r="H185">
        <v>-11.7354145816608</v>
      </c>
      <c r="I185">
        <v>80.893953780788095</v>
      </c>
      <c r="J185">
        <v>0.51862870681180695</v>
      </c>
      <c r="K185">
        <v>11420.5409586189</v>
      </c>
      <c r="L185">
        <v>8332.9976220679091</v>
      </c>
      <c r="M185">
        <v>41.469201282034199</v>
      </c>
      <c r="N185">
        <v>0.51782245512566605</v>
      </c>
      <c r="O185">
        <v>23.9069190409318</v>
      </c>
      <c r="P185">
        <v>197.93115839728901</v>
      </c>
      <c r="Q185">
        <v>0.16645669151459699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379</v>
      </c>
      <c r="E186">
        <v>48945.996229800003</v>
      </c>
      <c r="F186">
        <v>1662</v>
      </c>
      <c r="G186">
        <v>35.134798123460101</v>
      </c>
      <c r="H186">
        <v>0.90368985965061299</v>
      </c>
      <c r="I186">
        <v>43.454548543168301</v>
      </c>
      <c r="J186">
        <v>2.5584377654489199</v>
      </c>
      <c r="K186">
        <v>1509.3017835538799</v>
      </c>
      <c r="L186">
        <v>1272.4673414993399</v>
      </c>
      <c r="M186">
        <v>66.498173114317694</v>
      </c>
      <c r="N186">
        <v>1.1269133341717601</v>
      </c>
      <c r="O186">
        <v>1.9494584837545099</v>
      </c>
      <c r="P186">
        <v>69.375796178343904</v>
      </c>
      <c r="Q186">
        <v>6.8689428931558993E-2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77</v>
      </c>
      <c r="E187">
        <v>48649.107289095002</v>
      </c>
      <c r="F187">
        <v>2590.65</v>
      </c>
      <c r="G187">
        <v>2.0728340583921501</v>
      </c>
      <c r="H187">
        <v>-4.94106959946998</v>
      </c>
      <c r="I187">
        <v>-13.024522871418499</v>
      </c>
      <c r="J187">
        <v>-4.5559367550220502</v>
      </c>
      <c r="K187">
        <v>2609.13632998306</v>
      </c>
      <c r="L187">
        <v>2424.01886335475</v>
      </c>
      <c r="M187">
        <v>37.495285852695403</v>
      </c>
      <c r="N187">
        <v>0.95873026813889195</v>
      </c>
      <c r="O187">
        <v>9.77939899253081</v>
      </c>
      <c r="P187">
        <v>43.685524126455903</v>
      </c>
      <c r="Q187">
        <v>-3.5376359289822003E-2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37</v>
      </c>
      <c r="E188">
        <v>48266.624000000003</v>
      </c>
      <c r="F188">
        <v>292.88</v>
      </c>
      <c r="G188">
        <v>109.312857649344</v>
      </c>
      <c r="H188">
        <v>16.811771563068898</v>
      </c>
      <c r="I188">
        <v>5.5566356895289903</v>
      </c>
      <c r="J188">
        <v>6.5756776603747804</v>
      </c>
      <c r="K188">
        <v>257.76356295998602</v>
      </c>
      <c r="L188">
        <v>223.89507214649001</v>
      </c>
      <c r="M188">
        <v>63.884128766489603</v>
      </c>
      <c r="N188">
        <v>2.3043897776922999</v>
      </c>
      <c r="O188">
        <v>10.8645178912865</v>
      </c>
      <c r="P188">
        <v>142.6512013256</v>
      </c>
      <c r="Q188">
        <v>5.1940465906990002E-2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127</v>
      </c>
      <c r="E189">
        <v>48148.237593484999</v>
      </c>
      <c r="F189">
        <v>54456.95</v>
      </c>
      <c r="G189">
        <v>0.35420300595697102</v>
      </c>
      <c r="H189">
        <v>-8.4247057134441903</v>
      </c>
      <c r="I189">
        <v>25.9148565377292</v>
      </c>
      <c r="J189">
        <v>-1.79166416967745</v>
      </c>
      <c r="K189">
        <v>53574.5421996921</v>
      </c>
      <c r="L189">
        <v>45935.223956584399</v>
      </c>
      <c r="M189">
        <v>46.4495020257961</v>
      </c>
      <c r="N189">
        <v>0.55688582769026895</v>
      </c>
      <c r="O189">
        <v>10.167756365349099</v>
      </c>
      <c r="P189">
        <v>55.690482793322602</v>
      </c>
      <c r="Q189">
        <v>-1.0053141736395E-2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54</v>
      </c>
      <c r="E190">
        <v>48018.975470325</v>
      </c>
      <c r="F190">
        <v>646.04999999999995</v>
      </c>
      <c r="G190">
        <v>-37.792445234445601</v>
      </c>
      <c r="H190">
        <v>-6.4976356827454698</v>
      </c>
      <c r="I190">
        <v>-13.361793374947901</v>
      </c>
      <c r="J190">
        <v>-2.3249174974138098</v>
      </c>
      <c r="K190">
        <v>648.06187859918896</v>
      </c>
      <c r="L190">
        <v>656.88744511468599</v>
      </c>
      <c r="M190">
        <v>47.933425699724097</v>
      </c>
      <c r="N190">
        <v>0.87286333413206296</v>
      </c>
      <c r="O190">
        <v>25.903567835306799</v>
      </c>
      <c r="P190">
        <v>16.6787068809824</v>
      </c>
      <c r="Q190">
        <v>-3.8621746451896997E-2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Row],[Ticker]],[1]!Table2[[Symbol]:[Industry]],2,FALSE),"-")</f>
        <v>-</v>
      </c>
      <c r="D191" t="s">
        <v>54</v>
      </c>
      <c r="E191">
        <v>47658.773785625002</v>
      </c>
      <c r="F191">
        <v>4325.1499999999996</v>
      </c>
      <c r="G191">
        <v>37.7317424988101</v>
      </c>
      <c r="H191">
        <v>-10.490720181372099</v>
      </c>
      <c r="I191">
        <v>6.3862219385430201</v>
      </c>
      <c r="J191">
        <v>-7.02119901407257</v>
      </c>
      <c r="K191">
        <v>4474.3211761575303</v>
      </c>
      <c r="L191">
        <v>4011.4184807748202</v>
      </c>
      <c r="M191">
        <v>41.514333458748901</v>
      </c>
      <c r="N191">
        <v>0.27371556978085299</v>
      </c>
      <c r="O191">
        <v>15.556685895286799</v>
      </c>
      <c r="P191">
        <v>73.484818097950296</v>
      </c>
      <c r="Q191">
        <v>3.221388268435E-2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Row],[Ticker]],[1]!Table2[[Symbol]:[Industry]],2,FALSE),"-")</f>
        <v>-</v>
      </c>
      <c r="D192" t="s">
        <v>32</v>
      </c>
      <c r="E192">
        <v>47402.715139465901</v>
      </c>
      <c r="F192">
        <v>66.94</v>
      </c>
      <c r="G192">
        <v>72.619529543900796</v>
      </c>
      <c r="H192">
        <v>0.83571721525340004</v>
      </c>
      <c r="I192">
        <v>6.3121290324112396</v>
      </c>
      <c r="J192">
        <v>1.8414002964655201</v>
      </c>
      <c r="K192">
        <v>65.717018708090293</v>
      </c>
      <c r="L192">
        <v>57.635721180328296</v>
      </c>
      <c r="M192">
        <v>52.331121641441001</v>
      </c>
      <c r="N192">
        <v>1.00805771946863</v>
      </c>
      <c r="O192">
        <v>9.7998207349865503</v>
      </c>
      <c r="P192">
        <v>104.709480122324</v>
      </c>
      <c r="Q192">
        <v>0.12854431544323699</v>
      </c>
    </row>
    <row r="193" spans="1:17" x14ac:dyDescent="0.3">
      <c r="A193" t="s">
        <v>469</v>
      </c>
      <c r="B193" t="s">
        <v>470</v>
      </c>
      <c r="C193" t="str">
        <f>IFERROR(VLOOKUP(Table1[[#This Row],[Ticker]],[1]!Table2[[Symbol]:[Industry]],2,FALSE),"-")</f>
        <v>-</v>
      </c>
      <c r="D193" t="s">
        <v>471</v>
      </c>
      <c r="E193">
        <v>47288.800750950002</v>
      </c>
      <c r="F193">
        <v>42396.75</v>
      </c>
      <c r="G193">
        <v>-14.1649020500661</v>
      </c>
      <c r="H193">
        <v>5.6948481974649798</v>
      </c>
      <c r="I193">
        <v>-1.22498355641385</v>
      </c>
      <c r="J193">
        <v>3.4060578411776201</v>
      </c>
      <c r="K193">
        <v>39225.900182718899</v>
      </c>
      <c r="L193">
        <v>37864.490890446097</v>
      </c>
      <c r="M193">
        <v>74.459183302589594</v>
      </c>
      <c r="N193">
        <v>0.96805613279101399</v>
      </c>
      <c r="O193">
        <v>1.15162129172636</v>
      </c>
      <c r="P193">
        <v>28.2028602920164</v>
      </c>
      <c r="Q193">
        <v>-1.7369404936972001E-2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173</v>
      </c>
      <c r="E194">
        <v>46734.805586249997</v>
      </c>
      <c r="F194">
        <v>678.9</v>
      </c>
      <c r="G194">
        <v>14.335730298016999</v>
      </c>
      <c r="H194">
        <v>3.7189454028382798</v>
      </c>
      <c r="I194">
        <v>1.94371154406985</v>
      </c>
      <c r="J194">
        <v>4.9575449863934402</v>
      </c>
      <c r="K194">
        <v>619.81507742891597</v>
      </c>
      <c r="L194">
        <v>554.66401179211005</v>
      </c>
      <c r="M194">
        <v>73.711265033588205</v>
      </c>
      <c r="N194">
        <v>0.98358798912128897</v>
      </c>
      <c r="O194">
        <v>1.23729562527616</v>
      </c>
      <c r="P194">
        <v>70.986021911598002</v>
      </c>
      <c r="Q194">
        <v>-6.2251352120407E-2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60</v>
      </c>
      <c r="E195">
        <v>46258.011644040002</v>
      </c>
      <c r="F195">
        <v>2730.6</v>
      </c>
      <c r="G195">
        <v>69.277074713510999</v>
      </c>
      <c r="H195">
        <v>-1.9606368932038201</v>
      </c>
      <c r="I195">
        <v>6.5191520091991402</v>
      </c>
      <c r="J195">
        <v>-3.0190421821314302</v>
      </c>
      <c r="K195">
        <v>2531.9411445322899</v>
      </c>
      <c r="L195">
        <v>2143.59100237648</v>
      </c>
      <c r="M195">
        <v>65.705873054465201</v>
      </c>
      <c r="N195">
        <v>1.20110856154514</v>
      </c>
      <c r="O195">
        <v>3.4571156522375999</v>
      </c>
      <c r="P195">
        <v>97.148117396483798</v>
      </c>
      <c r="Q195">
        <v>3.7338092189479997E-2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478</v>
      </c>
      <c r="E196">
        <v>45319.471857659999</v>
      </c>
      <c r="F196">
        <v>4173.3999999999996</v>
      </c>
      <c r="G196">
        <v>38.032038722612</v>
      </c>
      <c r="H196">
        <v>-2.8277926399232798</v>
      </c>
      <c r="I196">
        <v>25.048168450079899</v>
      </c>
      <c r="J196">
        <v>-1.4941612849567301</v>
      </c>
      <c r="K196">
        <v>3970.6572322529501</v>
      </c>
      <c r="L196">
        <v>3387.2942943472199</v>
      </c>
      <c r="M196">
        <v>61.7773564356294</v>
      </c>
      <c r="N196">
        <v>1.15023223851851</v>
      </c>
      <c r="O196">
        <v>5.6584559352086998</v>
      </c>
      <c r="P196">
        <v>68.946462908612403</v>
      </c>
      <c r="Q196">
        <v>0.145330179880752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Row],[Ticker]],[1]!Table2[[Symbol]:[Industry]],2,FALSE),"-")</f>
        <v>-</v>
      </c>
      <c r="D197" t="s">
        <v>124</v>
      </c>
      <c r="E197">
        <v>45248.310633075002</v>
      </c>
      <c r="F197">
        <v>348.15</v>
      </c>
      <c r="G197">
        <v>-41.787691441587597</v>
      </c>
      <c r="H197">
        <v>2.2681824956797501</v>
      </c>
      <c r="I197">
        <v>-16.899976710802498</v>
      </c>
      <c r="J197">
        <v>6.0977656006657597</v>
      </c>
      <c r="K197">
        <v>336.74522494490901</v>
      </c>
      <c r="L197">
        <v>354.26354428275198</v>
      </c>
      <c r="M197">
        <v>69.698827712019394</v>
      </c>
      <c r="N197">
        <v>1.5970653630967999</v>
      </c>
      <c r="O197">
        <v>19.617980755421499</v>
      </c>
      <c r="P197">
        <v>21.815955213435899</v>
      </c>
      <c r="Q197">
        <v>-1.1086144045184E-2</v>
      </c>
    </row>
    <row r="198" spans="1:17" hidden="1" x14ac:dyDescent="0.3">
      <c r="A198" t="s">
        <v>481</v>
      </c>
      <c r="B198" t="s">
        <v>482</v>
      </c>
      <c r="C198" t="str">
        <f>IFERROR(VLOOKUP(Table1[[#This Row],[Ticker]],[1]!Table2[[Symbol]:[Industry]],2,FALSE),"-")</f>
        <v>-</v>
      </c>
      <c r="D198" t="s">
        <v>32</v>
      </c>
      <c r="E198">
        <v>44896.057424928003</v>
      </c>
      <c r="F198">
        <v>66.239999999999995</v>
      </c>
      <c r="G198">
        <v>75.948908081382498</v>
      </c>
      <c r="H198">
        <v>8.2214970668834599</v>
      </c>
      <c r="I198">
        <v>15.4192447173509</v>
      </c>
      <c r="J198">
        <v>7.2258394349745503</v>
      </c>
      <c r="K198">
        <v>61.996384180508301</v>
      </c>
      <c r="L198">
        <v>54.881510017496502</v>
      </c>
      <c r="M198">
        <v>57.161607207079101</v>
      </c>
      <c r="N198">
        <v>2.0924704558476099</v>
      </c>
      <c r="O198">
        <v>16.9987922705314</v>
      </c>
      <c r="P198">
        <v>115.765472312703</v>
      </c>
      <c r="Q198">
        <v>0.114149735193996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Row],[Ticker]],[1]!Table2[[Symbol]:[Industry]],2,FALSE),"-")</f>
        <v>-</v>
      </c>
      <c r="D199" t="s">
        <v>54</v>
      </c>
      <c r="E199">
        <v>44841.053513528001</v>
      </c>
      <c r="F199">
        <v>179.89</v>
      </c>
      <c r="G199">
        <v>10.0729900541933</v>
      </c>
      <c r="H199">
        <v>-5.8551517889682199</v>
      </c>
      <c r="I199">
        <v>-10.9836554032319</v>
      </c>
      <c r="J199">
        <v>0.34971435283308899</v>
      </c>
      <c r="K199">
        <v>175.69203974771</v>
      </c>
      <c r="L199">
        <v>159.57729698189399</v>
      </c>
      <c r="M199">
        <v>52.191774216305099</v>
      </c>
      <c r="N199">
        <v>1.0504229686542199</v>
      </c>
      <c r="O199">
        <v>7.9826560675968699</v>
      </c>
      <c r="P199">
        <v>54.412017167381897</v>
      </c>
      <c r="Q199">
        <v>7.2063088259629995E-2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487</v>
      </c>
      <c r="E200">
        <v>44480.5</v>
      </c>
      <c r="F200">
        <v>523.29999999999995</v>
      </c>
      <c r="G200">
        <v>83.344814814598394</v>
      </c>
      <c r="H200">
        <v>-9.6250481117846398</v>
      </c>
      <c r="I200">
        <v>41.386031465339997</v>
      </c>
      <c r="J200">
        <v>-5.3446278326016197</v>
      </c>
      <c r="K200">
        <v>528.399524575496</v>
      </c>
      <c r="L200">
        <v>409.873900902542</v>
      </c>
      <c r="M200">
        <v>27.062788881719101</v>
      </c>
      <c r="N200">
        <v>0.71803408414789205</v>
      </c>
      <c r="O200">
        <v>18.5457672463214</v>
      </c>
      <c r="P200">
        <v>116.508067852709</v>
      </c>
      <c r="Q200">
        <v>0.137610188070241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Row],[Ticker]],[1]!Table2[[Symbol]:[Industry]],2,FALSE),"-")</f>
        <v>-</v>
      </c>
      <c r="D201" t="s">
        <v>490</v>
      </c>
      <c r="E201">
        <v>44255.728700599997</v>
      </c>
      <c r="F201">
        <v>39285.800000000003</v>
      </c>
      <c r="G201">
        <v>9.5204045078548596</v>
      </c>
      <c r="H201">
        <v>2.2541533326462</v>
      </c>
      <c r="I201">
        <v>-0.67104906822695798</v>
      </c>
      <c r="J201">
        <v>7.9779930751841602E-2</v>
      </c>
      <c r="K201">
        <v>36660.791900907898</v>
      </c>
      <c r="L201">
        <v>32759.242318473302</v>
      </c>
      <c r="M201">
        <v>60.637750594738897</v>
      </c>
      <c r="N201">
        <v>0.49465659029074399</v>
      </c>
      <c r="O201">
        <v>3.99813673133804</v>
      </c>
      <c r="P201">
        <v>47.535676731260303</v>
      </c>
      <c r="Q201">
        <v>3.5017400687457997E-2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Row],[Ticker]],[1]!Table2[[Symbol]:[Industry]],2,FALSE),"-")</f>
        <v>-</v>
      </c>
      <c r="D202" t="s">
        <v>258</v>
      </c>
      <c r="E202">
        <v>43588.744189949997</v>
      </c>
      <c r="F202">
        <v>4621.3500000000004</v>
      </c>
      <c r="G202">
        <v>7.3181196930179597</v>
      </c>
      <c r="H202">
        <v>5.4216757086751102</v>
      </c>
      <c r="I202">
        <v>-2.3320905481255099</v>
      </c>
      <c r="J202">
        <v>5.6118432811438197</v>
      </c>
      <c r="K202">
        <v>4164.0345074082998</v>
      </c>
      <c r="L202">
        <v>3821.9641812577602</v>
      </c>
      <c r="M202">
        <v>70.688945247213695</v>
      </c>
      <c r="N202">
        <v>1.32295924123664</v>
      </c>
      <c r="O202">
        <v>3.7575600203403701</v>
      </c>
      <c r="P202">
        <v>38.946181599518901</v>
      </c>
      <c r="Q202">
        <v>9.1125304376486999E-2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Row],[Ticker]],[1]!Table2[[Symbol]:[Industry]],2,FALSE),"-")</f>
        <v>-</v>
      </c>
      <c r="D203" t="s">
        <v>290</v>
      </c>
      <c r="E203">
        <v>43496.979518</v>
      </c>
      <c r="F203">
        <v>6984.5</v>
      </c>
      <c r="G203">
        <v>-29.576270688555699</v>
      </c>
      <c r="H203">
        <v>-4.6363818551918401</v>
      </c>
      <c r="I203">
        <v>-23.007159281476302</v>
      </c>
      <c r="J203">
        <v>-3.4062594340547299</v>
      </c>
      <c r="K203">
        <v>7094.6846989752403</v>
      </c>
      <c r="L203">
        <v>7412.8727954575297</v>
      </c>
      <c r="M203">
        <v>51.383893568736497</v>
      </c>
      <c r="N203">
        <v>0.693696893687621</v>
      </c>
      <c r="O203">
        <v>31.720237669124401</v>
      </c>
      <c r="P203">
        <v>8.9421637135013796</v>
      </c>
      <c r="Q203">
        <v>3.3771605471815999E-2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Row],[Ticker]],[1]!Table2[[Symbol]:[Industry]],2,FALSE),"-")</f>
        <v>-</v>
      </c>
      <c r="D204" t="s">
        <v>497</v>
      </c>
      <c r="E204">
        <v>43382.485283050002</v>
      </c>
      <c r="F204">
        <v>362.35</v>
      </c>
      <c r="G204">
        <v>14.6267445486139</v>
      </c>
      <c r="H204">
        <v>-1.2578565778125901</v>
      </c>
      <c r="I204">
        <v>20.1574837741015</v>
      </c>
      <c r="J204">
        <v>4.4120015067042404</v>
      </c>
      <c r="K204">
        <v>339.450024401669</v>
      </c>
      <c r="L204">
        <v>297.40740130965401</v>
      </c>
      <c r="M204">
        <v>59.746828000915201</v>
      </c>
      <c r="N204">
        <v>0.53925751817437595</v>
      </c>
      <c r="O204">
        <v>3.9878570442941799</v>
      </c>
      <c r="P204">
        <v>66.597701149425205</v>
      </c>
      <c r="Q204">
        <v>-4.9456575954711E-2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Row],[Ticker]],[1]!Table2[[Symbol]:[Industry]],2,FALSE),"-")</f>
        <v>-</v>
      </c>
      <c r="D205" t="s">
        <v>379</v>
      </c>
      <c r="E205">
        <v>42938.510103405002</v>
      </c>
      <c r="F205">
        <v>572.04999999999995</v>
      </c>
      <c r="G205">
        <v>-34.738679365171897</v>
      </c>
      <c r="H205">
        <v>-4.2923384212768001</v>
      </c>
      <c r="I205">
        <v>-8.4579213834289906</v>
      </c>
      <c r="J205">
        <v>3.0618734976570599</v>
      </c>
      <c r="K205">
        <v>544.57424576272103</v>
      </c>
      <c r="L205">
        <v>548.78271037526702</v>
      </c>
      <c r="M205">
        <v>68.117186645149502</v>
      </c>
      <c r="N205">
        <v>0.575666564481356</v>
      </c>
      <c r="O205">
        <v>11.712262914080901</v>
      </c>
      <c r="P205">
        <v>27.746761947297799</v>
      </c>
      <c r="Q205">
        <v>-0.12823175777794901</v>
      </c>
    </row>
    <row r="206" spans="1:17" x14ac:dyDescent="0.3">
      <c r="A206" t="s">
        <v>500</v>
      </c>
      <c r="B206" t="s">
        <v>501</v>
      </c>
      <c r="C206" t="str">
        <f>IFERROR(VLOOKUP(Table1[[#This Row],[Ticker]],[1]!Table2[[Symbol]:[Industry]],2,FALSE),"-")</f>
        <v>-</v>
      </c>
      <c r="D206" t="s">
        <v>502</v>
      </c>
      <c r="E206">
        <v>42203.583675000002</v>
      </c>
      <c r="F206">
        <v>767.25</v>
      </c>
      <c r="G206">
        <v>57.505849086587403</v>
      </c>
      <c r="H206">
        <v>-6.9236593817748204</v>
      </c>
      <c r="I206">
        <v>7.7960214187972303</v>
      </c>
      <c r="J206">
        <v>-1.92371360815541</v>
      </c>
      <c r="K206">
        <v>743.137198479831</v>
      </c>
      <c r="L206">
        <v>628.05792818713803</v>
      </c>
      <c r="M206">
        <v>42.788811441214698</v>
      </c>
      <c r="N206">
        <v>0.99846865796580497</v>
      </c>
      <c r="O206">
        <v>7.7549690452916202</v>
      </c>
      <c r="P206">
        <v>96.730769230769198</v>
      </c>
      <c r="Q206">
        <v>6.3427176332694998E-2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Row],[Ticker]],[1]!Table2[[Symbol]:[Industry]],2,FALSE),"-")</f>
        <v>-</v>
      </c>
      <c r="D207" t="s">
        <v>287</v>
      </c>
      <c r="E207">
        <v>42176.820068429901</v>
      </c>
      <c r="F207">
        <v>3092.3</v>
      </c>
      <c r="G207">
        <v>27.481577764228199</v>
      </c>
      <c r="H207">
        <v>18.669931377000999</v>
      </c>
      <c r="I207">
        <v>19.257578625712998</v>
      </c>
      <c r="J207">
        <v>6.5006046169855596</v>
      </c>
      <c r="K207">
        <v>2652.6095178017399</v>
      </c>
      <c r="L207">
        <v>2377.2952858122499</v>
      </c>
      <c r="M207">
        <v>84.7570829408604</v>
      </c>
      <c r="N207">
        <v>0.87574097157284603</v>
      </c>
      <c r="O207">
        <v>0.96206706981858403</v>
      </c>
      <c r="P207">
        <v>60.902255639097703</v>
      </c>
      <c r="Q207">
        <v>1.9042671275632E-2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Row],[Ticker]],[1]!Table2[[Symbol]:[Industry]],2,FALSE),"-")</f>
        <v>-</v>
      </c>
      <c r="D208" t="s">
        <v>21</v>
      </c>
      <c r="E208">
        <v>42053.761717900001</v>
      </c>
      <c r="F208">
        <v>6305.5</v>
      </c>
      <c r="G208">
        <v>7.74340865888799</v>
      </c>
      <c r="H208">
        <v>12.889104183957</v>
      </c>
      <c r="I208">
        <v>-13.9598561904858</v>
      </c>
      <c r="J208">
        <v>-0.36325884885152299</v>
      </c>
      <c r="K208">
        <v>5705.2935383763097</v>
      </c>
      <c r="L208">
        <v>5504.2769897382996</v>
      </c>
      <c r="M208">
        <v>73.9926025022381</v>
      </c>
      <c r="N208">
        <v>0.82456150665801098</v>
      </c>
      <c r="O208">
        <v>8.5948774879073699</v>
      </c>
      <c r="P208">
        <v>47.075631232141802</v>
      </c>
      <c r="Q208">
        <v>3.048720333504E-3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Row],[Ticker]],[1]!Table2[[Symbol]:[Industry]],2,FALSE),"-")</f>
        <v>-</v>
      </c>
      <c r="D209" t="s">
        <v>60</v>
      </c>
      <c r="E209">
        <v>41446.3854125</v>
      </c>
      <c r="F209">
        <v>1468.75</v>
      </c>
      <c r="G209">
        <v>60.114447013067803</v>
      </c>
      <c r="H209">
        <v>12.0287882455806</v>
      </c>
      <c r="I209">
        <v>46.519391918296698</v>
      </c>
      <c r="J209">
        <v>-0.89052310433691395</v>
      </c>
      <c r="K209">
        <v>1285.5660634780199</v>
      </c>
      <c r="L209">
        <v>1028.2343520929701</v>
      </c>
      <c r="M209">
        <v>86.004564494337203</v>
      </c>
      <c r="N209">
        <v>0.81311757731563294</v>
      </c>
      <c r="O209">
        <v>0.35744680851064098</v>
      </c>
      <c r="P209">
        <v>103.399806121035</v>
      </c>
      <c r="Q209">
        <v>9.8581918095247995E-2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Row],[Ticker]],[1]!Table2[[Symbol]:[Industry]],2,FALSE),"-")</f>
        <v>-</v>
      </c>
      <c r="D210" t="s">
        <v>416</v>
      </c>
      <c r="E210">
        <v>41226.2739822</v>
      </c>
      <c r="F210">
        <v>1485.5</v>
      </c>
      <c r="G210">
        <v>-33.114485968973398</v>
      </c>
      <c r="H210">
        <v>-9.9033682150951297</v>
      </c>
      <c r="I210">
        <v>-16.033590263875301</v>
      </c>
      <c r="J210">
        <v>-3.93779681364187</v>
      </c>
      <c r="K210">
        <v>1545.70439793009</v>
      </c>
      <c r="L210">
        <v>1529.2637072006901</v>
      </c>
      <c r="M210">
        <v>42.080414611185397</v>
      </c>
      <c r="N210">
        <v>0.71947765069643799</v>
      </c>
      <c r="O210">
        <v>21.171322786940401</v>
      </c>
      <c r="P210">
        <v>13.831417624521</v>
      </c>
      <c r="Q210">
        <v>3.9888815710025997E-2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Row],[Ticker]],[1]!Table2[[Symbol]:[Industry]],2,FALSE),"-")</f>
        <v>-</v>
      </c>
      <c r="D211" t="s">
        <v>513</v>
      </c>
      <c r="E211">
        <v>41161.846185069997</v>
      </c>
      <c r="F211">
        <v>1132.3</v>
      </c>
      <c r="G211">
        <v>90.7506140598434</v>
      </c>
      <c r="H211">
        <v>7.7565999336316898</v>
      </c>
      <c r="I211">
        <v>67.768063289647102</v>
      </c>
      <c r="J211">
        <v>8.1741489152721698</v>
      </c>
      <c r="K211">
        <v>919.27616195107203</v>
      </c>
      <c r="L211">
        <v>746.04258729389505</v>
      </c>
      <c r="M211">
        <v>81.290413696307098</v>
      </c>
      <c r="N211">
        <v>0.94639987641990797</v>
      </c>
      <c r="O211">
        <v>0.60054755806764304</v>
      </c>
      <c r="P211">
        <v>138.378947368421</v>
      </c>
      <c r="Q211">
        <v>0.12160448874034401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Row],[Ticker]],[1]!Table2[[Symbol]:[Industry]],2,FALSE),"-")</f>
        <v>-</v>
      </c>
      <c r="D212" t="s">
        <v>255</v>
      </c>
      <c r="E212">
        <v>40748.748846000002</v>
      </c>
      <c r="F212">
        <v>645</v>
      </c>
      <c r="G212">
        <v>77.609694898420202</v>
      </c>
      <c r="H212">
        <v>-4.2452709969087596</v>
      </c>
      <c r="I212">
        <v>8.06943212222561</v>
      </c>
      <c r="J212">
        <v>0.66896686490144797</v>
      </c>
      <c r="K212">
        <v>630.80709975087302</v>
      </c>
      <c r="L212">
        <v>525.64743263152695</v>
      </c>
      <c r="M212">
        <v>47.1906663121379</v>
      </c>
      <c r="N212">
        <v>1.2833666556965699</v>
      </c>
      <c r="O212">
        <v>6.3410852713178203</v>
      </c>
      <c r="P212">
        <v>110.749877471001</v>
      </c>
      <c r="Q212">
        <v>3.1848515804838003E-2</v>
      </c>
    </row>
    <row r="213" spans="1:17" hidden="1" x14ac:dyDescent="0.3">
      <c r="A213" t="s">
        <v>516</v>
      </c>
      <c r="B213" t="s">
        <v>517</v>
      </c>
      <c r="C213" t="str">
        <f>IFERROR(VLOOKUP(Table1[[#This Row],[Ticker]],[1]!Table2[[Symbol]:[Industry]],2,FALSE),"-")</f>
        <v>-</v>
      </c>
      <c r="D213" t="s">
        <v>167</v>
      </c>
      <c r="E213">
        <v>40584.656030175</v>
      </c>
      <c r="F213">
        <v>1585.05</v>
      </c>
      <c r="G213">
        <v>499.20238898536297</v>
      </c>
      <c r="H213">
        <v>5.6280151232378097</v>
      </c>
      <c r="I213">
        <v>117.599864458911</v>
      </c>
      <c r="J213">
        <v>11.5136200942408</v>
      </c>
      <c r="K213">
        <v>1473.1929665570799</v>
      </c>
      <c r="L213">
        <v>1009.16676979666</v>
      </c>
      <c r="M213">
        <v>53.8198320864987</v>
      </c>
      <c r="N213">
        <v>0.90629069195571599</v>
      </c>
      <c r="O213">
        <v>11.1636856881486</v>
      </c>
      <c r="P213">
        <v>573.77258235919203</v>
      </c>
      <c r="Q213">
        <v>0.22050659991798899</v>
      </c>
    </row>
    <row r="214" spans="1:17" hidden="1" x14ac:dyDescent="0.3">
      <c r="A214" t="s">
        <v>518</v>
      </c>
      <c r="B214" t="s">
        <v>519</v>
      </c>
      <c r="C214" t="str">
        <f>IFERROR(VLOOKUP(Table1[[#This Row],[Ticker]],[1]!Table2[[Symbol]:[Industry]],2,FALSE),"-")</f>
        <v>-</v>
      </c>
      <c r="D214" t="s">
        <v>21</v>
      </c>
      <c r="E214">
        <v>40540.484545550004</v>
      </c>
      <c r="F214">
        <v>999.35</v>
      </c>
      <c r="G214">
        <v>-50.221524992459102</v>
      </c>
      <c r="H214">
        <v>-5.58224064653652</v>
      </c>
      <c r="I214">
        <v>-24.928120719847701</v>
      </c>
      <c r="J214">
        <v>-1.99664828963718</v>
      </c>
      <c r="K214">
        <v>1022.10922881435</v>
      </c>
      <c r="M214">
        <v>41.277174731172003</v>
      </c>
      <c r="N214">
        <v>0.64827489687059503</v>
      </c>
      <c r="O214">
        <v>40.091059188472499</v>
      </c>
      <c r="P214">
        <v>1.74090099261898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Row],[Ticker]],[1]!Table2[[Symbol]:[Industry]],2,FALSE),"-")</f>
        <v>-</v>
      </c>
      <c r="D215" t="s">
        <v>46</v>
      </c>
      <c r="E215">
        <v>40086.881999999998</v>
      </c>
      <c r="F215">
        <v>66.38</v>
      </c>
      <c r="G215">
        <v>124.653449272453</v>
      </c>
      <c r="H215">
        <v>-0.65760723143540001</v>
      </c>
      <c r="I215">
        <v>-14.422641403168999</v>
      </c>
      <c r="J215">
        <v>-1.6593606009036601</v>
      </c>
      <c r="K215">
        <v>67.012890452845895</v>
      </c>
      <c r="L215">
        <v>57.281531731433397</v>
      </c>
      <c r="M215">
        <v>43.110975180177697</v>
      </c>
      <c r="N215">
        <v>0.80468411630119596</v>
      </c>
      <c r="O215">
        <v>17.731244350708</v>
      </c>
      <c r="P215">
        <v>166.05210420841601</v>
      </c>
      <c r="Q215">
        <v>0.126086151377059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Row],[Ticker]],[1]!Table2[[Symbol]:[Industry]],2,FALSE),"-")</f>
        <v>-</v>
      </c>
      <c r="D216" t="s">
        <v>153</v>
      </c>
      <c r="E216">
        <v>39915.721426673997</v>
      </c>
      <c r="F216">
        <v>287.86</v>
      </c>
      <c r="G216">
        <v>119.93401964669199</v>
      </c>
      <c r="H216">
        <v>18.452337945956501</v>
      </c>
      <c r="I216">
        <v>-3.8319728220420002</v>
      </c>
      <c r="J216">
        <v>8.4430055118622391</v>
      </c>
      <c r="K216">
        <v>258.21240881515303</v>
      </c>
      <c r="L216">
        <v>217.90485247354499</v>
      </c>
      <c r="M216">
        <v>58.764004573770499</v>
      </c>
      <c r="N216">
        <v>1.1571663639066401</v>
      </c>
      <c r="O216">
        <v>8.3165427638435201</v>
      </c>
      <c r="P216">
        <v>171.56603773584899</v>
      </c>
      <c r="Q216">
        <v>0.160936910043117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Row],[Ticker]],[1]!Table2[[Symbol]:[Industry]],2,FALSE),"-")</f>
        <v>-</v>
      </c>
      <c r="D217" t="s">
        <v>198</v>
      </c>
      <c r="E217">
        <v>39836.143339850001</v>
      </c>
      <c r="F217">
        <v>679.25</v>
      </c>
      <c r="G217">
        <v>-7.2087219580774997</v>
      </c>
      <c r="H217">
        <v>1.8634176646956</v>
      </c>
      <c r="I217">
        <v>-4.97079716845509</v>
      </c>
      <c r="J217">
        <v>-5.2230464013471503</v>
      </c>
      <c r="K217">
        <v>670.40622475724399</v>
      </c>
      <c r="L217">
        <v>628.29224149211905</v>
      </c>
      <c r="M217">
        <v>40.171490499448602</v>
      </c>
      <c r="N217">
        <v>0.79548552593853095</v>
      </c>
      <c r="O217">
        <v>12.550607287449299</v>
      </c>
      <c r="P217">
        <v>39.1620569555418</v>
      </c>
      <c r="Q217">
        <v>3.7108291634784997E-2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Row],[Ticker]],[1]!Table2[[Symbol]:[Industry]],2,FALSE),"-")</f>
        <v>-</v>
      </c>
      <c r="D218" t="s">
        <v>528</v>
      </c>
      <c r="E218">
        <v>39371.136167520002</v>
      </c>
      <c r="F218">
        <v>598.79999999999995</v>
      </c>
      <c r="G218">
        <v>-1.1695680726292501</v>
      </c>
      <c r="H218">
        <v>-0.33960405617131101</v>
      </c>
      <c r="I218">
        <v>0.40734282471584499</v>
      </c>
      <c r="J218">
        <v>0.52532961716149595</v>
      </c>
      <c r="K218">
        <v>548.95423523289003</v>
      </c>
      <c r="L218">
        <v>514.26294330460803</v>
      </c>
      <c r="M218">
        <v>65.802877789421899</v>
      </c>
      <c r="N218">
        <v>0.63665999624611402</v>
      </c>
      <c r="O218">
        <v>0.943553774215111</v>
      </c>
      <c r="P218">
        <v>42.215888849305202</v>
      </c>
      <c r="Q218">
        <v>-8.5433278290866999E-2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Row],[Ticker]],[1]!Table2[[Symbol]:[Industry]],2,FALSE),"-")</f>
        <v>-</v>
      </c>
      <c r="D219" t="s">
        <v>413</v>
      </c>
      <c r="E219">
        <v>39312.336632140003</v>
      </c>
      <c r="F219">
        <v>658.45</v>
      </c>
      <c r="G219">
        <v>187.816624728649</v>
      </c>
      <c r="H219">
        <v>0.61616245496600897</v>
      </c>
      <c r="I219">
        <v>32.425061950533099</v>
      </c>
      <c r="J219">
        <v>13.4847197343696</v>
      </c>
      <c r="K219">
        <v>576.71988516962301</v>
      </c>
      <c r="L219">
        <v>462.167197370238</v>
      </c>
      <c r="M219">
        <v>86.361844031832604</v>
      </c>
      <c r="N219">
        <v>1.13999149268426</v>
      </c>
      <c r="O219">
        <v>9.6514541726782497</v>
      </c>
      <c r="P219">
        <v>230.277760361151</v>
      </c>
      <c r="Q219">
        <v>0.10919465870574301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-</v>
      </c>
      <c r="D220" t="s">
        <v>533</v>
      </c>
      <c r="E220">
        <v>39073.189032429997</v>
      </c>
      <c r="F220">
        <v>4329.8500000000004</v>
      </c>
      <c r="G220">
        <v>51.9054966558068</v>
      </c>
      <c r="H220">
        <v>-7.3743564270202198</v>
      </c>
      <c r="I220">
        <v>20.753958423869101</v>
      </c>
      <c r="J220">
        <v>0.23557006215148499</v>
      </c>
      <c r="K220">
        <v>4301.2200808364496</v>
      </c>
      <c r="L220">
        <v>3608.7319463374001</v>
      </c>
      <c r="M220">
        <v>50.108486649989899</v>
      </c>
      <c r="N220">
        <v>1.14364391371009</v>
      </c>
      <c r="O220">
        <v>16.394332367172002</v>
      </c>
      <c r="P220">
        <v>94.775078722447105</v>
      </c>
      <c r="Q220">
        <v>0.227331883332653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Row],[Ticker]],[1]!Table2[[Symbol]:[Industry]],2,FALSE),"-")</f>
        <v>-</v>
      </c>
      <c r="D221" t="s">
        <v>18</v>
      </c>
      <c r="E221">
        <v>38644.803032850003</v>
      </c>
      <c r="F221">
        <v>220.5</v>
      </c>
      <c r="G221">
        <v>139.192075307968</v>
      </c>
      <c r="H221">
        <v>-1.4007007020528699</v>
      </c>
      <c r="I221">
        <v>9.6948480792331395</v>
      </c>
      <c r="J221">
        <v>4.1044785603500804</v>
      </c>
      <c r="K221">
        <v>219.308567049956</v>
      </c>
      <c r="L221">
        <v>187.39985944057801</v>
      </c>
      <c r="M221">
        <v>50.5111009137471</v>
      </c>
      <c r="N221">
        <v>1.38860336434668</v>
      </c>
      <c r="O221">
        <v>31.179138321995399</v>
      </c>
      <c r="P221">
        <v>174.76635514018599</v>
      </c>
      <c r="Q221">
        <v>0.133577411352548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Row],[Ticker]],[1]!Table2[[Symbol]:[Industry]],2,FALSE),"-")</f>
        <v>-</v>
      </c>
      <c r="D222" t="s">
        <v>173</v>
      </c>
      <c r="E222">
        <v>38360.043839999998</v>
      </c>
      <c r="F222">
        <v>548</v>
      </c>
      <c r="G222">
        <v>-7.9776604634884496</v>
      </c>
      <c r="H222">
        <v>5.6647935938090903</v>
      </c>
      <c r="I222">
        <v>12.4771780660367</v>
      </c>
      <c r="J222">
        <v>0.86104957117057601</v>
      </c>
      <c r="K222">
        <v>504.528070100739</v>
      </c>
      <c r="L222">
        <v>461.85605129800399</v>
      </c>
      <c r="M222">
        <v>60.277129473827998</v>
      </c>
      <c r="N222">
        <v>0.59802957482789099</v>
      </c>
      <c r="O222">
        <v>2.0802919708029002</v>
      </c>
      <c r="P222">
        <v>45.861059355869003</v>
      </c>
      <c r="Q222">
        <v>-4.4639717577307003E-2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Row],[Ticker]],[1]!Table2[[Symbol]:[Industry]],2,FALSE),"-")</f>
        <v>-</v>
      </c>
      <c r="D223" t="s">
        <v>354</v>
      </c>
      <c r="E223">
        <v>38227.5923641849</v>
      </c>
      <c r="F223">
        <v>731.45</v>
      </c>
      <c r="G223">
        <v>-10.032118681984601</v>
      </c>
      <c r="H223">
        <v>-3.8765329179881198</v>
      </c>
      <c r="I223">
        <v>14.248357356318399</v>
      </c>
      <c r="J223">
        <v>1.98083345136046</v>
      </c>
      <c r="K223">
        <v>719.52930503366497</v>
      </c>
      <c r="L223">
        <v>631.78476914192402</v>
      </c>
      <c r="M223">
        <v>49.954733477793702</v>
      </c>
      <c r="N223">
        <v>0.981525521142385</v>
      </c>
      <c r="O223">
        <v>7.4577893225784297</v>
      </c>
      <c r="P223">
        <v>48.668699186991802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37</v>
      </c>
      <c r="E224">
        <v>38045.486615200003</v>
      </c>
      <c r="F224">
        <v>1112</v>
      </c>
      <c r="G224">
        <v>10.172950018098</v>
      </c>
      <c r="H224">
        <v>8.3846260598511293</v>
      </c>
      <c r="I224">
        <v>10.055476513533799</v>
      </c>
      <c r="J224">
        <v>2.9759005030930799</v>
      </c>
      <c r="K224">
        <v>1017.8142627147</v>
      </c>
      <c r="L224">
        <v>960.36143595199803</v>
      </c>
      <c r="M224">
        <v>73.157120295580995</v>
      </c>
      <c r="N224">
        <v>0.79187306434738403</v>
      </c>
      <c r="O224">
        <v>1.8435251798561001</v>
      </c>
      <c r="P224">
        <v>45.740498034075998</v>
      </c>
      <c r="Q224">
        <v>-5.0905443870177002E-2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293</v>
      </c>
      <c r="E225">
        <v>37891.349448120003</v>
      </c>
      <c r="F225">
        <v>501.9</v>
      </c>
      <c r="G225">
        <v>18.810083170525601</v>
      </c>
      <c r="H225">
        <v>1.5205904951003799</v>
      </c>
      <c r="I225">
        <v>1.3612134211848299</v>
      </c>
      <c r="J225">
        <v>0.92947323130721005</v>
      </c>
      <c r="K225">
        <v>475.00056177180602</v>
      </c>
      <c r="L225">
        <v>425.35070729811201</v>
      </c>
      <c r="M225">
        <v>61.101209681200899</v>
      </c>
      <c r="N225">
        <v>1.0447782002442501</v>
      </c>
      <c r="O225">
        <v>6.0470213189878397</v>
      </c>
      <c r="P225">
        <v>62.690437601296502</v>
      </c>
      <c r="Q225">
        <v>6.6687783835844006E-2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54</v>
      </c>
      <c r="E226">
        <v>37433.782011900003</v>
      </c>
      <c r="F226">
        <v>303.25</v>
      </c>
      <c r="G226">
        <v>-24.3607263558632</v>
      </c>
      <c r="H226">
        <v>-2.7367929935882702</v>
      </c>
      <c r="I226">
        <v>-9.9880124094192304</v>
      </c>
      <c r="J226">
        <v>1.76490312246507</v>
      </c>
      <c r="K226">
        <v>292.70983130099</v>
      </c>
      <c r="L226">
        <v>282.52707609390302</v>
      </c>
      <c r="M226">
        <v>59.464506005587403</v>
      </c>
      <c r="N226">
        <v>0.79875996171095398</v>
      </c>
      <c r="O226">
        <v>4.3198680956306701</v>
      </c>
      <c r="P226">
        <v>27.764904149989398</v>
      </c>
      <c r="Q226">
        <v>6.3957762081316996E-2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548</v>
      </c>
      <c r="E227">
        <v>37188.069750000002</v>
      </c>
      <c r="F227">
        <v>3385.35</v>
      </c>
      <c r="G227">
        <v>-1.9886420192497101</v>
      </c>
      <c r="H227">
        <v>-1.2517022030704901</v>
      </c>
      <c r="I227">
        <v>-22.956660965195599</v>
      </c>
      <c r="J227">
        <v>-0.22331384446541899</v>
      </c>
      <c r="K227">
        <v>3256.1272434829202</v>
      </c>
      <c r="L227">
        <v>3254.55038147492</v>
      </c>
      <c r="M227">
        <v>71.005408129156095</v>
      </c>
      <c r="N227">
        <v>0.72905129353364995</v>
      </c>
      <c r="O227">
        <v>15.793049463127799</v>
      </c>
      <c r="P227">
        <v>36.726575121163101</v>
      </c>
      <c r="Q227">
        <v>5.9591843997791001E-2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Row],[Ticker]],[1]!Table2[[Symbol]:[Industry]],2,FALSE),"-")</f>
        <v>-</v>
      </c>
      <c r="D228" t="s">
        <v>231</v>
      </c>
      <c r="E228">
        <v>37072.944646099997</v>
      </c>
      <c r="F228">
        <v>9229.4</v>
      </c>
      <c r="G228">
        <v>117.70491219294</v>
      </c>
      <c r="H228">
        <v>3.74412524169054</v>
      </c>
      <c r="I228">
        <v>31.158535489986601</v>
      </c>
      <c r="J228">
        <v>8.9963921683250501</v>
      </c>
      <c r="K228">
        <v>8287.9115277757992</v>
      </c>
      <c r="L228">
        <v>6804.6459361919296</v>
      </c>
      <c r="M228">
        <v>72.292026275100696</v>
      </c>
      <c r="N228">
        <v>1.7350287015936701</v>
      </c>
      <c r="O228">
        <v>4.6644418922140201</v>
      </c>
      <c r="P228">
        <v>160.33877268944801</v>
      </c>
      <c r="Q228">
        <v>0.26998142882642301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Row],[Ticker]],[1]!Table2[[Symbol]:[Industry]],2,FALSE),"-")</f>
        <v>-</v>
      </c>
      <c r="D229" t="s">
        <v>553</v>
      </c>
      <c r="E229">
        <v>36762.614995739998</v>
      </c>
      <c r="F229">
        <v>1351.85</v>
      </c>
      <c r="G229">
        <v>4.4292113577715897</v>
      </c>
      <c r="H229">
        <v>7.4016271565808402</v>
      </c>
      <c r="I229">
        <v>8.4527364666963596</v>
      </c>
      <c r="J229">
        <v>-0.95866055416350804</v>
      </c>
      <c r="K229">
        <v>1247.1718928766099</v>
      </c>
      <c r="L229">
        <v>1159.5162407856601</v>
      </c>
      <c r="M229">
        <v>65.922921374617701</v>
      </c>
      <c r="N229">
        <v>0.52519987570868298</v>
      </c>
      <c r="O229">
        <v>6.6094611088508302</v>
      </c>
      <c r="P229">
        <v>37.585873492443099</v>
      </c>
      <c r="Q229">
        <v>0.12702972452781899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Row],[Ticker]],[1]!Table2[[Symbol]:[Industry]],2,FALSE),"-")</f>
        <v>-</v>
      </c>
      <c r="D230" t="s">
        <v>198</v>
      </c>
      <c r="E230">
        <v>36585.000136319999</v>
      </c>
      <c r="F230">
        <v>2600.9</v>
      </c>
      <c r="G230">
        <v>27.334214867916199</v>
      </c>
      <c r="H230">
        <v>-7.0526581074282699</v>
      </c>
      <c r="I230">
        <v>8.6972801387006804</v>
      </c>
      <c r="J230">
        <v>-8.0796824583566101E-2</v>
      </c>
      <c r="K230">
        <v>2488.2639142221501</v>
      </c>
      <c r="L230">
        <v>2082.9251629847499</v>
      </c>
      <c r="M230">
        <v>53.065794795555703</v>
      </c>
      <c r="N230">
        <v>0.68437614821777504</v>
      </c>
      <c r="O230">
        <v>17.7015648429389</v>
      </c>
      <c r="P230">
        <v>68.884127138729198</v>
      </c>
      <c r="Q230">
        <v>1.5990800927806002E-2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Row],[Ticker]],[1]!Table2[[Symbol]:[Industry]],2,FALSE),"-")</f>
        <v>-</v>
      </c>
      <c r="D231" t="s">
        <v>183</v>
      </c>
      <c r="E231">
        <v>35671.062567114001</v>
      </c>
      <c r="F231">
        <v>194.22</v>
      </c>
      <c r="G231">
        <v>77.594877907673293</v>
      </c>
      <c r="H231">
        <v>-1.56427323911613</v>
      </c>
      <c r="I231">
        <v>15.6341073366654</v>
      </c>
      <c r="J231">
        <v>1.5713197654715401</v>
      </c>
      <c r="K231">
        <v>189.03353326567901</v>
      </c>
      <c r="L231">
        <v>157.81667084999401</v>
      </c>
      <c r="M231">
        <v>56.934348353343999</v>
      </c>
      <c r="N231">
        <v>0.72662223175251694</v>
      </c>
      <c r="O231">
        <v>7.6099268870353196</v>
      </c>
      <c r="P231">
        <v>125.31322505800399</v>
      </c>
      <c r="Q231">
        <v>6.7417239607862001E-2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Row],[Ticker]],[1]!Table2[[Symbol]:[Industry]],2,FALSE),"-")</f>
        <v>-</v>
      </c>
      <c r="D232" t="s">
        <v>186</v>
      </c>
      <c r="E232">
        <v>35659.8675</v>
      </c>
      <c r="F232">
        <v>816.95</v>
      </c>
      <c r="G232">
        <v>50.174568084119997</v>
      </c>
      <c r="H232">
        <v>10.8184910157378</v>
      </c>
      <c r="I232">
        <v>48.592789701200097</v>
      </c>
      <c r="J232">
        <v>-3.2950256021284798</v>
      </c>
      <c r="K232">
        <v>709.75642194087902</v>
      </c>
      <c r="L232">
        <v>572.095812069658</v>
      </c>
      <c r="M232">
        <v>77.224497583947198</v>
      </c>
      <c r="N232">
        <v>0.62927021817163897</v>
      </c>
      <c r="O232">
        <v>3.3906603831323801</v>
      </c>
      <c r="P232">
        <v>95.864301126827996</v>
      </c>
      <c r="Q232">
        <v>1.0297195755489E-2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Row],[Ticker]],[1]!Table2[[Symbol]:[Industry]],2,FALSE),"-")</f>
        <v>-</v>
      </c>
      <c r="D233" t="s">
        <v>562</v>
      </c>
      <c r="E233">
        <v>35514.905954399997</v>
      </c>
      <c r="F233">
        <v>901.2</v>
      </c>
      <c r="G233">
        <v>36.0508875146704</v>
      </c>
      <c r="H233">
        <v>13.037811114170699</v>
      </c>
      <c r="I233">
        <v>21.9894701082982</v>
      </c>
      <c r="J233">
        <v>9.8168431400659397</v>
      </c>
      <c r="K233">
        <v>767.51321070369204</v>
      </c>
      <c r="L233">
        <v>673.99412588976804</v>
      </c>
      <c r="M233">
        <v>86.781119464096193</v>
      </c>
      <c r="N233">
        <v>0.58829263372770502</v>
      </c>
      <c r="O233">
        <v>0.47159343098091</v>
      </c>
      <c r="P233">
        <v>73.624891628937505</v>
      </c>
      <c r="Q233">
        <v>3.5746391773258002E-2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Row],[Ticker]],[1]!Table2[[Symbol]:[Industry]],2,FALSE),"-")</f>
        <v>-</v>
      </c>
      <c r="D234" t="s">
        <v>37</v>
      </c>
      <c r="E234">
        <v>35487.871713250002</v>
      </c>
      <c r="F234">
        <v>606.1</v>
      </c>
      <c r="G234">
        <v>-29.5790185670837</v>
      </c>
      <c r="H234">
        <v>6.73225094976927</v>
      </c>
      <c r="I234">
        <v>-10.138632092099501</v>
      </c>
      <c r="J234">
        <v>1.00839794976002</v>
      </c>
      <c r="K234">
        <v>568.80827110457199</v>
      </c>
      <c r="L234">
        <v>563.65133176195002</v>
      </c>
      <c r="M234">
        <v>61.644127045810798</v>
      </c>
      <c r="N234">
        <v>0.97196804167659101</v>
      </c>
      <c r="O234">
        <v>11.367761095528699</v>
      </c>
      <c r="P234">
        <v>33.267370272647298</v>
      </c>
      <c r="Q234">
        <v>-8.7950320072520002E-2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Row],[Ticker]],[1]!Table2[[Symbol]:[Industry]],2,FALSE),"-")</f>
        <v>-</v>
      </c>
      <c r="D235" t="s">
        <v>351</v>
      </c>
      <c r="E235">
        <v>35441.82100756</v>
      </c>
      <c r="F235">
        <v>1723.7</v>
      </c>
      <c r="G235">
        <v>93.661290547900293</v>
      </c>
      <c r="H235">
        <v>3.3749496141093802</v>
      </c>
      <c r="I235">
        <v>36.421858035566103</v>
      </c>
      <c r="J235">
        <v>0.30152623035443898</v>
      </c>
      <c r="K235">
        <v>1632.34578451468</v>
      </c>
      <c r="L235">
        <v>1328.8691678273201</v>
      </c>
      <c r="M235">
        <v>56.488664768682902</v>
      </c>
      <c r="N235">
        <v>0.60077104665252301</v>
      </c>
      <c r="O235">
        <v>10.100365492835101</v>
      </c>
      <c r="P235">
        <v>145.64628758728799</v>
      </c>
      <c r="Q235">
        <v>0.164872834825324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Row],[Ticker]],[1]!Table2[[Symbol]:[Industry]],2,FALSE),"-")</f>
        <v>-</v>
      </c>
      <c r="D236" t="s">
        <v>388</v>
      </c>
      <c r="E236">
        <v>35292.55956922</v>
      </c>
      <c r="F236">
        <v>555.70000000000005</v>
      </c>
      <c r="G236">
        <v>2.0858540818623199</v>
      </c>
      <c r="H236">
        <v>-0.56500404878113797</v>
      </c>
      <c r="I236">
        <v>-12.034031092494001</v>
      </c>
      <c r="J236">
        <v>5.6301048020076898</v>
      </c>
      <c r="K236">
        <v>517.79816675334303</v>
      </c>
      <c r="L236">
        <v>475.62795911041201</v>
      </c>
      <c r="M236">
        <v>64.339434396574802</v>
      </c>
      <c r="N236">
        <v>1.10723240313479</v>
      </c>
      <c r="O236">
        <v>2.2224221702357099</v>
      </c>
      <c r="P236">
        <v>52.246575342465697</v>
      </c>
      <c r="Q236">
        <v>0.113836124159583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Row],[Ticker]],[1]!Table2[[Symbol]:[Industry]],2,FALSE),"-")</f>
        <v>-</v>
      </c>
      <c r="D237" t="s">
        <v>60</v>
      </c>
      <c r="E237">
        <v>35283.228997680002</v>
      </c>
      <c r="F237">
        <v>2141.6</v>
      </c>
      <c r="G237">
        <v>37.4766017664138</v>
      </c>
      <c r="H237">
        <v>8.4507646125871005</v>
      </c>
      <c r="I237">
        <v>-5.38826751238879</v>
      </c>
      <c r="J237">
        <v>0.73023485981116798</v>
      </c>
      <c r="K237">
        <v>1917.5198340837301</v>
      </c>
      <c r="L237">
        <v>1804.0230490368201</v>
      </c>
      <c r="M237">
        <v>79.217698863573005</v>
      </c>
      <c r="N237">
        <v>0.79528626743530195</v>
      </c>
      <c r="O237">
        <v>2.44676877101233</v>
      </c>
      <c r="P237">
        <v>69.209497096353601</v>
      </c>
      <c r="Q237">
        <v>-0.10489147516340799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Row],[Ticker]],[1]!Table2[[Symbol]:[Industry]],2,FALSE),"-")</f>
        <v>-</v>
      </c>
      <c r="D238" t="s">
        <v>24</v>
      </c>
      <c r="E238">
        <v>35132.037445552</v>
      </c>
      <c r="F238">
        <v>218.08</v>
      </c>
      <c r="G238">
        <v>-28.692012596277699</v>
      </c>
      <c r="H238">
        <v>4.1503420255156396</v>
      </c>
      <c r="I238">
        <v>-19.614800960277702</v>
      </c>
      <c r="J238">
        <v>9.9252858802193291</v>
      </c>
      <c r="K238">
        <v>198.231789545433</v>
      </c>
      <c r="L238">
        <v>206.37368297635999</v>
      </c>
      <c r="M238">
        <v>69.989445939281794</v>
      </c>
      <c r="N238">
        <v>1.7103833679901901</v>
      </c>
      <c r="O238">
        <v>20.6438004402054</v>
      </c>
      <c r="P238">
        <v>28.926987880579301</v>
      </c>
      <c r="Q238">
        <v>-8.0027512956327998E-2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Row],[Ticker]],[1]!Table2[[Symbol]:[Industry]],2,FALSE),"-")</f>
        <v>-</v>
      </c>
      <c r="D239" t="s">
        <v>138</v>
      </c>
      <c r="E239">
        <v>34728.473635169998</v>
      </c>
      <c r="F239">
        <v>343.7</v>
      </c>
      <c r="G239">
        <v>27.711324420646999</v>
      </c>
      <c r="H239">
        <v>4.9367452946804198</v>
      </c>
      <c r="I239">
        <v>26.043284534011502</v>
      </c>
      <c r="J239">
        <v>5.4134719430786697</v>
      </c>
      <c r="K239">
        <v>311.55039187486</v>
      </c>
      <c r="L239">
        <v>266.689747946267</v>
      </c>
      <c r="M239">
        <v>75.895358117918406</v>
      </c>
      <c r="N239">
        <v>0.81861023475466499</v>
      </c>
      <c r="O239">
        <v>1.5129473377945899</v>
      </c>
      <c r="P239">
        <v>78.129048976418701</v>
      </c>
      <c r="Q239">
        <v>3.3629828259274998E-2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Row],[Ticker]],[1]!Table2[[Symbol]:[Industry]],2,FALSE),"-")</f>
        <v>-</v>
      </c>
      <c r="D240" t="s">
        <v>77</v>
      </c>
      <c r="E240">
        <v>34706.626484594999</v>
      </c>
      <c r="F240">
        <v>1850.55</v>
      </c>
      <c r="G240">
        <v>-31.595207554696302</v>
      </c>
      <c r="H240">
        <v>-1.7968222484829099</v>
      </c>
      <c r="I240">
        <v>-33.6746480088391</v>
      </c>
      <c r="J240">
        <v>1.4326230709089001</v>
      </c>
      <c r="K240">
        <v>1846.1597547387901</v>
      </c>
      <c r="L240">
        <v>1956.45357599828</v>
      </c>
      <c r="M240">
        <v>56.5892701288208</v>
      </c>
      <c r="N240">
        <v>1.3665190743903199</v>
      </c>
      <c r="O240">
        <v>31.350139147820901</v>
      </c>
      <c r="P240">
        <v>12.059464696620999</v>
      </c>
      <c r="Q240">
        <v>-4.8331617654575998E-2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Row],[Ticker]],[1]!Table2[[Symbol]:[Industry]],2,FALSE),"-")</f>
        <v>-</v>
      </c>
      <c r="D241" t="s">
        <v>579</v>
      </c>
      <c r="E241">
        <v>34608.289296554998</v>
      </c>
      <c r="F241">
        <v>2556.4499999999998</v>
      </c>
      <c r="G241">
        <v>189.59298055448099</v>
      </c>
      <c r="H241">
        <v>-10.6141340358637</v>
      </c>
      <c r="I241">
        <v>-4.8251540413649003</v>
      </c>
      <c r="J241">
        <v>5.29773485981117</v>
      </c>
      <c r="K241">
        <v>2495.8280897434502</v>
      </c>
      <c r="L241">
        <v>2255.1184348716602</v>
      </c>
      <c r="M241">
        <v>69.422428222665104</v>
      </c>
      <c r="N241">
        <v>1.1574572543038499</v>
      </c>
      <c r="O241">
        <v>27.7044338829235</v>
      </c>
      <c r="P241">
        <v>223.539834208694</v>
      </c>
      <c r="Q241">
        <v>0.167723955130411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77</v>
      </c>
      <c r="E242">
        <v>34129.000125445004</v>
      </c>
      <c r="F242">
        <v>4416.95</v>
      </c>
      <c r="G242">
        <v>8.5724833763590205</v>
      </c>
      <c r="H242">
        <v>-0.66280753862446995</v>
      </c>
      <c r="I242">
        <v>-13.618988032055601</v>
      </c>
      <c r="J242">
        <v>-2.1580662451612098</v>
      </c>
      <c r="K242">
        <v>4285.1056434764096</v>
      </c>
      <c r="L242">
        <v>3986.96826414004</v>
      </c>
      <c r="M242">
        <v>52.0310730490609</v>
      </c>
      <c r="N242">
        <v>0.87539744466133396</v>
      </c>
      <c r="O242">
        <v>4.1431304406887</v>
      </c>
      <c r="P242">
        <v>45.761900833264498</v>
      </c>
      <c r="Q242">
        <v>-8.4256225254800002E-4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60</v>
      </c>
      <c r="E243">
        <v>33658.503970739999</v>
      </c>
      <c r="F243">
        <v>2695.1</v>
      </c>
      <c r="G243">
        <v>32.486207953826202</v>
      </c>
      <c r="H243">
        <v>7.3137831170110399</v>
      </c>
      <c r="I243">
        <v>9.1091449067154304</v>
      </c>
      <c r="J243">
        <v>6.1724671938582798</v>
      </c>
      <c r="K243">
        <v>2331.8817063927299</v>
      </c>
      <c r="L243">
        <v>2128.9553527179801</v>
      </c>
      <c r="M243">
        <v>92.458014403157605</v>
      </c>
      <c r="N243">
        <v>1.1606917799407399</v>
      </c>
      <c r="O243">
        <v>0.83299320989944603</v>
      </c>
      <c r="P243">
        <v>65.857410997261397</v>
      </c>
      <c r="Q243">
        <v>4.0858317560446E-2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293</v>
      </c>
      <c r="E244">
        <v>33350.899370580002</v>
      </c>
      <c r="F244">
        <v>1241.9000000000001</v>
      </c>
      <c r="G244">
        <v>49.1733282274961</v>
      </c>
      <c r="H244">
        <v>-5.8637601103455497</v>
      </c>
      <c r="I244">
        <v>-6.6950620030875996</v>
      </c>
      <c r="J244">
        <v>2.9541169392701598</v>
      </c>
      <c r="K244">
        <v>1254.4332939128201</v>
      </c>
      <c r="L244">
        <v>1141.5367519993699</v>
      </c>
      <c r="M244">
        <v>60.980183065488198</v>
      </c>
      <c r="N244">
        <v>0.54065458870866401</v>
      </c>
      <c r="O244">
        <v>21.901924470569199</v>
      </c>
      <c r="P244">
        <v>89.415084267520797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60</v>
      </c>
      <c r="E245">
        <v>33183.2431933099</v>
      </c>
      <c r="F245">
        <v>1307.95</v>
      </c>
      <c r="G245">
        <v>23.426057567743001</v>
      </c>
      <c r="H245">
        <v>10.795576231625899</v>
      </c>
      <c r="I245">
        <v>1.9089465656662801</v>
      </c>
      <c r="J245">
        <v>2.0402563130150901</v>
      </c>
      <c r="K245">
        <v>1220.6933368928601</v>
      </c>
      <c r="L245">
        <v>1151.9708481915</v>
      </c>
      <c r="M245">
        <v>80.865517175846094</v>
      </c>
      <c r="N245">
        <v>0.61709062634966605</v>
      </c>
      <c r="O245">
        <v>5.0957605413050899</v>
      </c>
      <c r="P245">
        <v>54.366812227074199</v>
      </c>
      <c r="Q245">
        <v>-2.4920411523214E-2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258</v>
      </c>
      <c r="E246">
        <v>32703.574599039999</v>
      </c>
      <c r="F246">
        <v>1718.8</v>
      </c>
      <c r="G246">
        <v>15.6450978442546</v>
      </c>
      <c r="H246">
        <v>-1.1019610605372401</v>
      </c>
      <c r="I246">
        <v>37.983527253235202</v>
      </c>
      <c r="J246">
        <v>1.4110308246123999</v>
      </c>
      <c r="K246">
        <v>1654.10338310471</v>
      </c>
      <c r="L246">
        <v>1391.0774685952999</v>
      </c>
      <c r="M246">
        <v>51.215407925084698</v>
      </c>
      <c r="N246">
        <v>0.50169778036704804</v>
      </c>
      <c r="O246">
        <v>7.1183383756108798</v>
      </c>
      <c r="P246">
        <v>67.589703588143493</v>
      </c>
      <c r="Q246">
        <v>9.5704757765417994E-2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Row],[Ticker]],[1]!Table2[[Symbol]:[Industry]],2,FALSE),"-")</f>
        <v>-</v>
      </c>
      <c r="D247" t="s">
        <v>533</v>
      </c>
      <c r="E247">
        <v>32654.303185752</v>
      </c>
      <c r="F247">
        <v>73.86</v>
      </c>
      <c r="G247">
        <v>-0.16204295544247599</v>
      </c>
      <c r="H247">
        <v>-4.6749520028329004</v>
      </c>
      <c r="I247">
        <v>-1.3028138761067301</v>
      </c>
      <c r="J247">
        <v>1.47522583955025</v>
      </c>
      <c r="K247">
        <v>72.423430767361907</v>
      </c>
      <c r="L247">
        <v>67.470763614121594</v>
      </c>
      <c r="M247">
        <v>48.887405096710502</v>
      </c>
      <c r="N247">
        <v>0.63834419094112305</v>
      </c>
      <c r="O247">
        <v>8.3130246412131008</v>
      </c>
      <c r="P247">
        <v>28.2291666666666</v>
      </c>
      <c r="Q247">
        <v>5.0178618287479E-2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Row],[Ticker]],[1]!Table2[[Symbol]:[Industry]],2,FALSE),"-")</f>
        <v>-</v>
      </c>
      <c r="D248" t="s">
        <v>46</v>
      </c>
      <c r="E248">
        <v>32617.8</v>
      </c>
      <c r="F248">
        <v>181.21</v>
      </c>
      <c r="G248">
        <v>266.34375396230502</v>
      </c>
      <c r="H248">
        <v>14.149470000146801</v>
      </c>
      <c r="I248">
        <v>25.138308010999701</v>
      </c>
      <c r="J248">
        <v>2.6489050484046701</v>
      </c>
      <c r="K248">
        <v>166.484627579907</v>
      </c>
      <c r="L248">
        <v>125.836499870746</v>
      </c>
      <c r="M248">
        <v>50.9676941236674</v>
      </c>
      <c r="N248">
        <v>1.03606700882406</v>
      </c>
      <c r="O248">
        <v>9.4310468517189996</v>
      </c>
      <c r="P248">
        <v>318.98265895953699</v>
      </c>
      <c r="Q248">
        <v>0.12402119353070799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Row],[Ticker]],[1]!Table2[[Symbol]:[Industry]],2,FALSE),"-")</f>
        <v>-</v>
      </c>
      <c r="D249" t="s">
        <v>203</v>
      </c>
      <c r="E249">
        <v>32377.304167599999</v>
      </c>
      <c r="F249">
        <v>807.8</v>
      </c>
      <c r="G249">
        <v>-26.6121035679652</v>
      </c>
      <c r="H249">
        <v>7.9953816370455399</v>
      </c>
      <c r="I249">
        <v>-7.2113319483527096</v>
      </c>
      <c r="J249">
        <v>2.3833192582826399</v>
      </c>
      <c r="K249">
        <v>732.48079986145206</v>
      </c>
      <c r="L249">
        <v>715.66116623472601</v>
      </c>
      <c r="M249">
        <v>77.007385778622293</v>
      </c>
      <c r="N249">
        <v>1.3445375441754901</v>
      </c>
      <c r="O249">
        <v>6.4929437979697999</v>
      </c>
      <c r="P249">
        <v>32.938369126964503</v>
      </c>
      <c r="Q249">
        <v>-1.4156781426096001E-2</v>
      </c>
    </row>
    <row r="250" spans="1:17" hidden="1" x14ac:dyDescent="0.3">
      <c r="A250" t="s">
        <v>596</v>
      </c>
      <c r="B250" t="s">
        <v>597</v>
      </c>
      <c r="C250" t="str">
        <f>IFERROR(VLOOKUP(Table1[[#This Row],[Ticker]],[1]!Table2[[Symbol]:[Industry]],2,FALSE),"-")</f>
        <v>-</v>
      </c>
      <c r="D250" t="s">
        <v>133</v>
      </c>
      <c r="E250">
        <v>32216.064643341</v>
      </c>
      <c r="F250">
        <v>362.68</v>
      </c>
      <c r="G250">
        <v>-10.0595921699058</v>
      </c>
      <c r="H250">
        <v>1.28073866313528</v>
      </c>
      <c r="I250">
        <v>-13.863365772756501</v>
      </c>
      <c r="J250">
        <v>-1.8966351133791799</v>
      </c>
      <c r="K250">
        <v>360.30550758904201</v>
      </c>
      <c r="L250">
        <v>349.22754959991602</v>
      </c>
      <c r="M250">
        <v>56.330526885428</v>
      </c>
      <c r="N250">
        <v>0.90207246846765299</v>
      </c>
      <c r="O250">
        <v>10.0143377081724</v>
      </c>
      <c r="P250">
        <v>27.704225352112601</v>
      </c>
      <c r="Q250">
        <v>-0.123824141917355</v>
      </c>
    </row>
    <row r="251" spans="1:17" hidden="1" x14ac:dyDescent="0.3">
      <c r="A251" t="s">
        <v>598</v>
      </c>
      <c r="B251" t="s">
        <v>599</v>
      </c>
      <c r="C251" t="str">
        <f>IFERROR(VLOOKUP(Table1[[#This Row],[Ticker]],[1]!Table2[[Symbol]:[Industry]],2,FALSE),"-")</f>
        <v>-</v>
      </c>
      <c r="D251" t="s">
        <v>37</v>
      </c>
      <c r="E251">
        <v>32182.6409402299</v>
      </c>
      <c r="F251">
        <v>350.65</v>
      </c>
      <c r="G251">
        <v>-11.7191306353764</v>
      </c>
      <c r="H251">
        <v>-0.58953041846880605</v>
      </c>
      <c r="I251">
        <v>-0.25473874033888599</v>
      </c>
      <c r="J251">
        <v>3.6653819186346901</v>
      </c>
      <c r="M251">
        <v>54.373276442224203</v>
      </c>
      <c r="O251">
        <v>6.9442463995437098</v>
      </c>
      <c r="P251">
        <v>25.884042362232901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Row],[Ticker]],[1]!Table2[[Symbol]:[Industry]],2,FALSE),"-")</f>
        <v>-</v>
      </c>
      <c r="D252" t="s">
        <v>255</v>
      </c>
      <c r="E252">
        <v>32110.557582879999</v>
      </c>
      <c r="F252">
        <v>6346.55</v>
      </c>
      <c r="G252">
        <v>125.255945731114</v>
      </c>
      <c r="H252">
        <v>-9.6403521630958497</v>
      </c>
      <c r="I252">
        <v>-2.2319029347364698</v>
      </c>
      <c r="J252">
        <v>0.69496061041188995</v>
      </c>
      <c r="K252">
        <v>6482.9581374003501</v>
      </c>
      <c r="L252">
        <v>5647.7402537525704</v>
      </c>
      <c r="M252">
        <v>45.8399731061225</v>
      </c>
      <c r="N252">
        <v>0.781182038369576</v>
      </c>
      <c r="O252">
        <v>53.734706257730501</v>
      </c>
      <c r="P252">
        <v>164.32944606413901</v>
      </c>
      <c r="Q252">
        <v>0.13805344408752401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Row],[Ticker]],[1]!Table2[[Symbol]:[Industry]],2,FALSE),"-")</f>
        <v>-</v>
      </c>
      <c r="D253" t="s">
        <v>258</v>
      </c>
      <c r="E253">
        <v>32102.979577529899</v>
      </c>
      <c r="F253">
        <v>4267.95</v>
      </c>
      <c r="G253">
        <v>-4.9586293540184396</v>
      </c>
      <c r="H253">
        <v>-6.0817382106765896</v>
      </c>
      <c r="I253">
        <v>11.137463750756799</v>
      </c>
      <c r="J253">
        <v>6.441014384682</v>
      </c>
      <c r="K253">
        <v>4035.96576014944</v>
      </c>
      <c r="L253">
        <v>3523.8636181829902</v>
      </c>
      <c r="M253">
        <v>71.139017489486093</v>
      </c>
      <c r="N253">
        <v>0.74352015021047502</v>
      </c>
      <c r="O253">
        <v>12.8855773849271</v>
      </c>
      <c r="P253">
        <v>69.061200237670803</v>
      </c>
      <c r="Q253">
        <v>0.107524974806167</v>
      </c>
    </row>
    <row r="254" spans="1:17" x14ac:dyDescent="0.3">
      <c r="A254" t="s">
        <v>604</v>
      </c>
      <c r="B254" t="s">
        <v>605</v>
      </c>
      <c r="C254" t="str">
        <f>IFERROR(VLOOKUP(Table1[[#This Row],[Ticker]],[1]!Table2[[Symbol]:[Industry]],2,FALSE),"-")</f>
        <v>-</v>
      </c>
      <c r="D254" t="s">
        <v>579</v>
      </c>
      <c r="E254">
        <v>32049.800408999999</v>
      </c>
      <c r="F254">
        <v>4382.6000000000004</v>
      </c>
      <c r="G254">
        <v>-14.381122985204399</v>
      </c>
      <c r="H254">
        <v>-1.10449957999572</v>
      </c>
      <c r="I254">
        <v>-7.8321894853293399</v>
      </c>
      <c r="J254">
        <v>6.3571225143742305E-2</v>
      </c>
      <c r="K254">
        <v>4305.6020003871099</v>
      </c>
      <c r="L254">
        <v>4274.8119832121301</v>
      </c>
      <c r="M254">
        <v>60.605520905111597</v>
      </c>
      <c r="N254">
        <v>1.3043446036636399</v>
      </c>
      <c r="O254">
        <v>20.214028202436801</v>
      </c>
      <c r="P254">
        <v>19.720272079110501</v>
      </c>
      <c r="Q254">
        <v>2.2529013731721E-2</v>
      </c>
    </row>
    <row r="255" spans="1:17" x14ac:dyDescent="0.3">
      <c r="A255" t="s">
        <v>606</v>
      </c>
      <c r="B255" t="s">
        <v>607</v>
      </c>
      <c r="C255" t="str">
        <f>IFERROR(VLOOKUP(Table1[[#This Row],[Ticker]],[1]!Table2[[Symbol]:[Industry]],2,FALSE),"-")</f>
        <v>-</v>
      </c>
      <c r="D255" t="s">
        <v>608</v>
      </c>
      <c r="E255">
        <v>31447.846898250002</v>
      </c>
      <c r="F255">
        <v>494.25</v>
      </c>
      <c r="G255">
        <v>-64.560259090756503</v>
      </c>
      <c r="H255">
        <v>19.441005119188301</v>
      </c>
      <c r="I255">
        <v>-49.915868913199702</v>
      </c>
      <c r="J255">
        <v>7.0905975014035896</v>
      </c>
      <c r="K255">
        <v>434.00538468199102</v>
      </c>
      <c r="L255">
        <v>514.75736216826601</v>
      </c>
      <c r="M255">
        <v>65.390312494321293</v>
      </c>
      <c r="N255">
        <v>0.95946205401687801</v>
      </c>
      <c r="O255">
        <v>101.982802225594</v>
      </c>
      <c r="P255">
        <v>59.435483870967701</v>
      </c>
      <c r="Q255">
        <v>-8.6514209949556997E-2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Row],[Ticker]],[1]!Table2[[Symbol]:[Industry]],2,FALSE),"-")</f>
        <v>-</v>
      </c>
      <c r="D256" t="s">
        <v>379</v>
      </c>
      <c r="E256">
        <v>31263.966299799999</v>
      </c>
      <c r="F256">
        <v>6956.5</v>
      </c>
      <c r="G256">
        <v>30.059132885073399</v>
      </c>
      <c r="H256">
        <v>-3.5156226757791398E-2</v>
      </c>
      <c r="I256">
        <v>1.0558247855326901</v>
      </c>
      <c r="J256">
        <v>1.3335962558321099</v>
      </c>
      <c r="K256">
        <v>6310.6061379760904</v>
      </c>
      <c r="L256">
        <v>5687.0650094161501</v>
      </c>
      <c r="M256">
        <v>77.322185336627896</v>
      </c>
      <c r="N256">
        <v>1.25739335828622</v>
      </c>
      <c r="O256">
        <v>2.1160066125206698</v>
      </c>
      <c r="P256">
        <v>58.789760211826199</v>
      </c>
      <c r="Q256">
        <v>-3.0903208608589999E-2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Row],[Ticker]],[1]!Table2[[Symbol]:[Industry]],2,FALSE),"-")</f>
        <v>-</v>
      </c>
      <c r="D257" t="s">
        <v>613</v>
      </c>
      <c r="E257">
        <v>31099.4924832</v>
      </c>
      <c r="F257">
        <v>321.60000000000002</v>
      </c>
      <c r="G257">
        <v>101.612824636692</v>
      </c>
      <c r="H257">
        <v>-3.9636375613259398</v>
      </c>
      <c r="I257">
        <v>-3.5852145044206698</v>
      </c>
      <c r="J257">
        <v>0.177921414973607</v>
      </c>
      <c r="K257">
        <v>329.54816874090398</v>
      </c>
      <c r="L257">
        <v>282.399406390651</v>
      </c>
      <c r="M257">
        <v>52.9232469645438</v>
      </c>
      <c r="N257">
        <v>0.52170603237569302</v>
      </c>
      <c r="O257">
        <v>29.2910447761193</v>
      </c>
      <c r="P257">
        <v>147.289504036908</v>
      </c>
      <c r="Q257">
        <v>7.3606954787775E-2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-</v>
      </c>
      <c r="D258" t="s">
        <v>170</v>
      </c>
      <c r="E258">
        <v>30529.432940175</v>
      </c>
      <c r="F258">
        <v>906.75</v>
      </c>
      <c r="G258">
        <v>63.823566138587204</v>
      </c>
      <c r="H258">
        <v>2.2245891828600901</v>
      </c>
      <c r="I258">
        <v>-14.085046319902901</v>
      </c>
      <c r="J258">
        <v>0.186601838232475</v>
      </c>
      <c r="K258">
        <v>866.98632386175495</v>
      </c>
      <c r="L258">
        <v>778.28752897490301</v>
      </c>
      <c r="M258">
        <v>65.166451652372004</v>
      </c>
      <c r="N258">
        <v>0.52965254412092</v>
      </c>
      <c r="O258">
        <v>9.1811414392059607</v>
      </c>
      <c r="P258">
        <v>93.543223052294493</v>
      </c>
      <c r="Q258">
        <v>2.1221774870528998E-2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198</v>
      </c>
      <c r="E259">
        <v>30470.760136859899</v>
      </c>
      <c r="F259">
        <v>13790.4</v>
      </c>
      <c r="G259">
        <v>200.560641221922</v>
      </c>
      <c r="H259">
        <v>-0.36460986232714898</v>
      </c>
      <c r="I259">
        <v>57.493904332845801</v>
      </c>
      <c r="J259">
        <v>5.5587099366718196</v>
      </c>
      <c r="K259">
        <v>12426.9832497036</v>
      </c>
      <c r="L259">
        <v>9421.7251884238394</v>
      </c>
      <c r="M259">
        <v>65.455313105760496</v>
      </c>
      <c r="N259">
        <v>0.65528792742242503</v>
      </c>
      <c r="O259">
        <v>5.9128089105464596</v>
      </c>
      <c r="P259">
        <v>229.347963555582</v>
      </c>
      <c r="Q259">
        <v>0.187431242988091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198</v>
      </c>
      <c r="E260">
        <v>30030.237692159899</v>
      </c>
      <c r="F260">
        <v>15832.4</v>
      </c>
      <c r="G260">
        <v>-3.0556906213120398</v>
      </c>
      <c r="H260">
        <v>-1.80327938586981</v>
      </c>
      <c r="I260">
        <v>-17.9322669034099</v>
      </c>
      <c r="J260">
        <v>0.89278155830964701</v>
      </c>
      <c r="K260">
        <v>15627.273287583601</v>
      </c>
      <c r="L260">
        <v>14893.936423610499</v>
      </c>
      <c r="M260">
        <v>55.076460699339897</v>
      </c>
      <c r="N260">
        <v>0.19938435074850699</v>
      </c>
      <c r="O260">
        <v>15.269952755109699</v>
      </c>
      <c r="P260">
        <v>28.049303235929202</v>
      </c>
      <c r="Q260">
        <v>6.6632346617157001E-2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60</v>
      </c>
      <c r="E261">
        <v>29872.305142679899</v>
      </c>
      <c r="F261">
        <v>1924.6</v>
      </c>
      <c r="G261">
        <v>27.589649971744699</v>
      </c>
      <c r="H261">
        <v>4.0150100023506798</v>
      </c>
      <c r="I261">
        <v>-0.55543764951349495</v>
      </c>
      <c r="J261">
        <v>3.7780734725910601</v>
      </c>
      <c r="K261">
        <v>1800.9487223922399</v>
      </c>
      <c r="L261">
        <v>1648.40892230437</v>
      </c>
      <c r="M261">
        <v>76.055122392748999</v>
      </c>
      <c r="N261">
        <v>0.71846185954795405</v>
      </c>
      <c r="O261">
        <v>2.0056115556479299</v>
      </c>
      <c r="P261">
        <v>60.788654733808102</v>
      </c>
      <c r="Q261">
        <v>7.1166626956018997E-2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393</v>
      </c>
      <c r="E262">
        <v>29863.661698799999</v>
      </c>
      <c r="F262">
        <v>404</v>
      </c>
      <c r="G262">
        <v>-25.0955518539953</v>
      </c>
      <c r="H262">
        <v>-2.0216509820500401</v>
      </c>
      <c r="I262">
        <v>-24.958601558874498</v>
      </c>
      <c r="J262">
        <v>4.9471874386266101</v>
      </c>
      <c r="K262">
        <v>399.57232762459103</v>
      </c>
      <c r="L262">
        <v>415.43062332484698</v>
      </c>
      <c r="M262">
        <v>64.588710273746898</v>
      </c>
      <c r="N262">
        <v>0.93576400805289806</v>
      </c>
      <c r="O262">
        <v>20.7920792079207</v>
      </c>
      <c r="P262">
        <v>14.0598531902879</v>
      </c>
      <c r="Q262">
        <v>-7.6584702896071E-2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487</v>
      </c>
      <c r="E263">
        <v>29765.414947320001</v>
      </c>
      <c r="F263">
        <v>1626.3</v>
      </c>
      <c r="G263">
        <v>129.86011509247501</v>
      </c>
      <c r="H263">
        <v>-3.55949851102632</v>
      </c>
      <c r="I263">
        <v>68.079352727641293</v>
      </c>
      <c r="J263">
        <v>4.6941748844297404</v>
      </c>
      <c r="K263">
        <v>1468.3584158589199</v>
      </c>
      <c r="L263">
        <v>1079.45484276723</v>
      </c>
      <c r="M263">
        <v>54.436396010630602</v>
      </c>
      <c r="N263">
        <v>0.38985576955961099</v>
      </c>
      <c r="O263">
        <v>9.2018692738117203</v>
      </c>
      <c r="P263">
        <v>171.50250417362199</v>
      </c>
      <c r="Q263">
        <v>8.2876447874330003E-2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628</v>
      </c>
      <c r="E264">
        <v>29734.399860000001</v>
      </c>
      <c r="F264">
        <v>869.9</v>
      </c>
      <c r="G264">
        <v>9.5793918718586806</v>
      </c>
      <c r="H264">
        <v>-3.0390186374709298</v>
      </c>
      <c r="I264">
        <v>-4.7532216957138598</v>
      </c>
      <c r="J264">
        <v>2.3753851554266898</v>
      </c>
      <c r="K264">
        <v>855.08001715463104</v>
      </c>
      <c r="L264">
        <v>802.648382492162</v>
      </c>
      <c r="M264">
        <v>52.268115152526498</v>
      </c>
      <c r="N264">
        <v>0.77836610625993996</v>
      </c>
      <c r="O264">
        <v>7.3686630647200797</v>
      </c>
      <c r="P264">
        <v>41.4471544715447</v>
      </c>
      <c r="Q264">
        <v>7.3827753940097995E-2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-</v>
      </c>
      <c r="D265" t="s">
        <v>631</v>
      </c>
      <c r="E265">
        <v>29705.819688269999</v>
      </c>
      <c r="F265">
        <v>309.14999999999998</v>
      </c>
      <c r="G265">
        <v>148.48936609664901</v>
      </c>
      <c r="H265">
        <v>-3.2710972387453001</v>
      </c>
      <c r="I265">
        <v>-24.199709241856201</v>
      </c>
      <c r="J265">
        <v>3.0698148733727799</v>
      </c>
      <c r="K265">
        <v>303.61337927050698</v>
      </c>
      <c r="L265">
        <v>274.28657600899101</v>
      </c>
      <c r="M265">
        <v>54.041833733843603</v>
      </c>
      <c r="N265">
        <v>0.66596660713539901</v>
      </c>
      <c r="O265">
        <v>24.3085880640465</v>
      </c>
      <c r="P265">
        <v>184.014699127239</v>
      </c>
      <c r="Q265">
        <v>7.4041177161404001E-2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Row],[Ticker]],[1]!Table2[[Symbol]:[Industry]],2,FALSE),"-")</f>
        <v>-</v>
      </c>
      <c r="D266" t="s">
        <v>198</v>
      </c>
      <c r="E266">
        <v>29452.642981050001</v>
      </c>
      <c r="F266">
        <v>1401.65</v>
      </c>
      <c r="G266">
        <v>-13.8007680785673</v>
      </c>
      <c r="H266">
        <v>2.7531028968310198</v>
      </c>
      <c r="I266">
        <v>0.12320391712711699</v>
      </c>
      <c r="J266">
        <v>-1.1421944688107399</v>
      </c>
      <c r="K266">
        <v>1326.0661108709</v>
      </c>
      <c r="L266">
        <v>1218.0554498460899</v>
      </c>
      <c r="M266">
        <v>49.940361575080203</v>
      </c>
      <c r="N266">
        <v>0.99411886494320401</v>
      </c>
      <c r="O266">
        <v>7.4412299789533698</v>
      </c>
      <c r="P266">
        <v>39.738796670155999</v>
      </c>
      <c r="Q266">
        <v>4.8804030134164997E-2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Row],[Ticker]],[1]!Table2[[Symbol]:[Industry]],2,FALSE),"-")</f>
        <v>-</v>
      </c>
      <c r="D267" t="s">
        <v>431</v>
      </c>
      <c r="E267">
        <v>29118.959999999999</v>
      </c>
      <c r="F267">
        <v>829.6</v>
      </c>
      <c r="G267">
        <v>90.862140965759593</v>
      </c>
      <c r="H267">
        <v>-3.3187124448089498</v>
      </c>
      <c r="I267">
        <v>104.828059593699</v>
      </c>
      <c r="J267">
        <v>3.2707887520267298</v>
      </c>
      <c r="K267">
        <v>802.34225100467995</v>
      </c>
      <c r="L267">
        <v>578.91239659005805</v>
      </c>
      <c r="M267">
        <v>35.4881999658189</v>
      </c>
      <c r="N267">
        <v>0.25760274344390799</v>
      </c>
      <c r="O267">
        <v>16.923818707810899</v>
      </c>
      <c r="P267">
        <v>196.28571428571399</v>
      </c>
      <c r="Q267">
        <v>0.100402762125243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Row],[Ticker]],[1]!Table2[[Symbol]:[Industry]],2,FALSE),"-")</f>
        <v>-</v>
      </c>
      <c r="D268" t="s">
        <v>133</v>
      </c>
      <c r="E268">
        <v>29069.949691770002</v>
      </c>
      <c r="F268">
        <v>1257.7</v>
      </c>
      <c r="G268">
        <v>86.2464051367038</v>
      </c>
      <c r="H268">
        <v>-9.5961410111879495</v>
      </c>
      <c r="I268">
        <v>7.82627688951706</v>
      </c>
      <c r="J268">
        <v>4.1851519402066701</v>
      </c>
      <c r="K268">
        <v>1258.5572197230099</v>
      </c>
      <c r="L268">
        <v>1030.64311086921</v>
      </c>
      <c r="M268">
        <v>46.858784268817502</v>
      </c>
      <c r="N268">
        <v>0.82644904008678799</v>
      </c>
      <c r="O268">
        <v>15.5362964140892</v>
      </c>
      <c r="P268">
        <v>127.55563596888</v>
      </c>
      <c r="Q268">
        <v>0.15736223745979599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Row],[Ticker]],[1]!Table2[[Symbol]:[Industry]],2,FALSE),"-")</f>
        <v>-</v>
      </c>
      <c r="D269" t="s">
        <v>351</v>
      </c>
      <c r="E269">
        <v>29042.592234619999</v>
      </c>
      <c r="F269">
        <v>451.4</v>
      </c>
      <c r="G269">
        <v>27.2790224423455</v>
      </c>
      <c r="H269">
        <v>6.4738547283360202</v>
      </c>
      <c r="I269">
        <v>34.155243385316503</v>
      </c>
      <c r="J269">
        <v>1.63223369430999</v>
      </c>
      <c r="K269">
        <v>410.11111202955499</v>
      </c>
      <c r="L269">
        <v>348.221328388703</v>
      </c>
      <c r="M269">
        <v>67.473422954498901</v>
      </c>
      <c r="N269">
        <v>1.3927000686562301</v>
      </c>
      <c r="O269">
        <v>2.1045635799734099</v>
      </c>
      <c r="P269">
        <v>72.784688995215305</v>
      </c>
      <c r="Q269">
        <v>-5.3017621341715997E-2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Row],[Ticker]],[1]!Table2[[Symbol]:[Industry]],2,FALSE),"-")</f>
        <v>-</v>
      </c>
      <c r="D270" t="s">
        <v>258</v>
      </c>
      <c r="E270">
        <v>28660.425599999999</v>
      </c>
      <c r="F270">
        <v>2588.5500000000002</v>
      </c>
      <c r="G270">
        <v>-14.638934162193999</v>
      </c>
      <c r="H270">
        <v>-6.3855906508307099</v>
      </c>
      <c r="I270">
        <v>-5.5578588202862997</v>
      </c>
      <c r="J270">
        <v>2.5077234868161402</v>
      </c>
      <c r="K270">
        <v>2598.9069905024999</v>
      </c>
      <c r="L270">
        <v>2334.36188672054</v>
      </c>
      <c r="M270">
        <v>42.208607840049702</v>
      </c>
      <c r="N270">
        <v>1.1189259665547899</v>
      </c>
      <c r="O270">
        <v>14.349732475710301</v>
      </c>
      <c r="P270">
        <v>38.041275597269603</v>
      </c>
      <c r="Q270">
        <v>6.901231111884E-2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Row],[Ticker]],[1]!Table2[[Symbol]:[Industry]],2,FALSE),"-")</f>
        <v>-</v>
      </c>
      <c r="D271" t="s">
        <v>170</v>
      </c>
      <c r="E271">
        <v>28523.78666627</v>
      </c>
      <c r="F271">
        <v>1119.6500000000001</v>
      </c>
      <c r="G271">
        <v>-21.387803866063201</v>
      </c>
      <c r="H271">
        <v>-3.1119759904066799</v>
      </c>
      <c r="I271">
        <v>-5.9361695410202699</v>
      </c>
      <c r="J271">
        <v>3.5692531545249699</v>
      </c>
      <c r="K271">
        <v>1081.8224245326601</v>
      </c>
      <c r="L271">
        <v>1059.39667411958</v>
      </c>
      <c r="M271">
        <v>72.584935709180002</v>
      </c>
      <c r="N271">
        <v>0.76742568224913199</v>
      </c>
      <c r="O271">
        <v>20.484079846380499</v>
      </c>
      <c r="P271">
        <v>20.005359056806</v>
      </c>
      <c r="Q271">
        <v>1.0592469974524E-2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Row],[Ticker]],[1]!Table2[[Symbol]:[Industry]],2,FALSE),"-")</f>
        <v>-</v>
      </c>
      <c r="D272" t="s">
        <v>413</v>
      </c>
      <c r="E272">
        <v>28498.0465204299</v>
      </c>
      <c r="F272">
        <v>1517.65</v>
      </c>
      <c r="G272">
        <v>29.3777124241015</v>
      </c>
      <c r="H272">
        <v>-0.90325122720652995</v>
      </c>
      <c r="I272">
        <v>13.795419360621301</v>
      </c>
      <c r="J272">
        <v>-2.9368536713426598</v>
      </c>
      <c r="K272">
        <v>1367.1543247375901</v>
      </c>
      <c r="L272">
        <v>1157.6587243424599</v>
      </c>
      <c r="M272">
        <v>61.5019898877675</v>
      </c>
      <c r="N272">
        <v>0.82914401700976004</v>
      </c>
      <c r="O272">
        <v>8.7075412644548997</v>
      </c>
      <c r="P272">
        <v>71.466500960343396</v>
      </c>
      <c r="Q272">
        <v>8.6089309702238007E-2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Row],[Ticker]],[1]!Table2[[Symbol]:[Industry]],2,FALSE),"-")</f>
        <v>-</v>
      </c>
      <c r="D273" t="s">
        <v>54</v>
      </c>
      <c r="E273">
        <v>28477.696085409902</v>
      </c>
      <c r="F273">
        <v>369.05</v>
      </c>
      <c r="G273">
        <v>-32.117167849241</v>
      </c>
      <c r="H273">
        <v>-13.9415574454958</v>
      </c>
      <c r="I273">
        <v>-37.687554991795899</v>
      </c>
      <c r="J273">
        <v>-8.0300965266794293</v>
      </c>
      <c r="K273">
        <v>417.86272705406702</v>
      </c>
      <c r="L273">
        <v>427.98026920822798</v>
      </c>
      <c r="M273">
        <v>29.606383195768</v>
      </c>
      <c r="N273">
        <v>1.1654970955014201</v>
      </c>
      <c r="O273">
        <v>40.821026961116303</v>
      </c>
      <c r="P273">
        <v>9.7383288730300297</v>
      </c>
      <c r="Q273">
        <v>7.6375721994371995E-2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-</v>
      </c>
      <c r="D274" t="s">
        <v>231</v>
      </c>
      <c r="E274">
        <v>28432.62387245</v>
      </c>
      <c r="F274">
        <v>4441.8500000000004</v>
      </c>
      <c r="G274">
        <v>118.615064312855</v>
      </c>
      <c r="H274">
        <v>13.363121246830399</v>
      </c>
      <c r="I274">
        <v>42.037521633830401</v>
      </c>
      <c r="J274">
        <v>9.3871306674560397</v>
      </c>
      <c r="K274">
        <v>3817.7264821707299</v>
      </c>
      <c r="L274">
        <v>2968.3774563532102</v>
      </c>
      <c r="M274">
        <v>65.002689412611502</v>
      </c>
      <c r="N274">
        <v>1.0674617457007101</v>
      </c>
      <c r="O274">
        <v>6.4646487387012002</v>
      </c>
      <c r="P274">
        <v>163.61127596439101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Row],[Ticker]],[1]!Table2[[Symbol]:[Industry]],2,FALSE),"-")</f>
        <v>-</v>
      </c>
      <c r="D275" t="s">
        <v>628</v>
      </c>
      <c r="E275">
        <v>27945.297513320002</v>
      </c>
      <c r="F275">
        <v>1150.55</v>
      </c>
      <c r="G275">
        <v>-35.411957229441498</v>
      </c>
      <c r="H275">
        <v>2.9505911620783101</v>
      </c>
      <c r="I275">
        <v>-0.19253000034064199</v>
      </c>
      <c r="J275">
        <v>3.3386319574364798</v>
      </c>
      <c r="K275">
        <v>1066.6882886370499</v>
      </c>
      <c r="L275">
        <v>1094.4599031053301</v>
      </c>
      <c r="M275">
        <v>77.690280288744205</v>
      </c>
      <c r="N275">
        <v>0.65752699686763105</v>
      </c>
      <c r="O275">
        <v>29.320759636695499</v>
      </c>
      <c r="P275">
        <v>29.851588510806302</v>
      </c>
      <c r="Q275">
        <v>-9.6517450326000004E-4</v>
      </c>
    </row>
    <row r="276" spans="1:17" hidden="1" x14ac:dyDescent="0.3">
      <c r="A276" t="s">
        <v>652</v>
      </c>
      <c r="B276" t="s">
        <v>653</v>
      </c>
      <c r="C276" t="str">
        <f>IFERROR(VLOOKUP(Table1[[#This Row],[Ticker]],[1]!Table2[[Symbol]:[Industry]],2,FALSE),"-")</f>
        <v>-</v>
      </c>
      <c r="D276" t="s">
        <v>130</v>
      </c>
      <c r="E276">
        <v>27822.84517488</v>
      </c>
      <c r="F276">
        <v>457.8</v>
      </c>
      <c r="G276">
        <v>95.116210111160001</v>
      </c>
      <c r="H276">
        <v>-2.7702089938389101</v>
      </c>
      <c r="I276">
        <v>1.43519055455239</v>
      </c>
      <c r="J276">
        <v>1.45724162194323</v>
      </c>
      <c r="K276">
        <v>451.71553749096603</v>
      </c>
      <c r="L276">
        <v>401.79346723799102</v>
      </c>
      <c r="M276">
        <v>51.780426115932102</v>
      </c>
      <c r="N276">
        <v>0.53084018765119201</v>
      </c>
      <c r="O276">
        <v>26.1140235910878</v>
      </c>
      <c r="P276">
        <v>138.06552262090401</v>
      </c>
      <c r="Q276">
        <v>3.2252814291938998E-2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258</v>
      </c>
      <c r="E277">
        <v>27702.068187420002</v>
      </c>
      <c r="F277">
        <v>5603.4</v>
      </c>
      <c r="G277">
        <v>-21.865071078320799</v>
      </c>
      <c r="H277">
        <v>-18.448249116449599</v>
      </c>
      <c r="I277">
        <v>4.58212846388904</v>
      </c>
      <c r="J277">
        <v>-4.1484525271929797</v>
      </c>
      <c r="K277">
        <v>5850.7602113939902</v>
      </c>
      <c r="L277">
        <v>5242.9458262175103</v>
      </c>
      <c r="M277">
        <v>33.4825527494217</v>
      </c>
      <c r="N277">
        <v>0.67529126010312801</v>
      </c>
      <c r="O277">
        <v>31.170360852339599</v>
      </c>
      <c r="P277">
        <v>39.232202758106503</v>
      </c>
      <c r="Q277">
        <v>5.9525869455785002E-2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303</v>
      </c>
      <c r="E278">
        <v>27559.799500739999</v>
      </c>
      <c r="F278">
        <v>440.7</v>
      </c>
      <c r="G278">
        <v>81.566724587215703</v>
      </c>
      <c r="H278">
        <v>0.52555194718067</v>
      </c>
      <c r="I278">
        <v>19.5749872123674</v>
      </c>
      <c r="J278">
        <v>6.25330000217527</v>
      </c>
      <c r="K278">
        <v>430.81340781650198</v>
      </c>
      <c r="L278">
        <v>376.35821321835402</v>
      </c>
      <c r="M278">
        <v>72.100319450132801</v>
      </c>
      <c r="N278">
        <v>1.02213886433943</v>
      </c>
      <c r="O278">
        <v>13.9550714771953</v>
      </c>
      <c r="P278">
        <v>114.923189465983</v>
      </c>
      <c r="Q278">
        <v>0.15496151915074299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263</v>
      </c>
      <c r="E279">
        <v>27556.056359999999</v>
      </c>
      <c r="F279">
        <v>2405.5500000000002</v>
      </c>
      <c r="G279">
        <v>261.11890386440598</v>
      </c>
      <c r="H279">
        <v>9.9430829968373704</v>
      </c>
      <c r="I279">
        <v>143.551094046255</v>
      </c>
      <c r="J279">
        <v>-2.2698562345501001</v>
      </c>
      <c r="K279">
        <v>2013.9509769076301</v>
      </c>
      <c r="L279">
        <v>1281.2761661510799</v>
      </c>
      <c r="M279">
        <v>51.446874280566398</v>
      </c>
      <c r="N279">
        <v>0.47983418756005097</v>
      </c>
      <c r="O279">
        <v>17.802581530211299</v>
      </c>
      <c r="P279">
        <v>316.870288536521</v>
      </c>
      <c r="Q279">
        <v>0.209873776193439</v>
      </c>
    </row>
    <row r="280" spans="1:17" hidden="1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124</v>
      </c>
      <c r="E280">
        <v>27453.872315674998</v>
      </c>
      <c r="F280">
        <v>1231.75</v>
      </c>
      <c r="G280">
        <v>-7.3182173453634896</v>
      </c>
      <c r="H280">
        <v>13.3304500471694</v>
      </c>
      <c r="I280">
        <v>-6.9683299396492204</v>
      </c>
      <c r="J280">
        <v>-1.7014304156479301</v>
      </c>
      <c r="K280">
        <v>1126.44476207347</v>
      </c>
      <c r="L280">
        <v>1084.4189309317201</v>
      </c>
      <c r="M280">
        <v>65.9708426799628</v>
      </c>
      <c r="N280">
        <v>2.3807455375459301</v>
      </c>
      <c r="O280">
        <v>13.6594276435965</v>
      </c>
      <c r="P280">
        <v>28.313974686181499</v>
      </c>
      <c r="Q280">
        <v>-1.0776784774039999E-3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351</v>
      </c>
      <c r="E281">
        <v>27208.298302650001</v>
      </c>
      <c r="F281">
        <v>2144.5500000000002</v>
      </c>
      <c r="G281">
        <v>19.870623591938401</v>
      </c>
      <c r="H281">
        <v>3.92066391753497</v>
      </c>
      <c r="I281">
        <v>44.168328117368503</v>
      </c>
      <c r="J281">
        <v>4.8136608872766997</v>
      </c>
      <c r="K281">
        <v>1862.3155167262</v>
      </c>
      <c r="L281">
        <v>1591.7150087761599</v>
      </c>
      <c r="M281">
        <v>71.804285193057495</v>
      </c>
      <c r="N281">
        <v>1.10198869833808</v>
      </c>
      <c r="O281">
        <v>2.58562402368793</v>
      </c>
      <c r="P281">
        <v>80.806845965770194</v>
      </c>
      <c r="Q281">
        <v>-6.0208840959555997E-2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46</v>
      </c>
      <c r="E282">
        <v>27157.391992500001</v>
      </c>
      <c r="F282">
        <v>288.75</v>
      </c>
      <c r="G282">
        <v>170.45195602470699</v>
      </c>
      <c r="H282">
        <v>5.9026744872015504</v>
      </c>
      <c r="I282">
        <v>6.8095405912238096</v>
      </c>
      <c r="J282">
        <v>-2.6407876566334298</v>
      </c>
      <c r="K282">
        <v>283.47808638083802</v>
      </c>
      <c r="L282">
        <v>225.090322231442</v>
      </c>
      <c r="M282">
        <v>42.986161376863897</v>
      </c>
      <c r="N282">
        <v>1.0456122582810301</v>
      </c>
      <c r="O282">
        <v>21.7662337662337</v>
      </c>
      <c r="P282">
        <v>210.317033852767</v>
      </c>
      <c r="Q282">
        <v>0.178739964528523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548</v>
      </c>
      <c r="E283">
        <v>27147.1014955049</v>
      </c>
      <c r="F283">
        <v>748.85</v>
      </c>
      <c r="G283">
        <v>33.871184278467901</v>
      </c>
      <c r="H283">
        <v>5.0055686430535999</v>
      </c>
      <c r="I283">
        <v>-1.22918845043077</v>
      </c>
      <c r="J283">
        <v>6.1486939437583601</v>
      </c>
      <c r="K283">
        <v>692.61553260841799</v>
      </c>
      <c r="L283">
        <v>646.52154712464801</v>
      </c>
      <c r="M283">
        <v>76.025701674214204</v>
      </c>
      <c r="N283">
        <v>0.798954013257967</v>
      </c>
      <c r="O283">
        <v>2.7241770715096401</v>
      </c>
      <c r="P283">
        <v>70.970319634703102</v>
      </c>
      <c r="Q283">
        <v>-6.7456786131174007E-2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170</v>
      </c>
      <c r="E284">
        <v>27003.530085800001</v>
      </c>
      <c r="F284">
        <v>6238.45</v>
      </c>
      <c r="G284">
        <v>101.37002303095601</v>
      </c>
      <c r="H284">
        <v>14.243913016708699</v>
      </c>
      <c r="I284">
        <v>90.521305807468906</v>
      </c>
      <c r="J284">
        <v>5.0391747193370504</v>
      </c>
      <c r="K284">
        <v>5183.6887858995497</v>
      </c>
      <c r="L284">
        <v>3981.7866903467898</v>
      </c>
      <c r="M284">
        <v>70.115365245592002</v>
      </c>
      <c r="N284">
        <v>0.82229070486824896</v>
      </c>
      <c r="O284">
        <v>1.7079563032484</v>
      </c>
      <c r="P284">
        <v>156.72633744855901</v>
      </c>
      <c r="Q284">
        <v>5.0222783823512002E-2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579</v>
      </c>
      <c r="E285">
        <v>26140.674999999999</v>
      </c>
      <c r="F285">
        <v>2501.5</v>
      </c>
      <c r="G285">
        <v>76.955932545274393</v>
      </c>
      <c r="H285">
        <v>-3.04976320841125</v>
      </c>
      <c r="I285">
        <v>26.079365721047001</v>
      </c>
      <c r="J285">
        <v>2.1207833213332701</v>
      </c>
      <c r="K285">
        <v>2244.39414482744</v>
      </c>
      <c r="L285">
        <v>1920.3136413345001</v>
      </c>
      <c r="M285">
        <v>76.7853240126244</v>
      </c>
      <c r="N285">
        <v>0.70614666717894503</v>
      </c>
      <c r="O285">
        <v>3.7057765340795501</v>
      </c>
      <c r="P285">
        <v>125.89967038425</v>
      </c>
      <c r="Q285">
        <v>5.5643303225961997E-2</v>
      </c>
    </row>
    <row r="286" spans="1:17" hidden="1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674</v>
      </c>
      <c r="E286">
        <v>25942.152560719998</v>
      </c>
      <c r="F286">
        <v>1140.7</v>
      </c>
      <c r="G286">
        <v>136.40240156417599</v>
      </c>
      <c r="H286">
        <v>-19.078341964544499</v>
      </c>
      <c r="I286">
        <v>91.130644954489696</v>
      </c>
      <c r="J286">
        <v>-1.8149616723127801E-2</v>
      </c>
      <c r="K286">
        <v>1125.7143310967899</v>
      </c>
      <c r="M286">
        <v>42.4288718843898</v>
      </c>
      <c r="N286">
        <v>2.0321617115556001</v>
      </c>
      <c r="O286">
        <v>27.110546155869201</v>
      </c>
      <c r="P286">
        <v>209.97282608695599</v>
      </c>
    </row>
    <row r="287" spans="1:17" x14ac:dyDescent="0.3">
      <c r="A287" t="s">
        <v>675</v>
      </c>
      <c r="B287" t="s">
        <v>676</v>
      </c>
      <c r="C287" t="str">
        <f>IFERROR(VLOOKUP(Table1[[#This Row],[Ticker]],[1]!Table2[[Symbol]:[Industry]],2,FALSE),"-")</f>
        <v>-</v>
      </c>
      <c r="D287" t="s">
        <v>287</v>
      </c>
      <c r="E287">
        <v>25928.854174175998</v>
      </c>
      <c r="F287">
        <v>262.14</v>
      </c>
      <c r="G287">
        <v>54.787811692504597</v>
      </c>
      <c r="H287">
        <v>29.172375041969701</v>
      </c>
      <c r="I287">
        <v>18.422695459912902</v>
      </c>
      <c r="J287">
        <v>7.5201818577072599</v>
      </c>
      <c r="K287">
        <v>232.88314828895801</v>
      </c>
      <c r="L287">
        <v>194.977225712451</v>
      </c>
      <c r="M287">
        <v>53.738535972018397</v>
      </c>
      <c r="N287">
        <v>1.3073651850899699</v>
      </c>
      <c r="O287">
        <v>6.7368581673914898</v>
      </c>
      <c r="P287">
        <v>97.990936555891196</v>
      </c>
      <c r="Q287">
        <v>4.9382373838383002E-2</v>
      </c>
    </row>
    <row r="288" spans="1:17" x14ac:dyDescent="0.3">
      <c r="A288" t="s">
        <v>677</v>
      </c>
      <c r="B288" t="s">
        <v>678</v>
      </c>
      <c r="C288" t="str">
        <f>IFERROR(VLOOKUP(Table1[[#This Row],[Ticker]],[1]!Table2[[Symbol]:[Industry]],2,FALSE),"-")</f>
        <v>-</v>
      </c>
      <c r="D288" t="s">
        <v>287</v>
      </c>
      <c r="E288">
        <v>25893.185055000002</v>
      </c>
      <c r="F288">
        <v>518.75</v>
      </c>
      <c r="G288">
        <v>-0.77768816691613896</v>
      </c>
      <c r="H288">
        <v>3.9665761692440098</v>
      </c>
      <c r="I288">
        <v>9.9732960090115998</v>
      </c>
      <c r="J288">
        <v>-0.60438257965554798</v>
      </c>
      <c r="K288">
        <v>481.48568052752597</v>
      </c>
      <c r="L288">
        <v>433.403861168101</v>
      </c>
      <c r="M288">
        <v>57.928671801459103</v>
      </c>
      <c r="N288">
        <v>0.93834655308581005</v>
      </c>
      <c r="O288">
        <v>5.4265060240963701</v>
      </c>
      <c r="P288">
        <v>54.343945254388501</v>
      </c>
      <c r="Q288">
        <v>-2.4099394027876E-2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Row],[Ticker]],[1]!Table2[[Symbol]:[Industry]],2,FALSE),"-")</f>
        <v>-</v>
      </c>
      <c r="D289" t="s">
        <v>681</v>
      </c>
      <c r="E289">
        <v>25864.666125569998</v>
      </c>
      <c r="F289">
        <v>609.29999999999995</v>
      </c>
      <c r="G289">
        <v>170.33006716772999</v>
      </c>
      <c r="H289">
        <v>-14.7079235463111</v>
      </c>
      <c r="I289">
        <v>35.970589674855503</v>
      </c>
      <c r="J289">
        <v>-3.4000143363303201</v>
      </c>
      <c r="K289">
        <v>618.66407593967801</v>
      </c>
      <c r="L289">
        <v>457.12901229531701</v>
      </c>
      <c r="M289">
        <v>34.022138824670797</v>
      </c>
      <c r="N289">
        <v>0.53195979225484402</v>
      </c>
      <c r="O289">
        <v>22.7802396192352</v>
      </c>
      <c r="P289">
        <v>212.38144065624101</v>
      </c>
      <c r="Q289">
        <v>0.24261896825049101</v>
      </c>
    </row>
    <row r="290" spans="1:17" hidden="1" x14ac:dyDescent="0.3">
      <c r="A290" t="s">
        <v>682</v>
      </c>
      <c r="B290" t="s">
        <v>683</v>
      </c>
      <c r="C290" t="str">
        <f>IFERROR(VLOOKUP(Table1[[#This Row],[Ticker]],[1]!Table2[[Symbol]:[Industry]],2,FALSE),"-")</f>
        <v>-</v>
      </c>
      <c r="D290" t="s">
        <v>60</v>
      </c>
      <c r="E290">
        <v>25851.128398559998</v>
      </c>
      <c r="F290">
        <v>5650.8</v>
      </c>
      <c r="G290">
        <v>15.180445908856299</v>
      </c>
      <c r="H290">
        <v>18.732199875749998</v>
      </c>
      <c r="I290">
        <v>15.868539393491499</v>
      </c>
      <c r="J290">
        <v>5.5234460575569502</v>
      </c>
      <c r="K290">
        <v>4863.2380035453998</v>
      </c>
      <c r="L290">
        <v>4460.9545216233701</v>
      </c>
      <c r="M290">
        <v>85.117137381363406</v>
      </c>
      <c r="N290">
        <v>1.1608025034802101</v>
      </c>
      <c r="O290">
        <v>0.42825794577758802</v>
      </c>
      <c r="P290">
        <v>48.701349964474602</v>
      </c>
      <c r="Q290">
        <v>-9.2751710170575E-2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Row],[Ticker]],[1]!Table2[[Symbol]:[Industry]],2,FALSE),"-")</f>
        <v>-</v>
      </c>
      <c r="D291" t="s">
        <v>686</v>
      </c>
      <c r="E291">
        <v>25794.00936</v>
      </c>
      <c r="F291">
        <v>2335.5</v>
      </c>
      <c r="G291">
        <v>90.702932348275795</v>
      </c>
      <c r="H291">
        <v>-2.2281968035987001</v>
      </c>
      <c r="I291">
        <v>48.939304469474003</v>
      </c>
      <c r="J291">
        <v>4.2230245807190698</v>
      </c>
      <c r="K291">
        <v>2180.4875223706099</v>
      </c>
      <c r="L291">
        <v>1727.4880204072199</v>
      </c>
      <c r="M291">
        <v>62.976263234464099</v>
      </c>
      <c r="N291">
        <v>1.2242252067091199</v>
      </c>
      <c r="O291">
        <v>3.6180689359880098</v>
      </c>
      <c r="P291">
        <v>142.43525198525899</v>
      </c>
      <c r="Q291">
        <v>0.11943059128665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Row],[Ticker]],[1]!Table2[[Symbol]:[Industry]],2,FALSE),"-")</f>
        <v>-</v>
      </c>
      <c r="D292" t="s">
        <v>293</v>
      </c>
      <c r="E292">
        <v>25722.677475</v>
      </c>
      <c r="F292">
        <v>3090.6</v>
      </c>
      <c r="G292">
        <v>6.5441139795539103</v>
      </c>
      <c r="H292">
        <v>7.3758561662726203</v>
      </c>
      <c r="I292">
        <v>7.9232821038664802</v>
      </c>
      <c r="J292">
        <v>-0.83997005822161597</v>
      </c>
      <c r="K292">
        <v>2827.4462196498098</v>
      </c>
      <c r="L292">
        <v>2551.4695911530098</v>
      </c>
      <c r="M292">
        <v>76.243168876029898</v>
      </c>
      <c r="N292">
        <v>0.991127839288789</v>
      </c>
      <c r="O292">
        <v>1.9219569015725</v>
      </c>
      <c r="P292">
        <v>59.006019447445503</v>
      </c>
      <c r="Q292">
        <v>-6.7856366028122006E-2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Row],[Ticker]],[1]!Table2[[Symbol]:[Industry]],2,FALSE),"-")</f>
        <v>-</v>
      </c>
      <c r="D293" t="s">
        <v>293</v>
      </c>
      <c r="E293">
        <v>25514.416771875</v>
      </c>
      <c r="F293">
        <v>1256.25</v>
      </c>
      <c r="G293">
        <v>-1.9909901626278299</v>
      </c>
      <c r="H293">
        <v>1.50685033774717</v>
      </c>
      <c r="I293">
        <v>-19.448132884266698</v>
      </c>
      <c r="J293">
        <v>-1.0828621551141899</v>
      </c>
      <c r="K293">
        <v>1241.5518789221301</v>
      </c>
      <c r="L293">
        <v>1197.6634299642001</v>
      </c>
      <c r="M293">
        <v>53.577570426005003</v>
      </c>
      <c r="N293">
        <v>0.67498299173972198</v>
      </c>
      <c r="O293">
        <v>15.0169154228855</v>
      </c>
      <c r="P293">
        <v>29.057941236901499</v>
      </c>
      <c r="Q293">
        <v>8.7963575387987006E-2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Row],[Ticker]],[1]!Table2[[Symbol]:[Industry]],2,FALSE),"-")</f>
        <v>-</v>
      </c>
      <c r="D294" t="s">
        <v>186</v>
      </c>
      <c r="E294">
        <v>25496.954745989999</v>
      </c>
      <c r="F294">
        <v>7824.7</v>
      </c>
      <c r="G294">
        <v>12.139199331191801</v>
      </c>
      <c r="H294">
        <v>4.0729479039060399</v>
      </c>
      <c r="I294">
        <v>3.9636397086887398</v>
      </c>
      <c r="J294">
        <v>-1.1312973982533501</v>
      </c>
      <c r="K294">
        <v>7430.10223125019</v>
      </c>
      <c r="L294">
        <v>6736.7027439495896</v>
      </c>
      <c r="M294">
        <v>62.4873029520489</v>
      </c>
      <c r="N294">
        <v>0.468799684489906</v>
      </c>
      <c r="O294">
        <v>3.5055657085894598</v>
      </c>
      <c r="P294">
        <v>44.834798704303502</v>
      </c>
      <c r="Q294">
        <v>-1.7967855356779999E-2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Row],[Ticker]],[1]!Table2[[Symbol]:[Industry]],2,FALSE),"-")</f>
        <v>-</v>
      </c>
      <c r="D295" t="s">
        <v>416</v>
      </c>
      <c r="E295">
        <v>25392.22884</v>
      </c>
      <c r="F295">
        <v>3622.7</v>
      </c>
      <c r="G295">
        <v>9.1832509752823501</v>
      </c>
      <c r="H295">
        <v>-4.8344556460817198</v>
      </c>
      <c r="I295">
        <v>-13.496383988197699</v>
      </c>
      <c r="J295">
        <v>-1.9229355312502801</v>
      </c>
      <c r="K295">
        <v>3486.9952087443598</v>
      </c>
      <c r="L295">
        <v>3165.8858643808499</v>
      </c>
      <c r="M295">
        <v>56.496712509796097</v>
      </c>
      <c r="N295">
        <v>0.84524362139772002</v>
      </c>
      <c r="O295">
        <v>8.72553620228007</v>
      </c>
      <c r="P295">
        <v>45.352779505286101</v>
      </c>
      <c r="Q295">
        <v>9.8616388433868996E-2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Row],[Ticker]],[1]!Table2[[Symbol]:[Industry]],2,FALSE),"-")</f>
        <v>-</v>
      </c>
      <c r="D296" t="s">
        <v>60</v>
      </c>
      <c r="E296">
        <v>25385.217412319998</v>
      </c>
      <c r="F296">
        <v>997.2</v>
      </c>
      <c r="G296">
        <v>64.463416217910805</v>
      </c>
      <c r="H296">
        <v>14.561362438673999</v>
      </c>
      <c r="I296">
        <v>33.370167028548103</v>
      </c>
      <c r="J296">
        <v>6.5226830284358996</v>
      </c>
      <c r="K296">
        <v>790.57763139347003</v>
      </c>
      <c r="L296">
        <v>678.508796788116</v>
      </c>
      <c r="M296">
        <v>78.275713543233906</v>
      </c>
      <c r="N296">
        <v>2.2183911380593901</v>
      </c>
      <c r="O296">
        <v>7.3706377858002403</v>
      </c>
      <c r="P296">
        <v>105.164077769776</v>
      </c>
      <c r="Q296">
        <v>4.2026789532085003E-2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Row],[Ticker]],[1]!Table2[[Symbol]:[Industry]],2,FALSE),"-")</f>
        <v>-</v>
      </c>
      <c r="D297" t="s">
        <v>513</v>
      </c>
      <c r="E297">
        <v>25037.867702879899</v>
      </c>
      <c r="F297">
        <v>773.1</v>
      </c>
      <c r="G297">
        <v>-4.6200940009419202</v>
      </c>
      <c r="H297">
        <v>-1.2010427953853999</v>
      </c>
      <c r="I297">
        <v>-20.623207273395</v>
      </c>
      <c r="J297">
        <v>-3.1008530734365798</v>
      </c>
      <c r="K297">
        <v>758.17285524467297</v>
      </c>
      <c r="L297">
        <v>721.48583036899504</v>
      </c>
      <c r="M297">
        <v>51.210680685241698</v>
      </c>
      <c r="N297">
        <v>0.97179242681671696</v>
      </c>
      <c r="O297">
        <v>12.0747639373949</v>
      </c>
      <c r="P297">
        <v>27.185983384058499</v>
      </c>
      <c r="Q297">
        <v>-4.1624083431097997E-2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Row],[Ticker]],[1]!Table2[[Symbol]:[Industry]],2,FALSE),"-")</f>
        <v>-</v>
      </c>
      <c r="D298" t="s">
        <v>60</v>
      </c>
      <c r="E298">
        <v>25011.600576460001</v>
      </c>
      <c r="F298">
        <v>463.9</v>
      </c>
      <c r="G298">
        <v>5.4791388239224599</v>
      </c>
      <c r="H298">
        <v>4.2554058659041001</v>
      </c>
      <c r="I298">
        <v>6.8005391638388097</v>
      </c>
      <c r="J298">
        <v>3.6957034655359999</v>
      </c>
      <c r="K298">
        <v>444.07823167453</v>
      </c>
      <c r="L298">
        <v>420.005455716391</v>
      </c>
      <c r="M298">
        <v>65.533185809797899</v>
      </c>
      <c r="N298">
        <v>1.5144176840263099</v>
      </c>
      <c r="O298">
        <v>4.3974994610907503</v>
      </c>
      <c r="P298">
        <v>38.829866826275598</v>
      </c>
      <c r="Q298">
        <v>-9.9144206829622994E-2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Row],[Ticker]],[1]!Table2[[Symbol]:[Industry]],2,FALSE),"-")</f>
        <v>-</v>
      </c>
      <c r="D299" t="s">
        <v>98</v>
      </c>
      <c r="E299">
        <v>24833.477990399999</v>
      </c>
      <c r="F299">
        <v>307.2</v>
      </c>
      <c r="G299">
        <v>-34.718505101919099</v>
      </c>
      <c r="H299">
        <v>8.2471137221357402</v>
      </c>
      <c r="I299">
        <v>-24.9559713426214</v>
      </c>
      <c r="J299">
        <v>9.2116730343127102</v>
      </c>
      <c r="K299">
        <v>278.39147012991498</v>
      </c>
      <c r="L299">
        <v>291.019127387114</v>
      </c>
      <c r="M299">
        <v>88.086300614592304</v>
      </c>
      <c r="N299">
        <v>2.3745396027986998</v>
      </c>
      <c r="O299">
        <v>16.30859375</v>
      </c>
      <c r="P299">
        <v>21.977367480643199</v>
      </c>
      <c r="Q299">
        <v>-0.11545180264010001</v>
      </c>
    </row>
    <row r="300" spans="1:17" hidden="1" x14ac:dyDescent="0.3">
      <c r="A300" t="s">
        <v>703</v>
      </c>
      <c r="B300" t="s">
        <v>704</v>
      </c>
      <c r="C300" t="str">
        <f>IFERROR(VLOOKUP(Table1[[#This Row],[Ticker]],[1]!Table2[[Symbol]:[Industry]],2,FALSE),"-")</f>
        <v>-</v>
      </c>
      <c r="D300" t="s">
        <v>60</v>
      </c>
      <c r="E300">
        <v>24698.135101669999</v>
      </c>
      <c r="F300">
        <v>1306.0999999999999</v>
      </c>
      <c r="G300">
        <v>-30.2138086817043</v>
      </c>
      <c r="H300">
        <v>-5.0964757089430099</v>
      </c>
      <c r="I300">
        <v>-18.749416786666799</v>
      </c>
      <c r="J300">
        <v>-1.58061951680569</v>
      </c>
      <c r="M300">
        <v>37.723609283545798</v>
      </c>
      <c r="O300">
        <v>7.8554475155041699</v>
      </c>
      <c r="P300">
        <v>3.5724198088893999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Row],[Ticker]],[1]!Table2[[Symbol]:[Industry]],2,FALSE),"-")</f>
        <v>-</v>
      </c>
      <c r="D301" t="s">
        <v>60</v>
      </c>
      <c r="E301">
        <v>24383.12215245</v>
      </c>
      <c r="F301">
        <v>1361.35</v>
      </c>
      <c r="G301">
        <v>36.9305676075316</v>
      </c>
      <c r="H301">
        <v>11.7415291979254</v>
      </c>
      <c r="I301">
        <v>42.389840227769497</v>
      </c>
      <c r="J301">
        <v>5.1802049793330802</v>
      </c>
      <c r="K301">
        <v>1184.7743246297</v>
      </c>
      <c r="L301">
        <v>995.92924234201098</v>
      </c>
      <c r="M301">
        <v>80.592880538713601</v>
      </c>
      <c r="N301">
        <v>1.2312320633756599</v>
      </c>
      <c r="O301">
        <v>1.66378962059721</v>
      </c>
      <c r="P301">
        <v>87.979839823253201</v>
      </c>
      <c r="Q301">
        <v>2.8897815305039998E-3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198</v>
      </c>
      <c r="E302">
        <v>24206.961627379998</v>
      </c>
      <c r="F302">
        <v>2047.15</v>
      </c>
      <c r="G302">
        <v>19.742232361409101</v>
      </c>
      <c r="H302">
        <v>-0.99116670750714497</v>
      </c>
      <c r="I302">
        <v>-8.0402734164621599</v>
      </c>
      <c r="J302">
        <v>5.65187590122156</v>
      </c>
      <c r="K302">
        <v>2044.5573150968301</v>
      </c>
      <c r="L302">
        <v>1786.5990918963</v>
      </c>
      <c r="M302">
        <v>47.775897453859301</v>
      </c>
      <c r="N302">
        <v>0.56280808688070405</v>
      </c>
      <c r="O302">
        <v>18.6210096964071</v>
      </c>
      <c r="P302">
        <v>83.872995913234803</v>
      </c>
      <c r="Q302">
        <v>0.21255427981812899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167</v>
      </c>
      <c r="E303">
        <v>23940.265134207999</v>
      </c>
      <c r="F303">
        <v>183.62</v>
      </c>
      <c r="G303">
        <v>220.87915574448701</v>
      </c>
      <c r="H303">
        <v>18.7697659642037</v>
      </c>
      <c r="I303">
        <v>38.810661757377602</v>
      </c>
      <c r="J303">
        <v>15.526285254671199</v>
      </c>
      <c r="K303">
        <v>154.61145132413299</v>
      </c>
      <c r="L303">
        <v>124.02263720686</v>
      </c>
      <c r="M303">
        <v>79.249062470434296</v>
      </c>
      <c r="N303">
        <v>1.3783284299299401</v>
      </c>
      <c r="O303">
        <v>3.4745670406273801</v>
      </c>
      <c r="P303">
        <v>294.88172043010701</v>
      </c>
      <c r="Q303">
        <v>0.153521105185668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46</v>
      </c>
      <c r="E304">
        <v>23789.67231795</v>
      </c>
      <c r="F304">
        <v>925.35</v>
      </c>
      <c r="G304">
        <v>19.6781647083086</v>
      </c>
      <c r="H304">
        <v>-5.1371854289403398</v>
      </c>
      <c r="I304">
        <v>25.859300453483002</v>
      </c>
      <c r="J304">
        <v>-2.21356266038315</v>
      </c>
      <c r="K304">
        <v>850.72338145015101</v>
      </c>
      <c r="L304">
        <v>733.42440401823899</v>
      </c>
      <c r="M304">
        <v>73.402849505441097</v>
      </c>
      <c r="N304">
        <v>1.03394203428988</v>
      </c>
      <c r="O304">
        <v>4.69552061382179</v>
      </c>
      <c r="P304">
        <v>68.230160894464106</v>
      </c>
      <c r="Q304">
        <v>7.3029744622249995E-2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Row],[Ticker]],[1]!Table2[[Symbol]:[Industry]],2,FALSE),"-")</f>
        <v>-</v>
      </c>
      <c r="D305" t="s">
        <v>628</v>
      </c>
      <c r="E305">
        <v>23752.195536650001</v>
      </c>
      <c r="F305">
        <v>757.75</v>
      </c>
      <c r="G305">
        <v>203.29283008935701</v>
      </c>
      <c r="H305">
        <v>19.562765087708801</v>
      </c>
      <c r="I305">
        <v>3.7282044356274899</v>
      </c>
      <c r="J305">
        <v>4.9310681931444904</v>
      </c>
      <c r="K305">
        <v>664.89806035799302</v>
      </c>
      <c r="L305">
        <v>568.58017183187098</v>
      </c>
      <c r="M305">
        <v>70.623581808463101</v>
      </c>
      <c r="N305">
        <v>1.12974555610123</v>
      </c>
      <c r="O305">
        <v>3.2332563510392598</v>
      </c>
      <c r="P305">
        <v>253.67561260209999</v>
      </c>
      <c r="Q305">
        <v>0.14777949581602601</v>
      </c>
    </row>
    <row r="306" spans="1:17" x14ac:dyDescent="0.3">
      <c r="A306" t="s">
        <v>715</v>
      </c>
      <c r="B306" t="s">
        <v>716</v>
      </c>
      <c r="C306" t="str">
        <f>IFERROR(VLOOKUP(Table1[[#This Row],[Ticker]],[1]!Table2[[Symbol]:[Industry]],2,FALSE),"-")</f>
        <v>-</v>
      </c>
      <c r="D306" t="s">
        <v>717</v>
      </c>
      <c r="E306">
        <v>23598.894894000001</v>
      </c>
      <c r="F306">
        <v>1481.8</v>
      </c>
      <c r="G306">
        <v>-23.2360651776963</v>
      </c>
      <c r="H306">
        <v>3.5144209493123499</v>
      </c>
      <c r="I306">
        <v>-7.7797680198734298</v>
      </c>
      <c r="J306">
        <v>2.8960063959137599</v>
      </c>
      <c r="K306">
        <v>1375.8106447922601</v>
      </c>
      <c r="L306">
        <v>1305.2010830208001</v>
      </c>
      <c r="M306">
        <v>61.204312011405896</v>
      </c>
      <c r="N306">
        <v>0.79845796058343099</v>
      </c>
      <c r="O306">
        <v>4.2650830071534598</v>
      </c>
      <c r="P306">
        <v>33.453415589678897</v>
      </c>
      <c r="Q306">
        <v>1.2323280095993001E-2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Row],[Ticker]],[1]!Table2[[Symbol]:[Industry]],2,FALSE),"-")</f>
        <v>-</v>
      </c>
      <c r="D307" t="s">
        <v>170</v>
      </c>
      <c r="E307">
        <v>23459.484801549999</v>
      </c>
      <c r="F307">
        <v>7968.1</v>
      </c>
      <c r="G307">
        <v>-9.0749369055645701</v>
      </c>
      <c r="H307">
        <v>16.1667506010583</v>
      </c>
      <c r="I307">
        <v>9.0503566311430408</v>
      </c>
      <c r="J307">
        <v>5.0771648303743104</v>
      </c>
      <c r="K307">
        <v>6736.7746093298301</v>
      </c>
      <c r="L307">
        <v>6526.2137161369301</v>
      </c>
      <c r="M307">
        <v>84.819778218039204</v>
      </c>
      <c r="N307">
        <v>1.98368699050154</v>
      </c>
      <c r="O307">
        <v>0.68899737704095598</v>
      </c>
      <c r="P307">
        <v>53.977409973235901</v>
      </c>
      <c r="Q307">
        <v>-8.9939122412348999E-2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533</v>
      </c>
      <c r="E308">
        <v>23447.895678674999</v>
      </c>
      <c r="F308">
        <v>1533.15</v>
      </c>
      <c r="G308">
        <v>18.510600687874401</v>
      </c>
      <c r="H308">
        <v>-3.4956386682203102</v>
      </c>
      <c r="I308">
        <v>24.505694003321501</v>
      </c>
      <c r="J308">
        <v>1.8375070258796999</v>
      </c>
      <c r="K308">
        <v>1484.5374318961699</v>
      </c>
      <c r="L308">
        <v>1193.6491645814201</v>
      </c>
      <c r="M308">
        <v>41.233134014011497</v>
      </c>
      <c r="N308">
        <v>0.31232268993728601</v>
      </c>
      <c r="O308">
        <v>10.8828229462218</v>
      </c>
      <c r="P308">
        <v>84.439097744360893</v>
      </c>
      <c r="Q308">
        <v>0.116546930384912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413</v>
      </c>
      <c r="E309">
        <v>23368.139874299999</v>
      </c>
      <c r="F309">
        <v>1041.5</v>
      </c>
      <c r="G309">
        <v>-23.370184187511299</v>
      </c>
      <c r="H309">
        <v>8.1123455618396001</v>
      </c>
      <c r="I309">
        <v>-1.1577800500112401</v>
      </c>
      <c r="J309">
        <v>8.2320027390556199</v>
      </c>
      <c r="K309">
        <v>918.970842966791</v>
      </c>
      <c r="L309">
        <v>910.90518428072698</v>
      </c>
      <c r="M309">
        <v>78.849006606785593</v>
      </c>
      <c r="N309">
        <v>1.2503579453232101</v>
      </c>
      <c r="O309">
        <v>9.4527124339894399</v>
      </c>
      <c r="P309">
        <v>41.392886234048298</v>
      </c>
      <c r="Q309">
        <v>-8.8999355432105007E-2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60</v>
      </c>
      <c r="E310">
        <v>23229.516383360002</v>
      </c>
      <c r="F310">
        <v>176.05</v>
      </c>
      <c r="G310">
        <v>46.3670533554968</v>
      </c>
      <c r="H310">
        <v>6.7266846232231297</v>
      </c>
      <c r="I310">
        <v>7.1988186502661202</v>
      </c>
      <c r="J310">
        <v>8.4476807507017302</v>
      </c>
      <c r="K310">
        <v>155.45750696229501</v>
      </c>
      <c r="L310">
        <v>137.96882790728199</v>
      </c>
      <c r="M310">
        <v>85.124934149150704</v>
      </c>
      <c r="N310">
        <v>1.1431356584179799</v>
      </c>
      <c r="O310">
        <v>0.65322351604657403</v>
      </c>
      <c r="P310">
        <v>101.2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Row],[Ticker]],[1]!Table2[[Symbol]:[Industry]],2,FALSE),"-")</f>
        <v>-</v>
      </c>
      <c r="D311" t="s">
        <v>60</v>
      </c>
      <c r="E311">
        <v>23185.60329142</v>
      </c>
      <c r="F311">
        <v>1179.55</v>
      </c>
      <c r="G311">
        <v>26.007289650368701</v>
      </c>
      <c r="H311">
        <v>29.433162461308701</v>
      </c>
      <c r="I311">
        <v>7.9595882884077103</v>
      </c>
      <c r="J311">
        <v>6.2453816197760599</v>
      </c>
      <c r="K311">
        <v>1017.63017137043</v>
      </c>
      <c r="L311">
        <v>914.54730247694204</v>
      </c>
      <c r="M311">
        <v>63.965857644878703</v>
      </c>
      <c r="N311">
        <v>3.3339941988792998</v>
      </c>
      <c r="O311">
        <v>6.3965071425543698</v>
      </c>
      <c r="P311">
        <v>66.803365622569402</v>
      </c>
      <c r="Q311">
        <v>1.5172267034614001E-2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Row],[Ticker]],[1]!Table2[[Symbol]:[Industry]],2,FALSE),"-")</f>
        <v>-</v>
      </c>
      <c r="D312" t="s">
        <v>276</v>
      </c>
      <c r="E312">
        <v>23054.036849100001</v>
      </c>
      <c r="F312">
        <v>1723.5</v>
      </c>
      <c r="G312">
        <v>-7.5141078487596804</v>
      </c>
      <c r="H312">
        <v>-6.4613333090444298</v>
      </c>
      <c r="I312">
        <v>-11.264295977902201</v>
      </c>
      <c r="J312">
        <v>-0.61868742757886497</v>
      </c>
      <c r="K312">
        <v>1709.91502899487</v>
      </c>
      <c r="L312">
        <v>1601.6669814214599</v>
      </c>
      <c r="M312">
        <v>54.0445505949478</v>
      </c>
      <c r="N312">
        <v>0.78657390894138401</v>
      </c>
      <c r="O312">
        <v>9.3762692196112507</v>
      </c>
      <c r="P312">
        <v>51.018619934282498</v>
      </c>
      <c r="Q312">
        <v>6.2996843678317996E-2</v>
      </c>
    </row>
    <row r="313" spans="1:17" hidden="1" x14ac:dyDescent="0.3">
      <c r="A313" t="s">
        <v>730</v>
      </c>
      <c r="B313" t="s">
        <v>731</v>
      </c>
      <c r="C313" t="str">
        <f>IFERROR(VLOOKUP(Table1[[#This Row],[Ticker]],[1]!Table2[[Symbol]:[Industry]],2,FALSE),"-")</f>
        <v>-</v>
      </c>
      <c r="D313" t="s">
        <v>732</v>
      </c>
      <c r="E313">
        <v>23025.673136879999</v>
      </c>
      <c r="F313">
        <v>104.45</v>
      </c>
      <c r="G313">
        <v>92.616215813690204</v>
      </c>
      <c r="H313">
        <v>7.0462124808414499</v>
      </c>
      <c r="I313">
        <v>25.5812922750968</v>
      </c>
      <c r="J313">
        <v>3.87060935373828</v>
      </c>
      <c r="K313">
        <v>95.924522680921399</v>
      </c>
      <c r="L313">
        <v>79.751112355395193</v>
      </c>
      <c r="M313">
        <v>50.681017208567297</v>
      </c>
      <c r="N313">
        <v>1.0585261863367801</v>
      </c>
      <c r="O313">
        <v>1.0052656773575901</v>
      </c>
      <c r="P313">
        <v>150.78031212484899</v>
      </c>
      <c r="Q313">
        <v>2.0612820630179999E-2</v>
      </c>
    </row>
    <row r="314" spans="1:17" hidden="1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548</v>
      </c>
      <c r="E314">
        <v>22872.266716319999</v>
      </c>
      <c r="F314">
        <v>2206.35</v>
      </c>
      <c r="G314">
        <v>-5.8109069781727598</v>
      </c>
      <c r="H314">
        <v>11.321710799329701</v>
      </c>
      <c r="I314">
        <v>12.4382855098596</v>
      </c>
      <c r="J314">
        <v>8.7951773150541293</v>
      </c>
      <c r="K314">
        <v>1896.8556306092401</v>
      </c>
      <c r="L314">
        <v>1778.5857376008601</v>
      </c>
      <c r="M314">
        <v>85.843567110319697</v>
      </c>
      <c r="N314">
        <v>1.0324431072875699</v>
      </c>
      <c r="O314">
        <v>0.80222992725542597</v>
      </c>
      <c r="P314">
        <v>50.892490767336803</v>
      </c>
      <c r="Q314">
        <v>-3.3371978585146997E-2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65</v>
      </c>
      <c r="E315">
        <v>22868.741058359999</v>
      </c>
      <c r="F315">
        <v>172.52</v>
      </c>
      <c r="G315">
        <v>94.021422290774893</v>
      </c>
      <c r="H315">
        <v>3.175868130659</v>
      </c>
      <c r="I315">
        <v>5.7128076073406602</v>
      </c>
      <c r="J315">
        <v>2.4748219796463702</v>
      </c>
      <c r="K315">
        <v>161.26282729053401</v>
      </c>
      <c r="L315">
        <v>134.29903529946299</v>
      </c>
      <c r="M315">
        <v>55.548824572848503</v>
      </c>
      <c r="N315">
        <v>0.87796634837988496</v>
      </c>
      <c r="O315">
        <v>11.6971945281706</v>
      </c>
      <c r="P315">
        <v>128.50331125827799</v>
      </c>
      <c r="Q315">
        <v>8.4506909798518007E-2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121</v>
      </c>
      <c r="E316">
        <v>22824.490648382998</v>
      </c>
      <c r="F316">
        <v>87.33</v>
      </c>
      <c r="G316">
        <v>532.78370571929099</v>
      </c>
      <c r="H316">
        <v>34.134435701269197</v>
      </c>
      <c r="I316">
        <v>28.2004410383703</v>
      </c>
      <c r="J316">
        <v>19.669147029730699</v>
      </c>
      <c r="K316">
        <v>66.403474894045999</v>
      </c>
      <c r="L316">
        <v>47.751262422995602</v>
      </c>
      <c r="M316">
        <v>77.710791517771796</v>
      </c>
      <c r="N316">
        <v>1.87912872430603</v>
      </c>
      <c r="O316">
        <v>4.6604832245505703</v>
      </c>
      <c r="P316">
        <v>569.19540229885001</v>
      </c>
      <c r="Q316">
        <v>0.152473476403889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46</v>
      </c>
      <c r="E317">
        <v>22473.768617459998</v>
      </c>
      <c r="F317">
        <v>357.95</v>
      </c>
      <c r="G317">
        <v>99.240720854053606</v>
      </c>
      <c r="H317">
        <v>3.4837659204362601</v>
      </c>
      <c r="I317">
        <v>51.294393870081301</v>
      </c>
      <c r="J317">
        <v>-1.50327644298478</v>
      </c>
      <c r="K317">
        <v>315.74788135219302</v>
      </c>
      <c r="L317">
        <v>247.22395610914401</v>
      </c>
      <c r="M317">
        <v>73.609524126363297</v>
      </c>
      <c r="N317">
        <v>1.3643511667588299</v>
      </c>
      <c r="O317">
        <v>1.82986450621596</v>
      </c>
      <c r="P317">
        <v>162.13841083852</v>
      </c>
      <c r="Q317">
        <v>0.15514885916709101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413</v>
      </c>
      <c r="E318">
        <v>22451.231119799999</v>
      </c>
      <c r="F318">
        <v>6342</v>
      </c>
      <c r="G318">
        <v>116.44534695789299</v>
      </c>
      <c r="H318">
        <v>22.023135468723599</v>
      </c>
      <c r="I318">
        <v>62.567247235539902</v>
      </c>
      <c r="J318">
        <v>26.369163431239699</v>
      </c>
      <c r="K318">
        <v>5105.1842680420204</v>
      </c>
      <c r="L318">
        <v>4117.1901739538498</v>
      </c>
      <c r="M318">
        <v>89.785465721588196</v>
      </c>
      <c r="N318">
        <v>1.9367606147329699</v>
      </c>
      <c r="O318">
        <v>2.3336486912645702</v>
      </c>
      <c r="P318">
        <v>202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198</v>
      </c>
      <c r="E319">
        <v>22321.682262679999</v>
      </c>
      <c r="F319">
        <v>588.4</v>
      </c>
      <c r="G319">
        <v>-10.904141797829</v>
      </c>
      <c r="H319">
        <v>-0.34341836497421102</v>
      </c>
      <c r="I319">
        <v>6.36088539924725</v>
      </c>
      <c r="J319">
        <v>9.4524477297491097E-2</v>
      </c>
      <c r="K319">
        <v>569.93974339945999</v>
      </c>
      <c r="L319">
        <v>510.07984498795298</v>
      </c>
      <c r="M319">
        <v>47.4926703863295</v>
      </c>
      <c r="N319">
        <v>0.71524643878032101</v>
      </c>
      <c r="O319">
        <v>5.7783820530251404</v>
      </c>
      <c r="P319">
        <v>44.641101278269403</v>
      </c>
      <c r="Q319">
        <v>7.1842924709059994E-2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413</v>
      </c>
      <c r="E320">
        <v>22317.599010959999</v>
      </c>
      <c r="F320">
        <v>4534.2</v>
      </c>
      <c r="G320">
        <v>66.065105929908796</v>
      </c>
      <c r="H320">
        <v>26.622597826688001</v>
      </c>
      <c r="I320">
        <v>41.667392786302301</v>
      </c>
      <c r="J320">
        <v>14.300216249389299</v>
      </c>
      <c r="K320">
        <v>3810.4612269559302</v>
      </c>
      <c r="L320">
        <v>3198.3941859128799</v>
      </c>
      <c r="M320">
        <v>71.202539277994205</v>
      </c>
      <c r="N320">
        <v>1.6802609570785001</v>
      </c>
      <c r="O320">
        <v>8.2881213885580696</v>
      </c>
      <c r="P320">
        <v>103.327354260089</v>
      </c>
      <c r="Q320">
        <v>5.707507058759E-3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Row],[Ticker]],[1]!Table2[[Symbol]:[Industry]],2,FALSE),"-")</f>
        <v>-</v>
      </c>
      <c r="D321" t="s">
        <v>210</v>
      </c>
      <c r="E321">
        <v>22270.555208440001</v>
      </c>
      <c r="F321">
        <v>1370.95</v>
      </c>
      <c r="G321">
        <v>89.893434855520496</v>
      </c>
      <c r="H321">
        <v>9.1588223487368499</v>
      </c>
      <c r="I321">
        <v>57.535249252846498</v>
      </c>
      <c r="J321">
        <v>0.427278556640243</v>
      </c>
      <c r="K321">
        <v>1255.0391511176799</v>
      </c>
      <c r="L321">
        <v>1020.29998742585</v>
      </c>
      <c r="M321">
        <v>62.576070464029897</v>
      </c>
      <c r="N321">
        <v>0.82607781878728503</v>
      </c>
      <c r="O321">
        <v>4.1504066523213803</v>
      </c>
      <c r="P321">
        <v>138.86227023259801</v>
      </c>
      <c r="Q321">
        <v>0.12931266310578499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Row],[Ticker]],[1]!Table2[[Symbol]:[Industry]],2,FALSE),"-")</f>
        <v>-</v>
      </c>
      <c r="D322" t="s">
        <v>54</v>
      </c>
      <c r="E322">
        <v>22140.878483324999</v>
      </c>
      <c r="F322">
        <v>757.05</v>
      </c>
      <c r="G322">
        <v>-22.966152297998999</v>
      </c>
      <c r="H322">
        <v>-10.406980555899199</v>
      </c>
      <c r="I322">
        <v>-15.469765242757401</v>
      </c>
      <c r="J322">
        <v>-2.3412827490859498</v>
      </c>
      <c r="K322">
        <v>771.423397544414</v>
      </c>
      <c r="L322">
        <v>733.87260696133001</v>
      </c>
      <c r="M322">
        <v>44.701173461006199</v>
      </c>
      <c r="N322">
        <v>0.79927684953520395</v>
      </c>
      <c r="O322">
        <v>15.784954758602399</v>
      </c>
      <c r="P322">
        <v>26.164486292808899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Row],[Ticker]],[1]!Table2[[Symbol]:[Industry]],2,FALSE),"-")</f>
        <v>-</v>
      </c>
      <c r="D323" t="s">
        <v>681</v>
      </c>
      <c r="E323">
        <v>21949.804077479999</v>
      </c>
      <c r="F323">
        <v>1629.85</v>
      </c>
      <c r="G323">
        <v>123.551392771492</v>
      </c>
      <c r="H323">
        <v>-11.672618636588901</v>
      </c>
      <c r="I323">
        <v>34.2913340542759</v>
      </c>
      <c r="J323">
        <v>3.0289848598111599</v>
      </c>
      <c r="K323">
        <v>1538.0863673127701</v>
      </c>
      <c r="L323">
        <v>1146.8967035850101</v>
      </c>
      <c r="M323">
        <v>44.855962325283201</v>
      </c>
      <c r="N323">
        <v>0.51932662050906597</v>
      </c>
      <c r="O323">
        <v>16.388011166671699</v>
      </c>
      <c r="P323">
        <v>167.14473037207</v>
      </c>
      <c r="Q323">
        <v>0.25581713885395402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Row],[Ticker]],[1]!Table2[[Symbol]:[Industry]],2,FALSE),"-")</f>
        <v>-</v>
      </c>
      <c r="D324" t="s">
        <v>258</v>
      </c>
      <c r="E324">
        <v>21905.076212479999</v>
      </c>
      <c r="F324">
        <v>692.8</v>
      </c>
      <c r="G324">
        <v>3.05170388023671</v>
      </c>
      <c r="H324">
        <v>-4.5009415441180698</v>
      </c>
      <c r="I324">
        <v>-2.1775153860977401</v>
      </c>
      <c r="J324">
        <v>4.2166033476451599</v>
      </c>
      <c r="K324">
        <v>684.27829698916196</v>
      </c>
      <c r="L324">
        <v>617.45170785773303</v>
      </c>
      <c r="M324">
        <v>44.979678127832699</v>
      </c>
      <c r="N324">
        <v>0.94079261229104205</v>
      </c>
      <c r="O324">
        <v>15.32188221709</v>
      </c>
      <c r="P324">
        <v>49.632829373650097</v>
      </c>
      <c r="Q324">
        <v>0.107948798111922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Row],[Ticker]],[1]!Table2[[Symbol]:[Industry]],2,FALSE),"-")</f>
        <v>-</v>
      </c>
      <c r="D325" t="s">
        <v>43</v>
      </c>
      <c r="E325">
        <v>21895.9373849</v>
      </c>
      <c r="F325">
        <v>4228.45</v>
      </c>
      <c r="G325">
        <v>69.864178780776001</v>
      </c>
      <c r="H325">
        <v>-2.0947546937754802</v>
      </c>
      <c r="I325">
        <v>57.045463107644899</v>
      </c>
      <c r="J325">
        <v>-0.760440263329762</v>
      </c>
      <c r="K325">
        <v>4055.6765266878801</v>
      </c>
      <c r="L325">
        <v>3189.8621940193402</v>
      </c>
      <c r="M325">
        <v>48.125564541486298</v>
      </c>
      <c r="N325">
        <v>1.16992222369891</v>
      </c>
      <c r="O325">
        <v>14.020503967174699</v>
      </c>
      <c r="P325">
        <v>114.751142712036</v>
      </c>
      <c r="Q325">
        <v>0.135487638131254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Row],[Ticker]],[1]!Table2[[Symbol]:[Industry]],2,FALSE),"-")</f>
        <v>-</v>
      </c>
      <c r="D326" t="s">
        <v>579</v>
      </c>
      <c r="E326">
        <v>21835.781837459999</v>
      </c>
      <c r="F326">
        <v>4289.7</v>
      </c>
      <c r="G326">
        <v>131.91835718742701</v>
      </c>
      <c r="H326">
        <v>3.8830349684899099</v>
      </c>
      <c r="I326">
        <v>10.8021814184091</v>
      </c>
      <c r="J326">
        <v>4.8643369796643903</v>
      </c>
      <c r="K326">
        <v>3900.3038050076002</v>
      </c>
      <c r="L326">
        <v>3371.84818867992</v>
      </c>
      <c r="M326">
        <v>72.761953803552103</v>
      </c>
      <c r="N326">
        <v>1.45839770140219</v>
      </c>
      <c r="O326">
        <v>1.3322609972725401</v>
      </c>
      <c r="P326">
        <v>178.91417425227499</v>
      </c>
      <c r="Q326">
        <v>9.9890067146213998E-2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Row],[Ticker]],[1]!Table2[[Symbol]:[Industry]],2,FALSE),"-")</f>
        <v>-</v>
      </c>
      <c r="D327" t="s">
        <v>528</v>
      </c>
      <c r="E327">
        <v>21632.777708051999</v>
      </c>
      <c r="F327">
        <v>179.34</v>
      </c>
      <c r="G327">
        <v>-33.412421005137297</v>
      </c>
      <c r="H327">
        <v>5.8096897973919699</v>
      </c>
      <c r="I327">
        <v>-16.2536086933044</v>
      </c>
      <c r="J327">
        <v>1.55145424639848</v>
      </c>
      <c r="K327">
        <v>169.47312347969401</v>
      </c>
      <c r="L327">
        <v>170.582285604498</v>
      </c>
      <c r="M327">
        <v>61.682620370824502</v>
      </c>
      <c r="N327">
        <v>1.0799292007035</v>
      </c>
      <c r="O327">
        <v>26.854020296643199</v>
      </c>
      <c r="P327">
        <v>26.073813708260101</v>
      </c>
      <c r="Q327">
        <v>2.7721415155635001E-2</v>
      </c>
    </row>
    <row r="328" spans="1:17" hidden="1" x14ac:dyDescent="0.3">
      <c r="A328" t="s">
        <v>761</v>
      </c>
      <c r="B328" t="s">
        <v>762</v>
      </c>
      <c r="C328" t="str">
        <f>IFERROR(VLOOKUP(Table1[[#This Row],[Ticker]],[1]!Table2[[Symbol]:[Industry]],2,FALSE),"-")</f>
        <v>-</v>
      </c>
      <c r="D328" t="s">
        <v>553</v>
      </c>
      <c r="E328">
        <v>21625.294965820001</v>
      </c>
      <c r="F328">
        <v>868.7</v>
      </c>
      <c r="G328">
        <v>-34.491587290941403</v>
      </c>
      <c r="H328">
        <v>1.5399881292817801</v>
      </c>
      <c r="I328">
        <v>-13.846358273863199</v>
      </c>
      <c r="J328">
        <v>1.8701330498564099</v>
      </c>
      <c r="K328">
        <v>835.89249564215595</v>
      </c>
      <c r="L328">
        <v>852.39259213453795</v>
      </c>
      <c r="M328">
        <v>71.712359469380402</v>
      </c>
      <c r="N328">
        <v>2.33332209022474</v>
      </c>
      <c r="O328">
        <v>12.1215609531483</v>
      </c>
      <c r="P328">
        <v>14.5664358720738</v>
      </c>
      <c r="Q328">
        <v>-0.144169936195469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Row],[Ticker]],[1]!Table2[[Symbol]:[Industry]],2,FALSE),"-")</f>
        <v>-</v>
      </c>
      <c r="D329" t="s">
        <v>631</v>
      </c>
      <c r="E329">
        <v>21216.238892394998</v>
      </c>
      <c r="F329">
        <v>1240.45</v>
      </c>
      <c r="G329">
        <v>25.1114852372747</v>
      </c>
      <c r="H329">
        <v>-12.289761668374499</v>
      </c>
      <c r="I329">
        <v>43.082333967242597</v>
      </c>
      <c r="J329">
        <v>-3.26800485522761</v>
      </c>
      <c r="K329">
        <v>1288.7782242651999</v>
      </c>
      <c r="L329">
        <v>1024.86808111798</v>
      </c>
      <c r="M329">
        <v>25.357733459559601</v>
      </c>
      <c r="N329">
        <v>0.75320217598973405</v>
      </c>
      <c r="O329">
        <v>20.520778749647299</v>
      </c>
      <c r="P329">
        <v>90.472168905950099</v>
      </c>
      <c r="Q329">
        <v>0.117716906534563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Row],[Ticker]],[1]!Table2[[Symbol]:[Industry]],2,FALSE),"-")</f>
        <v>-</v>
      </c>
      <c r="D330" t="s">
        <v>287</v>
      </c>
      <c r="E330">
        <v>21181.66955128</v>
      </c>
      <c r="F330">
        <v>429.2</v>
      </c>
      <c r="G330">
        <v>180.15134396169699</v>
      </c>
      <c r="H330">
        <v>4.7993580714502198</v>
      </c>
      <c r="I330">
        <v>-0.194178431446179</v>
      </c>
      <c r="J330">
        <v>3.10465586739249</v>
      </c>
      <c r="K330">
        <v>392.29476099057899</v>
      </c>
      <c r="L330">
        <v>330.134605630772</v>
      </c>
      <c r="M330">
        <v>62.900632119257899</v>
      </c>
      <c r="N330">
        <v>1.52693465326325</v>
      </c>
      <c r="O330">
        <v>4.3802423112767999</v>
      </c>
      <c r="P330">
        <v>221.498127340823</v>
      </c>
      <c r="Q330">
        <v>0.19962554578052399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Row],[Ticker]],[1]!Table2[[Symbol]:[Industry]],2,FALSE),"-")</f>
        <v>-</v>
      </c>
      <c r="D331" t="s">
        <v>54</v>
      </c>
      <c r="E331">
        <v>21168.480563714998</v>
      </c>
      <c r="F331">
        <v>1327.65</v>
      </c>
      <c r="G331">
        <v>-35.141535190903802</v>
      </c>
      <c r="H331">
        <v>-5.2939026791972204</v>
      </c>
      <c r="I331">
        <v>-31.335737542342098</v>
      </c>
      <c r="J331">
        <v>-1.43467128093969</v>
      </c>
      <c r="K331">
        <v>1353.02434086527</v>
      </c>
      <c r="L331">
        <v>1410.9155298369201</v>
      </c>
      <c r="M331">
        <v>59.3386195154483</v>
      </c>
      <c r="N331">
        <v>1.2980204626015499</v>
      </c>
      <c r="O331">
        <v>35.276616578164401</v>
      </c>
      <c r="P331">
        <v>11.557852281320899</v>
      </c>
      <c r="Q331">
        <v>6.1284589831345999E-2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Row],[Ticker]],[1]!Table2[[Symbol]:[Industry]],2,FALSE),"-")</f>
        <v>-</v>
      </c>
      <c r="D332" t="s">
        <v>771</v>
      </c>
      <c r="E332">
        <v>21168.423994550001</v>
      </c>
      <c r="F332">
        <v>1510.1</v>
      </c>
      <c r="G332">
        <v>14.3273172025868</v>
      </c>
      <c r="H332">
        <v>5.4892171497524496</v>
      </c>
      <c r="I332">
        <v>6.8378836967638001</v>
      </c>
      <c r="J332">
        <v>4.9757733937819104</v>
      </c>
      <c r="K332">
        <v>1324.2331432348501</v>
      </c>
      <c r="L332">
        <v>1192.1203599258799</v>
      </c>
      <c r="M332">
        <v>76.943629276865906</v>
      </c>
      <c r="N332">
        <v>0.85985492844887901</v>
      </c>
      <c r="O332">
        <v>1.18535196344613</v>
      </c>
      <c r="P332">
        <v>52.820927996761597</v>
      </c>
      <c r="Q332">
        <v>5.22150837067E-2</v>
      </c>
    </row>
    <row r="333" spans="1:17" hidden="1" x14ac:dyDescent="0.3">
      <c r="A333" t="s">
        <v>772</v>
      </c>
      <c r="B333" t="s">
        <v>773</v>
      </c>
      <c r="C333" t="str">
        <f>IFERROR(VLOOKUP(Table1[[#This Row],[Ticker]],[1]!Table2[[Symbol]:[Industry]],2,FALSE),"-")</f>
        <v>-</v>
      </c>
      <c r="D333" t="s">
        <v>40</v>
      </c>
      <c r="E333">
        <v>21049.239315029899</v>
      </c>
      <c r="F333">
        <v>952.95</v>
      </c>
      <c r="G333">
        <v>-5.9430704323384997</v>
      </c>
      <c r="H333">
        <v>4.7093153597430302</v>
      </c>
      <c r="I333">
        <v>-2.0977801058044498</v>
      </c>
      <c r="J333">
        <v>-1.60837225113643</v>
      </c>
      <c r="K333">
        <v>924.75461856755805</v>
      </c>
      <c r="M333">
        <v>46.725522660464399</v>
      </c>
      <c r="N333">
        <v>0.66471731245036103</v>
      </c>
      <c r="O333">
        <v>7.5607324623537302</v>
      </c>
      <c r="P333">
        <v>33.991844769403798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Row],[Ticker]],[1]!Table2[[Symbol]:[Industry]],2,FALSE),"-")</f>
        <v>-</v>
      </c>
      <c r="D334" t="s">
        <v>502</v>
      </c>
      <c r="E334">
        <v>20921.113034549999</v>
      </c>
      <c r="F334">
        <v>805.5</v>
      </c>
      <c r="G334">
        <v>0.57972526489172005</v>
      </c>
      <c r="H334">
        <v>-3.9426241835595</v>
      </c>
      <c r="I334">
        <v>-12.182464287180901</v>
      </c>
      <c r="J334">
        <v>0.15337790443059199</v>
      </c>
      <c r="K334">
        <v>782.62646521276804</v>
      </c>
      <c r="L334">
        <v>738.16920209528803</v>
      </c>
      <c r="M334">
        <v>59.014600759307299</v>
      </c>
      <c r="N334">
        <v>1.04092053799554</v>
      </c>
      <c r="O334">
        <v>13.432650527622499</v>
      </c>
      <c r="P334">
        <v>34.676475505768202</v>
      </c>
      <c r="Q334">
        <v>1.7850682525955001E-2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Row],[Ticker]],[1]!Table2[[Symbol]:[Industry]],2,FALSE),"-")</f>
        <v>-</v>
      </c>
      <c r="D335" t="s">
        <v>133</v>
      </c>
      <c r="E335">
        <v>20909.39592771</v>
      </c>
      <c r="F335">
        <v>1488.1</v>
      </c>
      <c r="G335">
        <v>198.21231888260499</v>
      </c>
      <c r="H335">
        <v>1.5122874040959</v>
      </c>
      <c r="I335">
        <v>15.1358517157559</v>
      </c>
      <c r="J335">
        <v>0.68606627211029603</v>
      </c>
      <c r="K335">
        <v>1415.61979943295</v>
      </c>
      <c r="L335">
        <v>1122.3571311031801</v>
      </c>
      <c r="M335">
        <v>50.032787596982999</v>
      </c>
      <c r="N335">
        <v>0.88907982614963199</v>
      </c>
      <c r="O335">
        <v>5.8396613130837904</v>
      </c>
      <c r="P335">
        <v>235.15765765765701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Row],[Ticker]],[1]!Table2[[Symbol]:[Industry]],2,FALSE),"-")</f>
        <v>-</v>
      </c>
      <c r="D336" t="s">
        <v>379</v>
      </c>
      <c r="E336">
        <v>20753.7889846</v>
      </c>
      <c r="F336">
        <v>518</v>
      </c>
      <c r="G336">
        <v>60.625490239558403</v>
      </c>
      <c r="H336">
        <v>-0.86166795834826904</v>
      </c>
      <c r="I336">
        <v>26.355884201309699</v>
      </c>
      <c r="J336">
        <v>3.3975713609352201</v>
      </c>
      <c r="K336">
        <v>474.11093068341103</v>
      </c>
      <c r="L336">
        <v>396.41425898298502</v>
      </c>
      <c r="M336">
        <v>60.9728537659431</v>
      </c>
      <c r="N336">
        <v>0.91279260113301597</v>
      </c>
      <c r="O336">
        <v>10.878378378378301</v>
      </c>
      <c r="P336">
        <v>107.158568286342</v>
      </c>
      <c r="Q336">
        <v>3.4655262558726002E-2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Row],[Ticker]],[1]!Table2[[Symbol]:[Industry]],2,FALSE),"-")</f>
        <v>-</v>
      </c>
      <c r="D337" t="s">
        <v>416</v>
      </c>
      <c r="E337">
        <v>20635.373823865</v>
      </c>
      <c r="F337">
        <v>648.35</v>
      </c>
      <c r="G337">
        <v>73.581457972709501</v>
      </c>
      <c r="H337">
        <v>13.019018502611001</v>
      </c>
      <c r="I337">
        <v>9.4063451898474906</v>
      </c>
      <c r="J337">
        <v>13.1607112663447</v>
      </c>
      <c r="K337">
        <v>557.69041299785101</v>
      </c>
      <c r="L337">
        <v>482.42501245624902</v>
      </c>
      <c r="M337">
        <v>87.217077382777006</v>
      </c>
      <c r="N337">
        <v>1.7087473854684301</v>
      </c>
      <c r="O337">
        <v>0.95627361764478702</v>
      </c>
      <c r="P337">
        <v>115.90076590076499</v>
      </c>
      <c r="Q337">
        <v>0.14496025965082701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Row],[Ticker]],[1]!Table2[[Symbol]:[Industry]],2,FALSE),"-")</f>
        <v>-</v>
      </c>
      <c r="D338" t="s">
        <v>130</v>
      </c>
      <c r="E338">
        <v>20579.024536505</v>
      </c>
      <c r="F338">
        <v>740.15</v>
      </c>
      <c r="G338">
        <v>61.0928348901679</v>
      </c>
      <c r="H338">
        <v>4.7888381486889999</v>
      </c>
      <c r="I338">
        <v>-9.8306347438405393</v>
      </c>
      <c r="J338">
        <v>3.49888092886729</v>
      </c>
      <c r="K338">
        <v>671.434198463896</v>
      </c>
      <c r="L338">
        <v>595.97502926529398</v>
      </c>
      <c r="M338">
        <v>75.979444682445205</v>
      </c>
      <c r="N338">
        <v>0.98338261153302098</v>
      </c>
      <c r="O338">
        <v>0.69580490441125598</v>
      </c>
      <c r="P338">
        <v>91.748704663212393</v>
      </c>
      <c r="Q338">
        <v>4.4444310532106998E-2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Row],[Ticker]],[1]!Table2[[Symbol]:[Industry]],2,FALSE),"-")</f>
        <v>-</v>
      </c>
      <c r="D339" t="s">
        <v>553</v>
      </c>
      <c r="E339">
        <v>20516.851210199999</v>
      </c>
      <c r="F339">
        <v>1596.3</v>
      </c>
      <c r="G339">
        <v>-34.379051318692298</v>
      </c>
      <c r="H339">
        <v>2.1357830379434799</v>
      </c>
      <c r="I339">
        <v>-7.6004494052693001</v>
      </c>
      <c r="J339">
        <v>-3.0083084578418299E-2</v>
      </c>
      <c r="K339">
        <v>1495.58881634364</v>
      </c>
      <c r="L339">
        <v>1488.3718175665399</v>
      </c>
      <c r="M339">
        <v>64.534233053699197</v>
      </c>
      <c r="N339">
        <v>0.94985630737539495</v>
      </c>
      <c r="O339">
        <v>10.972248324249801</v>
      </c>
      <c r="P339">
        <v>25.791962174940799</v>
      </c>
      <c r="Q339">
        <v>-8.7785205581109998E-2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Row],[Ticker]],[1]!Table2[[Symbol]:[Industry]],2,FALSE),"-")</f>
        <v>-</v>
      </c>
      <c r="D340" t="s">
        <v>21</v>
      </c>
      <c r="E340">
        <v>20455.875294059999</v>
      </c>
      <c r="F340">
        <v>736.85</v>
      </c>
      <c r="G340">
        <v>16.208529529979899</v>
      </c>
      <c r="H340">
        <v>23.079709212867499</v>
      </c>
      <c r="I340">
        <v>-18.902231591646</v>
      </c>
      <c r="J340">
        <v>6.6914441873599699</v>
      </c>
      <c r="K340">
        <v>647.72529090035596</v>
      </c>
      <c r="L340">
        <v>636.645119522904</v>
      </c>
      <c r="M340">
        <v>62.815488844474601</v>
      </c>
      <c r="N340">
        <v>1.1472354196021399</v>
      </c>
      <c r="O340">
        <v>18.070163533962099</v>
      </c>
      <c r="P340">
        <v>56.910136286201002</v>
      </c>
      <c r="Q340">
        <v>8.7917364820852995E-2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Row],[Ticker]],[1]!Table2[[Symbol]:[Industry]],2,FALSE),"-")</f>
        <v>-</v>
      </c>
      <c r="D341" t="s">
        <v>133</v>
      </c>
      <c r="E341">
        <v>20378.4790118649</v>
      </c>
      <c r="F341">
        <v>1800.2</v>
      </c>
      <c r="G341">
        <v>172.09492050356701</v>
      </c>
      <c r="H341">
        <v>-10.574520055999701</v>
      </c>
      <c r="I341">
        <v>12.904932311430001</v>
      </c>
      <c r="J341">
        <v>0.64043148902464198</v>
      </c>
      <c r="K341">
        <v>1872.6739068858401</v>
      </c>
      <c r="L341">
        <v>1480.8967527672701</v>
      </c>
      <c r="M341">
        <v>39.037121843729203</v>
      </c>
      <c r="N341">
        <v>1.2193960737409799</v>
      </c>
      <c r="O341">
        <v>20.031297270969699</v>
      </c>
      <c r="P341">
        <v>233.60707543543899</v>
      </c>
      <c r="Q341">
        <v>0.103523161242909</v>
      </c>
    </row>
    <row r="342" spans="1:17" hidden="1" x14ac:dyDescent="0.3">
      <c r="A342" t="s">
        <v>790</v>
      </c>
      <c r="B342" t="s">
        <v>791</v>
      </c>
      <c r="C342" t="str">
        <f>IFERROR(VLOOKUP(Table1[[#This Row],[Ticker]],[1]!Table2[[Symbol]:[Industry]],2,FALSE),"-")</f>
        <v>-</v>
      </c>
      <c r="D342" t="s">
        <v>255</v>
      </c>
      <c r="E342">
        <v>20356.167513044998</v>
      </c>
      <c r="F342">
        <v>706.55</v>
      </c>
      <c r="G342">
        <v>46.165870429616902</v>
      </c>
      <c r="H342">
        <v>7.3037606100757104</v>
      </c>
      <c r="I342">
        <v>33.060393955681398</v>
      </c>
      <c r="J342">
        <v>1.64700254215457</v>
      </c>
      <c r="K342">
        <v>641.301810306265</v>
      </c>
      <c r="L342">
        <v>538.18514382595401</v>
      </c>
      <c r="M342">
        <v>61.469908929680301</v>
      </c>
      <c r="N342">
        <v>0.93832476894058903</v>
      </c>
      <c r="O342">
        <v>3.6586228858537901</v>
      </c>
      <c r="P342">
        <v>84.936526632639598</v>
      </c>
      <c r="Q342">
        <v>-3.4834118653837003E-2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Row],[Ticker]],[1]!Table2[[Symbol]:[Industry]],2,FALSE),"-")</f>
        <v>-</v>
      </c>
      <c r="D343" t="s">
        <v>533</v>
      </c>
      <c r="E343">
        <v>20251.5316933049</v>
      </c>
      <c r="F343">
        <v>1795.05</v>
      </c>
      <c r="G343">
        <v>23.520341431568902</v>
      </c>
      <c r="H343">
        <v>1.5888300743019199E-2</v>
      </c>
      <c r="I343">
        <v>10.388348287148901</v>
      </c>
      <c r="J343">
        <v>1.43064406586792</v>
      </c>
      <c r="K343">
        <v>1743.4669829004299</v>
      </c>
      <c r="L343">
        <v>1591.1200340228199</v>
      </c>
      <c r="M343">
        <v>62.120006898759499</v>
      </c>
      <c r="N343">
        <v>0.71131359212770096</v>
      </c>
      <c r="O343">
        <v>5.9552658700314698</v>
      </c>
      <c r="P343">
        <v>57.903764954257497</v>
      </c>
    </row>
    <row r="344" spans="1:17" hidden="1" x14ac:dyDescent="0.3">
      <c r="A344" t="s">
        <v>794</v>
      </c>
      <c r="B344" t="s">
        <v>795</v>
      </c>
      <c r="C344" t="str">
        <f>IFERROR(VLOOKUP(Table1[[#This Row],[Ticker]],[1]!Table2[[Symbol]:[Industry]],2,FALSE),"-")</f>
        <v>-</v>
      </c>
      <c r="D344" t="s">
        <v>133</v>
      </c>
      <c r="E344">
        <v>20173.740000000002</v>
      </c>
      <c r="F344">
        <v>153</v>
      </c>
      <c r="G344">
        <v>5.5859178207876701</v>
      </c>
      <c r="H344">
        <v>3.0464856781106602</v>
      </c>
      <c r="I344">
        <v>5.3989639017784299</v>
      </c>
      <c r="J344">
        <v>-1.60346274497927</v>
      </c>
      <c r="K344">
        <v>142.26624317967801</v>
      </c>
      <c r="L344">
        <v>131.52304750493801</v>
      </c>
      <c r="M344">
        <v>53.328059728626101</v>
      </c>
      <c r="N344">
        <v>0.84402102804326296</v>
      </c>
      <c r="O344">
        <v>1.20915032679738</v>
      </c>
      <c r="P344">
        <v>34.801762114537397</v>
      </c>
    </row>
    <row r="345" spans="1:17" hidden="1" x14ac:dyDescent="0.3">
      <c r="A345" t="s">
        <v>796</v>
      </c>
      <c r="B345" t="s">
        <v>797</v>
      </c>
      <c r="C345" t="str">
        <f>IFERROR(VLOOKUP(Table1[[#This Row],[Ticker]],[1]!Table2[[Symbol]:[Industry]],2,FALSE),"-")</f>
        <v>-</v>
      </c>
      <c r="D345" t="s">
        <v>133</v>
      </c>
      <c r="E345">
        <v>20155.501969815999</v>
      </c>
      <c r="F345">
        <v>342.71</v>
      </c>
      <c r="G345">
        <v>-15.544635196174999</v>
      </c>
      <c r="H345">
        <v>-1.6359803756972</v>
      </c>
      <c r="I345">
        <v>-8.2689313975402605</v>
      </c>
      <c r="J345">
        <v>-3.7941609433726202</v>
      </c>
      <c r="K345">
        <v>340.55571213216302</v>
      </c>
      <c r="L345">
        <v>335.344264587841</v>
      </c>
      <c r="M345">
        <v>42.778347382377802</v>
      </c>
      <c r="N345">
        <v>0.6744947072152</v>
      </c>
      <c r="O345">
        <v>6.5040413177321899</v>
      </c>
      <c r="P345">
        <v>15.7804054054053</v>
      </c>
      <c r="Q345">
        <v>-0.10379904096142301</v>
      </c>
    </row>
    <row r="346" spans="1:17" hidden="1" x14ac:dyDescent="0.3">
      <c r="A346" t="s">
        <v>798</v>
      </c>
      <c r="B346" t="s">
        <v>799</v>
      </c>
      <c r="C346" t="str">
        <f>IFERROR(VLOOKUP(Table1[[#This Row],[Ticker]],[1]!Table2[[Symbol]:[Industry]],2,FALSE),"-")</f>
        <v>-</v>
      </c>
      <c r="D346" t="s">
        <v>130</v>
      </c>
      <c r="E346">
        <v>20041.043549400001</v>
      </c>
      <c r="F346">
        <v>13912.75</v>
      </c>
      <c r="G346">
        <v>207.340456663456</v>
      </c>
      <c r="H346">
        <v>-2.6984162006006098</v>
      </c>
      <c r="I346">
        <v>59.791152630588101</v>
      </c>
      <c r="J346">
        <v>-0.57686859134345803</v>
      </c>
      <c r="K346">
        <v>12603.7552962563</v>
      </c>
      <c r="L346">
        <v>8942.6467677425808</v>
      </c>
      <c r="M346">
        <v>41.723686319208099</v>
      </c>
      <c r="N346">
        <v>0.24754150301595501</v>
      </c>
      <c r="O346">
        <v>12.861224416452499</v>
      </c>
      <c r="P346">
        <v>256.55433111225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Row],[Ticker]],[1]!Table2[[Symbol]:[Industry]],2,FALSE),"-")</f>
        <v>-</v>
      </c>
      <c r="D347" t="s">
        <v>231</v>
      </c>
      <c r="E347">
        <v>19999.039934109998</v>
      </c>
      <c r="F347">
        <v>459.7</v>
      </c>
      <c r="G347">
        <v>35.755292414294701</v>
      </c>
      <c r="H347">
        <v>2.2858508523240402</v>
      </c>
      <c r="I347">
        <v>42.369900262549102</v>
      </c>
      <c r="J347">
        <v>-2.31119760206247</v>
      </c>
      <c r="K347">
        <v>426.86793956762102</v>
      </c>
      <c r="L347">
        <v>356.45751487502503</v>
      </c>
      <c r="M347">
        <v>53.3573707624899</v>
      </c>
      <c r="N347">
        <v>0.625810245615252</v>
      </c>
      <c r="O347">
        <v>14.759625842941</v>
      </c>
      <c r="P347">
        <v>66.407239819004502</v>
      </c>
      <c r="Q347">
        <v>5.5326610819468998E-2</v>
      </c>
    </row>
    <row r="348" spans="1:17" hidden="1" x14ac:dyDescent="0.3">
      <c r="A348" t="s">
        <v>802</v>
      </c>
      <c r="B348" t="s">
        <v>803</v>
      </c>
      <c r="C348" t="str">
        <f>IFERROR(VLOOKUP(Table1[[#This Row],[Ticker]],[1]!Table2[[Symbol]:[Industry]],2,FALSE),"-")</f>
        <v>-</v>
      </c>
      <c r="D348" t="s">
        <v>804</v>
      </c>
      <c r="E348">
        <v>19939.432387875</v>
      </c>
      <c r="F348">
        <v>1836.25</v>
      </c>
      <c r="G348">
        <v>4.2625012740656603</v>
      </c>
      <c r="H348">
        <v>-12.231586676137001</v>
      </c>
      <c r="I348">
        <v>15.7268931691031</v>
      </c>
      <c r="J348">
        <v>-3.9087304004176802</v>
      </c>
      <c r="K348">
        <v>1649.1496213160499</v>
      </c>
      <c r="M348">
        <v>65.463393950232799</v>
      </c>
      <c r="O348">
        <v>5.5656909462219204</v>
      </c>
      <c r="P348">
        <v>49.088620955628599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46</v>
      </c>
      <c r="E349">
        <v>19850.011290319999</v>
      </c>
      <c r="F349">
        <v>1706.8</v>
      </c>
      <c r="G349">
        <v>221.271078753202</v>
      </c>
      <c r="H349">
        <v>0.61191623614241397</v>
      </c>
      <c r="I349">
        <v>93.872804154939999</v>
      </c>
      <c r="J349">
        <v>6.9544413671152796</v>
      </c>
      <c r="K349">
        <v>1425.59077805738</v>
      </c>
      <c r="L349">
        <v>1008.93203259081</v>
      </c>
      <c r="M349">
        <v>73.067439188013793</v>
      </c>
      <c r="N349">
        <v>0.55339701342505498</v>
      </c>
      <c r="O349">
        <v>0.89055542535738597</v>
      </c>
      <c r="P349">
        <v>295.09259259259198</v>
      </c>
      <c r="Q349">
        <v>0.178779104454728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628</v>
      </c>
      <c r="E350">
        <v>19816.680852540001</v>
      </c>
      <c r="F350">
        <v>39.380000000000003</v>
      </c>
      <c r="G350">
        <v>0.33532882956899002</v>
      </c>
      <c r="H350">
        <v>2.9317230281367399</v>
      </c>
      <c r="I350">
        <v>-32.115149571337902</v>
      </c>
      <c r="J350">
        <v>8.0139510760273804</v>
      </c>
      <c r="K350">
        <v>38.282319212508199</v>
      </c>
      <c r="L350">
        <v>38.506649518608498</v>
      </c>
      <c r="M350">
        <v>61.7121524555481</v>
      </c>
      <c r="N350">
        <v>1.73450942378314</v>
      </c>
      <c r="O350">
        <v>34.332148298628702</v>
      </c>
      <c r="P350">
        <v>24.423380726698198</v>
      </c>
      <c r="Q350">
        <v>5.6622270420143998E-2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431</v>
      </c>
      <c r="E351">
        <v>19811.085096164999</v>
      </c>
      <c r="F351">
        <v>1387.65</v>
      </c>
      <c r="G351">
        <v>49.363502063227799</v>
      </c>
      <c r="H351">
        <v>8.9798573366332306</v>
      </c>
      <c r="I351">
        <v>25.242597525279699</v>
      </c>
      <c r="J351">
        <v>2.0723070239789698</v>
      </c>
      <c r="K351">
        <v>1242.15815720304</v>
      </c>
      <c r="L351">
        <v>1036.2451747166599</v>
      </c>
      <c r="M351">
        <v>62.815155610166002</v>
      </c>
      <c r="N351">
        <v>0.86555585770196797</v>
      </c>
      <c r="O351">
        <v>11.245631102943801</v>
      </c>
      <c r="P351">
        <v>91.4</v>
      </c>
      <c r="Q351">
        <v>0.171752500681144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416</v>
      </c>
      <c r="E352">
        <v>19680.93159615</v>
      </c>
      <c r="F352">
        <v>318.3</v>
      </c>
      <c r="G352">
        <v>33.078449722087903</v>
      </c>
      <c r="H352">
        <v>-4.7340720942508998</v>
      </c>
      <c r="I352">
        <v>28.306445196544399</v>
      </c>
      <c r="J352">
        <v>-1.13593300909271</v>
      </c>
      <c r="K352">
        <v>315.44808588882699</v>
      </c>
      <c r="L352">
        <v>265.14980608126803</v>
      </c>
      <c r="M352">
        <v>44.697083010435001</v>
      </c>
      <c r="N352">
        <v>0.86859384239112802</v>
      </c>
      <c r="O352">
        <v>11.8127552623311</v>
      </c>
      <c r="P352">
        <v>71.313240043056993</v>
      </c>
      <c r="Q352">
        <v>5.5972680588213003E-2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513</v>
      </c>
      <c r="E353">
        <v>19519.571889300001</v>
      </c>
      <c r="F353">
        <v>2166.15</v>
      </c>
      <c r="G353">
        <v>14.2480579401381</v>
      </c>
      <c r="H353">
        <v>-21.0776357336999</v>
      </c>
      <c r="I353">
        <v>-48.912627629327197</v>
      </c>
      <c r="J353">
        <v>-7.0331937544926504</v>
      </c>
      <c r="K353">
        <v>2391.6913453362799</v>
      </c>
      <c r="L353">
        <v>2531.68475922877</v>
      </c>
      <c r="M353">
        <v>43.892684496550203</v>
      </c>
      <c r="N353">
        <v>1.60190648230467</v>
      </c>
      <c r="O353">
        <v>79.858273896082906</v>
      </c>
      <c r="P353">
        <v>48.163474692202399</v>
      </c>
      <c r="Q353">
        <v>4.7619503689610002E-2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77</v>
      </c>
      <c r="E354">
        <v>19518.932049899999</v>
      </c>
      <c r="F354">
        <v>826.05</v>
      </c>
      <c r="G354">
        <v>-33.098040809240501</v>
      </c>
      <c r="H354">
        <v>-5.4304846117540997</v>
      </c>
      <c r="I354">
        <v>-33.7177800165626</v>
      </c>
      <c r="J354">
        <v>1.9367553969359601</v>
      </c>
      <c r="K354">
        <v>812.54910707845602</v>
      </c>
      <c r="L354">
        <v>848.20044766209401</v>
      </c>
      <c r="M354">
        <v>63.670168175596203</v>
      </c>
      <c r="N354">
        <v>1.00389939505635</v>
      </c>
      <c r="O354">
        <v>28.103625688517599</v>
      </c>
      <c r="P354">
        <v>18.007142857142799</v>
      </c>
      <c r="Q354">
        <v>-0.100703489940771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393</v>
      </c>
      <c r="E355">
        <v>19398.891081369999</v>
      </c>
      <c r="F355">
        <v>8175.55</v>
      </c>
      <c r="G355">
        <v>-4.7980338572751702</v>
      </c>
      <c r="H355">
        <v>-5.0945503165911301</v>
      </c>
      <c r="I355">
        <v>10.753678104757901</v>
      </c>
      <c r="J355">
        <v>-3.6840583675332201</v>
      </c>
      <c r="K355">
        <v>7783.6764937981297</v>
      </c>
      <c r="L355">
        <v>7085.49562439294</v>
      </c>
      <c r="M355">
        <v>55.821927833373699</v>
      </c>
      <c r="N355">
        <v>1.2792040403220299</v>
      </c>
      <c r="O355">
        <v>9.8397049739772804</v>
      </c>
      <c r="P355">
        <v>49.009404731527702</v>
      </c>
      <c r="Q355">
        <v>1.2960507855852E-2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631</v>
      </c>
      <c r="E356">
        <v>19397.782278448001</v>
      </c>
      <c r="F356">
        <v>134.54</v>
      </c>
      <c r="G356">
        <v>84.567109043358201</v>
      </c>
      <c r="H356">
        <v>14.821998403586299</v>
      </c>
      <c r="I356">
        <v>15.6484233651111</v>
      </c>
      <c r="J356">
        <v>17.8957304054681</v>
      </c>
      <c r="K356">
        <v>115.65912029507599</v>
      </c>
      <c r="L356">
        <v>98.050316351270197</v>
      </c>
      <c r="M356">
        <v>72.527119627134695</v>
      </c>
      <c r="N356">
        <v>1.02789333320724</v>
      </c>
      <c r="O356">
        <v>2.2223873940835501</v>
      </c>
      <c r="P356">
        <v>118.764227642276</v>
      </c>
      <c r="Q356">
        <v>5.4539696313678998E-2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258</v>
      </c>
      <c r="E357">
        <v>19351.955266199999</v>
      </c>
      <c r="F357">
        <v>2437</v>
      </c>
      <c r="G357">
        <v>193.149286133354</v>
      </c>
      <c r="H357">
        <v>3.8767372058993699</v>
      </c>
      <c r="I357">
        <v>152.03214598927801</v>
      </c>
      <c r="J357">
        <v>0.69952057409687796</v>
      </c>
      <c r="K357">
        <v>2069.0500813271401</v>
      </c>
      <c r="L357">
        <v>1429.03127100507</v>
      </c>
      <c r="M357">
        <v>67.5745930292032</v>
      </c>
      <c r="N357">
        <v>0.558167932720816</v>
      </c>
      <c r="O357">
        <v>10.135412392285501</v>
      </c>
      <c r="P357">
        <v>231.54207196789301</v>
      </c>
      <c r="Q357">
        <v>0.16307920666548401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40</v>
      </c>
      <c r="E358">
        <v>19344.551365920001</v>
      </c>
      <c r="F358">
        <v>526.79999999999995</v>
      </c>
      <c r="G358">
        <v>42.643824082538103</v>
      </c>
      <c r="H358">
        <v>19.747644793654398</v>
      </c>
      <c r="I358">
        <v>-12.5847647686738</v>
      </c>
      <c r="J358">
        <v>2.5128625611864099</v>
      </c>
      <c r="K358">
        <v>476.20517179436803</v>
      </c>
      <c r="L358">
        <v>430.034334698799</v>
      </c>
      <c r="M358">
        <v>60.909619865043297</v>
      </c>
      <c r="N358">
        <v>1.5481114884357801</v>
      </c>
      <c r="O358">
        <v>8.9312832194381198</v>
      </c>
      <c r="P358">
        <v>76.778523489932795</v>
      </c>
      <c r="Q358">
        <v>0.119503144500511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290</v>
      </c>
      <c r="E359">
        <v>19322.978549759999</v>
      </c>
      <c r="F359">
        <v>1756.8</v>
      </c>
      <c r="G359">
        <v>-6.5601141528304998</v>
      </c>
      <c r="H359">
        <v>-7.7420291949112396</v>
      </c>
      <c r="I359">
        <v>-25.840263692373899</v>
      </c>
      <c r="J359">
        <v>-7.3782095277514701</v>
      </c>
      <c r="K359">
        <v>1836.0233877645901</v>
      </c>
      <c r="L359">
        <v>1831.5373687348099</v>
      </c>
      <c r="M359">
        <v>34.249591918126903</v>
      </c>
      <c r="N359">
        <v>1.82013011952405</v>
      </c>
      <c r="O359">
        <v>39.9675546448087</v>
      </c>
      <c r="P359">
        <v>22.814498933901898</v>
      </c>
      <c r="Q359">
        <v>4.8988487333156E-2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167</v>
      </c>
      <c r="E360">
        <v>19203.640571025</v>
      </c>
      <c r="F360">
        <v>803.15</v>
      </c>
      <c r="G360">
        <v>157.03739925946499</v>
      </c>
      <c r="H360">
        <v>-12.782652352624799</v>
      </c>
      <c r="I360">
        <v>55.312656296771998</v>
      </c>
      <c r="J360">
        <v>0.74005250078374496</v>
      </c>
      <c r="K360">
        <v>812.33372368475</v>
      </c>
      <c r="L360">
        <v>642.64771225306299</v>
      </c>
      <c r="M360">
        <v>50.7012059864146</v>
      </c>
      <c r="N360">
        <v>0.99582055062008501</v>
      </c>
      <c r="O360">
        <v>22.019548029633299</v>
      </c>
      <c r="P360">
        <v>195.167217934582</v>
      </c>
      <c r="Q360">
        <v>0.16901630247291199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Row],[Ticker]],[1]!Table2[[Symbol]:[Industry]],2,FALSE),"-")</f>
        <v>-</v>
      </c>
      <c r="D361" t="s">
        <v>173</v>
      </c>
      <c r="E361">
        <v>19140.8709308</v>
      </c>
      <c r="F361">
        <v>339.25</v>
      </c>
      <c r="G361">
        <v>-8.6584750686008203</v>
      </c>
      <c r="H361">
        <v>13.7253831071367</v>
      </c>
      <c r="I361">
        <v>-22.621150258958298</v>
      </c>
      <c r="J361">
        <v>6.1777971651071004</v>
      </c>
      <c r="K361">
        <v>315.287807561085</v>
      </c>
      <c r="L361">
        <v>313.45372575383197</v>
      </c>
      <c r="M361">
        <v>68.023528965210701</v>
      </c>
      <c r="N361">
        <v>0.91750092892465396</v>
      </c>
      <c r="O361">
        <v>19.8968312453942</v>
      </c>
      <c r="P361">
        <v>33.3005893909626</v>
      </c>
      <c r="Q361">
        <v>-4.1711745815085001E-2</v>
      </c>
    </row>
    <row r="362" spans="1:17" hidden="1" x14ac:dyDescent="0.3">
      <c r="A362" t="s">
        <v>831</v>
      </c>
      <c r="B362" t="s">
        <v>832</v>
      </c>
      <c r="C362" t="str">
        <f>IFERROR(VLOOKUP(Table1[[#This Row],[Ticker]],[1]!Table2[[Symbol]:[Industry]],2,FALSE),"-")</f>
        <v>-</v>
      </c>
      <c r="D362" t="s">
        <v>54</v>
      </c>
      <c r="E362">
        <v>19041.918655725</v>
      </c>
      <c r="F362">
        <v>446.45</v>
      </c>
      <c r="G362">
        <v>9.2031011095500297</v>
      </c>
      <c r="H362">
        <v>7.19108432131463</v>
      </c>
      <c r="I362">
        <v>20.667493004587499</v>
      </c>
      <c r="J362">
        <v>-3.41405553320193</v>
      </c>
      <c r="K362">
        <v>402.964963409956</v>
      </c>
      <c r="M362">
        <v>48.565773912106401</v>
      </c>
      <c r="O362">
        <v>9.0715645649008803</v>
      </c>
      <c r="P362">
        <v>52.893835616438302</v>
      </c>
    </row>
    <row r="363" spans="1:17" x14ac:dyDescent="0.3">
      <c r="A363" t="s">
        <v>833</v>
      </c>
      <c r="B363" t="s">
        <v>834</v>
      </c>
      <c r="C363" t="str">
        <f>IFERROR(VLOOKUP(Table1[[#This Row],[Ticker]],[1]!Table2[[Symbol]:[Industry]],2,FALSE),"-")</f>
        <v>-</v>
      </c>
      <c r="D363" t="s">
        <v>681</v>
      </c>
      <c r="E363">
        <v>19011.547139999999</v>
      </c>
      <c r="F363">
        <v>4565.2</v>
      </c>
      <c r="G363">
        <v>100.261404411206</v>
      </c>
      <c r="H363">
        <v>1.1654553429052801</v>
      </c>
      <c r="I363">
        <v>15.390827572037001</v>
      </c>
      <c r="J363">
        <v>-1.4571649836098099</v>
      </c>
      <c r="K363">
        <v>4450.1557638985096</v>
      </c>
      <c r="L363">
        <v>3499.7166629096901</v>
      </c>
      <c r="M363">
        <v>41.930002356232798</v>
      </c>
      <c r="N363">
        <v>0.48167984793302798</v>
      </c>
      <c r="O363">
        <v>20.213791290633399</v>
      </c>
      <c r="P363">
        <v>150.47046882286699</v>
      </c>
      <c r="Q363">
        <v>0.13915047294368099</v>
      </c>
    </row>
    <row r="364" spans="1:17" x14ac:dyDescent="0.3">
      <c r="A364" t="s">
        <v>835</v>
      </c>
      <c r="B364" t="s">
        <v>836</v>
      </c>
      <c r="C364" t="str">
        <f>IFERROR(VLOOKUP(Table1[[#This Row],[Ticker]],[1]!Table2[[Symbol]:[Industry]],2,FALSE),"-")</f>
        <v>-</v>
      </c>
      <c r="D364" t="s">
        <v>133</v>
      </c>
      <c r="E364">
        <v>18978.355699029999</v>
      </c>
      <c r="F364">
        <v>555.1</v>
      </c>
      <c r="G364">
        <v>148.968314770093</v>
      </c>
      <c r="H364">
        <v>25.392497231300698</v>
      </c>
      <c r="I364">
        <v>59.658630673233901</v>
      </c>
      <c r="J364">
        <v>5.99318720620691</v>
      </c>
      <c r="K364">
        <v>463.164552098326</v>
      </c>
      <c r="L364">
        <v>355.34599555979901</v>
      </c>
      <c r="M364">
        <v>75.993699921776994</v>
      </c>
      <c r="N364">
        <v>1.20027364424598</v>
      </c>
      <c r="O364">
        <v>1.7834624392001299</v>
      </c>
      <c r="P364">
        <v>206.17760617760601</v>
      </c>
      <c r="Q364">
        <v>0.209656738209377</v>
      </c>
    </row>
    <row r="365" spans="1:17" x14ac:dyDescent="0.3">
      <c r="A365" t="s">
        <v>837</v>
      </c>
      <c r="B365" t="s">
        <v>838</v>
      </c>
      <c r="C365" t="str">
        <f>IFERROR(VLOOKUP(Table1[[#This Row],[Ticker]],[1]!Table2[[Symbol]:[Industry]],2,FALSE),"-")</f>
        <v>-</v>
      </c>
      <c r="D365" t="s">
        <v>167</v>
      </c>
      <c r="E365">
        <v>18900.961246979899</v>
      </c>
      <c r="F365">
        <v>594.6</v>
      </c>
      <c r="G365">
        <v>24.214366096649702</v>
      </c>
      <c r="H365">
        <v>-5.8501121509596503</v>
      </c>
      <c r="I365">
        <v>43.061074417128701</v>
      </c>
      <c r="J365">
        <v>-0.61122212309986601</v>
      </c>
      <c r="K365">
        <v>595.52152602003196</v>
      </c>
      <c r="L365">
        <v>509.11940636748699</v>
      </c>
      <c r="M365">
        <v>36.720373854788399</v>
      </c>
      <c r="N365">
        <v>0.397713760309021</v>
      </c>
      <c r="O365">
        <v>13.706693575512899</v>
      </c>
      <c r="P365">
        <v>90.576923076923094</v>
      </c>
      <c r="Q365">
        <v>0.15779687158665101</v>
      </c>
    </row>
    <row r="366" spans="1:17" x14ac:dyDescent="0.3">
      <c r="A366" t="s">
        <v>839</v>
      </c>
      <c r="B366" t="s">
        <v>840</v>
      </c>
      <c r="C366" t="str">
        <f>IFERROR(VLOOKUP(Table1[[#This Row],[Ticker]],[1]!Table2[[Symbol]:[Industry]],2,FALSE),"-")</f>
        <v>-</v>
      </c>
      <c r="D366" t="s">
        <v>548</v>
      </c>
      <c r="E366">
        <v>18846.402423</v>
      </c>
      <c r="F366">
        <v>3800.95</v>
      </c>
      <c r="G366">
        <v>-37.1858317461311</v>
      </c>
      <c r="H366">
        <v>1.64137847704075</v>
      </c>
      <c r="I366">
        <v>-3.6260518107999302</v>
      </c>
      <c r="J366">
        <v>4.0288085369052098</v>
      </c>
      <c r="K366">
        <v>3542.0526092192099</v>
      </c>
      <c r="L366">
        <v>3560.88666620506</v>
      </c>
      <c r="M366">
        <v>75.637570937923996</v>
      </c>
      <c r="N366">
        <v>1.17987775955681</v>
      </c>
      <c r="O366">
        <v>24.291295597153301</v>
      </c>
      <c r="P366">
        <v>32.1632851753333</v>
      </c>
      <c r="Q366">
        <v>-4.5251961378273003E-2</v>
      </c>
    </row>
    <row r="367" spans="1:17" x14ac:dyDescent="0.3">
      <c r="A367" t="s">
        <v>841</v>
      </c>
      <c r="B367" t="s">
        <v>842</v>
      </c>
      <c r="C367" t="str">
        <f>IFERROR(VLOOKUP(Table1[[#This Row],[Ticker]],[1]!Table2[[Symbol]:[Industry]],2,FALSE),"-")</f>
        <v>-</v>
      </c>
      <c r="D367" t="s">
        <v>843</v>
      </c>
      <c r="E367">
        <v>18839.245938272001</v>
      </c>
      <c r="F367">
        <v>273.44</v>
      </c>
      <c r="G367">
        <v>62.921200006684302</v>
      </c>
      <c r="H367">
        <v>25.760868939293101</v>
      </c>
      <c r="I367">
        <v>18.799896799116301</v>
      </c>
      <c r="J367">
        <v>10.7698749505953</v>
      </c>
      <c r="K367">
        <v>228.33381070745401</v>
      </c>
      <c r="L367">
        <v>197.081923761436</v>
      </c>
      <c r="M367">
        <v>81.918239720283196</v>
      </c>
      <c r="N367">
        <v>1.3354375677544399</v>
      </c>
      <c r="O367">
        <v>2.0114101813926299</v>
      </c>
      <c r="P367">
        <v>94.480796586059697</v>
      </c>
      <c r="Q367">
        <v>1.0180235719156E-2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27</v>
      </c>
      <c r="E368">
        <v>18792.720239651</v>
      </c>
      <c r="F368">
        <v>96.13</v>
      </c>
      <c r="G368">
        <v>-0.40671481359044298</v>
      </c>
      <c r="H368">
        <v>22.870719604178099</v>
      </c>
      <c r="I368">
        <v>-11.1461341334475</v>
      </c>
      <c r="J368">
        <v>-5.03180948597866</v>
      </c>
      <c r="K368">
        <v>85.236446672445098</v>
      </c>
      <c r="L368">
        <v>83.972117350205906</v>
      </c>
      <c r="M368">
        <v>53.422591852305203</v>
      </c>
      <c r="N368">
        <v>4.9526893596837702</v>
      </c>
      <c r="O368">
        <v>15.884739415375</v>
      </c>
      <c r="P368">
        <v>47.778631821675603</v>
      </c>
      <c r="Q368">
        <v>7.6908398388314994E-2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Row],[Ticker]],[1]!Table2[[Symbol]:[Industry]],2,FALSE),"-")</f>
        <v>-</v>
      </c>
      <c r="D369" t="s">
        <v>513</v>
      </c>
      <c r="E369">
        <v>18751.361873054899</v>
      </c>
      <c r="F369">
        <v>442.05</v>
      </c>
      <c r="G369">
        <v>-49.396444720748498</v>
      </c>
      <c r="H369">
        <v>-17.7976219363259</v>
      </c>
      <c r="I369">
        <v>-42.040229102526503</v>
      </c>
      <c r="J369">
        <v>-5.5741659666351104</v>
      </c>
      <c r="K369">
        <v>461.48691096854799</v>
      </c>
      <c r="L369">
        <v>481.60085667411897</v>
      </c>
      <c r="M369">
        <v>30.701828932229901</v>
      </c>
      <c r="N369">
        <v>0.43793015335401803</v>
      </c>
      <c r="O369">
        <v>54.964952108442603</v>
      </c>
      <c r="P369">
        <v>45.2773761009596</v>
      </c>
      <c r="Q369">
        <v>3.5735833276496001E-2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Row],[Ticker]],[1]!Table2[[Symbol]:[Industry]],2,FALSE),"-")</f>
        <v>-</v>
      </c>
      <c r="D370" t="s">
        <v>21</v>
      </c>
      <c r="E370">
        <v>18665.563924859998</v>
      </c>
      <c r="F370">
        <v>675.65</v>
      </c>
      <c r="G370">
        <v>31.828628823390499</v>
      </c>
      <c r="H370">
        <v>-1.0959052652273</v>
      </c>
      <c r="I370">
        <v>-35.212792777362097</v>
      </c>
      <c r="J370">
        <v>-4.1236142313492596</v>
      </c>
      <c r="K370">
        <v>695.15888142139897</v>
      </c>
      <c r="L370">
        <v>655.26437569289897</v>
      </c>
      <c r="M370">
        <v>33.117471673014997</v>
      </c>
      <c r="N370">
        <v>1.1268528442246499</v>
      </c>
      <c r="O370">
        <v>27.558647228594602</v>
      </c>
      <c r="P370">
        <v>62.298822964208497</v>
      </c>
      <c r="Q370">
        <v>4.0457289122305999E-2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Row],[Ticker]],[1]!Table2[[Symbol]:[Industry]],2,FALSE),"-")</f>
        <v>-</v>
      </c>
      <c r="D371" t="s">
        <v>24</v>
      </c>
      <c r="E371">
        <v>18571.461066201999</v>
      </c>
      <c r="F371">
        <v>230.78</v>
      </c>
      <c r="G371">
        <v>59.877345120449597</v>
      </c>
      <c r="H371">
        <v>7.99137386243547</v>
      </c>
      <c r="I371">
        <v>1.5036445558415401</v>
      </c>
      <c r="J371">
        <v>9.9932112001995996</v>
      </c>
      <c r="K371">
        <v>206.04324507492501</v>
      </c>
      <c r="L371">
        <v>180.72463751249899</v>
      </c>
      <c r="M371">
        <v>81.477944644608996</v>
      </c>
      <c r="N371">
        <v>1.3395356119100601</v>
      </c>
      <c r="O371">
        <v>0.85362683074790002</v>
      </c>
      <c r="P371">
        <v>99.636678200692003</v>
      </c>
      <c r="Q371">
        <v>0.18081969849169399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Row],[Ticker]],[1]!Table2[[Symbol]:[Industry]],2,FALSE),"-")</f>
        <v>-</v>
      </c>
      <c r="D372" t="s">
        <v>173</v>
      </c>
      <c r="E372">
        <v>18466.99948599</v>
      </c>
      <c r="F372">
        <v>1869.55</v>
      </c>
      <c r="G372">
        <v>40.867225347298003</v>
      </c>
      <c r="H372">
        <v>14.375490377332</v>
      </c>
      <c r="I372">
        <v>11.538750386481899</v>
      </c>
      <c r="J372">
        <v>8.5594890608767908</v>
      </c>
      <c r="K372">
        <v>1609.2134561016101</v>
      </c>
      <c r="L372">
        <v>1378.9826633420801</v>
      </c>
      <c r="M372">
        <v>73.997544415861299</v>
      </c>
      <c r="N372">
        <v>0.84196238572681104</v>
      </c>
      <c r="O372">
        <v>2.2786231980957901</v>
      </c>
      <c r="P372">
        <v>92.627891401782406</v>
      </c>
      <c r="Q372">
        <v>2.9216597449053999E-2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Row],[Ticker]],[1]!Table2[[Symbol]:[Industry]],2,FALSE),"-")</f>
        <v>-</v>
      </c>
      <c r="D373" t="s">
        <v>303</v>
      </c>
      <c r="E373">
        <v>18397.848360205</v>
      </c>
      <c r="F373">
        <v>843.55</v>
      </c>
      <c r="G373">
        <v>46.194478571087302</v>
      </c>
      <c r="H373">
        <v>2.2533763275629402</v>
      </c>
      <c r="I373">
        <v>-6.2952189739542304</v>
      </c>
      <c r="J373">
        <v>2.3682870070504198</v>
      </c>
      <c r="K373">
        <v>821.11456133933495</v>
      </c>
      <c r="L373">
        <v>744.30577444676896</v>
      </c>
      <c r="M373">
        <v>57.224376313070302</v>
      </c>
      <c r="N373">
        <v>1.0073528303700201</v>
      </c>
      <c r="O373">
        <v>13.567660482484699</v>
      </c>
      <c r="P373">
        <v>80.322787516032406</v>
      </c>
      <c r="Q373">
        <v>0.19271646896347899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Row],[Ticker]],[1]!Table2[[Symbol]:[Industry]],2,FALSE),"-")</f>
        <v>-</v>
      </c>
      <c r="D374" t="s">
        <v>54</v>
      </c>
      <c r="E374">
        <v>18113.703200600001</v>
      </c>
      <c r="F374">
        <v>214</v>
      </c>
      <c r="G374">
        <v>27.535519942803599</v>
      </c>
      <c r="H374">
        <v>-2.0986745232130701</v>
      </c>
      <c r="I374">
        <v>0.98596367504314797</v>
      </c>
      <c r="J374">
        <v>3.4908041667418499</v>
      </c>
      <c r="K374">
        <v>201.445054261601</v>
      </c>
      <c r="L374">
        <v>178.42475671777001</v>
      </c>
      <c r="M374">
        <v>53.216273436144299</v>
      </c>
      <c r="N374">
        <v>1.07705258998565</v>
      </c>
      <c r="O374">
        <v>7.6635514018691602</v>
      </c>
      <c r="P374">
        <v>70.721978460311107</v>
      </c>
      <c r="Q374">
        <v>-2.2693243879472001E-2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Row],[Ticker]],[1]!Table2[[Symbol]:[Industry]],2,FALSE),"-")</f>
        <v>-</v>
      </c>
      <c r="D375" t="s">
        <v>413</v>
      </c>
      <c r="E375">
        <v>18027.024640412001</v>
      </c>
      <c r="F375">
        <v>112.67</v>
      </c>
      <c r="G375">
        <v>-31.430633903350198</v>
      </c>
      <c r="H375">
        <v>-11.2918646855089</v>
      </c>
      <c r="I375">
        <v>-20.522257077379201</v>
      </c>
      <c r="J375">
        <v>-3.4456977146196599</v>
      </c>
      <c r="K375">
        <v>116.40598054274901</v>
      </c>
      <c r="L375">
        <v>115.49210181517</v>
      </c>
      <c r="M375">
        <v>37.782881891128703</v>
      </c>
      <c r="N375">
        <v>0.93870414566484905</v>
      </c>
      <c r="O375">
        <v>21.594035679417701</v>
      </c>
      <c r="P375">
        <v>7.3047619047619001</v>
      </c>
      <c r="Q375">
        <v>9.6932656710904994E-2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Row],[Ticker]],[1]!Table2[[Symbol]:[Industry]],2,FALSE),"-")</f>
        <v>-</v>
      </c>
      <c r="D376" t="s">
        <v>21</v>
      </c>
      <c r="E376">
        <v>17982.986625900001</v>
      </c>
      <c r="F376">
        <v>793.35</v>
      </c>
      <c r="G376">
        <v>36.536169474212997</v>
      </c>
      <c r="H376">
        <v>5.43858018060953</v>
      </c>
      <c r="I376">
        <v>23.307872053507001</v>
      </c>
      <c r="J376">
        <v>5.0185965978480898</v>
      </c>
      <c r="K376">
        <v>720.68682435944504</v>
      </c>
      <c r="L376">
        <v>604.91895583997598</v>
      </c>
      <c r="M376">
        <v>58.740238916031203</v>
      </c>
      <c r="N376">
        <v>1.19492675441743</v>
      </c>
      <c r="O376">
        <v>5.8171046826747297</v>
      </c>
      <c r="P376">
        <v>73.865877712031505</v>
      </c>
      <c r="Q376">
        <v>5.2348805740983002E-2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Row],[Ticker]],[1]!Table2[[Symbol]:[Industry]],2,FALSE),"-")</f>
        <v>-</v>
      </c>
      <c r="D377" t="s">
        <v>864</v>
      </c>
      <c r="E377">
        <v>17962.010405720001</v>
      </c>
      <c r="F377">
        <v>1871.6</v>
      </c>
      <c r="G377">
        <v>25.094939853879801</v>
      </c>
      <c r="H377">
        <v>-2.3604907924392302</v>
      </c>
      <c r="I377">
        <v>13.6403539481627</v>
      </c>
      <c r="J377">
        <v>-5.9170336099588896</v>
      </c>
      <c r="K377">
        <v>1939.2432579296899</v>
      </c>
      <c r="L377">
        <v>1653.9439408692999</v>
      </c>
      <c r="M377">
        <v>13.9631753111814</v>
      </c>
      <c r="N377">
        <v>0.458647421878496</v>
      </c>
      <c r="O377">
        <v>19.502030348365</v>
      </c>
      <c r="P377">
        <v>55.752506969583401</v>
      </c>
      <c r="Q377">
        <v>5.3868841351241002E-2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-</v>
      </c>
      <c r="D378" t="s">
        <v>124</v>
      </c>
      <c r="E378">
        <v>17907.333513599999</v>
      </c>
      <c r="F378">
        <v>715.2</v>
      </c>
      <c r="G378">
        <v>21.153283622422901</v>
      </c>
      <c r="H378">
        <v>-3.2860562952120702</v>
      </c>
      <c r="I378">
        <v>6.0258215374029902</v>
      </c>
      <c r="J378">
        <v>-1.71282310410996</v>
      </c>
      <c r="K378">
        <v>673.82845702453301</v>
      </c>
      <c r="L378">
        <v>575.16144138927996</v>
      </c>
      <c r="M378">
        <v>53.982777195252098</v>
      </c>
      <c r="N378">
        <v>0.77715636138708599</v>
      </c>
      <c r="O378">
        <v>4.4463087248321997</v>
      </c>
      <c r="P378">
        <v>58.8627276765882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Row],[Ticker]],[1]!Table2[[Symbol]:[Industry]],2,FALSE),"-")</f>
        <v>-</v>
      </c>
      <c r="D379" t="s">
        <v>258</v>
      </c>
      <c r="E379">
        <v>17906.043025859999</v>
      </c>
      <c r="F379">
        <v>1234.2</v>
      </c>
      <c r="G379">
        <v>147.46931285796299</v>
      </c>
      <c r="H379">
        <v>-17.150074396572801</v>
      </c>
      <c r="I379">
        <v>58.764673732297702</v>
      </c>
      <c r="J379">
        <v>-2.0673840807594099</v>
      </c>
      <c r="K379">
        <v>1253.19023705063</v>
      </c>
      <c r="L379">
        <v>958.13652060725599</v>
      </c>
      <c r="M379">
        <v>32.357577782453902</v>
      </c>
      <c r="N379">
        <v>0.48336777551303101</v>
      </c>
      <c r="O379">
        <v>17.485010533138801</v>
      </c>
      <c r="P379">
        <v>187.658781027852</v>
      </c>
      <c r="Q379">
        <v>0.16450325108953101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Row],[Ticker]],[1]!Table2[[Symbol]:[Industry]],2,FALSE),"-")</f>
        <v>-</v>
      </c>
      <c r="D380" t="s">
        <v>83</v>
      </c>
      <c r="E380">
        <v>17849.92867596</v>
      </c>
      <c r="F380">
        <v>3188.4</v>
      </c>
      <c r="G380">
        <v>30.1598965967233</v>
      </c>
      <c r="H380">
        <v>6.0594261036845598</v>
      </c>
      <c r="I380">
        <v>52.479919104256098</v>
      </c>
      <c r="J380">
        <v>3.3781207119011998</v>
      </c>
      <c r="K380">
        <v>3074.9299304400802</v>
      </c>
      <c r="L380">
        <v>2563.0630238608901</v>
      </c>
      <c r="M380">
        <v>45.773733255535397</v>
      </c>
      <c r="N380">
        <v>0.90236234615665301</v>
      </c>
      <c r="O380">
        <v>14.6342993350897</v>
      </c>
      <c r="P380">
        <v>83.769452449567694</v>
      </c>
      <c r="Q380">
        <v>0.160660598458156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Row],[Ticker]],[1]!Table2[[Symbol]:[Industry]],2,FALSE),"-")</f>
        <v>-</v>
      </c>
      <c r="D381" t="s">
        <v>628</v>
      </c>
      <c r="E381">
        <v>17656.318615053999</v>
      </c>
      <c r="F381">
        <v>183.53</v>
      </c>
      <c r="G381">
        <v>42.9187322617204</v>
      </c>
      <c r="H381">
        <v>17.061118932180499</v>
      </c>
      <c r="I381">
        <v>-2.8010649631356901</v>
      </c>
      <c r="J381">
        <v>4.1968174286185</v>
      </c>
      <c r="K381">
        <v>160.70550178215899</v>
      </c>
      <c r="L381">
        <v>145.10970515819599</v>
      </c>
      <c r="M381">
        <v>64.481747759449306</v>
      </c>
      <c r="N381">
        <v>2.0331426827265799</v>
      </c>
      <c r="O381">
        <v>4.0701792622459498</v>
      </c>
      <c r="P381">
        <v>82.526106414718996</v>
      </c>
      <c r="Q381">
        <v>1.3614085397365999E-2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-</v>
      </c>
      <c r="D382" t="s">
        <v>146</v>
      </c>
      <c r="E382">
        <v>17654.369860300001</v>
      </c>
      <c r="F382">
        <v>2944.85</v>
      </c>
      <c r="G382">
        <v>-31.6939393910767</v>
      </c>
      <c r="H382">
        <v>14.159047990831001</v>
      </c>
      <c r="I382">
        <v>1.9503153914929201</v>
      </c>
      <c r="J382">
        <v>6.88093699133593</v>
      </c>
      <c r="K382">
        <v>2763.2065774059001</v>
      </c>
      <c r="L382">
        <v>2691.2590668169</v>
      </c>
      <c r="M382">
        <v>51.255291830920903</v>
      </c>
      <c r="N382">
        <v>1.5093330773798901</v>
      </c>
      <c r="O382">
        <v>11.7883763179788</v>
      </c>
      <c r="P382">
        <v>32.056053811659098</v>
      </c>
      <c r="Q382">
        <v>-7.3665485394591002E-2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Row],[Ticker]],[1]!Table2[[Symbol]:[Industry]],2,FALSE),"-")</f>
        <v>-</v>
      </c>
      <c r="D383" t="s">
        <v>60</v>
      </c>
      <c r="E383">
        <v>17591.125</v>
      </c>
      <c r="F383">
        <v>7036.45</v>
      </c>
      <c r="G383">
        <v>55.697902051124601</v>
      </c>
      <c r="H383">
        <v>9.1806603637463304</v>
      </c>
      <c r="I383">
        <v>-8.5008380243935093</v>
      </c>
      <c r="J383">
        <v>-3.73523418505828</v>
      </c>
      <c r="K383">
        <v>6456.2169226920596</v>
      </c>
      <c r="L383">
        <v>5600.3361827396402</v>
      </c>
      <c r="M383">
        <v>59.293738729929103</v>
      </c>
      <c r="N383">
        <v>1.71603523887136</v>
      </c>
      <c r="O383">
        <v>7.6139246352919301</v>
      </c>
      <c r="P383">
        <v>87.638666666666595</v>
      </c>
      <c r="Q383">
        <v>6.7990214939702004E-2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Row],[Ticker]],[1]!Table2[[Symbol]:[Industry]],2,FALSE),"-")</f>
        <v>-</v>
      </c>
      <c r="D384" t="s">
        <v>293</v>
      </c>
      <c r="E384">
        <v>17280.962305860001</v>
      </c>
      <c r="F384">
        <v>347.05</v>
      </c>
      <c r="G384">
        <v>-15.2901604548537</v>
      </c>
      <c r="H384">
        <v>-3.3748915141791902</v>
      </c>
      <c r="I384">
        <v>-36.4434406980224</v>
      </c>
      <c r="J384">
        <v>5.5364749929174897</v>
      </c>
      <c r="K384">
        <v>350.94075114963698</v>
      </c>
      <c r="L384">
        <v>367.79962880653198</v>
      </c>
      <c r="M384">
        <v>66.806424823151801</v>
      </c>
      <c r="N384">
        <v>0.85400667024647503</v>
      </c>
      <c r="O384">
        <v>60.783748739374701</v>
      </c>
      <c r="P384">
        <v>17.903855953796398</v>
      </c>
      <c r="Q384">
        <v>9.9820299021115999E-2</v>
      </c>
    </row>
    <row r="385" spans="1:17" x14ac:dyDescent="0.3">
      <c r="A385" t="s">
        <v>879</v>
      </c>
      <c r="B385" t="s">
        <v>880</v>
      </c>
      <c r="C385" t="str">
        <f>IFERROR(VLOOKUP(Table1[[#This Row],[Ticker]],[1]!Table2[[Symbol]:[Industry]],2,FALSE),"-")</f>
        <v>-</v>
      </c>
      <c r="D385" t="s">
        <v>54</v>
      </c>
      <c r="E385">
        <v>17238.770594884001</v>
      </c>
      <c r="F385">
        <v>208.97</v>
      </c>
      <c r="G385">
        <v>-18.822689455333698</v>
      </c>
      <c r="H385">
        <v>-7.1479838916011698</v>
      </c>
      <c r="I385">
        <v>-26.6406808834248</v>
      </c>
      <c r="J385">
        <v>-3.7916504840868002</v>
      </c>
      <c r="K385">
        <v>215.99877405359999</v>
      </c>
      <c r="L385">
        <v>212.61341921917099</v>
      </c>
      <c r="M385">
        <v>36.109344475154998</v>
      </c>
      <c r="N385">
        <v>0.35112692134107598</v>
      </c>
      <c r="O385">
        <v>38.416997655165801</v>
      </c>
      <c r="P385">
        <v>14.175659062969499</v>
      </c>
      <c r="Q385">
        <v>3.2585266194662003E-2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Row],[Ticker]],[1]!Table2[[Symbol]:[Industry]],2,FALSE),"-")</f>
        <v>-</v>
      </c>
      <c r="D386" t="s">
        <v>548</v>
      </c>
      <c r="E386">
        <v>17229.824968639899</v>
      </c>
      <c r="F386">
        <v>1621.6</v>
      </c>
      <c r="G386">
        <v>-1.60095152236125</v>
      </c>
      <c r="H386">
        <v>4.6500754054294502</v>
      </c>
      <c r="I386">
        <v>-6.2727091503568602</v>
      </c>
      <c r="J386">
        <v>6.0982923344169899</v>
      </c>
      <c r="K386">
        <v>1446.99374425367</v>
      </c>
      <c r="L386">
        <v>1410.1894218874299</v>
      </c>
      <c r="M386">
        <v>81.034901088066505</v>
      </c>
      <c r="N386">
        <v>1.63121824806321</v>
      </c>
      <c r="O386">
        <v>2.11211149481993</v>
      </c>
      <c r="P386">
        <v>30.4585679806918</v>
      </c>
      <c r="Q386">
        <v>-4.4564216175181998E-2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Row],[Ticker]],[1]!Table2[[Symbol]:[Industry]],2,FALSE),"-")</f>
        <v>-</v>
      </c>
      <c r="D387" t="s">
        <v>46</v>
      </c>
      <c r="E387">
        <v>17205.8093295</v>
      </c>
      <c r="F387">
        <v>1779.5</v>
      </c>
      <c r="G387">
        <v>7.3908575125556704</v>
      </c>
      <c r="H387">
        <v>-3.31678062490976</v>
      </c>
      <c r="I387">
        <v>31.6206907872755</v>
      </c>
      <c r="J387">
        <v>-2.0866582037726502</v>
      </c>
      <c r="K387">
        <v>1665.22269813924</v>
      </c>
      <c r="L387">
        <v>1427.7461580203501</v>
      </c>
      <c r="M387">
        <v>64.906901188985202</v>
      </c>
      <c r="N387">
        <v>0.51923971525688895</v>
      </c>
      <c r="O387">
        <v>4.5237426243326802</v>
      </c>
      <c r="P387">
        <v>73.618225279281901</v>
      </c>
      <c r="Q387">
        <v>-2.7638038544617001E-2</v>
      </c>
    </row>
    <row r="388" spans="1:17" x14ac:dyDescent="0.3">
      <c r="A388" t="s">
        <v>885</v>
      </c>
      <c r="B388" t="s">
        <v>886</v>
      </c>
      <c r="C388" t="str">
        <f>IFERROR(VLOOKUP(Table1[[#This Row],[Ticker]],[1]!Table2[[Symbol]:[Industry]],2,FALSE),"-")</f>
        <v>-</v>
      </c>
      <c r="D388" t="s">
        <v>608</v>
      </c>
      <c r="E388">
        <v>17183.987939369999</v>
      </c>
      <c r="F388">
        <v>715.1</v>
      </c>
      <c r="G388">
        <v>27.639850488468898</v>
      </c>
      <c r="H388">
        <v>5.9885849729156604</v>
      </c>
      <c r="I388">
        <v>-18.6336621226753</v>
      </c>
      <c r="J388">
        <v>5.6554389815341404</v>
      </c>
      <c r="K388">
        <v>709.40218397726198</v>
      </c>
      <c r="L388">
        <v>634.07861784069496</v>
      </c>
      <c r="M388">
        <v>48.212994147298303</v>
      </c>
      <c r="N388">
        <v>1.7460164485698699</v>
      </c>
      <c r="O388">
        <v>15.5013284855265</v>
      </c>
      <c r="P388">
        <v>65.417534119824197</v>
      </c>
      <c r="Q388">
        <v>9.6664185845414002E-2</v>
      </c>
    </row>
    <row r="389" spans="1:17" x14ac:dyDescent="0.3">
      <c r="A389" t="s">
        <v>887</v>
      </c>
      <c r="B389" t="s">
        <v>888</v>
      </c>
      <c r="C389" t="str">
        <f>IFERROR(VLOOKUP(Table1[[#This Row],[Ticker]],[1]!Table2[[Symbol]:[Industry]],2,FALSE),"-")</f>
        <v>-</v>
      </c>
      <c r="D389" t="s">
        <v>293</v>
      </c>
      <c r="E389">
        <v>17180.36531316</v>
      </c>
      <c r="F389">
        <v>2146.8000000000002</v>
      </c>
      <c r="G389">
        <v>-14.135903001479599</v>
      </c>
      <c r="H389">
        <v>1.32404296030073</v>
      </c>
      <c r="I389">
        <v>-14.345329129702099</v>
      </c>
      <c r="J389">
        <v>0.79050605762604897</v>
      </c>
      <c r="K389">
        <v>2075.8099061589601</v>
      </c>
      <c r="L389">
        <v>1990.97288945949</v>
      </c>
      <c r="M389">
        <v>53.867626731525803</v>
      </c>
      <c r="N389">
        <v>1.2223481241490199</v>
      </c>
      <c r="O389">
        <v>9.7633687348611797</v>
      </c>
      <c r="P389">
        <v>22.674285714285698</v>
      </c>
      <c r="Q389">
        <v>3.9484022377097999E-2</v>
      </c>
    </row>
    <row r="390" spans="1:17" x14ac:dyDescent="0.3">
      <c r="A390" t="s">
        <v>889</v>
      </c>
      <c r="B390" t="s">
        <v>890</v>
      </c>
      <c r="C390" t="str">
        <f>IFERROR(VLOOKUP(Table1[[#This Row],[Ticker]],[1]!Table2[[Symbol]:[Industry]],2,FALSE),"-")</f>
        <v>-</v>
      </c>
      <c r="D390" t="s">
        <v>60</v>
      </c>
      <c r="E390">
        <v>17161.242104159999</v>
      </c>
      <c r="F390">
        <v>1640.4</v>
      </c>
      <c r="G390">
        <v>47.681729270175403</v>
      </c>
      <c r="H390">
        <v>3.19712445992998</v>
      </c>
      <c r="I390">
        <v>-2.1736683425389902</v>
      </c>
      <c r="J390">
        <v>-7.7449041367157099</v>
      </c>
      <c r="K390">
        <v>1604.9928753095101</v>
      </c>
      <c r="L390">
        <v>1426.16094616901</v>
      </c>
      <c r="M390">
        <v>37.523853172940797</v>
      </c>
      <c r="N390">
        <v>0.36424629388702801</v>
      </c>
      <c r="O390">
        <v>9.6683735674225808</v>
      </c>
      <c r="P390">
        <v>82.256541303260903</v>
      </c>
    </row>
    <row r="391" spans="1:17" x14ac:dyDescent="0.3">
      <c r="A391" t="s">
        <v>891</v>
      </c>
      <c r="B391" t="s">
        <v>892</v>
      </c>
      <c r="C391" t="str">
        <f>IFERROR(VLOOKUP(Table1[[#This Row],[Ticker]],[1]!Table2[[Symbol]:[Industry]],2,FALSE),"-")</f>
        <v>-</v>
      </c>
      <c r="D391" t="s">
        <v>487</v>
      </c>
      <c r="E391">
        <v>17147.279359560001</v>
      </c>
      <c r="F391">
        <v>618.6</v>
      </c>
      <c r="G391">
        <v>196.29692802624501</v>
      </c>
      <c r="H391">
        <v>21.562623414527099</v>
      </c>
      <c r="I391">
        <v>0.295684469118629</v>
      </c>
      <c r="J391">
        <v>-0.53857418092897502</v>
      </c>
      <c r="K391">
        <v>557.016749076059</v>
      </c>
      <c r="L391">
        <v>457.187619832932</v>
      </c>
      <c r="M391">
        <v>54.090803572416696</v>
      </c>
      <c r="N391">
        <v>1.63435590587435</v>
      </c>
      <c r="O391">
        <v>10.6773359198189</v>
      </c>
      <c r="P391">
        <v>248.605240912933</v>
      </c>
      <c r="Q391">
        <v>0.23312070111892499</v>
      </c>
    </row>
    <row r="392" spans="1:17" x14ac:dyDescent="0.3">
      <c r="A392" t="s">
        <v>893</v>
      </c>
      <c r="B392" t="s">
        <v>894</v>
      </c>
      <c r="C392" t="str">
        <f>IFERROR(VLOOKUP(Table1[[#This Row],[Ticker]],[1]!Table2[[Symbol]:[Industry]],2,FALSE),"-")</f>
        <v>-</v>
      </c>
      <c r="D392" t="s">
        <v>895</v>
      </c>
      <c r="E392">
        <v>17082.948061675001</v>
      </c>
      <c r="F392">
        <v>192.11</v>
      </c>
      <c r="G392">
        <v>30.322060756250199</v>
      </c>
      <c r="H392">
        <v>0.91015387513814905</v>
      </c>
      <c r="I392">
        <v>15.309584549952801</v>
      </c>
      <c r="J392">
        <v>9.5492141497520002</v>
      </c>
      <c r="K392">
        <v>172.911221876566</v>
      </c>
      <c r="L392">
        <v>156.29458555591501</v>
      </c>
      <c r="M392">
        <v>76.490761438453504</v>
      </c>
      <c r="N392">
        <v>0.95359727624337698</v>
      </c>
      <c r="O392">
        <v>1.1399718911040599</v>
      </c>
      <c r="P392">
        <v>58.310671611042402</v>
      </c>
      <c r="Q392">
        <v>1.6480051948496E-2</v>
      </c>
    </row>
    <row r="393" spans="1:17" hidden="1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E393">
        <v>17074.2305041</v>
      </c>
      <c r="F393">
        <v>1639.4</v>
      </c>
      <c r="G393">
        <v>459.817360376235</v>
      </c>
      <c r="H393">
        <v>-19.987029727670201</v>
      </c>
      <c r="I393">
        <v>98.639537760413106</v>
      </c>
      <c r="J393">
        <v>-11.7593930227884</v>
      </c>
      <c r="K393">
        <v>1949.73958735166</v>
      </c>
      <c r="L393">
        <v>1440.6201476143599</v>
      </c>
      <c r="M393">
        <v>26.999325000867501</v>
      </c>
      <c r="N393">
        <v>1.0743004458488199</v>
      </c>
      <c r="O393">
        <v>85.296449920702599</v>
      </c>
      <c r="P393">
        <v>624.37256981265398</v>
      </c>
      <c r="Q393">
        <v>0.297693684810655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130</v>
      </c>
      <c r="E394">
        <v>17067.8484704</v>
      </c>
      <c r="F394">
        <v>58.24</v>
      </c>
      <c r="G394">
        <v>-4.7239950724525404</v>
      </c>
      <c r="H394">
        <v>-2.4898146864786699</v>
      </c>
      <c r="I394">
        <v>-31.228151556051401</v>
      </c>
      <c r="J394">
        <v>0.55182156912174896</v>
      </c>
      <c r="K394">
        <v>58.765709518603103</v>
      </c>
      <c r="L394">
        <v>56.032540989079301</v>
      </c>
      <c r="M394">
        <v>55.989864282348897</v>
      </c>
      <c r="N394">
        <v>0.62420631368102697</v>
      </c>
      <c r="O394">
        <v>26.5453296703296</v>
      </c>
      <c r="P394">
        <v>48.761174968071501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130</v>
      </c>
      <c r="E395">
        <v>17008.015660919998</v>
      </c>
      <c r="F395">
        <v>932.2</v>
      </c>
      <c r="G395">
        <v>467.63648301286503</v>
      </c>
      <c r="H395">
        <v>3.18159629024594</v>
      </c>
      <c r="I395">
        <v>-30.127743348795299</v>
      </c>
      <c r="J395">
        <v>10.4974927290605</v>
      </c>
      <c r="K395">
        <v>903.19842228038306</v>
      </c>
      <c r="L395">
        <v>814.25762464798902</v>
      </c>
      <c r="M395">
        <v>72.953474416598894</v>
      </c>
      <c r="N395">
        <v>1.41986354817301</v>
      </c>
      <c r="O395">
        <v>40.9568762068225</v>
      </c>
      <c r="P395">
        <v>550.52337752965798</v>
      </c>
      <c r="Q395">
        <v>0.20750501274918201</v>
      </c>
    </row>
    <row r="396" spans="1:17" hidden="1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413</v>
      </c>
      <c r="E396">
        <v>17004.042186499999</v>
      </c>
      <c r="F396">
        <v>1033.05</v>
      </c>
      <c r="G396">
        <v>146.40583916951101</v>
      </c>
      <c r="H396">
        <v>-16.1515364974961</v>
      </c>
      <c r="I396">
        <v>-5.2329999265046903</v>
      </c>
      <c r="J396">
        <v>-1.0047512766186E-2</v>
      </c>
      <c r="K396">
        <v>1022.44357925546</v>
      </c>
      <c r="L396">
        <v>839.61276771767996</v>
      </c>
      <c r="M396">
        <v>18.5546084753075</v>
      </c>
      <c r="N396">
        <v>0.57360407363806298</v>
      </c>
      <c r="O396">
        <v>14.224868108997599</v>
      </c>
      <c r="P396">
        <v>184.90071704357399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548</v>
      </c>
      <c r="E397">
        <v>16971.216515279899</v>
      </c>
      <c r="F397">
        <v>5535.3</v>
      </c>
      <c r="G397">
        <v>-3.6841094624503601</v>
      </c>
      <c r="H397">
        <v>15.929204292415299</v>
      </c>
      <c r="I397">
        <v>2.3302435227103699</v>
      </c>
      <c r="J397">
        <v>10.756120687718701</v>
      </c>
      <c r="K397">
        <v>4998.4450490980298</v>
      </c>
      <c r="L397">
        <v>4674.5730669445502</v>
      </c>
      <c r="M397">
        <v>59.2414446015149</v>
      </c>
      <c r="N397">
        <v>1.8671658135934099</v>
      </c>
      <c r="O397">
        <v>7.6517984571748503</v>
      </c>
      <c r="P397">
        <v>37.659786122855003</v>
      </c>
      <c r="Q397">
        <v>4.7896912950456998E-2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130</v>
      </c>
      <c r="E398">
        <v>16797.627724459999</v>
      </c>
      <c r="F398">
        <v>640.70000000000005</v>
      </c>
      <c r="G398">
        <v>73.611738399087201</v>
      </c>
      <c r="H398">
        <v>14.311164794456401</v>
      </c>
      <c r="I398">
        <v>-5.7723570917311697</v>
      </c>
      <c r="J398">
        <v>-2.2332153104147698</v>
      </c>
      <c r="K398">
        <v>603.19707210749903</v>
      </c>
      <c r="L398">
        <v>529.19957955696395</v>
      </c>
      <c r="M398">
        <v>51.222138696006901</v>
      </c>
      <c r="N398">
        <v>0.57267841801289099</v>
      </c>
      <c r="O398">
        <v>5.89979709692523</v>
      </c>
      <c r="P398">
        <v>106.67741935483799</v>
      </c>
      <c r="Q398">
        <v>0.14475218457469699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258</v>
      </c>
      <c r="E399">
        <v>16736.481591299998</v>
      </c>
      <c r="F399">
        <v>961.65</v>
      </c>
      <c r="G399">
        <v>85.375991085643193</v>
      </c>
      <c r="H399">
        <v>-1.2864466934496199</v>
      </c>
      <c r="I399">
        <v>16.9498245989647</v>
      </c>
      <c r="J399">
        <v>-2.2074317638003</v>
      </c>
      <c r="K399">
        <v>948.98258435467505</v>
      </c>
      <c r="L399">
        <v>803.57753920736798</v>
      </c>
      <c r="M399">
        <v>43.424660699363599</v>
      </c>
      <c r="N399">
        <v>0.95181809357425895</v>
      </c>
      <c r="O399">
        <v>10.227213643217301</v>
      </c>
      <c r="P399">
        <v>116.778251166565</v>
      </c>
      <c r="Q399">
        <v>0.157842980150842</v>
      </c>
    </row>
    <row r="400" spans="1:17" hidden="1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258</v>
      </c>
      <c r="E400">
        <v>16701.962445000001</v>
      </c>
      <c r="F400">
        <v>15634.15</v>
      </c>
      <c r="G400">
        <v>-15.5118613667814</v>
      </c>
      <c r="H400">
        <v>-10.6559169730906</v>
      </c>
      <c r="I400">
        <v>-0.89595720821944203</v>
      </c>
      <c r="J400">
        <v>-3.5424793868070199</v>
      </c>
      <c r="K400">
        <v>16057.7330276864</v>
      </c>
      <c r="L400">
        <v>15108.561913649</v>
      </c>
      <c r="M400">
        <v>42.292546977407902</v>
      </c>
      <c r="N400">
        <v>1.0067280753710299</v>
      </c>
      <c r="O400">
        <v>13.815909403453301</v>
      </c>
      <c r="P400">
        <v>22.887764004936201</v>
      </c>
      <c r="Q400">
        <v>5.5774612389088998E-2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68</v>
      </c>
      <c r="E401">
        <v>16674</v>
      </c>
      <c r="F401">
        <v>111.16</v>
      </c>
      <c r="G401">
        <v>165.831284624902</v>
      </c>
      <c r="H401">
        <v>38.112524139855601</v>
      </c>
      <c r="I401">
        <v>22.642935480864701</v>
      </c>
      <c r="J401">
        <v>27.797734859811101</v>
      </c>
      <c r="K401">
        <v>86.829428545028193</v>
      </c>
      <c r="L401">
        <v>71.914967152749298</v>
      </c>
      <c r="M401">
        <v>65.132232620804203</v>
      </c>
      <c r="N401">
        <v>3.1776700174828201</v>
      </c>
      <c r="O401">
        <v>18.567830154731901</v>
      </c>
      <c r="P401">
        <v>227.905604719764</v>
      </c>
      <c r="Q401">
        <v>7.2962976330659998E-2</v>
      </c>
    </row>
    <row r="402" spans="1:17" x14ac:dyDescent="0.3">
      <c r="A402" t="s">
        <v>914</v>
      </c>
      <c r="B402" t="s">
        <v>915</v>
      </c>
      <c r="C402" t="str">
        <f>IFERROR(VLOOKUP(Table1[[#This Row],[Ticker]],[1]!Table2[[Symbol]:[Industry]],2,FALSE),"-")</f>
        <v>-</v>
      </c>
      <c r="D402" t="s">
        <v>916</v>
      </c>
      <c r="E402">
        <v>16599.416493422999</v>
      </c>
      <c r="F402">
        <v>212.33</v>
      </c>
      <c r="G402">
        <v>-8.5457975195454807</v>
      </c>
      <c r="H402">
        <v>-3.68331692935568</v>
      </c>
      <c r="I402">
        <v>3.2132520144840502</v>
      </c>
      <c r="J402">
        <v>3.27658110815277</v>
      </c>
      <c r="K402">
        <v>210.838139610996</v>
      </c>
      <c r="L402">
        <v>197.80395314378501</v>
      </c>
      <c r="M402">
        <v>56.692723097241497</v>
      </c>
      <c r="N402">
        <v>0.79157997314616602</v>
      </c>
      <c r="O402">
        <v>11.8777374841049</v>
      </c>
      <c r="P402">
        <v>55.895741556534503</v>
      </c>
      <c r="Q402">
        <v>-3.0998490602470001E-3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Row],[Ticker]],[1]!Table2[[Symbol]:[Industry]],2,FALSE),"-")</f>
        <v>-</v>
      </c>
      <c r="D403" t="s">
        <v>919</v>
      </c>
      <c r="E403">
        <v>16583.651678859998</v>
      </c>
      <c r="F403">
        <v>1393.4</v>
      </c>
      <c r="G403">
        <v>66.801416543604205</v>
      </c>
      <c r="H403">
        <v>-6.5552775005561896</v>
      </c>
      <c r="I403">
        <v>27.774024112465099</v>
      </c>
      <c r="J403">
        <v>1.2329594290563499</v>
      </c>
      <c r="K403">
        <v>1430.9547692542701</v>
      </c>
      <c r="L403">
        <v>1204.1542040389299</v>
      </c>
      <c r="M403">
        <v>44.473637512728203</v>
      </c>
      <c r="N403">
        <v>0.64819816007442299</v>
      </c>
      <c r="O403">
        <v>21.6448973733314</v>
      </c>
      <c r="P403">
        <v>116.24893303328901</v>
      </c>
      <c r="Q403">
        <v>0.184609258391389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Row],[Ticker]],[1]!Table2[[Symbol]:[Industry]],2,FALSE),"-")</f>
        <v>-</v>
      </c>
      <c r="D404" t="s">
        <v>170</v>
      </c>
      <c r="E404">
        <v>16379.067820439999</v>
      </c>
      <c r="F404">
        <v>1059.5999999999999</v>
      </c>
      <c r="G404">
        <v>8.8030059431563501E-2</v>
      </c>
      <c r="H404">
        <v>1.7312344001572799</v>
      </c>
      <c r="I404">
        <v>-12.9567280893743</v>
      </c>
      <c r="J404">
        <v>2.1297584354496601</v>
      </c>
      <c r="K404">
        <v>1003.43677334467</v>
      </c>
      <c r="L404">
        <v>974.05830252784904</v>
      </c>
      <c r="M404">
        <v>71.418222913184493</v>
      </c>
      <c r="N404">
        <v>0.80782063481973698</v>
      </c>
      <c r="O404">
        <v>10.8909022272555</v>
      </c>
      <c r="P404">
        <v>28.234297470652201</v>
      </c>
      <c r="Q404">
        <v>-2.3579349600023999E-2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Row],[Ticker]],[1]!Table2[[Symbol]:[Industry]],2,FALSE),"-")</f>
        <v>-</v>
      </c>
      <c r="D405" t="s">
        <v>924</v>
      </c>
      <c r="E405">
        <v>16370.9975832</v>
      </c>
      <c r="F405">
        <v>851.5</v>
      </c>
      <c r="G405">
        <v>48.931185401033297</v>
      </c>
      <c r="H405">
        <v>23.0887423155086</v>
      </c>
      <c r="I405">
        <v>38.342567922423903</v>
      </c>
      <c r="J405">
        <v>-0.53698127151514197</v>
      </c>
      <c r="K405">
        <v>724.99329467416396</v>
      </c>
      <c r="L405">
        <v>590.18402009953002</v>
      </c>
      <c r="M405">
        <v>60.555750696275602</v>
      </c>
      <c r="N405">
        <v>0.77704704099127497</v>
      </c>
      <c r="O405">
        <v>2.9594832648267699</v>
      </c>
      <c r="P405">
        <v>90.769575445278306</v>
      </c>
      <c r="Q405">
        <v>-2.6187521681228999E-2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Row],[Ticker]],[1]!Table2[[Symbol]:[Industry]],2,FALSE),"-")</f>
        <v>-</v>
      </c>
      <c r="D406" t="s">
        <v>198</v>
      </c>
      <c r="E406">
        <v>16199.51300184</v>
      </c>
      <c r="F406">
        <v>666.4</v>
      </c>
      <c r="G406">
        <v>-10.1624857552021</v>
      </c>
      <c r="H406">
        <v>-3.9928595377271101</v>
      </c>
      <c r="I406">
        <v>12.099181365341799</v>
      </c>
      <c r="J406">
        <v>-3.93670618376848</v>
      </c>
      <c r="K406">
        <v>648.34935301607595</v>
      </c>
      <c r="L406">
        <v>593.947792137119</v>
      </c>
      <c r="M406">
        <v>48.094723863140302</v>
      </c>
      <c r="N406">
        <v>1.30948783211874</v>
      </c>
      <c r="O406">
        <v>8.3433373349339703</v>
      </c>
      <c r="P406">
        <v>35.557363710333597</v>
      </c>
      <c r="Q406">
        <v>5.0219785322034E-2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Row],[Ticker]],[1]!Table2[[Symbol]:[Industry]],2,FALSE),"-")</f>
        <v>-</v>
      </c>
      <c r="D407" t="s">
        <v>548</v>
      </c>
      <c r="E407">
        <v>16117.023422820001</v>
      </c>
      <c r="F407">
        <v>857.1</v>
      </c>
      <c r="G407">
        <v>71.578280072716595</v>
      </c>
      <c r="H407">
        <v>13.300680167757699</v>
      </c>
      <c r="I407">
        <v>27.777936375912201</v>
      </c>
      <c r="J407">
        <v>-3.3326852515436398</v>
      </c>
      <c r="K407">
        <v>799.903803929329</v>
      </c>
      <c r="L407">
        <v>666.09460483368605</v>
      </c>
      <c r="M407">
        <v>43.622021514598799</v>
      </c>
      <c r="N407">
        <v>1.1197820899439599</v>
      </c>
      <c r="O407">
        <v>8.1087387702718505</v>
      </c>
      <c r="P407">
        <v>103.58669833729201</v>
      </c>
      <c r="Q407">
        <v>0.11205191884971601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Row],[Ticker]],[1]!Table2[[Symbol]:[Industry]],2,FALSE),"-")</f>
        <v>-</v>
      </c>
      <c r="D408" t="s">
        <v>931</v>
      </c>
      <c r="E408">
        <v>16050.12973407</v>
      </c>
      <c r="F408">
        <v>500.1</v>
      </c>
      <c r="G408">
        <v>177.14810396072701</v>
      </c>
      <c r="H408">
        <v>5.5159912782644902</v>
      </c>
      <c r="I408">
        <v>-0.52460524982604295</v>
      </c>
      <c r="J408">
        <v>-0.33748652032445098</v>
      </c>
      <c r="K408">
        <v>473.63078593206001</v>
      </c>
      <c r="L408">
        <v>377.15974406933901</v>
      </c>
      <c r="M408">
        <v>45.974327946125698</v>
      </c>
      <c r="N408">
        <v>1.1592174862434901</v>
      </c>
      <c r="O408">
        <v>23.535292941411701</v>
      </c>
      <c r="P408">
        <v>215.81938743290101</v>
      </c>
      <c r="Q408">
        <v>0.114556802074001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Row],[Ticker]],[1]!Table2[[Symbol]:[Industry]],2,FALSE),"-")</f>
        <v>-</v>
      </c>
      <c r="D409" t="s">
        <v>296</v>
      </c>
      <c r="E409">
        <v>16048.090891874999</v>
      </c>
      <c r="F409">
        <v>687.75</v>
      </c>
      <c r="G409">
        <v>44.1419281213349</v>
      </c>
      <c r="H409">
        <v>-8.6424483684016806</v>
      </c>
      <c r="I409">
        <v>6.51426619708693</v>
      </c>
      <c r="J409">
        <v>1.28294910241828</v>
      </c>
      <c r="K409">
        <v>690.762049589718</v>
      </c>
      <c r="L409">
        <v>576.82420098473699</v>
      </c>
      <c r="M409">
        <v>54.354710121632799</v>
      </c>
      <c r="N409">
        <v>1.04381128362108</v>
      </c>
      <c r="O409">
        <v>20.3925845147219</v>
      </c>
      <c r="P409">
        <v>171.837944664031</v>
      </c>
      <c r="Q409">
        <v>7.8474222287135006E-2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Row],[Ticker]],[1]!Table2[[Symbol]:[Industry]],2,FALSE),"-")</f>
        <v>-</v>
      </c>
      <c r="D410" t="s">
        <v>225</v>
      </c>
      <c r="E410">
        <v>15904.8534645</v>
      </c>
      <c r="F410">
        <v>2279.5500000000002</v>
      </c>
      <c r="G410">
        <v>75.1609291352285</v>
      </c>
      <c r="H410">
        <v>8.9916320465171804</v>
      </c>
      <c r="I410">
        <v>16.600534603381401</v>
      </c>
      <c r="J410">
        <v>3.4501591371346598</v>
      </c>
      <c r="K410">
        <v>1979.7202174623101</v>
      </c>
      <c r="L410">
        <v>1636.9892114878601</v>
      </c>
      <c r="M410">
        <v>62.0616968888435</v>
      </c>
      <c r="N410">
        <v>0.26891580570892798</v>
      </c>
      <c r="O410">
        <v>5.63488407799783</v>
      </c>
      <c r="P410">
        <v>134.99304159579401</v>
      </c>
      <c r="Q410">
        <v>5.2881153412216997E-2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Row],[Ticker]],[1]!Table2[[Symbol]:[Industry]],2,FALSE),"-")</f>
        <v>-</v>
      </c>
      <c r="D411" t="s">
        <v>628</v>
      </c>
      <c r="E411">
        <v>15778.822962</v>
      </c>
      <c r="F411">
        <v>545.65</v>
      </c>
      <c r="G411">
        <v>23.9931328038186</v>
      </c>
      <c r="H411">
        <v>12.1870952510117</v>
      </c>
      <c r="I411">
        <v>12.70167758028</v>
      </c>
      <c r="J411">
        <v>4.3642132746670903</v>
      </c>
      <c r="K411">
        <v>503.17698199723498</v>
      </c>
      <c r="L411">
        <v>443.33710331657898</v>
      </c>
      <c r="M411">
        <v>53.118104228918099</v>
      </c>
      <c r="N411">
        <v>0.98035640521253897</v>
      </c>
      <c r="O411">
        <v>8.4944561532117593</v>
      </c>
      <c r="P411">
        <v>63.172846889952098</v>
      </c>
      <c r="Q411">
        <v>2.1384915316375E-2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Row],[Ticker]],[1]!Table2[[Symbol]:[Industry]],2,FALSE),"-")</f>
        <v>-</v>
      </c>
      <c r="D412" t="s">
        <v>502</v>
      </c>
      <c r="E412">
        <v>15762.588691589999</v>
      </c>
      <c r="F412">
        <v>315.89999999999998</v>
      </c>
      <c r="G412">
        <v>-14.685192207237099</v>
      </c>
      <c r="H412">
        <v>-10.6965937710505</v>
      </c>
      <c r="I412">
        <v>-30.5275445573585</v>
      </c>
      <c r="J412">
        <v>-4.0773619943651704</v>
      </c>
      <c r="K412">
        <v>325.51147756110998</v>
      </c>
      <c r="L412">
        <v>319.14944385784298</v>
      </c>
      <c r="M412">
        <v>30.326236879221</v>
      </c>
      <c r="N412">
        <v>0.430916619038263</v>
      </c>
      <c r="O412">
        <v>24.0899018676796</v>
      </c>
      <c r="P412">
        <v>22.918287937743099</v>
      </c>
      <c r="Q412">
        <v>-5.1711544610352003E-2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Row],[Ticker]],[1]!Table2[[Symbol]:[Industry]],2,FALSE),"-")</f>
        <v>-</v>
      </c>
      <c r="D413" t="s">
        <v>942</v>
      </c>
      <c r="E413">
        <v>15724.29336725</v>
      </c>
      <c r="F413">
        <v>707.75</v>
      </c>
      <c r="G413">
        <v>-18.839674978439401</v>
      </c>
      <c r="H413">
        <v>-9.0043894033100091</v>
      </c>
      <c r="I413">
        <v>-24.704230927627499</v>
      </c>
      <c r="J413">
        <v>3.3263335952912398</v>
      </c>
      <c r="K413">
        <v>697.50484360684197</v>
      </c>
      <c r="L413">
        <v>680.90003249102404</v>
      </c>
      <c r="M413">
        <v>53.970011018010197</v>
      </c>
      <c r="N413">
        <v>0.945695763105596</v>
      </c>
      <c r="O413">
        <v>20.028258565877699</v>
      </c>
      <c r="P413">
        <v>19.149831649831601</v>
      </c>
      <c r="Q413">
        <v>4.2056968684805997E-2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Row],[Ticker]],[1]!Table2[[Symbol]:[Industry]],2,FALSE),"-")</f>
        <v>-</v>
      </c>
      <c r="D414" t="s">
        <v>255</v>
      </c>
      <c r="E414">
        <v>15684.050623695</v>
      </c>
      <c r="F414">
        <v>3778.35</v>
      </c>
      <c r="G414">
        <v>198.457287705726</v>
      </c>
      <c r="H414">
        <v>-7.8151208624768902</v>
      </c>
      <c r="I414">
        <v>8.6999036632314404</v>
      </c>
      <c r="J414">
        <v>-2.3667388243993499</v>
      </c>
      <c r="K414">
        <v>3886.7500381252999</v>
      </c>
      <c r="L414">
        <v>3278.2643691082599</v>
      </c>
      <c r="M414">
        <v>42.816024392441101</v>
      </c>
      <c r="N414">
        <v>1.04782792322559</v>
      </c>
      <c r="O414">
        <v>13.8049677769396</v>
      </c>
      <c r="P414">
        <v>236.64632244843401</v>
      </c>
      <c r="Q414">
        <v>0.27240219265833199</v>
      </c>
    </row>
    <row r="415" spans="1:17" hidden="1" x14ac:dyDescent="0.3">
      <c r="A415" t="s">
        <v>945</v>
      </c>
      <c r="B415" t="s">
        <v>946</v>
      </c>
      <c r="C415" t="str">
        <f>IFERROR(VLOOKUP(Table1[[#This Row],[Ticker]],[1]!Table2[[Symbol]:[Industry]],2,FALSE),"-")</f>
        <v>-</v>
      </c>
      <c r="D415" t="s">
        <v>732</v>
      </c>
      <c r="E415">
        <v>15502.9956089399</v>
      </c>
      <c r="F415">
        <v>886.88</v>
      </c>
      <c r="G415">
        <v>-3.5301872930751799</v>
      </c>
      <c r="H415">
        <v>0.285537143674989</v>
      </c>
      <c r="I415">
        <v>-8.7307198137025893E-2</v>
      </c>
      <c r="J415">
        <v>9.4209903396850397E-2</v>
      </c>
      <c r="K415">
        <v>849.25173273133703</v>
      </c>
      <c r="L415">
        <v>789.56559601221397</v>
      </c>
      <c r="M415">
        <v>63.673105172010501</v>
      </c>
      <c r="N415">
        <v>0.24794500188413801</v>
      </c>
      <c r="O415">
        <v>1.2538336640808201</v>
      </c>
      <c r="P415">
        <v>31.776173070636801</v>
      </c>
      <c r="Q415">
        <v>-2.790653939747E-3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Row],[Ticker]],[1]!Table2[[Symbol]:[Industry]],2,FALSE),"-")</f>
        <v>-</v>
      </c>
      <c r="D416" t="s">
        <v>681</v>
      </c>
      <c r="E416">
        <v>15495.539625089999</v>
      </c>
      <c r="F416">
        <v>857.85</v>
      </c>
      <c r="G416">
        <v>26.101198734119698</v>
      </c>
      <c r="H416">
        <v>-7.0291055561556597</v>
      </c>
      <c r="I416">
        <v>-2.48131961653855</v>
      </c>
      <c r="J416">
        <v>-5.10048771462559</v>
      </c>
      <c r="K416">
        <v>840.15230201249199</v>
      </c>
      <c r="L416">
        <v>730.11911900540395</v>
      </c>
      <c r="M416">
        <v>40.127156339588502</v>
      </c>
      <c r="N416">
        <v>0.60321673809305298</v>
      </c>
      <c r="O416">
        <v>16.389811738648898</v>
      </c>
      <c r="P416">
        <v>60.151218146177499</v>
      </c>
      <c r="Q416">
        <v>0.167321009884281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Row],[Ticker]],[1]!Table2[[Symbol]:[Industry]],2,FALSE),"-")</f>
        <v>-</v>
      </c>
      <c r="D417" t="s">
        <v>60</v>
      </c>
      <c r="E417">
        <v>15413.8965312</v>
      </c>
      <c r="F417">
        <v>1132.75</v>
      </c>
      <c r="G417">
        <v>16.7675522782841</v>
      </c>
      <c r="H417">
        <v>5.2000081709727901</v>
      </c>
      <c r="I417">
        <v>8.7826802290678891</v>
      </c>
      <c r="J417">
        <v>6.3353838568069802</v>
      </c>
      <c r="K417">
        <v>1010.13747650396</v>
      </c>
      <c r="L417">
        <v>911.76598299317402</v>
      </c>
      <c r="M417">
        <v>84.067368491036802</v>
      </c>
      <c r="N417">
        <v>0.82450988745252096</v>
      </c>
      <c r="O417">
        <v>0.19863164864268801</v>
      </c>
      <c r="P417">
        <v>47.666536305566403</v>
      </c>
      <c r="Q417">
        <v>1.1709947647569E-2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Row],[Ticker]],[1]!Table2[[Symbol]:[Industry]],2,FALSE),"-")</f>
        <v>-</v>
      </c>
      <c r="D418" t="s">
        <v>60</v>
      </c>
      <c r="E418">
        <v>15271.65279516</v>
      </c>
      <c r="F418">
        <v>630.1</v>
      </c>
      <c r="G418">
        <v>68.585747166863101</v>
      </c>
      <c r="H418">
        <v>15.8123988326809</v>
      </c>
      <c r="I418">
        <v>36.729413512495498</v>
      </c>
      <c r="J418">
        <v>9.2357670263201594</v>
      </c>
      <c r="K418">
        <v>500.671178579919</v>
      </c>
      <c r="L418">
        <v>432.397964279245</v>
      </c>
      <c r="M418">
        <v>92.141226882322897</v>
      </c>
      <c r="N418">
        <v>1.4764952710758801</v>
      </c>
      <c r="O418">
        <v>0.41263291541024899</v>
      </c>
      <c r="P418">
        <v>119.0128606187</v>
      </c>
      <c r="Q418">
        <v>3.7357140082225002E-2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Row],[Ticker]],[1]!Table2[[Symbol]:[Industry]],2,FALSE),"-")</f>
        <v>-</v>
      </c>
      <c r="D419" t="s">
        <v>124</v>
      </c>
      <c r="E419">
        <v>15257.71548832</v>
      </c>
      <c r="F419">
        <v>2397.8000000000002</v>
      </c>
      <c r="G419">
        <v>35.938813093416798</v>
      </c>
      <c r="H419">
        <v>30.180119418015199</v>
      </c>
      <c r="I419">
        <v>33.6289429819346</v>
      </c>
      <c r="J419">
        <v>2.98223629933995</v>
      </c>
      <c r="K419">
        <v>2030.3409836170699</v>
      </c>
      <c r="L419">
        <v>1750.06234505521</v>
      </c>
      <c r="M419">
        <v>88.358690828153499</v>
      </c>
      <c r="N419">
        <v>1.22737529674868</v>
      </c>
      <c r="O419">
        <v>3.5949620485444802</v>
      </c>
      <c r="P419">
        <v>68.260762780253302</v>
      </c>
      <c r="Q419">
        <v>-5.1897172731664998E-2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60</v>
      </c>
      <c r="E420">
        <v>15221.39869224</v>
      </c>
      <c r="F420">
        <v>6609.2</v>
      </c>
      <c r="G420">
        <v>24.285211306241901</v>
      </c>
      <c r="H420">
        <v>-3.8854923503182901</v>
      </c>
      <c r="I420">
        <v>7.1232427546528303</v>
      </c>
      <c r="J420">
        <v>6.6929761893849804E-2</v>
      </c>
      <c r="K420">
        <v>6271.1247433637</v>
      </c>
      <c r="L420">
        <v>5500.6793560347396</v>
      </c>
      <c r="M420">
        <v>59.546452729574597</v>
      </c>
      <c r="N420">
        <v>0.65516984146327695</v>
      </c>
      <c r="O420">
        <v>14.077346728802199</v>
      </c>
      <c r="P420">
        <v>54.126782428171602</v>
      </c>
      <c r="Q420">
        <v>-1.062615102757E-2</v>
      </c>
    </row>
    <row r="421" spans="1:17" hidden="1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186</v>
      </c>
      <c r="E421">
        <v>15082.2169628549</v>
      </c>
      <c r="F421">
        <v>465.15</v>
      </c>
      <c r="G421">
        <v>11.6751269984592</v>
      </c>
      <c r="H421">
        <v>6.8106679942295996</v>
      </c>
      <c r="I421">
        <v>-15.4445965333688</v>
      </c>
      <c r="J421">
        <v>0.327336582093187</v>
      </c>
      <c r="K421">
        <v>451.37893049949599</v>
      </c>
      <c r="M421">
        <v>48.437625536362098</v>
      </c>
      <c r="N421">
        <v>0.31461701177749601</v>
      </c>
      <c r="O421">
        <v>9.8570353649360491</v>
      </c>
      <c r="P421">
        <v>81.486539211861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130</v>
      </c>
      <c r="E422">
        <v>15023.839202519999</v>
      </c>
      <c r="F422">
        <v>1122.9000000000001</v>
      </c>
      <c r="G422">
        <v>71.4352496926698</v>
      </c>
      <c r="H422">
        <v>0.15040009068527499</v>
      </c>
      <c r="I422">
        <v>32.593358832023398</v>
      </c>
      <c r="J422">
        <v>1.26437660901691</v>
      </c>
      <c r="K422">
        <v>1046.2250510322499</v>
      </c>
      <c r="L422">
        <v>844.14817629623701</v>
      </c>
      <c r="M422">
        <v>61.699480240408199</v>
      </c>
      <c r="N422">
        <v>1.20998726603472</v>
      </c>
      <c r="O422">
        <v>8.9990203936236508</v>
      </c>
      <c r="P422">
        <v>104.535519125683</v>
      </c>
      <c r="Q422">
        <v>0.101973065863376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608</v>
      </c>
      <c r="E423">
        <v>14988.206936209999</v>
      </c>
      <c r="F423">
        <v>874.7</v>
      </c>
      <c r="G423">
        <v>100.413057128272</v>
      </c>
      <c r="H423">
        <v>12.3759956722069</v>
      </c>
      <c r="I423">
        <v>26.075298188239501</v>
      </c>
      <c r="J423">
        <v>10.702954640030899</v>
      </c>
      <c r="K423">
        <v>740.23027314116496</v>
      </c>
      <c r="L423">
        <v>628.70745598751898</v>
      </c>
      <c r="M423">
        <v>85.865338467956505</v>
      </c>
      <c r="N423">
        <v>1.3556737984201099</v>
      </c>
      <c r="O423">
        <v>2.6637704355778999</v>
      </c>
      <c r="P423">
        <v>137.59337226673901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Row],[Ticker]],[1]!Table2[[Symbol]:[Industry]],2,FALSE),"-")</f>
        <v>-</v>
      </c>
      <c r="D424" t="s">
        <v>18</v>
      </c>
      <c r="E424">
        <v>14845.722023</v>
      </c>
      <c r="F424">
        <v>996.95</v>
      </c>
      <c r="G424">
        <v>120.826202983114</v>
      </c>
      <c r="H424">
        <v>0.76800956712983504</v>
      </c>
      <c r="I424">
        <v>1.8926338699073999</v>
      </c>
      <c r="J424">
        <v>0.43564860103483</v>
      </c>
      <c r="K424">
        <v>993.37268059766495</v>
      </c>
      <c r="L424">
        <v>837.11703205396202</v>
      </c>
      <c r="M424">
        <v>42.5404141839795</v>
      </c>
      <c r="N424">
        <v>2.4071206830159499</v>
      </c>
      <c r="O424">
        <v>27.8900646973268</v>
      </c>
      <c r="P424">
        <v>186.562230526013</v>
      </c>
      <c r="Q424">
        <v>0.19106331583089201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Row],[Ticker]],[1]!Table2[[Symbol]:[Industry]],2,FALSE),"-")</f>
        <v>-</v>
      </c>
      <c r="D425" t="s">
        <v>843</v>
      </c>
      <c r="E425">
        <v>14788.949839299999</v>
      </c>
      <c r="F425">
        <v>359.45</v>
      </c>
      <c r="G425">
        <v>21.672075030367299</v>
      </c>
      <c r="H425">
        <v>-2.5850496147082298</v>
      </c>
      <c r="I425">
        <v>-29.2629086749794</v>
      </c>
      <c r="J425">
        <v>3.7472897559536</v>
      </c>
      <c r="K425">
        <v>349.89087007106798</v>
      </c>
      <c r="L425">
        <v>322.40776110240898</v>
      </c>
      <c r="M425">
        <v>56.673517073945</v>
      </c>
      <c r="N425">
        <v>0.63917785676477401</v>
      </c>
      <c r="O425">
        <v>19.6132980943107</v>
      </c>
      <c r="P425">
        <v>66.759452563210303</v>
      </c>
      <c r="Q425">
        <v>0.19751505856704399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Row],[Ticker]],[1]!Table2[[Symbol]:[Industry]],2,FALSE),"-")</f>
        <v>-</v>
      </c>
      <c r="D426" t="s">
        <v>46</v>
      </c>
      <c r="E426">
        <v>14728.320384465</v>
      </c>
      <c r="F426">
        <v>262.05</v>
      </c>
      <c r="G426">
        <v>38.864279427882003</v>
      </c>
      <c r="H426">
        <v>1.6379233913379501</v>
      </c>
      <c r="I426">
        <v>-2.7872298210131699</v>
      </c>
      <c r="J426">
        <v>-0.241857682952616</v>
      </c>
      <c r="K426">
        <v>256.87969892171799</v>
      </c>
      <c r="L426">
        <v>214.89717680376299</v>
      </c>
      <c r="M426">
        <v>47.516468706047398</v>
      </c>
      <c r="N426">
        <v>0.70054097928590497</v>
      </c>
      <c r="O426">
        <v>15.9702346880366</v>
      </c>
      <c r="P426">
        <v>125.03220266208599</v>
      </c>
      <c r="Q426">
        <v>0.12792723065146799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Row],[Ticker]],[1]!Table2[[Symbol]:[Industry]],2,FALSE),"-")</f>
        <v>-</v>
      </c>
      <c r="D427" t="s">
        <v>971</v>
      </c>
      <c r="E427">
        <v>14722.807792400001</v>
      </c>
      <c r="F427">
        <v>1500.25</v>
      </c>
      <c r="G427">
        <v>-29.961651821274501</v>
      </c>
      <c r="H427">
        <v>1.6350631477712501</v>
      </c>
      <c r="I427">
        <v>-11.736276372573901</v>
      </c>
      <c r="J427">
        <v>4.75572633838435</v>
      </c>
      <c r="K427">
        <v>1430.76980851489</v>
      </c>
      <c r="L427">
        <v>1463.0519404696499</v>
      </c>
      <c r="M427">
        <v>60.481127661406902</v>
      </c>
      <c r="N427">
        <v>1.0156161382569699</v>
      </c>
      <c r="O427">
        <v>25.009165139143398</v>
      </c>
      <c r="P427">
        <v>24.5847865803022</v>
      </c>
      <c r="Q427">
        <v>-2.6863384868867E-2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351</v>
      </c>
      <c r="E428">
        <v>14624.31302195</v>
      </c>
      <c r="F428">
        <v>4334.5</v>
      </c>
      <c r="G428">
        <v>51.701234923525</v>
      </c>
      <c r="H428">
        <v>-7.4070311244795901</v>
      </c>
      <c r="I428">
        <v>-17.157462301074801</v>
      </c>
      <c r="J428">
        <v>0.68496714001468995</v>
      </c>
      <c r="K428">
        <v>4199.90280336244</v>
      </c>
      <c r="L428">
        <v>3676.3225545835298</v>
      </c>
      <c r="M428">
        <v>45.637857798547302</v>
      </c>
      <c r="N428">
        <v>0.79892610620326598</v>
      </c>
      <c r="O428">
        <v>12.7696389433614</v>
      </c>
      <c r="P428">
        <v>85.480765116179498</v>
      </c>
      <c r="Q428">
        <v>1.8819727376402001E-2</v>
      </c>
    </row>
    <row r="429" spans="1:17" hidden="1" x14ac:dyDescent="0.3">
      <c r="A429" t="s">
        <v>974</v>
      </c>
      <c r="B429" t="s">
        <v>975</v>
      </c>
      <c r="C429" t="str">
        <f>IFERROR(VLOOKUP(Table1[[#This Row],[Ticker]],[1]!Table2[[Symbol]:[Industry]],2,FALSE),"-")</f>
        <v>-</v>
      </c>
      <c r="D429" t="s">
        <v>608</v>
      </c>
      <c r="E429">
        <v>14578.640666025</v>
      </c>
      <c r="F429">
        <v>610.25</v>
      </c>
      <c r="G429">
        <v>-19.418008224597401</v>
      </c>
      <c r="H429">
        <v>7.4336838672454801</v>
      </c>
      <c r="I429">
        <v>-7.9536163295598801</v>
      </c>
      <c r="J429">
        <v>7.4110823174382903</v>
      </c>
      <c r="K429">
        <v>567.97322527893903</v>
      </c>
      <c r="M429">
        <v>59.818422751811099</v>
      </c>
      <c r="O429">
        <v>8.1523965587873892</v>
      </c>
      <c r="P429">
        <v>29.812805786002901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Row],[Ticker]],[1]!Table2[[Symbol]:[Industry]],2,FALSE),"-")</f>
        <v>-</v>
      </c>
      <c r="D430" t="s">
        <v>978</v>
      </c>
      <c r="E430">
        <v>14572.419045189999</v>
      </c>
      <c r="F430">
        <v>820.9</v>
      </c>
      <c r="G430">
        <v>39.326977073243697</v>
      </c>
      <c r="H430">
        <v>4.8354836091375297</v>
      </c>
      <c r="I430">
        <v>16.550316615136602</v>
      </c>
      <c r="J430">
        <v>7.3130308470976102</v>
      </c>
      <c r="K430">
        <v>744.82348817362504</v>
      </c>
      <c r="L430">
        <v>638.25780259304599</v>
      </c>
      <c r="M430">
        <v>61.359082242065199</v>
      </c>
      <c r="N430">
        <v>0.744833551602196</v>
      </c>
      <c r="O430">
        <v>4.7569740528688103</v>
      </c>
      <c r="P430">
        <v>81.334216920697997</v>
      </c>
      <c r="Q430">
        <v>6.3809311458122006E-2</v>
      </c>
    </row>
    <row r="431" spans="1:17" x14ac:dyDescent="0.3">
      <c r="A431" t="s">
        <v>979</v>
      </c>
      <c r="B431" t="s">
        <v>980</v>
      </c>
      <c r="C431" t="str">
        <f>IFERROR(VLOOKUP(Table1[[#This Row],[Ticker]],[1]!Table2[[Symbol]:[Industry]],2,FALSE),"-")</f>
        <v>-</v>
      </c>
      <c r="D431" t="s">
        <v>290</v>
      </c>
      <c r="E431">
        <v>14395.650837879901</v>
      </c>
      <c r="F431">
        <v>1029.2</v>
      </c>
      <c r="G431">
        <v>115.115591759328</v>
      </c>
      <c r="H431">
        <v>1.94550446952237</v>
      </c>
      <c r="I431">
        <v>6.2646076033606004</v>
      </c>
      <c r="J431">
        <v>-6.4891802424583798</v>
      </c>
      <c r="K431">
        <v>976.70553549741203</v>
      </c>
      <c r="L431">
        <v>801.74889612026902</v>
      </c>
      <c r="M431">
        <v>48.378976298328801</v>
      </c>
      <c r="N431">
        <v>1.13030759438836</v>
      </c>
      <c r="O431">
        <v>12.4125534395647</v>
      </c>
      <c r="P431">
        <v>155.36877364927699</v>
      </c>
      <c r="Q431">
        <v>0.13192486845475801</v>
      </c>
    </row>
    <row r="432" spans="1:17" hidden="1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983</v>
      </c>
      <c r="E432">
        <v>14351.0141331</v>
      </c>
      <c r="F432">
        <v>2364.75</v>
      </c>
      <c r="G432">
        <v>52.019745795756101</v>
      </c>
      <c r="H432">
        <v>12.9461317799596</v>
      </c>
      <c r="I432">
        <v>53.517290795788199</v>
      </c>
      <c r="J432">
        <v>2.8295514567428102</v>
      </c>
      <c r="K432">
        <v>2126.3939995809301</v>
      </c>
      <c r="M432">
        <v>53.491924454890899</v>
      </c>
      <c r="N432">
        <v>0.71841792164271501</v>
      </c>
      <c r="O432">
        <v>7.3876731155513298</v>
      </c>
      <c r="P432">
        <v>92.946312010443805</v>
      </c>
    </row>
    <row r="433" spans="1:17" x14ac:dyDescent="0.3">
      <c r="A433" t="s">
        <v>984</v>
      </c>
      <c r="B433" t="s">
        <v>985</v>
      </c>
      <c r="C433" t="str">
        <f>IFERROR(VLOOKUP(Table1[[#This Row],[Ticker]],[1]!Table2[[Symbol]:[Industry]],2,FALSE),"-")</f>
        <v>-</v>
      </c>
      <c r="D433" t="s">
        <v>562</v>
      </c>
      <c r="E433">
        <v>14280.0422171399</v>
      </c>
      <c r="F433">
        <v>148.66999999999999</v>
      </c>
      <c r="G433">
        <v>-66.413790495056404</v>
      </c>
      <c r="H433">
        <v>-7.9951752010366599</v>
      </c>
      <c r="I433">
        <v>-28.9594713555108</v>
      </c>
      <c r="J433">
        <v>4.4389338019210598</v>
      </c>
      <c r="K433">
        <v>148.566406304651</v>
      </c>
      <c r="L433">
        <v>178.10623554422801</v>
      </c>
      <c r="M433">
        <v>60.297520634887597</v>
      </c>
      <c r="N433">
        <v>1.2004965511708501</v>
      </c>
      <c r="O433">
        <v>101.587408354072</v>
      </c>
      <c r="P433">
        <v>18.4621513944223</v>
      </c>
      <c r="Q433">
        <v>-3.2738882711258001E-2</v>
      </c>
    </row>
    <row r="434" spans="1:17" x14ac:dyDescent="0.3">
      <c r="A434" t="s">
        <v>986</v>
      </c>
      <c r="B434" t="s">
        <v>987</v>
      </c>
      <c r="C434" t="str">
        <f>IFERROR(VLOOKUP(Table1[[#This Row],[Ticker]],[1]!Table2[[Symbol]:[Industry]],2,FALSE),"-")</f>
        <v>-</v>
      </c>
      <c r="D434" t="s">
        <v>24</v>
      </c>
      <c r="E434">
        <v>14262.9518774399</v>
      </c>
      <c r="F434">
        <v>235.2</v>
      </c>
      <c r="G434">
        <v>-23.084827451737301</v>
      </c>
      <c r="H434">
        <v>-13.5176956181979</v>
      </c>
      <c r="I434">
        <v>-24.5756605460214</v>
      </c>
      <c r="J434">
        <v>-2.5384702252907401</v>
      </c>
      <c r="K434">
        <v>248.36847944638001</v>
      </c>
      <c r="L434">
        <v>244.316494106633</v>
      </c>
      <c r="M434">
        <v>38.159210422446499</v>
      </c>
      <c r="N434">
        <v>1.2985072639206501</v>
      </c>
      <c r="O434">
        <v>27.848639455782301</v>
      </c>
      <c r="P434">
        <v>12.508969146137201</v>
      </c>
      <c r="Q434">
        <v>2.212920436038E-2</v>
      </c>
    </row>
    <row r="435" spans="1:17" x14ac:dyDescent="0.3">
      <c r="A435" t="s">
        <v>988</v>
      </c>
      <c r="B435" t="s">
        <v>989</v>
      </c>
      <c r="C435" t="str">
        <f>IFERROR(VLOOKUP(Table1[[#This Row],[Ticker]],[1]!Table2[[Symbol]:[Industry]],2,FALSE),"-")</f>
        <v>-</v>
      </c>
      <c r="D435" t="s">
        <v>127</v>
      </c>
      <c r="E435">
        <v>14255.5484935</v>
      </c>
      <c r="F435">
        <v>1705.15</v>
      </c>
      <c r="G435">
        <v>147.226158778589</v>
      </c>
      <c r="H435">
        <v>39.213677957079902</v>
      </c>
      <c r="I435">
        <v>88.051187787022798</v>
      </c>
      <c r="J435">
        <v>15.3731550205683</v>
      </c>
      <c r="K435">
        <v>1271.0692483565399</v>
      </c>
      <c r="L435">
        <v>962.63301005804794</v>
      </c>
      <c r="M435">
        <v>89.243079124130603</v>
      </c>
      <c r="N435">
        <v>1.1964495407215701</v>
      </c>
      <c r="O435">
        <v>2.2197460633961601</v>
      </c>
      <c r="P435">
        <v>194.067431232215</v>
      </c>
      <c r="Q435">
        <v>0.23298473394436001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Row],[Ticker]],[1]!Table2[[Symbol]:[Industry]],2,FALSE),"-")</f>
        <v>-</v>
      </c>
      <c r="D436" t="s">
        <v>60</v>
      </c>
      <c r="E436">
        <v>14152.003350679999</v>
      </c>
      <c r="F436">
        <v>922.55</v>
      </c>
      <c r="G436">
        <v>260.340665342249</v>
      </c>
      <c r="H436">
        <v>15.215914376422999</v>
      </c>
      <c r="I436">
        <v>85.599168094891994</v>
      </c>
      <c r="J436">
        <v>-4.4658913915792704</v>
      </c>
      <c r="K436">
        <v>738.814541193732</v>
      </c>
      <c r="L436">
        <v>541.20953319185003</v>
      </c>
      <c r="M436">
        <v>72.750991812464406</v>
      </c>
      <c r="N436">
        <v>0.40119051560547703</v>
      </c>
      <c r="O436">
        <v>7.8532328871063903</v>
      </c>
      <c r="P436">
        <v>332.614302461899</v>
      </c>
      <c r="Q436">
        <v>5.8909778278281998E-2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Row],[Ticker]],[1]!Table2[[Symbol]:[Industry]],2,FALSE),"-")</f>
        <v>-</v>
      </c>
      <c r="D437" t="s">
        <v>167</v>
      </c>
      <c r="E437">
        <v>14139.4395893</v>
      </c>
      <c r="F437">
        <v>630.1</v>
      </c>
      <c r="G437">
        <v>40.030443182182999</v>
      </c>
      <c r="H437">
        <v>-7.4763936311286701</v>
      </c>
      <c r="I437">
        <v>-0.34506083440757901</v>
      </c>
      <c r="J437">
        <v>-1.4855334367564801</v>
      </c>
      <c r="K437">
        <v>617.60582192912295</v>
      </c>
      <c r="L437">
        <v>521.00760536568305</v>
      </c>
      <c r="M437">
        <v>46.852765261485303</v>
      </c>
      <c r="N437">
        <v>1.16051377096105</v>
      </c>
      <c r="O437">
        <v>13.751785430883899</v>
      </c>
      <c r="P437">
        <v>82.070360470996107</v>
      </c>
      <c r="Q437">
        <v>0.20812188515754601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Row],[Ticker]],[1]!Table2[[Symbol]:[Industry]],2,FALSE),"-")</f>
        <v>-</v>
      </c>
      <c r="D438" t="s">
        <v>231</v>
      </c>
      <c r="E438">
        <v>14028.41876067</v>
      </c>
      <c r="F438">
        <v>1709.1</v>
      </c>
      <c r="G438">
        <v>22.287375052003298</v>
      </c>
      <c r="H438">
        <v>-7.3228492032801302</v>
      </c>
      <c r="I438">
        <v>-16.7376917370805</v>
      </c>
      <c r="J438">
        <v>-2.98640865870735</v>
      </c>
      <c r="K438">
        <v>1765.84130068339</v>
      </c>
      <c r="L438">
        <v>1605.6298123707099</v>
      </c>
      <c r="M438">
        <v>32.5966917930485</v>
      </c>
      <c r="N438">
        <v>0.571130832081992</v>
      </c>
      <c r="O438">
        <v>30.007021239248701</v>
      </c>
      <c r="P438">
        <v>68.716683119447097</v>
      </c>
      <c r="Q438">
        <v>0.15197542065208899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Row],[Ticker]],[1]!Table2[[Symbol]:[Industry]],2,FALSE),"-")</f>
        <v>-</v>
      </c>
      <c r="D439" t="s">
        <v>258</v>
      </c>
      <c r="E439">
        <v>13926.53888</v>
      </c>
      <c r="F439">
        <v>4411.6000000000004</v>
      </c>
      <c r="G439">
        <v>25.879103052234001</v>
      </c>
      <c r="H439">
        <v>-6.2233988950508303</v>
      </c>
      <c r="I439">
        <v>20.2447812183037</v>
      </c>
      <c r="J439">
        <v>1.0535058236025601</v>
      </c>
      <c r="K439">
        <v>4372.8336228600301</v>
      </c>
      <c r="L439">
        <v>3798.2420520124901</v>
      </c>
      <c r="M439">
        <v>56.965882421417803</v>
      </c>
      <c r="N439">
        <v>0.77535671324095401</v>
      </c>
      <c r="O439">
        <v>13.337564602411801</v>
      </c>
      <c r="P439">
        <v>59.840579710144901</v>
      </c>
      <c r="Q439">
        <v>0.18147961256359699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167</v>
      </c>
      <c r="E440">
        <v>13664.8904704</v>
      </c>
      <c r="F440">
        <v>13506.7</v>
      </c>
      <c r="G440">
        <v>165.36665030853899</v>
      </c>
      <c r="H440">
        <v>17.295558151197099</v>
      </c>
      <c r="I440">
        <v>52.849274672218101</v>
      </c>
      <c r="J440">
        <v>12.944410492323501</v>
      </c>
      <c r="K440">
        <v>11677.156821259299</v>
      </c>
      <c r="L440">
        <v>8983.6334812319001</v>
      </c>
      <c r="M440">
        <v>65.073729268486403</v>
      </c>
      <c r="N440">
        <v>1.29482344067796</v>
      </c>
      <c r="O440">
        <v>7.8501780597777202</v>
      </c>
      <c r="P440">
        <v>220.668083237378</v>
      </c>
      <c r="Q440">
        <v>0.210103117601698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101</v>
      </c>
      <c r="E441">
        <v>13604.115771594999</v>
      </c>
      <c r="F441">
        <v>19.850000000000001</v>
      </c>
      <c r="G441">
        <v>199.09920216222301</v>
      </c>
      <c r="H441">
        <v>-5.4120829927980303</v>
      </c>
      <c r="I441">
        <v>-7.8381557549434602</v>
      </c>
      <c r="J441">
        <v>5.1948427574752198</v>
      </c>
      <c r="K441">
        <v>18.904992706957302</v>
      </c>
      <c r="L441">
        <v>16.467937669322399</v>
      </c>
      <c r="M441">
        <v>68.575731647315607</v>
      </c>
      <c r="N441">
        <v>0.95911912963458501</v>
      </c>
      <c r="O441">
        <v>20.906801007556599</v>
      </c>
      <c r="P441">
        <v>230.833333333333</v>
      </c>
      <c r="Q441">
        <v>0.116431383608956</v>
      </c>
    </row>
    <row r="442" spans="1:17" hidden="1" x14ac:dyDescent="0.3">
      <c r="A442" t="s">
        <v>1002</v>
      </c>
      <c r="B442" t="s">
        <v>1003</v>
      </c>
      <c r="C442" t="str">
        <f>IFERROR(VLOOKUP(Table1[[#This Row],[Ticker]],[1]!Table2[[Symbol]:[Industry]],2,FALSE),"-")</f>
        <v>-</v>
      </c>
      <c r="D442" t="s">
        <v>548</v>
      </c>
      <c r="E442">
        <v>13552.114341689999</v>
      </c>
      <c r="F442">
        <v>2975.85</v>
      </c>
      <c r="G442">
        <v>-19.080524361695499</v>
      </c>
      <c r="H442">
        <v>-1.0129622840091499</v>
      </c>
      <c r="I442">
        <v>-0.92502617491559702</v>
      </c>
      <c r="J442">
        <v>2.3448104660879099</v>
      </c>
      <c r="K442">
        <v>2799.0576347911901</v>
      </c>
      <c r="L442">
        <v>2631.1384860390699</v>
      </c>
      <c r="M442">
        <v>65.961146099753506</v>
      </c>
      <c r="N442">
        <v>0.95217499359986302</v>
      </c>
      <c r="O442">
        <v>2.7605558075843799</v>
      </c>
      <c r="P442">
        <v>31.2681958535509</v>
      </c>
      <c r="Q442">
        <v>-1.7154969002264001E-2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416</v>
      </c>
      <c r="E443">
        <v>13384.314579741</v>
      </c>
      <c r="F443">
        <v>216.51</v>
      </c>
      <c r="G443">
        <v>242.530933387961</v>
      </c>
      <c r="H443">
        <v>22.460417734533699</v>
      </c>
      <c r="I443">
        <v>8.8031012241258697</v>
      </c>
      <c r="J443">
        <v>7.4089386618233997</v>
      </c>
      <c r="K443">
        <v>187.890480023625</v>
      </c>
      <c r="L443">
        <v>153.195836667848</v>
      </c>
      <c r="M443">
        <v>72.306288906089506</v>
      </c>
      <c r="N443">
        <v>1.9938404475718401</v>
      </c>
      <c r="O443">
        <v>3.64417347928502</v>
      </c>
      <c r="P443">
        <v>285.93582887700501</v>
      </c>
      <c r="Q443">
        <v>0.181386954271791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628</v>
      </c>
      <c r="E444">
        <v>13371.3923998929</v>
      </c>
      <c r="F444">
        <v>26.93</v>
      </c>
      <c r="G444">
        <v>58.141420891170299</v>
      </c>
      <c r="H444">
        <v>-7.1845999507064704</v>
      </c>
      <c r="I444">
        <v>-31.984703546774199</v>
      </c>
      <c r="J444">
        <v>4.4251858402033202</v>
      </c>
      <c r="K444">
        <v>27.107477017836899</v>
      </c>
      <c r="L444">
        <v>25.491106214052198</v>
      </c>
      <c r="M444">
        <v>51.835723549619601</v>
      </c>
      <c r="N444">
        <v>1.2762130760572401</v>
      </c>
      <c r="O444">
        <v>45.005569996286603</v>
      </c>
      <c r="P444">
        <v>85.085910652920901</v>
      </c>
      <c r="Q444">
        <v>4.843185622854E-3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-</v>
      </c>
      <c r="D445" t="s">
        <v>351</v>
      </c>
      <c r="E445">
        <v>13369.322228999999</v>
      </c>
      <c r="F445">
        <v>964.5</v>
      </c>
      <c r="G445">
        <v>-7.5142612735069001</v>
      </c>
      <c r="H445">
        <v>14.838967953542401</v>
      </c>
      <c r="I445">
        <v>7.69997487752679</v>
      </c>
      <c r="J445">
        <v>-0.90995412039864099</v>
      </c>
      <c r="K445">
        <v>827.74727478365003</v>
      </c>
      <c r="L445">
        <v>771.65097630943296</v>
      </c>
      <c r="M445">
        <v>78.036019384265103</v>
      </c>
      <c r="N445">
        <v>1.3522367192125799</v>
      </c>
      <c r="O445">
        <v>2.0217729393468198</v>
      </c>
      <c r="P445">
        <v>49.038090087305797</v>
      </c>
      <c r="Q445">
        <v>-3.9994795948059998E-2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Row],[Ticker]],[1]!Table2[[Symbol]:[Industry]],2,FALSE),"-")</f>
        <v>-</v>
      </c>
      <c r="D446" t="s">
        <v>290</v>
      </c>
      <c r="E446">
        <v>13367.857166419901</v>
      </c>
      <c r="F446">
        <v>969.55</v>
      </c>
      <c r="G446">
        <v>17.400920235832999</v>
      </c>
      <c r="H446">
        <v>-12.1065929687436</v>
      </c>
      <c r="I446">
        <v>-7.2081626300168704</v>
      </c>
      <c r="J446">
        <v>-3.7820043578417901</v>
      </c>
      <c r="K446">
        <v>1021.83246777445</v>
      </c>
      <c r="L446">
        <v>921.93131994980195</v>
      </c>
      <c r="M446">
        <v>19.471755688371399</v>
      </c>
      <c r="N446">
        <v>0.84024079964180198</v>
      </c>
      <c r="O446">
        <v>23.6656180702387</v>
      </c>
      <c r="P446">
        <v>55.128</v>
      </c>
      <c r="Q446">
        <v>1.2727106554938E-2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Row],[Ticker]],[1]!Table2[[Symbol]:[Industry]],2,FALSE),"-")</f>
        <v>-</v>
      </c>
      <c r="D447" t="s">
        <v>393</v>
      </c>
      <c r="E447">
        <v>13354.4576167</v>
      </c>
      <c r="F447">
        <v>286.7</v>
      </c>
      <c r="G447">
        <v>149.893605017651</v>
      </c>
      <c r="H447">
        <v>9.7598592741170709</v>
      </c>
      <c r="I447">
        <v>20.5812497252725</v>
      </c>
      <c r="J447">
        <v>-6.1142866311223596</v>
      </c>
      <c r="K447">
        <v>271.69861595072598</v>
      </c>
      <c r="L447">
        <v>217.062554648343</v>
      </c>
      <c r="M447">
        <v>46.045161925956101</v>
      </c>
      <c r="N447">
        <v>1.31861831938678</v>
      </c>
      <c r="O447">
        <v>34.007673526334102</v>
      </c>
      <c r="P447">
        <v>192.551020408163</v>
      </c>
      <c r="Q447">
        <v>0.111690789241861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Row],[Ticker]],[1]!Table2[[Symbol]:[Industry]],2,FALSE),"-")</f>
        <v>-</v>
      </c>
      <c r="D448" t="s">
        <v>290</v>
      </c>
      <c r="E448">
        <v>13353.880995899999</v>
      </c>
      <c r="F448">
        <v>993.15</v>
      </c>
      <c r="G448">
        <v>-45.510734099567799</v>
      </c>
      <c r="H448">
        <v>-0.47255669451833399</v>
      </c>
      <c r="I448">
        <v>-18.442631058982499</v>
      </c>
      <c r="J448">
        <v>0.65970550085034696</v>
      </c>
      <c r="K448">
        <v>947.59711108949898</v>
      </c>
      <c r="L448">
        <v>949.13765498662701</v>
      </c>
      <c r="M448">
        <v>68.2880293133707</v>
      </c>
      <c r="N448">
        <v>1.4862439312933</v>
      </c>
      <c r="O448">
        <v>25.660776317776701</v>
      </c>
      <c r="P448">
        <v>26.993159005178601</v>
      </c>
      <c r="Q448">
        <v>1.24877427334E-3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Row],[Ticker]],[1]!Table2[[Symbol]:[Industry]],2,FALSE),"-")</f>
        <v>-</v>
      </c>
      <c r="D449" t="s">
        <v>258</v>
      </c>
      <c r="E449">
        <v>13334.07811785</v>
      </c>
      <c r="F449">
        <v>5589.5</v>
      </c>
      <c r="G449">
        <v>-6.2431839001281197</v>
      </c>
      <c r="H449">
        <v>-5.1946045555383602</v>
      </c>
      <c r="I449">
        <v>12.875806297333501</v>
      </c>
      <c r="J449">
        <v>2.09118215325846</v>
      </c>
      <c r="K449">
        <v>5059.8117934883303</v>
      </c>
      <c r="L449">
        <v>4633.7880466503002</v>
      </c>
      <c r="M449">
        <v>68.927404316371494</v>
      </c>
      <c r="N449">
        <v>0.45500511758180401</v>
      </c>
      <c r="O449">
        <v>4.4816173181858803</v>
      </c>
      <c r="P449">
        <v>47.7902195899049</v>
      </c>
      <c r="Q449">
        <v>0.118754401906595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Row],[Ticker]],[1]!Table2[[Symbol]:[Industry]],2,FALSE),"-")</f>
        <v>-</v>
      </c>
      <c r="D450" t="s">
        <v>130</v>
      </c>
      <c r="E450">
        <v>13275.25737062</v>
      </c>
      <c r="F450">
        <v>914.9</v>
      </c>
      <c r="G450">
        <v>119.39904784769</v>
      </c>
      <c r="H450">
        <v>15.820945772007301</v>
      </c>
      <c r="I450">
        <v>78.068887142978696</v>
      </c>
      <c r="J450">
        <v>6.6055207478890203</v>
      </c>
      <c r="K450">
        <v>720.76593536194696</v>
      </c>
      <c r="L450">
        <v>546.72712792502296</v>
      </c>
      <c r="M450">
        <v>78.691032181244594</v>
      </c>
      <c r="N450">
        <v>1.02030931014204</v>
      </c>
      <c r="O450">
        <v>1.6504536014865001</v>
      </c>
      <c r="P450">
        <v>161.39999999999901</v>
      </c>
      <c r="Q450">
        <v>0.18461556963144801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Row],[Ticker]],[1]!Table2[[Symbol]:[Industry]],2,FALSE),"-")</f>
        <v>-</v>
      </c>
      <c r="D451" t="s">
        <v>502</v>
      </c>
      <c r="E451">
        <v>13261.044668324999</v>
      </c>
      <c r="F451">
        <v>1675.65</v>
      </c>
      <c r="G451">
        <v>-18.120422126490698</v>
      </c>
      <c r="H451">
        <v>-10.5048983838367</v>
      </c>
      <c r="I451">
        <v>-1.36210669288148</v>
      </c>
      <c r="J451">
        <v>-6.6374348675121499</v>
      </c>
      <c r="K451">
        <v>1739.3454618886999</v>
      </c>
      <c r="L451">
        <v>1629.4484598501101</v>
      </c>
      <c r="M451">
        <v>23.630270949237399</v>
      </c>
      <c r="N451">
        <v>0.696618670709926</v>
      </c>
      <c r="O451">
        <v>18.1004386357532</v>
      </c>
      <c r="P451">
        <v>28.205814843152201</v>
      </c>
      <c r="Q451">
        <v>-0.10214735569996999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Row],[Ticker]],[1]!Table2[[Symbol]:[Industry]],2,FALSE),"-")</f>
        <v>-</v>
      </c>
      <c r="D452" t="s">
        <v>255</v>
      </c>
      <c r="E452">
        <v>13216.944639830001</v>
      </c>
      <c r="F452">
        <v>1037.6500000000001</v>
      </c>
      <c r="G452">
        <v>3.0560286075586198</v>
      </c>
      <c r="H452">
        <v>-1.35111897857074</v>
      </c>
      <c r="I452">
        <v>-3.1989426754097701</v>
      </c>
      <c r="J452">
        <v>3.9833018701204401</v>
      </c>
      <c r="K452">
        <v>1000.10145338348</v>
      </c>
      <c r="L452">
        <v>907.84685402537502</v>
      </c>
      <c r="M452">
        <v>55.2495630083246</v>
      </c>
      <c r="N452">
        <v>1.85583172055873</v>
      </c>
      <c r="O452">
        <v>7.1652291235002101</v>
      </c>
      <c r="P452">
        <v>41.910557986870899</v>
      </c>
      <c r="Q452">
        <v>-3.1091206092813999E-2</v>
      </c>
    </row>
    <row r="453" spans="1:17" x14ac:dyDescent="0.3">
      <c r="A453" t="s">
        <v>1024</v>
      </c>
      <c r="B453" t="s">
        <v>1025</v>
      </c>
      <c r="C453" t="str">
        <f>IFERROR(VLOOKUP(Table1[[#This Row],[Ticker]],[1]!Table2[[Symbol]:[Industry]],2,FALSE),"-")</f>
        <v>-</v>
      </c>
      <c r="D453" t="s">
        <v>65</v>
      </c>
      <c r="E453">
        <v>13191.732652344001</v>
      </c>
      <c r="F453">
        <v>32.840000000000003</v>
      </c>
      <c r="G453">
        <v>73.324624455312303</v>
      </c>
      <c r="H453">
        <v>3.6542266119023998</v>
      </c>
      <c r="I453">
        <v>-4.6448997264335299</v>
      </c>
      <c r="J453">
        <v>13.649586711663</v>
      </c>
      <c r="K453">
        <v>28.3572756954539</v>
      </c>
      <c r="L453">
        <v>25.2818528666478</v>
      </c>
      <c r="M453">
        <v>83.756323784735898</v>
      </c>
      <c r="N453">
        <v>1.17657028216044</v>
      </c>
      <c r="O453">
        <v>4.9025578562728196</v>
      </c>
      <c r="P453">
        <v>111.189710610932</v>
      </c>
      <c r="Q453">
        <v>8.2725490752565994E-2</v>
      </c>
    </row>
    <row r="454" spans="1:17" x14ac:dyDescent="0.3">
      <c r="A454" t="s">
        <v>1026</v>
      </c>
      <c r="B454" t="s">
        <v>1027</v>
      </c>
      <c r="C454" t="str">
        <f>IFERROR(VLOOKUP(Table1[[#This Row],[Ticker]],[1]!Table2[[Symbol]:[Industry]],2,FALSE),"-")</f>
        <v>-</v>
      </c>
      <c r="D454" t="s">
        <v>471</v>
      </c>
      <c r="E454">
        <v>13106.971578294901</v>
      </c>
      <c r="F454">
        <v>1969.45</v>
      </c>
      <c r="G454">
        <v>45.850661788962</v>
      </c>
      <c r="H454">
        <v>11.633764160948999</v>
      </c>
      <c r="I454">
        <v>68.845162145889304</v>
      </c>
      <c r="J454">
        <v>5.4882110502873402</v>
      </c>
      <c r="K454">
        <v>1760.5269326776599</v>
      </c>
      <c r="L454">
        <v>1347.9089099398</v>
      </c>
      <c r="M454">
        <v>45.392406968186101</v>
      </c>
      <c r="N454">
        <v>0.25979572480457203</v>
      </c>
      <c r="O454">
        <v>20.845921450151</v>
      </c>
      <c r="P454">
        <v>119.22326859717801</v>
      </c>
      <c r="Q454">
        <v>0.20698288958772801</v>
      </c>
    </row>
    <row r="455" spans="1:17" x14ac:dyDescent="0.3">
      <c r="A455" t="s">
        <v>1028</v>
      </c>
      <c r="B455" t="s">
        <v>1029</v>
      </c>
      <c r="C455" t="str">
        <f>IFERROR(VLOOKUP(Table1[[#This Row],[Ticker]],[1]!Table2[[Symbol]:[Industry]],2,FALSE),"-")</f>
        <v>-</v>
      </c>
      <c r="D455" t="s">
        <v>21</v>
      </c>
      <c r="E455">
        <v>13012.55853742</v>
      </c>
      <c r="F455">
        <v>2308.5500000000002</v>
      </c>
      <c r="G455">
        <v>137.35791729304</v>
      </c>
      <c r="H455">
        <v>-13.6471415651326</v>
      </c>
      <c r="I455">
        <v>50.433872543325002</v>
      </c>
      <c r="J455">
        <v>-4.8294544646258597</v>
      </c>
      <c r="K455">
        <v>2364.32737736134</v>
      </c>
      <c r="L455">
        <v>1705.5572151399399</v>
      </c>
      <c r="M455">
        <v>29.5305343524299</v>
      </c>
      <c r="N455">
        <v>0.66424203713866103</v>
      </c>
      <c r="O455">
        <v>20.073206125056799</v>
      </c>
      <c r="P455">
        <v>212.55754129434001</v>
      </c>
    </row>
    <row r="456" spans="1:17" x14ac:dyDescent="0.3">
      <c r="A456" t="s">
        <v>1030</v>
      </c>
      <c r="B456" t="s">
        <v>1031</v>
      </c>
      <c r="C456" t="str">
        <f>IFERROR(VLOOKUP(Table1[[#This Row],[Ticker]],[1]!Table2[[Symbol]:[Industry]],2,FALSE),"-")</f>
        <v>-</v>
      </c>
      <c r="D456" t="s">
        <v>46</v>
      </c>
      <c r="E456">
        <v>12983.44714065</v>
      </c>
      <c r="F456">
        <v>506.1</v>
      </c>
      <c r="G456">
        <v>19.897657299885299</v>
      </c>
      <c r="H456">
        <v>2.4018940151714099</v>
      </c>
      <c r="I456">
        <v>-4.2474657845365096</v>
      </c>
      <c r="J456">
        <v>-2.2608760613571399</v>
      </c>
      <c r="K456">
        <v>495.13315220737502</v>
      </c>
      <c r="L456">
        <v>433.99995624745901</v>
      </c>
      <c r="M456">
        <v>41.7043969623073</v>
      </c>
      <c r="N456">
        <v>0.29766269088487002</v>
      </c>
      <c r="O456">
        <v>13.574392412566599</v>
      </c>
      <c r="P456">
        <v>63.205417607223403</v>
      </c>
      <c r="Q456">
        <v>3.8904928549193002E-2</v>
      </c>
    </row>
    <row r="457" spans="1:17" x14ac:dyDescent="0.3">
      <c r="A457" t="s">
        <v>1032</v>
      </c>
      <c r="B457" t="s">
        <v>1033</v>
      </c>
      <c r="C457" t="str">
        <f>IFERROR(VLOOKUP(Table1[[#This Row],[Ticker]],[1]!Table2[[Symbol]:[Industry]],2,FALSE),"-")</f>
        <v>-</v>
      </c>
      <c r="D457" t="s">
        <v>46</v>
      </c>
      <c r="E457">
        <v>12964.33709664</v>
      </c>
      <c r="F457">
        <v>705.3</v>
      </c>
      <c r="G457">
        <v>38.556126264952603</v>
      </c>
      <c r="H457">
        <v>-7.0668984308911602</v>
      </c>
      <c r="I457">
        <v>26.751830667856598</v>
      </c>
      <c r="J457">
        <v>-1.73480993797905</v>
      </c>
      <c r="K457">
        <v>663.92143726628603</v>
      </c>
      <c r="L457">
        <v>568.51239014875205</v>
      </c>
      <c r="M457">
        <v>47.362122245961999</v>
      </c>
      <c r="N457">
        <v>0.54265025856465299</v>
      </c>
      <c r="O457">
        <v>7.4649085495533898</v>
      </c>
      <c r="P457">
        <v>69.400744565869999</v>
      </c>
      <c r="Q457">
        <v>5.5336767021838998E-2</v>
      </c>
    </row>
    <row r="458" spans="1:17" hidden="1" x14ac:dyDescent="0.3">
      <c r="A458" t="s">
        <v>1034</v>
      </c>
      <c r="B458" t="s">
        <v>1035</v>
      </c>
      <c r="C458" t="str">
        <f>IFERROR(VLOOKUP(Table1[[#This Row],[Ticker]],[1]!Table2[[Symbol]:[Industry]],2,FALSE),"-")</f>
        <v>-</v>
      </c>
      <c r="D458" t="s">
        <v>1036</v>
      </c>
      <c r="E458">
        <v>12906.893384999599</v>
      </c>
      <c r="F458">
        <v>100</v>
      </c>
      <c r="G458">
        <v>-26.310633903350201</v>
      </c>
      <c r="I458">
        <v>-14.8462420083127</v>
      </c>
      <c r="M458">
        <v>50</v>
      </c>
      <c r="N458">
        <v>1.8823529411764699</v>
      </c>
      <c r="O458">
        <v>0</v>
      </c>
      <c r="P458">
        <v>0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528</v>
      </c>
      <c r="E459">
        <v>12879.44375002</v>
      </c>
      <c r="F459">
        <v>828.7</v>
      </c>
      <c r="G459">
        <v>-37.788495357176998</v>
      </c>
      <c r="H459">
        <v>-5.2346166341264997</v>
      </c>
      <c r="I459">
        <v>-15.182982838138299</v>
      </c>
      <c r="J459">
        <v>-2.9453140376001401</v>
      </c>
      <c r="K459">
        <v>835.98273234401699</v>
      </c>
      <c r="L459">
        <v>827.56828609297497</v>
      </c>
      <c r="M459">
        <v>39.7131194152579</v>
      </c>
      <c r="N459">
        <v>0.57437781737435001</v>
      </c>
      <c r="O459">
        <v>23.681670085676298</v>
      </c>
      <c r="P459">
        <v>16.891177092883801</v>
      </c>
      <c r="Q459">
        <v>1.9557764872630001E-2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290</v>
      </c>
      <c r="E460">
        <v>12867.51050842</v>
      </c>
      <c r="F460">
        <v>2379.6999999999998</v>
      </c>
      <c r="G460">
        <v>32.341321161818499</v>
      </c>
      <c r="H460">
        <v>-0.36863834124804901</v>
      </c>
      <c r="I460">
        <v>6.3320857236355197</v>
      </c>
      <c r="J460">
        <v>-5.2326295126584599</v>
      </c>
      <c r="K460">
        <v>2250.3758898136898</v>
      </c>
      <c r="L460">
        <v>1985.6255046081201</v>
      </c>
      <c r="M460">
        <v>48.900754654773003</v>
      </c>
      <c r="N460">
        <v>0.94727212756359103</v>
      </c>
      <c r="O460">
        <v>15.4704374500987</v>
      </c>
      <c r="P460">
        <v>61.319187879198701</v>
      </c>
      <c r="Q460">
        <v>4.5806837120215001E-2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D461" t="s">
        <v>24</v>
      </c>
      <c r="E461">
        <v>12759.554890208001</v>
      </c>
      <c r="F461">
        <v>172.27</v>
      </c>
      <c r="G461">
        <v>3.0211979284815902</v>
      </c>
      <c r="H461">
        <v>-0.171128452497844</v>
      </c>
      <c r="I461">
        <v>4.0426468805761502</v>
      </c>
      <c r="J461">
        <v>7.9755437948694698</v>
      </c>
      <c r="K461">
        <v>159.193314345235</v>
      </c>
      <c r="L461">
        <v>149.409874974697</v>
      </c>
      <c r="M461">
        <v>72.2181082007599</v>
      </c>
      <c r="N461">
        <v>0.95866408987625895</v>
      </c>
      <c r="O461">
        <v>1.4686248331108001</v>
      </c>
      <c r="P461">
        <v>43.498542274052497</v>
      </c>
      <c r="Q461">
        <v>-2.4100993474109999E-2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106</v>
      </c>
      <c r="E462">
        <v>12742.26</v>
      </c>
      <c r="F462">
        <v>400.7</v>
      </c>
      <c r="G462">
        <v>94.278410963151202</v>
      </c>
      <c r="H462">
        <v>-2.4601653391037099</v>
      </c>
      <c r="I462">
        <v>-27.3571590388804</v>
      </c>
      <c r="J462">
        <v>-1.59841559936608</v>
      </c>
      <c r="K462">
        <v>402.18391418266799</v>
      </c>
      <c r="L462">
        <v>374.88271317376098</v>
      </c>
      <c r="M462">
        <v>45.555927780002001</v>
      </c>
      <c r="N462">
        <v>0.82978455726612099</v>
      </c>
      <c r="O462">
        <v>26.2790117294734</v>
      </c>
      <c r="P462">
        <v>139.94011976047901</v>
      </c>
      <c r="Q462">
        <v>0.14799640681673201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258</v>
      </c>
      <c r="E463">
        <v>12705.284874860001</v>
      </c>
      <c r="F463">
        <v>1909.55</v>
      </c>
      <c r="G463">
        <v>67.808508111491605</v>
      </c>
      <c r="H463">
        <v>9.6963911569328207</v>
      </c>
      <c r="I463">
        <v>50.368327986495999</v>
      </c>
      <c r="J463">
        <v>8.1314809533308292</v>
      </c>
      <c r="K463">
        <v>1673.3824234804699</v>
      </c>
      <c r="L463">
        <v>1358.96576741131</v>
      </c>
      <c r="M463">
        <v>71.743102517148102</v>
      </c>
      <c r="N463">
        <v>0.65967178167567597</v>
      </c>
      <c r="O463">
        <v>2.9038255086276799</v>
      </c>
      <c r="P463">
        <v>126.868242841867</v>
      </c>
      <c r="Q463">
        <v>0.14420482256638001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77</v>
      </c>
      <c r="E464">
        <v>12666.542966145</v>
      </c>
      <c r="F464">
        <v>354.65</v>
      </c>
      <c r="G464">
        <v>-31.0258407813728</v>
      </c>
      <c r="H464">
        <v>-7.3102753501048197</v>
      </c>
      <c r="I464">
        <v>-16.713978588279499</v>
      </c>
      <c r="J464">
        <v>0.410770678953846</v>
      </c>
      <c r="K464">
        <v>345.85075067808702</v>
      </c>
      <c r="L464">
        <v>343.141569818378</v>
      </c>
      <c r="M464">
        <v>56.395639319291099</v>
      </c>
      <c r="N464">
        <v>1.27215872989458</v>
      </c>
      <c r="O464">
        <v>12.223318764979499</v>
      </c>
      <c r="P464">
        <v>21.747339512530001</v>
      </c>
      <c r="Q464">
        <v>-0.108169988777057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77</v>
      </c>
      <c r="E465">
        <v>12412.80071686</v>
      </c>
      <c r="F465">
        <v>601.1</v>
      </c>
      <c r="G465">
        <v>-33.08792918871</v>
      </c>
      <c r="H465">
        <v>-8.2463919376935504</v>
      </c>
      <c r="I465">
        <v>-31.918739766469599</v>
      </c>
      <c r="J465">
        <v>2.4369101175431198</v>
      </c>
      <c r="K465">
        <v>625.01006380038905</v>
      </c>
      <c r="L465">
        <v>653.22692994235194</v>
      </c>
      <c r="M465">
        <v>47.789869489022401</v>
      </c>
      <c r="N465">
        <v>0.79850904917659304</v>
      </c>
      <c r="O465">
        <v>37.082016303443602</v>
      </c>
      <c r="P465">
        <v>19.2067426871591</v>
      </c>
      <c r="Q465">
        <v>3.1117912812968999E-2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287</v>
      </c>
      <c r="E466">
        <v>12276.971195100001</v>
      </c>
      <c r="F466">
        <v>325.25</v>
      </c>
      <c r="G466">
        <v>79.739413610111896</v>
      </c>
      <c r="H466">
        <v>24.8822626126207</v>
      </c>
      <c r="I466">
        <v>-12.7750039728506</v>
      </c>
      <c r="J466">
        <v>17.7435343178057</v>
      </c>
      <c r="K466">
        <v>272.96399249141001</v>
      </c>
      <c r="L466">
        <v>250.772995877802</v>
      </c>
      <c r="M466">
        <v>75.000841573256807</v>
      </c>
      <c r="N466">
        <v>2.5082255644121201</v>
      </c>
      <c r="O466">
        <v>5.6110684089162</v>
      </c>
      <c r="P466">
        <v>114.54485488126601</v>
      </c>
      <c r="Q466">
        <v>9.0988728955302994E-2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-</v>
      </c>
      <c r="D467" t="s">
        <v>60</v>
      </c>
      <c r="E467">
        <v>12244.470738525</v>
      </c>
      <c r="F467">
        <v>773.25</v>
      </c>
      <c r="G467">
        <v>78.605226703513395</v>
      </c>
      <c r="H467">
        <v>-2.88668496923863</v>
      </c>
      <c r="I467">
        <v>20.467433728847102</v>
      </c>
      <c r="J467">
        <v>-0.51202712708086695</v>
      </c>
      <c r="K467">
        <v>720.14430919504105</v>
      </c>
      <c r="L467">
        <v>613.77082417485997</v>
      </c>
      <c r="M467">
        <v>73.502886980859401</v>
      </c>
      <c r="N467">
        <v>1.77488819784133</v>
      </c>
      <c r="O467">
        <v>3.45942450695118</v>
      </c>
      <c r="P467">
        <v>142.588235294117</v>
      </c>
      <c r="Q467">
        <v>-1.509380256459E-2</v>
      </c>
    </row>
    <row r="468" spans="1:17" hidden="1" x14ac:dyDescent="0.3">
      <c r="A468" t="s">
        <v>1055</v>
      </c>
      <c r="B468" t="s">
        <v>1056</v>
      </c>
      <c r="C468" t="str">
        <f>IFERROR(VLOOKUP(Table1[[#This Row],[Ticker]],[1]!Table2[[Symbol]:[Industry]],2,FALSE),"-")</f>
        <v>-</v>
      </c>
      <c r="D468" t="s">
        <v>51</v>
      </c>
      <c r="E468">
        <v>12181.12481245</v>
      </c>
      <c r="F468">
        <v>9244.75</v>
      </c>
      <c r="G468">
        <v>236.29257058371601</v>
      </c>
      <c r="H468">
        <v>3.1734108429891399</v>
      </c>
      <c r="I468">
        <v>118.250920155553</v>
      </c>
      <c r="J468">
        <v>11.931432323132499</v>
      </c>
      <c r="K468">
        <v>8588.8385289517701</v>
      </c>
      <c r="L468">
        <v>6712.54767831149</v>
      </c>
      <c r="M468">
        <v>70.605560698112498</v>
      </c>
      <c r="N468">
        <v>1.59894705676828</v>
      </c>
      <c r="O468">
        <v>11.174991211228001</v>
      </c>
      <c r="P468">
        <v>285.18186742219001</v>
      </c>
      <c r="Q468">
        <v>0.15502804424701899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Row],[Ticker]],[1]!Table2[[Symbol]:[Industry]],2,FALSE),"-")</f>
        <v>-</v>
      </c>
      <c r="D469" t="s">
        <v>21</v>
      </c>
      <c r="E469">
        <v>12162.26061105</v>
      </c>
      <c r="F469">
        <v>813.25</v>
      </c>
      <c r="G469">
        <v>-38.377455550103697</v>
      </c>
      <c r="H469">
        <v>-3.73136858518341</v>
      </c>
      <c r="I469">
        <v>-22.014782616725402</v>
      </c>
      <c r="J469">
        <v>-1.6360416049844999</v>
      </c>
      <c r="K469">
        <v>826.98522025510294</v>
      </c>
      <c r="L469">
        <v>843.601768286062</v>
      </c>
      <c r="M469">
        <v>42.5215551656079</v>
      </c>
      <c r="N469">
        <v>0.584192926859604</v>
      </c>
      <c r="O469">
        <v>19.2745158315401</v>
      </c>
      <c r="P469">
        <v>9.7503373819163297</v>
      </c>
      <c r="Q469">
        <v>-0.15713611652199599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Row],[Ticker]],[1]!Table2[[Symbol]:[Industry]],2,FALSE),"-")</f>
        <v>-</v>
      </c>
      <c r="D470" t="s">
        <v>804</v>
      </c>
      <c r="E470">
        <v>12131.531939912</v>
      </c>
      <c r="F470">
        <v>260.68</v>
      </c>
      <c r="G470">
        <v>183.83808709605401</v>
      </c>
      <c r="H470">
        <v>5.1443759241512304</v>
      </c>
      <c r="I470">
        <v>35.966601497617198</v>
      </c>
      <c r="J470">
        <v>0.296853509190311</v>
      </c>
      <c r="K470">
        <v>235.604778509368</v>
      </c>
      <c r="L470">
        <v>185.47028350524499</v>
      </c>
      <c r="M470">
        <v>67.339510139003394</v>
      </c>
      <c r="N470">
        <v>0.69793743810718101</v>
      </c>
      <c r="O470">
        <v>1.27359214362436</v>
      </c>
      <c r="P470">
        <v>222.62376237623701</v>
      </c>
      <c r="Q470">
        <v>0.14904575549323901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Row],[Ticker]],[1]!Table2[[Symbol]:[Industry]],2,FALSE),"-")</f>
        <v>-</v>
      </c>
      <c r="D471" t="s">
        <v>24</v>
      </c>
      <c r="E471">
        <v>12064.555064628001</v>
      </c>
      <c r="F471">
        <v>109.56</v>
      </c>
      <c r="G471">
        <v>36.846477042293799</v>
      </c>
      <c r="H471">
        <v>-5.7367353874129003</v>
      </c>
      <c r="I471">
        <v>-33.3587001711985</v>
      </c>
      <c r="J471">
        <v>0.87112935522400203</v>
      </c>
      <c r="K471">
        <v>116.644148399816</v>
      </c>
      <c r="L471">
        <v>116.77365495385</v>
      </c>
      <c r="M471">
        <v>45.4628595188194</v>
      </c>
      <c r="N471">
        <v>1.02942400008125</v>
      </c>
      <c r="O471">
        <v>39.193136181087901</v>
      </c>
      <c r="P471">
        <v>66</v>
      </c>
      <c r="Q471">
        <v>0.106526241168911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Row],[Ticker]],[1]!Table2[[Symbol]:[Industry]],2,FALSE),"-")</f>
        <v>-</v>
      </c>
      <c r="D472" t="s">
        <v>379</v>
      </c>
      <c r="E472">
        <v>12059.3501779</v>
      </c>
      <c r="F472">
        <v>218.59</v>
      </c>
      <c r="G472">
        <v>63.850305635579701</v>
      </c>
      <c r="H472">
        <v>10.235226809312399</v>
      </c>
      <c r="I472">
        <v>4.5040173419466099</v>
      </c>
      <c r="J472">
        <v>-1.05691095435627</v>
      </c>
      <c r="K472">
        <v>195.74571666873101</v>
      </c>
      <c r="L472">
        <v>160.44655874992799</v>
      </c>
      <c r="M472">
        <v>51.956044257870097</v>
      </c>
      <c r="N472">
        <v>1.21893905734199</v>
      </c>
      <c r="O472">
        <v>12.0819799624868</v>
      </c>
      <c r="P472">
        <v>107.6864608076</v>
      </c>
      <c r="Q472">
        <v>9.2170556210594001E-2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Row],[Ticker]],[1]!Table2[[Symbol]:[Industry]],2,FALSE),"-")</f>
        <v>-</v>
      </c>
      <c r="D473" t="s">
        <v>293</v>
      </c>
      <c r="E473">
        <v>12028.594353585</v>
      </c>
      <c r="F473">
        <v>1184.55</v>
      </c>
      <c r="G473">
        <v>-19.014438251176301</v>
      </c>
      <c r="H473">
        <v>-8.3996868431138498</v>
      </c>
      <c r="I473">
        <v>-17.5605981186938</v>
      </c>
      <c r="J473">
        <v>1.78877806318313</v>
      </c>
      <c r="K473">
        <v>1240.8408138331199</v>
      </c>
      <c r="L473">
        <v>1203.3046968738099</v>
      </c>
      <c r="M473">
        <v>50.672661665185899</v>
      </c>
      <c r="N473">
        <v>1.2090601686676601</v>
      </c>
      <c r="O473">
        <v>39.208982313958799</v>
      </c>
      <c r="P473">
        <v>19.296037061282</v>
      </c>
      <c r="Q473">
        <v>0.112260189238582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Row],[Ticker]],[1]!Table2[[Symbol]:[Industry]],2,FALSE),"-")</f>
        <v>-</v>
      </c>
      <c r="D474" t="s">
        <v>60</v>
      </c>
      <c r="E474">
        <v>11964.62100888</v>
      </c>
      <c r="F474">
        <v>1574.05</v>
      </c>
      <c r="G474">
        <v>46.957019792505299</v>
      </c>
      <c r="H474">
        <v>3.0030863609549101</v>
      </c>
      <c r="I474">
        <v>-6.1674005680531199</v>
      </c>
      <c r="J474">
        <v>3.0894396633638199</v>
      </c>
      <c r="K474">
        <v>1448.7166085655799</v>
      </c>
      <c r="L474">
        <v>1311.0813705734199</v>
      </c>
      <c r="M474">
        <v>71.094045216768606</v>
      </c>
      <c r="N474">
        <v>0.91466478383877203</v>
      </c>
      <c r="O474">
        <v>2.8588672532638699</v>
      </c>
      <c r="P474">
        <v>80.966888939986205</v>
      </c>
      <c r="Q474">
        <v>4.4299748616809E-2</v>
      </c>
    </row>
    <row r="475" spans="1:17" x14ac:dyDescent="0.3">
      <c r="A475" t="s">
        <v>1069</v>
      </c>
      <c r="B475" t="s">
        <v>1070</v>
      </c>
      <c r="C475" t="str">
        <f>IFERROR(VLOOKUP(Table1[[#This Row],[Ticker]],[1]!Table2[[Symbol]:[Industry]],2,FALSE),"-")</f>
        <v>-</v>
      </c>
      <c r="D475" t="s">
        <v>303</v>
      </c>
      <c r="E475">
        <v>11922.178117310999</v>
      </c>
      <c r="F475">
        <v>150.57</v>
      </c>
      <c r="G475">
        <v>36.643911551195103</v>
      </c>
      <c r="H475">
        <v>-3.0631567920951799</v>
      </c>
      <c r="I475">
        <v>-7.18088627002171</v>
      </c>
      <c r="J475">
        <v>-0.61045947889740804</v>
      </c>
      <c r="K475">
        <v>145.19866420687299</v>
      </c>
      <c r="L475">
        <v>133.14627352880299</v>
      </c>
      <c r="M475">
        <v>64.964919031103094</v>
      </c>
      <c r="N475">
        <v>0.84477375264138699</v>
      </c>
      <c r="O475">
        <v>4.9345819220296203</v>
      </c>
      <c r="P475">
        <v>65.461538461538396</v>
      </c>
      <c r="Q475">
        <v>0.14450214707860901</v>
      </c>
    </row>
    <row r="476" spans="1:17" hidden="1" x14ac:dyDescent="0.3">
      <c r="A476" t="s">
        <v>1071</v>
      </c>
      <c r="B476" t="s">
        <v>1072</v>
      </c>
      <c r="C476" t="str">
        <f>IFERROR(VLOOKUP(Table1[[#This Row],[Ticker]],[1]!Table2[[Symbol]:[Industry]],2,FALSE),"-")</f>
        <v>-</v>
      </c>
      <c r="D476" t="s">
        <v>1073</v>
      </c>
      <c r="E476">
        <v>11867.931034359999</v>
      </c>
      <c r="F476">
        <v>1259.8</v>
      </c>
      <c r="G476">
        <v>-4.0948791497607999</v>
      </c>
      <c r="H476">
        <v>-1.23369049292203</v>
      </c>
      <c r="I476">
        <v>12.438425837102701</v>
      </c>
      <c r="J476">
        <v>0.97951567046643395</v>
      </c>
      <c r="K476">
        <v>1180.3794510891</v>
      </c>
      <c r="M476">
        <v>66.249343809289698</v>
      </c>
      <c r="N476">
        <v>0.43672011171707897</v>
      </c>
      <c r="O476">
        <v>3.1870138117161502</v>
      </c>
      <c r="P476">
        <v>54.918839153959603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548</v>
      </c>
      <c r="E477">
        <v>11852.64541166</v>
      </c>
      <c r="F477">
        <v>894.2</v>
      </c>
      <c r="G477">
        <v>-40.114374022879801</v>
      </c>
      <c r="H477">
        <v>-5.2291159067268502</v>
      </c>
      <c r="I477">
        <v>-13.669505190028</v>
      </c>
      <c r="J477">
        <v>0.65712478172566802</v>
      </c>
      <c r="K477">
        <v>878.44705065538994</v>
      </c>
      <c r="L477">
        <v>873.51701474231197</v>
      </c>
      <c r="M477">
        <v>44.796553924085899</v>
      </c>
      <c r="N477">
        <v>0.814137067308222</v>
      </c>
      <c r="O477">
        <v>23.993513755312001</v>
      </c>
      <c r="P477">
        <v>17.418422953187498</v>
      </c>
      <c r="Q477">
        <v>-2.8159691676209998E-2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77</v>
      </c>
      <c r="E478">
        <v>11777.96782365</v>
      </c>
      <c r="F478">
        <v>1529.5</v>
      </c>
      <c r="G478">
        <v>-1.7787986973577501</v>
      </c>
      <c r="H478">
        <v>-7.1709382498423597</v>
      </c>
      <c r="I478">
        <v>-15.064789159045</v>
      </c>
      <c r="J478">
        <v>-1.0565272850101</v>
      </c>
      <c r="K478">
        <v>1533.62664016144</v>
      </c>
      <c r="L478">
        <v>1447.9084758552499</v>
      </c>
      <c r="M478">
        <v>44.984974393406802</v>
      </c>
      <c r="N478">
        <v>0.67845145070257595</v>
      </c>
      <c r="O478">
        <v>17.816279830009801</v>
      </c>
      <c r="P478">
        <v>44.2176229314978</v>
      </c>
      <c r="Q478">
        <v>-1.7359796018325001E-2</v>
      </c>
    </row>
    <row r="479" spans="1:17" hidden="1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1080</v>
      </c>
      <c r="E479">
        <v>11751.6041625</v>
      </c>
      <c r="F479">
        <v>1294.75</v>
      </c>
      <c r="G479">
        <v>11.4360547503015</v>
      </c>
      <c r="H479">
        <v>-3.1131294563508298</v>
      </c>
      <c r="I479">
        <v>26.5637623604072</v>
      </c>
      <c r="J479">
        <v>-1.7646700108128801</v>
      </c>
      <c r="K479">
        <v>1314.8536541932399</v>
      </c>
      <c r="M479">
        <v>42.958276019253802</v>
      </c>
      <c r="N479">
        <v>0.53962863335037603</v>
      </c>
      <c r="O479">
        <v>16.385402587371999</v>
      </c>
      <c r="P479">
        <v>61.530784105795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Row],[Ticker]],[1]!Table2[[Symbol]:[Industry]],2,FALSE),"-")</f>
        <v>-</v>
      </c>
      <c r="D480" t="s">
        <v>379</v>
      </c>
      <c r="E480">
        <v>11740.117725</v>
      </c>
      <c r="F480">
        <v>930</v>
      </c>
      <c r="G480">
        <v>44.613828511646901</v>
      </c>
      <c r="H480">
        <v>38.832095880923802</v>
      </c>
      <c r="I480">
        <v>35.602678156695703</v>
      </c>
      <c r="J480">
        <v>19.653080771760798</v>
      </c>
      <c r="K480">
        <v>721.89673016543202</v>
      </c>
      <c r="L480">
        <v>630.27789787283803</v>
      </c>
      <c r="M480">
        <v>74.527346817832196</v>
      </c>
      <c r="N480">
        <v>1.3909829170227499</v>
      </c>
      <c r="O480">
        <v>6.8064516129032304</v>
      </c>
      <c r="P480">
        <v>106.666666666666</v>
      </c>
      <c r="Q480">
        <v>6.1004472158373999E-2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Row],[Ticker]],[1]!Table2[[Symbol]:[Industry]],2,FALSE),"-")</f>
        <v>-</v>
      </c>
      <c r="D481" t="s">
        <v>717</v>
      </c>
      <c r="E481">
        <v>11618.34233231</v>
      </c>
      <c r="F481">
        <v>8933.15</v>
      </c>
      <c r="G481">
        <v>-8.3290843071591993</v>
      </c>
      <c r="H481">
        <v>0.92293305462441</v>
      </c>
      <c r="I481">
        <v>-6.6141763892570502</v>
      </c>
      <c r="J481">
        <v>-0.88065466102832002</v>
      </c>
      <c r="K481">
        <v>8424.0614019535296</v>
      </c>
      <c r="L481">
        <v>7856.1941364206996</v>
      </c>
      <c r="M481">
        <v>50.462604846530397</v>
      </c>
      <c r="N481">
        <v>0.49038717792794201</v>
      </c>
      <c r="O481">
        <v>9.0320883450966303</v>
      </c>
      <c r="P481">
        <v>35.531466197354</v>
      </c>
      <c r="Q481">
        <v>5.6777014801691998E-2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Row],[Ticker]],[1]!Table2[[Symbol]:[Industry]],2,FALSE),"-")</f>
        <v>-</v>
      </c>
      <c r="D482" t="s">
        <v>198</v>
      </c>
      <c r="E482">
        <v>11606.407339629999</v>
      </c>
      <c r="F482">
        <v>493.3</v>
      </c>
      <c r="G482">
        <v>33.410913773515503</v>
      </c>
      <c r="H482">
        <v>-1.68910645724791</v>
      </c>
      <c r="I482">
        <v>4.7416367795660497</v>
      </c>
      <c r="J482">
        <v>2.30636841342446</v>
      </c>
      <c r="K482">
        <v>467.07154934396198</v>
      </c>
      <c r="L482">
        <v>410.06089584470499</v>
      </c>
      <c r="M482">
        <v>63.004443770239298</v>
      </c>
      <c r="N482">
        <v>0.53974925263352302</v>
      </c>
      <c r="O482">
        <v>3.87188323535372</v>
      </c>
      <c r="P482">
        <v>76.178571428571402</v>
      </c>
      <c r="Q482">
        <v>0.134318613157829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Row],[Ticker]],[1]!Table2[[Symbol]:[Industry]],2,FALSE),"-")</f>
        <v>-</v>
      </c>
      <c r="D483" t="s">
        <v>127</v>
      </c>
      <c r="E483">
        <v>11600.3134135</v>
      </c>
      <c r="F483">
        <v>444.5</v>
      </c>
      <c r="G483">
        <v>169.42137767310999</v>
      </c>
      <c r="H483">
        <v>18.243381574442601</v>
      </c>
      <c r="I483">
        <v>115.37517453965999</v>
      </c>
      <c r="J483">
        <v>12.4621600505521</v>
      </c>
      <c r="K483">
        <v>342.74972026554798</v>
      </c>
      <c r="L483">
        <v>248.705404022588</v>
      </c>
      <c r="M483">
        <v>68.573480341604494</v>
      </c>
      <c r="N483">
        <v>0.97995801208660005</v>
      </c>
      <c r="O483">
        <v>5.4893138357705098</v>
      </c>
      <c r="P483">
        <v>202.988991513581</v>
      </c>
      <c r="Q483">
        <v>0.24591372189632901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Row],[Ticker]],[1]!Table2[[Symbol]:[Industry]],2,FALSE),"-")</f>
        <v>-</v>
      </c>
      <c r="D484" t="s">
        <v>388</v>
      </c>
      <c r="E484">
        <v>11595.683399775</v>
      </c>
      <c r="F484">
        <v>444.75</v>
      </c>
      <c r="G484">
        <v>40.794382065088598</v>
      </c>
      <c r="H484">
        <v>-1.1515852690623301</v>
      </c>
      <c r="I484">
        <v>-30.429425077497498</v>
      </c>
      <c r="J484">
        <v>2.0500713084092901</v>
      </c>
      <c r="K484">
        <v>432.62973728576702</v>
      </c>
      <c r="L484">
        <v>396.16449959513398</v>
      </c>
      <c r="M484">
        <v>49.998168484874299</v>
      </c>
      <c r="N484">
        <v>0.88415396936399404</v>
      </c>
      <c r="O484">
        <v>24.5531197301855</v>
      </c>
      <c r="P484">
        <v>80.792682926829201</v>
      </c>
      <c r="Q484">
        <v>9.8161009065433999E-2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Row],[Ticker]],[1]!Table2[[Symbol]:[Industry]],2,FALSE),"-")</f>
        <v>-</v>
      </c>
      <c r="D485" t="s">
        <v>130</v>
      </c>
      <c r="E485">
        <v>11572.57782975</v>
      </c>
      <c r="F485">
        <v>379.75</v>
      </c>
      <c r="G485">
        <v>-13.7921153848317</v>
      </c>
      <c r="H485">
        <v>-7.0636367621953902</v>
      </c>
      <c r="I485">
        <v>-12.721729436038901</v>
      </c>
      <c r="J485">
        <v>1.0726046871611301</v>
      </c>
      <c r="K485">
        <v>373.90437127849401</v>
      </c>
      <c r="L485">
        <v>338.58192191431903</v>
      </c>
      <c r="M485">
        <v>55.149678007565903</v>
      </c>
      <c r="N485">
        <v>0.70879858303357601</v>
      </c>
      <c r="O485">
        <v>12.653061224489701</v>
      </c>
      <c r="P485">
        <v>50.2175632911392</v>
      </c>
      <c r="Q485">
        <v>0.183060296038245</v>
      </c>
    </row>
    <row r="486" spans="1:17" hidden="1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86</v>
      </c>
      <c r="E486">
        <v>11516.9498752</v>
      </c>
      <c r="F486">
        <v>95.99</v>
      </c>
      <c r="G486">
        <v>-45.2859019036879</v>
      </c>
      <c r="H486">
        <v>-3.6301188549048802</v>
      </c>
      <c r="I486">
        <v>-15.611258032297</v>
      </c>
      <c r="J486">
        <v>-2.41038168545417</v>
      </c>
      <c r="K486">
        <v>96.152692002790999</v>
      </c>
      <c r="L486">
        <v>99.562655209537397</v>
      </c>
      <c r="M486">
        <v>13.715137464591701</v>
      </c>
      <c r="N486">
        <v>1.5598779562543901</v>
      </c>
      <c r="O486">
        <v>24.2837795603708</v>
      </c>
      <c r="P486">
        <v>5.5995599559955904</v>
      </c>
    </row>
    <row r="487" spans="1:17" hidden="1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351</v>
      </c>
      <c r="E487">
        <v>11508.31501611</v>
      </c>
      <c r="F487">
        <v>998.7</v>
      </c>
      <c r="G487">
        <v>-37.042977991949201</v>
      </c>
      <c r="H487">
        <v>-7.49332543326119</v>
      </c>
      <c r="I487">
        <v>-19.536798862824298</v>
      </c>
      <c r="J487">
        <v>0.61406139042341101</v>
      </c>
      <c r="K487">
        <v>1014.26296396553</v>
      </c>
      <c r="L487">
        <v>1005.1738882474</v>
      </c>
      <c r="M487">
        <v>39.351521244423402</v>
      </c>
      <c r="N487">
        <v>0.56500872400883795</v>
      </c>
      <c r="O487">
        <v>14.9494342645438</v>
      </c>
      <c r="P487">
        <v>21.7704078522221</v>
      </c>
      <c r="Q487">
        <v>-4.1141065152220997E-2</v>
      </c>
    </row>
    <row r="488" spans="1:17" hidden="1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127</v>
      </c>
      <c r="E488">
        <v>11506.221103960001</v>
      </c>
      <c r="F488">
        <v>378.8</v>
      </c>
      <c r="G488">
        <v>80.457925048614797</v>
      </c>
      <c r="H488">
        <v>13.753147029869</v>
      </c>
      <c r="I488">
        <v>28.313244008316101</v>
      </c>
      <c r="J488">
        <v>-1.3224600508547799</v>
      </c>
      <c r="K488">
        <v>335.97331893195599</v>
      </c>
      <c r="L488">
        <v>277.69524287355301</v>
      </c>
      <c r="M488">
        <v>70.539377290989506</v>
      </c>
      <c r="N488">
        <v>1.0597894869871001</v>
      </c>
      <c r="O488">
        <v>2.6927138331573399</v>
      </c>
      <c r="P488">
        <v>120.23255813953401</v>
      </c>
      <c r="Q488">
        <v>0.16468633545412101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919</v>
      </c>
      <c r="E489">
        <v>11490.4565277</v>
      </c>
      <c r="F489">
        <v>1562.7</v>
      </c>
      <c r="G489">
        <v>85.308297642455102</v>
      </c>
      <c r="H489">
        <v>21.235460091464098</v>
      </c>
      <c r="I489">
        <v>36.629549199945799</v>
      </c>
      <c r="J489">
        <v>8.0601712092040199</v>
      </c>
      <c r="K489">
        <v>1297.5980121995699</v>
      </c>
      <c r="L489">
        <v>1039.12913115984</v>
      </c>
      <c r="M489">
        <v>78.864868265477497</v>
      </c>
      <c r="N489">
        <v>0.64311029064491099</v>
      </c>
      <c r="O489">
        <v>1.64458949254495</v>
      </c>
      <c r="P489">
        <v>138.21646341463401</v>
      </c>
      <c r="Q489">
        <v>5.9935095807210001E-2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-</v>
      </c>
      <c r="D490" t="s">
        <v>46</v>
      </c>
      <c r="E490">
        <v>11390.0013</v>
      </c>
      <c r="F490">
        <v>405</v>
      </c>
      <c r="G490">
        <v>37.424963428365899</v>
      </c>
      <c r="H490">
        <v>14.201156378938199</v>
      </c>
      <c r="I490">
        <v>31.574582286698099</v>
      </c>
      <c r="J490">
        <v>8.6202456823219809</v>
      </c>
      <c r="K490">
        <v>346.61505584188598</v>
      </c>
      <c r="L490">
        <v>297.21297799766302</v>
      </c>
      <c r="M490">
        <v>71.839273462091001</v>
      </c>
      <c r="N490">
        <v>1.0865970963817</v>
      </c>
      <c r="O490">
        <v>2.56790123456789</v>
      </c>
      <c r="P490">
        <v>71.066525871172104</v>
      </c>
      <c r="Q490">
        <v>1.4577255784774999E-2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Row],[Ticker]],[1]!Table2[[Symbol]:[Industry]],2,FALSE),"-")</f>
        <v>-</v>
      </c>
      <c r="D491" t="s">
        <v>133</v>
      </c>
      <c r="E491">
        <v>11350.314084789001</v>
      </c>
      <c r="F491">
        <v>210.79</v>
      </c>
      <c r="G491">
        <v>120.80542705796201</v>
      </c>
      <c r="H491">
        <v>11.1848437003438</v>
      </c>
      <c r="I491">
        <v>-31.381581545038099</v>
      </c>
      <c r="J491">
        <v>10.603573356083301</v>
      </c>
      <c r="K491">
        <v>205.22573007922301</v>
      </c>
      <c r="L491">
        <v>197.74496164399301</v>
      </c>
      <c r="M491">
        <v>57.268575296670299</v>
      </c>
      <c r="N491">
        <v>1.07929759234317</v>
      </c>
      <c r="O491">
        <v>35.158214336543402</v>
      </c>
      <c r="P491">
        <v>169.208173690932</v>
      </c>
      <c r="Q491">
        <v>0.15962910542460301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Row],[Ticker]],[1]!Table2[[Symbol]:[Industry]],2,FALSE),"-")</f>
        <v>-</v>
      </c>
      <c r="D492" t="s">
        <v>502</v>
      </c>
      <c r="E492">
        <v>11300.124818124999</v>
      </c>
      <c r="F492">
        <v>848.65</v>
      </c>
      <c r="G492">
        <v>-13.368126583680301</v>
      </c>
      <c r="H492">
        <v>-10.8172702720123</v>
      </c>
      <c r="I492">
        <v>-5.5404717867774398</v>
      </c>
      <c r="J492">
        <v>-0.67241217275030796</v>
      </c>
      <c r="K492">
        <v>838.93475057194905</v>
      </c>
      <c r="L492">
        <v>784.72387691644201</v>
      </c>
      <c r="M492">
        <v>43.485194729324697</v>
      </c>
      <c r="N492">
        <v>1.26821429311776</v>
      </c>
      <c r="O492">
        <v>10.528486419607599</v>
      </c>
      <c r="P492">
        <v>24.801470588235201</v>
      </c>
      <c r="Q492">
        <v>2.7079072475837001E-2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Row],[Ticker]],[1]!Table2[[Symbol]:[Industry]],2,FALSE),"-")</f>
        <v>-</v>
      </c>
      <c r="D493" t="s">
        <v>77</v>
      </c>
      <c r="E493">
        <v>11288.005546425</v>
      </c>
      <c r="F493">
        <v>364.25</v>
      </c>
      <c r="G493">
        <v>39.672505763999901</v>
      </c>
      <c r="H493">
        <v>23.887377875031401</v>
      </c>
      <c r="I493">
        <v>24.4995881370583</v>
      </c>
      <c r="J493">
        <v>3.23981456271075</v>
      </c>
      <c r="K493">
        <v>287.21895495147601</v>
      </c>
      <c r="L493">
        <v>245.429961856196</v>
      </c>
      <c r="M493">
        <v>73.451825721584697</v>
      </c>
      <c r="N493">
        <v>1.62006353578941</v>
      </c>
      <c r="O493">
        <v>5.6966369251887299</v>
      </c>
      <c r="P493">
        <v>111.098232396406</v>
      </c>
      <c r="Q493">
        <v>5.7559629121877003E-2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Row],[Ticker]],[1]!Table2[[Symbol]:[Industry]],2,FALSE),"-")</f>
        <v>-</v>
      </c>
      <c r="D494" t="s">
        <v>843</v>
      </c>
      <c r="E494">
        <v>11247.129049505</v>
      </c>
      <c r="F494">
        <v>2395.5500000000002</v>
      </c>
      <c r="G494">
        <v>13.0222341243354</v>
      </c>
      <c r="H494">
        <v>-4.1151932720646096</v>
      </c>
      <c r="I494">
        <v>-27.005455839601801</v>
      </c>
      <c r="J494">
        <v>-1.4487125279430799</v>
      </c>
      <c r="K494">
        <v>2410.8367370235001</v>
      </c>
      <c r="L494">
        <v>2305.3775621899699</v>
      </c>
      <c r="M494">
        <v>41.563089754318099</v>
      </c>
      <c r="N494">
        <v>0.69412100176283997</v>
      </c>
      <c r="O494">
        <v>18.052221827972598</v>
      </c>
      <c r="P494">
        <v>51.425410872313499</v>
      </c>
      <c r="Q494">
        <v>3.9777566951741998E-2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Row],[Ticker]],[1]!Table2[[Symbol]:[Industry]],2,FALSE),"-")</f>
        <v>-</v>
      </c>
      <c r="D495" t="s">
        <v>60</v>
      </c>
      <c r="E495">
        <v>11236.865832314999</v>
      </c>
      <c r="F495">
        <v>8758.35</v>
      </c>
      <c r="G495">
        <v>125.822538218594</v>
      </c>
      <c r="H495">
        <v>14.256279417401799</v>
      </c>
      <c r="I495">
        <v>21.7117242043742</v>
      </c>
      <c r="J495">
        <v>8.8438220777086798</v>
      </c>
      <c r="K495">
        <v>7557.7976674471001</v>
      </c>
      <c r="L495">
        <v>6195.5941192728997</v>
      </c>
      <c r="M495">
        <v>67.005501409539505</v>
      </c>
      <c r="N495">
        <v>0.89269764543733199</v>
      </c>
      <c r="O495">
        <v>3.8997071366181801</v>
      </c>
      <c r="P495">
        <v>165.21969536383699</v>
      </c>
      <c r="Q495">
        <v>0.14170252249005599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Row],[Ticker]],[1]!Table2[[Symbol]:[Industry]],2,FALSE),"-")</f>
        <v>-</v>
      </c>
      <c r="D496" t="s">
        <v>101</v>
      </c>
      <c r="E496">
        <v>11197.494436000001</v>
      </c>
      <c r="F496">
        <v>928.75</v>
      </c>
      <c r="G496">
        <v>209.48327992611601</v>
      </c>
      <c r="H496">
        <v>0.20009107115268299</v>
      </c>
      <c r="I496">
        <v>38.151945900094198</v>
      </c>
      <c r="J496">
        <v>-1.37603912739565</v>
      </c>
      <c r="K496">
        <v>923.014833691582</v>
      </c>
      <c r="L496">
        <v>727.88285787421205</v>
      </c>
      <c r="M496">
        <v>44.360197003593399</v>
      </c>
      <c r="N496">
        <v>1.0267020336565</v>
      </c>
      <c r="O496">
        <v>16.285329744279899</v>
      </c>
      <c r="P496">
        <v>273.491957104557</v>
      </c>
      <c r="Q496">
        <v>0.28314799625265902</v>
      </c>
    </row>
    <row r="497" spans="1:17" hidden="1" x14ac:dyDescent="0.3">
      <c r="A497" t="s">
        <v>1115</v>
      </c>
      <c r="B497" t="s">
        <v>1116</v>
      </c>
      <c r="C497" t="str">
        <f>IFERROR(VLOOKUP(Table1[[#This Row],[Ticker]],[1]!Table2[[Symbol]:[Industry]],2,FALSE),"-")</f>
        <v>-</v>
      </c>
      <c r="D497" t="s">
        <v>258</v>
      </c>
      <c r="E497">
        <v>11195.644068719999</v>
      </c>
      <c r="F497">
        <v>92.98</v>
      </c>
      <c r="G497">
        <v>208.14979775132599</v>
      </c>
      <c r="H497">
        <v>30.749430620492198</v>
      </c>
      <c r="I497">
        <v>14.2030293310349</v>
      </c>
      <c r="J497">
        <v>6.1545193942538301</v>
      </c>
      <c r="K497">
        <v>73.386820938065895</v>
      </c>
      <c r="L497">
        <v>58.078738592820301</v>
      </c>
      <c r="M497">
        <v>64.188349603839995</v>
      </c>
      <c r="N497">
        <v>1.9179309120206101</v>
      </c>
      <c r="O497">
        <v>12.927511292751101</v>
      </c>
      <c r="P497">
        <v>247.58878504672799</v>
      </c>
      <c r="Q497">
        <v>9.0816791124276E-2</v>
      </c>
    </row>
    <row r="498" spans="1:17" hidden="1" x14ac:dyDescent="0.3">
      <c r="A498" t="s">
        <v>1117</v>
      </c>
      <c r="B498" t="s">
        <v>1118</v>
      </c>
      <c r="C498" t="str">
        <f>IFERROR(VLOOKUP(Table1[[#This Row],[Ticker]],[1]!Table2[[Symbol]:[Industry]],2,FALSE),"-")</f>
        <v>-</v>
      </c>
      <c r="D498" t="s">
        <v>167</v>
      </c>
      <c r="E498">
        <v>11172.922756065</v>
      </c>
      <c r="F498">
        <v>744.45</v>
      </c>
      <c r="G498">
        <v>732.96977729025298</v>
      </c>
      <c r="H498">
        <v>1.4696415858744001</v>
      </c>
      <c r="I498">
        <v>99.199186398817702</v>
      </c>
      <c r="J498">
        <v>2.2989852071298702</v>
      </c>
      <c r="K498">
        <v>716.74954068865702</v>
      </c>
      <c r="L498">
        <v>485.72011361540399</v>
      </c>
      <c r="M498">
        <v>44.751485446388102</v>
      </c>
      <c r="N498">
        <v>0.49395740280817602</v>
      </c>
      <c r="O498">
        <v>13.6006447713076</v>
      </c>
      <c r="P498">
        <v>791.02333931777298</v>
      </c>
      <c r="Q498">
        <v>0.244943305858143</v>
      </c>
    </row>
    <row r="499" spans="1:17" x14ac:dyDescent="0.3">
      <c r="A499" t="s">
        <v>1119</v>
      </c>
      <c r="B499" t="s">
        <v>1120</v>
      </c>
      <c r="C499" t="str">
        <f>IFERROR(VLOOKUP(Table1[[#This Row],[Ticker]],[1]!Table2[[Symbol]:[Industry]],2,FALSE),"-")</f>
        <v>-</v>
      </c>
      <c r="D499" t="s">
        <v>1121</v>
      </c>
      <c r="E499">
        <v>11159.238464710001</v>
      </c>
      <c r="F499">
        <v>1640.15</v>
      </c>
      <c r="G499">
        <v>117.66854051093</v>
      </c>
      <c r="H499">
        <v>8.1378603725583396</v>
      </c>
      <c r="I499">
        <v>61.182735721764999</v>
      </c>
      <c r="J499">
        <v>-6.22324416116785</v>
      </c>
      <c r="K499">
        <v>1374.3423696352199</v>
      </c>
      <c r="L499">
        <v>1080.81958624399</v>
      </c>
      <c r="M499">
        <v>61.4349227141794</v>
      </c>
      <c r="N499">
        <v>1.03888717123312</v>
      </c>
      <c r="O499">
        <v>7.5480901137091099</v>
      </c>
      <c r="P499">
        <v>148.11285076771799</v>
      </c>
      <c r="Q499">
        <v>0.214314832267362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Row],[Ticker]],[1]!Table2[[Symbol]:[Industry]],2,FALSE),"-")</f>
        <v>-</v>
      </c>
      <c r="D500" t="s">
        <v>1124</v>
      </c>
      <c r="E500">
        <v>11125.17285135</v>
      </c>
      <c r="F500">
        <v>1023.5</v>
      </c>
      <c r="G500">
        <v>-41.995616191841897</v>
      </c>
      <c r="H500">
        <v>8.0107492682201205</v>
      </c>
      <c r="I500">
        <v>-27.6693756056893</v>
      </c>
      <c r="J500">
        <v>0.90360540672536804</v>
      </c>
      <c r="K500">
        <v>980.21803607051595</v>
      </c>
      <c r="L500">
        <v>1027.3285580443301</v>
      </c>
      <c r="M500">
        <v>56.812958760782202</v>
      </c>
      <c r="N500">
        <v>0.83642629992586504</v>
      </c>
      <c r="O500">
        <v>26.722032242305801</v>
      </c>
      <c r="P500">
        <v>19.847775175643999</v>
      </c>
      <c r="Q500">
        <v>-7.1071328388305002E-2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Row],[Ticker]],[1]!Table2[[Symbol]:[Industry]],2,FALSE),"-")</f>
        <v>-</v>
      </c>
      <c r="D501" t="s">
        <v>80</v>
      </c>
      <c r="E501">
        <v>11119.60136991</v>
      </c>
      <c r="F501">
        <v>230.01</v>
      </c>
      <c r="G501">
        <v>57.992250712034298</v>
      </c>
      <c r="H501">
        <v>6.9860622722451398</v>
      </c>
      <c r="I501">
        <v>15.6929180370902</v>
      </c>
      <c r="J501">
        <v>7.1553688430455997</v>
      </c>
      <c r="K501">
        <v>214.332845843917</v>
      </c>
      <c r="L501">
        <v>186.129122327457</v>
      </c>
      <c r="M501">
        <v>61.705820671123398</v>
      </c>
      <c r="N501">
        <v>0.82552555613177003</v>
      </c>
      <c r="O501">
        <v>5.7954001999913096</v>
      </c>
      <c r="P501">
        <v>99.056685417568104</v>
      </c>
      <c r="Q501">
        <v>7.4646148540372007E-2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Row],[Ticker]],[1]!Table2[[Symbol]:[Industry]],2,FALSE),"-")</f>
        <v>-</v>
      </c>
      <c r="D502" t="s">
        <v>895</v>
      </c>
      <c r="E502">
        <v>10994.627103048</v>
      </c>
      <c r="F502">
        <v>79.62</v>
      </c>
      <c r="G502">
        <v>70.039551053493099</v>
      </c>
      <c r="H502">
        <v>-8.8406715849945705</v>
      </c>
      <c r="I502">
        <v>-24.522929472861801</v>
      </c>
      <c r="J502">
        <v>5.6072843607553304</v>
      </c>
      <c r="K502">
        <v>77.680411519651898</v>
      </c>
      <c r="L502">
        <v>72.529967825867601</v>
      </c>
      <c r="M502">
        <v>61.3818389445848</v>
      </c>
      <c r="N502">
        <v>0.84335984376940698</v>
      </c>
      <c r="O502">
        <v>19.1283597086159</v>
      </c>
      <c r="P502">
        <v>97.079207920792101</v>
      </c>
      <c r="Q502">
        <v>2.9296665310568001E-2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Row],[Ticker]],[1]!Table2[[Symbol]:[Industry]],2,FALSE),"-")</f>
        <v>-</v>
      </c>
      <c r="D503" t="s">
        <v>60</v>
      </c>
      <c r="E503">
        <v>10885.926596339999</v>
      </c>
      <c r="F503">
        <v>888.45</v>
      </c>
      <c r="G503">
        <v>5.9877802132456903</v>
      </c>
      <c r="H503">
        <v>-1.55307721649835</v>
      </c>
      <c r="I503">
        <v>-13.0239968647679</v>
      </c>
      <c r="J503">
        <v>1.22247231605387</v>
      </c>
      <c r="K503">
        <v>854.42641750418102</v>
      </c>
      <c r="L503">
        <v>775.18116138830896</v>
      </c>
      <c r="M503">
        <v>63.503265399297597</v>
      </c>
      <c r="N503">
        <v>1.9308659679720199</v>
      </c>
      <c r="O503">
        <v>9.4040182340030292</v>
      </c>
      <c r="P503">
        <v>49.0687919463087</v>
      </c>
      <c r="Q503">
        <v>-2.7584798000685001E-2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Row],[Ticker]],[1]!Table2[[Symbol]:[Industry]],2,FALSE),"-")</f>
        <v>-</v>
      </c>
      <c r="D504" t="s">
        <v>388</v>
      </c>
      <c r="E504">
        <v>10876.422987419999</v>
      </c>
      <c r="F504">
        <v>2688.85</v>
      </c>
      <c r="G504">
        <v>-17.5141783812883</v>
      </c>
      <c r="H504">
        <v>-7.1412985581402602</v>
      </c>
      <c r="I504">
        <v>-13.399345196390399</v>
      </c>
      <c r="J504">
        <v>2.72152185123961</v>
      </c>
      <c r="K504">
        <v>2600.2256836052702</v>
      </c>
      <c r="L504">
        <v>2461.5337868342399</v>
      </c>
      <c r="M504">
        <v>54.489252081557296</v>
      </c>
      <c r="N504">
        <v>1.2775319080280501</v>
      </c>
      <c r="O504">
        <v>11.514216114695801</v>
      </c>
      <c r="P504">
        <v>30.758382571060299</v>
      </c>
      <c r="Q504">
        <v>6.0284125684585001E-2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Row],[Ticker]],[1]!Table2[[Symbol]:[Industry]],2,FALSE),"-")</f>
        <v>-</v>
      </c>
      <c r="D505" t="s">
        <v>548</v>
      </c>
      <c r="E505">
        <v>10860.998162280001</v>
      </c>
      <c r="F505">
        <v>2124.15</v>
      </c>
      <c r="G505">
        <v>-39.520301107991799</v>
      </c>
      <c r="H505">
        <v>-5.6648327426537399</v>
      </c>
      <c r="I505">
        <v>-25.628105628448299</v>
      </c>
      <c r="J505">
        <v>1.17304350178646</v>
      </c>
      <c r="K505">
        <v>2052.8821519060002</v>
      </c>
      <c r="L505">
        <v>2156.3122430865501</v>
      </c>
      <c r="M505">
        <v>72.576599488939905</v>
      </c>
      <c r="N505">
        <v>0.86605629497935999</v>
      </c>
      <c r="O505">
        <v>28.757385307063998</v>
      </c>
      <c r="P505">
        <v>17.4861725663716</v>
      </c>
      <c r="Q505">
        <v>-0.169057580736688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Row],[Ticker]],[1]!Table2[[Symbol]:[Industry]],2,FALSE),"-")</f>
        <v>-</v>
      </c>
      <c r="D506" t="s">
        <v>293</v>
      </c>
      <c r="E506">
        <v>10857.588768809999</v>
      </c>
      <c r="F506">
        <v>2118.9</v>
      </c>
      <c r="G506">
        <v>28.184444477984002</v>
      </c>
      <c r="H506">
        <v>1.84910840297947</v>
      </c>
      <c r="I506">
        <v>14.9565024170731</v>
      </c>
      <c r="J506">
        <v>1.14919527960496</v>
      </c>
      <c r="K506">
        <v>1990.4068398145801</v>
      </c>
      <c r="L506">
        <v>1778.4592800394701</v>
      </c>
      <c r="M506">
        <v>64.767504009586602</v>
      </c>
      <c r="N506">
        <v>0.47347593575121699</v>
      </c>
      <c r="O506">
        <v>1.4795412714144001</v>
      </c>
      <c r="P506">
        <v>63.495370370370303</v>
      </c>
      <c r="Q506">
        <v>-7.0027347585691999E-2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Row],[Ticker]],[1]!Table2[[Symbol]:[Industry]],2,FALSE),"-")</f>
        <v>-</v>
      </c>
      <c r="D507" t="s">
        <v>978</v>
      </c>
      <c r="E507">
        <v>10855.2978423</v>
      </c>
      <c r="F507">
        <v>51</v>
      </c>
      <c r="G507">
        <v>-15.199522792239099</v>
      </c>
      <c r="H507">
        <v>2.77816018862314</v>
      </c>
      <c r="I507">
        <v>-8.5962420083127302</v>
      </c>
      <c r="J507">
        <v>7.5620446241209098</v>
      </c>
      <c r="K507">
        <v>47.773858067554897</v>
      </c>
      <c r="L507">
        <v>46.625080165728598</v>
      </c>
      <c r="M507">
        <v>58.602870521778499</v>
      </c>
      <c r="N507">
        <v>1.1510099082632099</v>
      </c>
      <c r="O507">
        <v>12.2549019607843</v>
      </c>
      <c r="P507">
        <v>39.534883720930203</v>
      </c>
      <c r="Q507">
        <v>4.9222768672862002E-2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Row],[Ticker]],[1]!Table2[[Symbol]:[Industry]],2,FALSE),"-")</f>
        <v>-</v>
      </c>
      <c r="D508" t="s">
        <v>146</v>
      </c>
      <c r="E508">
        <v>10815.42306476</v>
      </c>
      <c r="F508">
        <v>1271.8</v>
      </c>
      <c r="G508">
        <v>38.611884413449303</v>
      </c>
      <c r="H508">
        <v>19.869953868844899</v>
      </c>
      <c r="I508">
        <v>38.734243440304503</v>
      </c>
      <c r="J508">
        <v>0.53134939582674201</v>
      </c>
      <c r="K508">
        <v>1084.67943093399</v>
      </c>
      <c r="L508">
        <v>928.75578094162995</v>
      </c>
      <c r="M508">
        <v>75.931212055285599</v>
      </c>
      <c r="N508">
        <v>3.2067491603538998</v>
      </c>
      <c r="O508">
        <v>4.5211511243906202</v>
      </c>
      <c r="P508">
        <v>83.507683428324</v>
      </c>
      <c r="Q508">
        <v>6.3079179862300001E-3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Row],[Ticker]],[1]!Table2[[Symbol]:[Industry]],2,FALSE),"-")</f>
        <v>-</v>
      </c>
      <c r="D509" t="s">
        <v>133</v>
      </c>
      <c r="E509">
        <v>10808.096939450001</v>
      </c>
      <c r="F509">
        <v>455.75</v>
      </c>
      <c r="G509">
        <v>305.270805490589</v>
      </c>
      <c r="H509">
        <v>-9.3719780741984309</v>
      </c>
      <c r="I509">
        <v>60.915424015597701</v>
      </c>
      <c r="J509">
        <v>10.9684665671282</v>
      </c>
      <c r="K509">
        <v>434.88162058191199</v>
      </c>
      <c r="L509">
        <v>311.807658988897</v>
      </c>
      <c r="M509">
        <v>54.829062224275397</v>
      </c>
      <c r="N509">
        <v>0.75985260213535799</v>
      </c>
      <c r="O509">
        <v>24.980800877674099</v>
      </c>
      <c r="P509">
        <v>383.55437665782398</v>
      </c>
      <c r="Q509">
        <v>0.13079552508474801</v>
      </c>
    </row>
    <row r="510" spans="1:17" hidden="1" x14ac:dyDescent="0.3">
      <c r="A510" t="s">
        <v>1143</v>
      </c>
      <c r="B510" t="s">
        <v>1144</v>
      </c>
      <c r="C510" t="str">
        <f>IFERROR(VLOOKUP(Table1[[#This Row],[Ticker]],[1]!Table2[[Symbol]:[Industry]],2,FALSE),"-")</f>
        <v>-</v>
      </c>
      <c r="D510" t="s">
        <v>732</v>
      </c>
      <c r="E510">
        <v>10739.054693185</v>
      </c>
      <c r="F510">
        <v>120.72</v>
      </c>
      <c r="G510">
        <v>42.670329142562402</v>
      </c>
      <c r="H510">
        <v>4.2447424835170997</v>
      </c>
      <c r="I510">
        <v>11.0480118242036</v>
      </c>
      <c r="J510">
        <v>0.98638978030966695</v>
      </c>
      <c r="K510">
        <v>113.104120986986</v>
      </c>
      <c r="L510">
        <v>99.128336021276397</v>
      </c>
      <c r="M510">
        <v>54.041415573722702</v>
      </c>
      <c r="N510">
        <v>0.98549062267111898</v>
      </c>
      <c r="O510">
        <v>0.76209410205434402</v>
      </c>
      <c r="P510">
        <v>76.207852868194394</v>
      </c>
      <c r="Q510">
        <v>2.1133606920337E-2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Row],[Ticker]],[1]!Table2[[Symbol]:[Industry]],2,FALSE),"-")</f>
        <v>-</v>
      </c>
      <c r="D511" t="s">
        <v>1147</v>
      </c>
      <c r="E511">
        <v>10653.840485999999</v>
      </c>
      <c r="F511">
        <v>554</v>
      </c>
      <c r="G511">
        <v>14.1202913184494</v>
      </c>
      <c r="H511">
        <v>-2.6312353424043602</v>
      </c>
      <c r="I511">
        <v>44.143570016367903</v>
      </c>
      <c r="J511">
        <v>3.2303683218203898</v>
      </c>
      <c r="K511">
        <v>520.51787360579601</v>
      </c>
      <c r="L511">
        <v>439.651201872699</v>
      </c>
      <c r="M511">
        <v>61.878156308232299</v>
      </c>
      <c r="N511">
        <v>0.70203658946496394</v>
      </c>
      <c r="O511">
        <v>4.9458483754512601</v>
      </c>
      <c r="P511">
        <v>78.940568475452096</v>
      </c>
      <c r="Q511">
        <v>4.0720637502775998E-2</v>
      </c>
    </row>
    <row r="512" spans="1:17" hidden="1" x14ac:dyDescent="0.3">
      <c r="A512" t="s">
        <v>1148</v>
      </c>
      <c r="B512" t="s">
        <v>1149</v>
      </c>
      <c r="C512" t="str">
        <f>IFERROR(VLOOKUP(Table1[[#This Row],[Ticker]],[1]!Table2[[Symbol]:[Industry]],2,FALSE),"-")</f>
        <v>-</v>
      </c>
      <c r="D512" t="s">
        <v>111</v>
      </c>
      <c r="E512">
        <v>10634.682523879999</v>
      </c>
      <c r="F512">
        <v>9305.35</v>
      </c>
      <c r="G512">
        <v>39.935000191355201</v>
      </c>
      <c r="H512">
        <v>0.91543852563057504</v>
      </c>
      <c r="I512">
        <v>8.5881697602945799</v>
      </c>
      <c r="J512">
        <v>-2.09531326853108</v>
      </c>
      <c r="K512">
        <v>8733.7568408007501</v>
      </c>
      <c r="L512">
        <v>7755.5023324754802</v>
      </c>
      <c r="M512">
        <v>53.612258026802699</v>
      </c>
      <c r="N512">
        <v>1.06000988704239</v>
      </c>
      <c r="O512">
        <v>2.09180740111871</v>
      </c>
      <c r="P512">
        <v>71.641089017596897</v>
      </c>
      <c r="Q512">
        <v>9.4979882561705004E-2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Row],[Ticker]],[1]!Table2[[Symbol]:[Industry]],2,FALSE),"-")</f>
        <v>-</v>
      </c>
      <c r="D513" t="s">
        <v>1152</v>
      </c>
      <c r="E513">
        <v>10631.19474734</v>
      </c>
      <c r="F513">
        <v>715.3</v>
      </c>
      <c r="G513">
        <v>40.503731768291502</v>
      </c>
      <c r="H513">
        <v>15.813644184705799</v>
      </c>
      <c r="I513">
        <v>27.007996960452701</v>
      </c>
      <c r="J513">
        <v>8.1657813821158491</v>
      </c>
      <c r="K513">
        <v>631.64512163887105</v>
      </c>
      <c r="L513">
        <v>558.56070076016704</v>
      </c>
      <c r="M513">
        <v>77.821908518129803</v>
      </c>
      <c r="N513">
        <v>2.4429085985320498</v>
      </c>
      <c r="O513">
        <v>5.2145952747099296</v>
      </c>
      <c r="P513">
        <v>79.859190344480695</v>
      </c>
      <c r="Q513">
        <v>-6.8582540032434997E-2</v>
      </c>
    </row>
    <row r="514" spans="1:17" hidden="1" x14ac:dyDescent="0.3">
      <c r="A514" t="s">
        <v>1153</v>
      </c>
      <c r="B514" t="s">
        <v>1154</v>
      </c>
      <c r="C514" t="str">
        <f>IFERROR(VLOOKUP(Table1[[#This Row],[Ticker]],[1]!Table2[[Symbol]:[Industry]],2,FALSE),"-")</f>
        <v>-</v>
      </c>
      <c r="D514" t="s">
        <v>732</v>
      </c>
      <c r="E514">
        <v>10625.948094249999</v>
      </c>
      <c r="F514">
        <v>528.94000000000005</v>
      </c>
      <c r="G514">
        <v>-12.4425550262297</v>
      </c>
      <c r="H514">
        <v>-4.9901128352321598</v>
      </c>
      <c r="I514">
        <v>-2.0081158883366101</v>
      </c>
      <c r="J514">
        <v>-2.2816992666025602</v>
      </c>
      <c r="K514">
        <v>522.52635295002995</v>
      </c>
      <c r="L514">
        <v>490.95600330471899</v>
      </c>
      <c r="M514">
        <v>77.9215973242584</v>
      </c>
      <c r="N514">
        <v>0.84369934726861695</v>
      </c>
      <c r="O514">
        <v>3.1288993080500398</v>
      </c>
      <c r="P514">
        <v>22.980702162287798</v>
      </c>
      <c r="Q514">
        <v>-1.3416788414562999E-2</v>
      </c>
    </row>
    <row r="515" spans="1:17" x14ac:dyDescent="0.3">
      <c r="A515" t="s">
        <v>1155</v>
      </c>
      <c r="B515" t="s">
        <v>1156</v>
      </c>
      <c r="C515" t="str">
        <f>IFERROR(VLOOKUP(Table1[[#This Row],[Ticker]],[1]!Table2[[Symbol]:[Industry]],2,FALSE),"-")</f>
        <v>-</v>
      </c>
      <c r="D515" t="s">
        <v>21</v>
      </c>
      <c r="E515">
        <v>10594.46747116</v>
      </c>
      <c r="F515">
        <v>514.29999999999995</v>
      </c>
      <c r="G515">
        <v>9.1919349281607303</v>
      </c>
      <c r="H515">
        <v>0.36243315580551799</v>
      </c>
      <c r="I515">
        <v>-5.54861157584011</v>
      </c>
      <c r="J515">
        <v>-3.3219159609498301</v>
      </c>
      <c r="K515">
        <v>513.85477631432502</v>
      </c>
      <c r="L515">
        <v>480.39721221631902</v>
      </c>
      <c r="M515">
        <v>40.8469885534981</v>
      </c>
      <c r="N515">
        <v>1.8603277400685601</v>
      </c>
      <c r="O515">
        <v>11.802449931946301</v>
      </c>
      <c r="P515">
        <v>38.513331537840003</v>
      </c>
      <c r="Q515">
        <v>-7.6148471919843003E-2</v>
      </c>
    </row>
    <row r="516" spans="1:17" x14ac:dyDescent="0.3">
      <c r="A516" t="s">
        <v>1157</v>
      </c>
      <c r="B516" t="s">
        <v>1158</v>
      </c>
      <c r="C516" t="str">
        <f>IFERROR(VLOOKUP(Table1[[#This Row],[Ticker]],[1]!Table2[[Symbol]:[Industry]],2,FALSE),"-")</f>
        <v>-</v>
      </c>
      <c r="D516" t="s">
        <v>46</v>
      </c>
      <c r="E516">
        <v>10552.506293119999</v>
      </c>
      <c r="F516">
        <v>1619.2</v>
      </c>
      <c r="G516">
        <v>44.086629974576603</v>
      </c>
      <c r="H516">
        <v>-11.462096081505299</v>
      </c>
      <c r="I516">
        <v>58.831758635256897</v>
      </c>
      <c r="J516">
        <v>-3.3023254174643002</v>
      </c>
      <c r="K516">
        <v>1603.8300948203801</v>
      </c>
      <c r="L516">
        <v>1235.7195546564001</v>
      </c>
      <c r="M516">
        <v>35.900245741246898</v>
      </c>
      <c r="N516">
        <v>0.85493537496678595</v>
      </c>
      <c r="O516">
        <v>16.1005434782608</v>
      </c>
      <c r="P516">
        <v>101.11787355608</v>
      </c>
      <c r="Q516">
        <v>0.109677537980231</v>
      </c>
    </row>
    <row r="517" spans="1:17" hidden="1" x14ac:dyDescent="0.3">
      <c r="A517" t="s">
        <v>1159</v>
      </c>
      <c r="B517" t="s">
        <v>1160</v>
      </c>
      <c r="C517" t="str">
        <f>IFERROR(VLOOKUP(Table1[[#This Row],[Ticker]],[1]!Table2[[Symbol]:[Industry]],2,FALSE),"-")</f>
        <v>-</v>
      </c>
      <c r="D517" t="s">
        <v>413</v>
      </c>
      <c r="E517">
        <v>10548.341641479999</v>
      </c>
      <c r="F517">
        <v>9337.85</v>
      </c>
      <c r="G517">
        <v>63.483065283641601</v>
      </c>
      <c r="H517">
        <v>5.0272470880553</v>
      </c>
      <c r="I517">
        <v>-15.030099924625301</v>
      </c>
      <c r="J517">
        <v>-0.64852424413940601</v>
      </c>
      <c r="K517">
        <v>8714.4294347592095</v>
      </c>
      <c r="L517">
        <v>7953.1117841428304</v>
      </c>
      <c r="M517">
        <v>83.288574994603294</v>
      </c>
      <c r="N517">
        <v>2.1574839644915902</v>
      </c>
      <c r="O517">
        <v>11.256338450499801</v>
      </c>
      <c r="P517">
        <v>92.731682146542795</v>
      </c>
      <c r="Q517">
        <v>0.16433291190199401</v>
      </c>
    </row>
    <row r="518" spans="1:17" x14ac:dyDescent="0.3">
      <c r="A518" t="s">
        <v>1161</v>
      </c>
      <c r="B518" t="s">
        <v>1162</v>
      </c>
      <c r="C518" t="str">
        <f>IFERROR(VLOOKUP(Table1[[#This Row],[Ticker]],[1]!Table2[[Symbol]:[Industry]],2,FALSE),"-")</f>
        <v>-</v>
      </c>
      <c r="D518" t="s">
        <v>528</v>
      </c>
      <c r="E518">
        <v>10533.049276080001</v>
      </c>
      <c r="F518">
        <v>1651.85</v>
      </c>
      <c r="G518">
        <v>-6.0054738581953</v>
      </c>
      <c r="H518">
        <v>-1.7824524819960399</v>
      </c>
      <c r="I518">
        <v>-0.968747264939535</v>
      </c>
      <c r="J518">
        <v>0.53105965817245204</v>
      </c>
      <c r="K518">
        <v>1535.1529215302601</v>
      </c>
      <c r="L518">
        <v>1461.21040941046</v>
      </c>
      <c r="M518">
        <v>70.990653982880701</v>
      </c>
      <c r="N518">
        <v>1.03062739281029</v>
      </c>
      <c r="O518">
        <v>1.70414989254472</v>
      </c>
      <c r="P518">
        <v>36.178895300906802</v>
      </c>
      <c r="Q518">
        <v>1.9830054288133999E-2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Row],[Ticker]],[1]!Table2[[Symbol]:[Industry]],2,FALSE),"-")</f>
        <v>-</v>
      </c>
      <c r="D519" t="s">
        <v>548</v>
      </c>
      <c r="E519">
        <v>10522.438572319999</v>
      </c>
      <c r="F519">
        <v>2967.85</v>
      </c>
      <c r="G519">
        <v>-17.118213005631301</v>
      </c>
      <c r="H519">
        <v>5.2672030035495796</v>
      </c>
      <c r="I519">
        <v>-7.2277124099082402</v>
      </c>
      <c r="J519">
        <v>5.1706768784224701</v>
      </c>
      <c r="K519">
        <v>2769.1486039978199</v>
      </c>
      <c r="L519">
        <v>2660.7583100731799</v>
      </c>
      <c r="M519">
        <v>67.265637619730001</v>
      </c>
      <c r="N519">
        <v>0.55179260217781301</v>
      </c>
      <c r="O519">
        <v>8.0934009468133592</v>
      </c>
      <c r="P519">
        <v>32.0805518469069</v>
      </c>
      <c r="Q519">
        <v>-7.5243062409653005E-2</v>
      </c>
    </row>
    <row r="520" spans="1:17" hidden="1" x14ac:dyDescent="0.3">
      <c r="A520" t="s">
        <v>1165</v>
      </c>
      <c r="B520" t="s">
        <v>1166</v>
      </c>
      <c r="C520" t="str">
        <f>IFERROR(VLOOKUP(Table1[[#This Row],[Ticker]],[1]!Table2[[Symbol]:[Industry]],2,FALSE),"-")</f>
        <v>-</v>
      </c>
      <c r="E520">
        <v>10508.5501609</v>
      </c>
      <c r="F520">
        <v>753.5</v>
      </c>
      <c r="G520">
        <v>18.523580416688102</v>
      </c>
      <c r="H520">
        <v>7.3529223530302801</v>
      </c>
      <c r="I520">
        <v>3.1924514983842101</v>
      </c>
      <c r="J520">
        <v>2.3456800652906198</v>
      </c>
      <c r="K520">
        <v>721.22067870924104</v>
      </c>
      <c r="L520">
        <v>611.84100797962697</v>
      </c>
      <c r="M520">
        <v>45.400778775122298</v>
      </c>
      <c r="N520">
        <v>0.92952568996284801</v>
      </c>
      <c r="O520">
        <v>10.152621101526201</v>
      </c>
      <c r="P520">
        <v>88.375</v>
      </c>
      <c r="Q520">
        <v>8.7292218446694006E-2</v>
      </c>
    </row>
    <row r="521" spans="1:17" hidden="1" x14ac:dyDescent="0.3">
      <c r="A521" t="s">
        <v>1167</v>
      </c>
      <c r="B521" t="s">
        <v>1168</v>
      </c>
      <c r="C521" t="str">
        <f>IFERROR(VLOOKUP(Table1[[#This Row],[Ticker]],[1]!Table2[[Symbol]:[Industry]],2,FALSE),"-")</f>
        <v>-</v>
      </c>
      <c r="D521" t="s">
        <v>167</v>
      </c>
      <c r="E521">
        <v>10500.242961745</v>
      </c>
      <c r="F521">
        <v>8715.65</v>
      </c>
      <c r="G521">
        <v>198.39132571217701</v>
      </c>
      <c r="H521">
        <v>19.8275243329471</v>
      </c>
      <c r="I521">
        <v>39.291649386960003</v>
      </c>
      <c r="J521">
        <v>8.3906202353052297</v>
      </c>
      <c r="K521">
        <v>7480.3709892469396</v>
      </c>
      <c r="L521">
        <v>5891.8622608849</v>
      </c>
      <c r="M521">
        <v>75.605952523888803</v>
      </c>
      <c r="N521">
        <v>1.29119745761558</v>
      </c>
      <c r="O521">
        <v>0.68095896462112504</v>
      </c>
      <c r="P521">
        <v>270.72096980008502</v>
      </c>
      <c r="Q521">
        <v>0.19485375658989801</v>
      </c>
    </row>
    <row r="522" spans="1:17" hidden="1" x14ac:dyDescent="0.3">
      <c r="A522" t="s">
        <v>1169</v>
      </c>
      <c r="B522" t="s">
        <v>1170</v>
      </c>
      <c r="C522" t="str">
        <f>IFERROR(VLOOKUP(Table1[[#This Row],[Ticker]],[1]!Table2[[Symbol]:[Industry]],2,FALSE),"-")</f>
        <v>-</v>
      </c>
      <c r="D522" t="s">
        <v>258</v>
      </c>
      <c r="E522">
        <v>10489.420065599999</v>
      </c>
      <c r="F522">
        <v>5168.2</v>
      </c>
      <c r="G522">
        <v>14.735160540184401</v>
      </c>
      <c r="H522">
        <v>-2.93675225579732</v>
      </c>
      <c r="I522">
        <v>30.745058910048801</v>
      </c>
      <c r="J522">
        <v>-2.82474739608754</v>
      </c>
      <c r="K522">
        <v>5074.2181021394999</v>
      </c>
      <c r="L522">
        <v>4132.7110193683802</v>
      </c>
      <c r="M522">
        <v>44.894565987096001</v>
      </c>
      <c r="N522">
        <v>0.94219727979317602</v>
      </c>
      <c r="O522">
        <v>11.128632792848499</v>
      </c>
      <c r="P522">
        <v>73.537263065997294</v>
      </c>
      <c r="Q522">
        <v>0.15570195278163601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Row],[Ticker]],[1]!Table2[[Symbol]:[Industry]],2,FALSE),"-")</f>
        <v>-</v>
      </c>
      <c r="D523" t="s">
        <v>379</v>
      </c>
      <c r="E523">
        <v>10478.340104729999</v>
      </c>
      <c r="F523">
        <v>713.1</v>
      </c>
      <c r="G523">
        <v>-6.0374006431040002</v>
      </c>
      <c r="H523">
        <v>-3.6492921233186699</v>
      </c>
      <c r="I523">
        <v>-19.905488446869501</v>
      </c>
      <c r="J523">
        <v>5.4685540368590999</v>
      </c>
      <c r="K523">
        <v>686.287504882642</v>
      </c>
      <c r="L523">
        <v>672.38702359667298</v>
      </c>
      <c r="M523">
        <v>66.976577091851695</v>
      </c>
      <c r="N523">
        <v>1.0445932623222001</v>
      </c>
      <c r="O523">
        <v>14.275697658112399</v>
      </c>
      <c r="P523">
        <v>34.041353383458599</v>
      </c>
      <c r="Q523">
        <v>5.9684578205729998E-2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Row],[Ticker]],[1]!Table2[[Symbol]:[Industry]],2,FALSE),"-")</f>
        <v>-</v>
      </c>
      <c r="D524" t="s">
        <v>77</v>
      </c>
      <c r="E524">
        <v>10437.3348542</v>
      </c>
      <c r="F524">
        <v>887</v>
      </c>
      <c r="G524">
        <v>19.242369050374698</v>
      </c>
      <c r="H524">
        <v>-2.21260116447377</v>
      </c>
      <c r="I524">
        <v>-20.0660956173312</v>
      </c>
      <c r="J524">
        <v>4.84844528130811</v>
      </c>
      <c r="K524">
        <v>850.62930162711802</v>
      </c>
      <c r="L524">
        <v>820.57865541342505</v>
      </c>
      <c r="M524">
        <v>60.905613858156698</v>
      </c>
      <c r="N524">
        <v>0.61830503248601898</v>
      </c>
      <c r="O524">
        <v>12.7282976324689</v>
      </c>
      <c r="P524">
        <v>46.080368906455803</v>
      </c>
      <c r="Q524">
        <v>7.6508603953079997E-3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Row],[Ticker]],[1]!Table2[[Symbol]:[Industry]],2,FALSE),"-")</f>
        <v>-</v>
      </c>
      <c r="D525" t="s">
        <v>231</v>
      </c>
      <c r="E525">
        <v>10397.889112680001</v>
      </c>
      <c r="F525">
        <v>532.20000000000005</v>
      </c>
      <c r="G525">
        <v>-3.3296980281335999</v>
      </c>
      <c r="H525">
        <v>-10.4234589898973</v>
      </c>
      <c r="I525">
        <v>-17.159017338709099</v>
      </c>
      <c r="J525">
        <v>-1.5062767399954999</v>
      </c>
      <c r="K525">
        <v>562.425996572298</v>
      </c>
      <c r="L525">
        <v>551.50498674469395</v>
      </c>
      <c r="M525">
        <v>46.424457372425998</v>
      </c>
      <c r="N525">
        <v>1.29073855188983</v>
      </c>
      <c r="O525">
        <v>33.295753476136703</v>
      </c>
      <c r="P525">
        <v>29.096422073984201</v>
      </c>
      <c r="Q525">
        <v>-7.4458994124625005E-2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Row],[Ticker]],[1]!Table2[[Symbol]:[Industry]],2,FALSE),"-")</f>
        <v>-</v>
      </c>
      <c r="D526" t="s">
        <v>1147</v>
      </c>
      <c r="E526">
        <v>10281.034456580001</v>
      </c>
      <c r="F526">
        <v>98.2</v>
      </c>
      <c r="G526">
        <v>42.273057083774198</v>
      </c>
      <c r="H526">
        <v>8.8762544139826893</v>
      </c>
      <c r="I526">
        <v>-30.9146180766888</v>
      </c>
      <c r="J526">
        <v>2.9896867562033802</v>
      </c>
      <c r="K526">
        <v>85.035439938718696</v>
      </c>
      <c r="L526">
        <v>85.346548101809105</v>
      </c>
      <c r="M526">
        <v>75.096330465034697</v>
      </c>
      <c r="N526">
        <v>2.6722806672967399</v>
      </c>
      <c r="O526">
        <v>38.1873727087576</v>
      </c>
      <c r="P526">
        <v>71.528384279475901</v>
      </c>
      <c r="Q526">
        <v>6.2892907864174993E-2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Row],[Ticker]],[1]!Table2[[Symbol]:[Industry]],2,FALSE),"-")</f>
        <v>-</v>
      </c>
      <c r="D527" t="s">
        <v>21</v>
      </c>
      <c r="E527">
        <v>10218.833583</v>
      </c>
      <c r="F527">
        <v>1627.5</v>
      </c>
      <c r="G527">
        <v>-17.817866754493501</v>
      </c>
      <c r="H527">
        <v>-11.551396373724</v>
      </c>
      <c r="I527">
        <v>-12.6741031420938</v>
      </c>
      <c r="J527">
        <v>-6.4927891538862799</v>
      </c>
      <c r="K527">
        <v>1664.04273444471</v>
      </c>
      <c r="L527">
        <v>1583.2595587703399</v>
      </c>
      <c r="M527">
        <v>34.834613022349799</v>
      </c>
      <c r="N527">
        <v>1.03783285042894</v>
      </c>
      <c r="O527">
        <v>19.351766513056798</v>
      </c>
      <c r="P527">
        <v>17.420006493272201</v>
      </c>
      <c r="Q527">
        <v>-7.1813273570978997E-2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400</v>
      </c>
      <c r="E528">
        <v>10170.002596009999</v>
      </c>
      <c r="F528">
        <v>292.89999999999998</v>
      </c>
      <c r="G528">
        <v>35.8260945771368</v>
      </c>
      <c r="H528">
        <v>9.3713147140307793</v>
      </c>
      <c r="I528">
        <v>33.833961037372497</v>
      </c>
      <c r="J528">
        <v>-2.40697343087461</v>
      </c>
      <c r="K528">
        <v>261.00883945838899</v>
      </c>
      <c r="L528">
        <v>214.20585731582599</v>
      </c>
      <c r="M528">
        <v>65.151057723052205</v>
      </c>
      <c r="N528">
        <v>0.70893840146571796</v>
      </c>
      <c r="O528">
        <v>2.8508023216114702</v>
      </c>
      <c r="P528">
        <v>99.795361527967202</v>
      </c>
      <c r="Q528">
        <v>0.14254875912734899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502</v>
      </c>
      <c r="E529">
        <v>10118.331497253001</v>
      </c>
      <c r="F529">
        <v>174.27</v>
      </c>
      <c r="G529">
        <v>9.6925520666899505</v>
      </c>
      <c r="H529">
        <v>1.8948938529119901</v>
      </c>
      <c r="I529">
        <v>-26.9775383326207</v>
      </c>
      <c r="J529">
        <v>5.1314333565551298</v>
      </c>
      <c r="K529">
        <v>168.39918982478201</v>
      </c>
      <c r="L529">
        <v>165.49202570255699</v>
      </c>
      <c r="M529">
        <v>64.034319233029706</v>
      </c>
      <c r="N529">
        <v>1.1987027586205601</v>
      </c>
      <c r="O529">
        <v>20.0994883096078</v>
      </c>
      <c r="P529">
        <v>42.081816738323198</v>
      </c>
      <c r="Q529">
        <v>-4.6928041344004003E-2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471</v>
      </c>
      <c r="E530">
        <v>10099.690019400001</v>
      </c>
      <c r="F530">
        <v>2071</v>
      </c>
      <c r="G530">
        <v>18.294599395653002</v>
      </c>
      <c r="H530">
        <v>-3.6284185390607</v>
      </c>
      <c r="I530">
        <v>-12.9219347097252</v>
      </c>
      <c r="J530">
        <v>-2.3499648980580901</v>
      </c>
      <c r="K530">
        <v>2076.5121530316901</v>
      </c>
      <c r="L530">
        <v>1948.8107167195401</v>
      </c>
      <c r="M530">
        <v>42.623855802129697</v>
      </c>
      <c r="N530">
        <v>0.63749484069395101</v>
      </c>
      <c r="O530">
        <v>13.471752776436499</v>
      </c>
      <c r="P530">
        <v>45.742434904996401</v>
      </c>
      <c r="Q530">
        <v>0.19285005602583999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513</v>
      </c>
      <c r="E531">
        <v>10013.280038433901</v>
      </c>
      <c r="F531">
        <v>104.77</v>
      </c>
      <c r="G531">
        <v>8.2686853002463998</v>
      </c>
      <c r="H531">
        <v>13.654288899291</v>
      </c>
      <c r="I531">
        <v>-21.3015991511698</v>
      </c>
      <c r="J531">
        <v>4.7334351384776898</v>
      </c>
      <c r="K531">
        <v>91.261230053363505</v>
      </c>
      <c r="L531">
        <v>87.064197248298399</v>
      </c>
      <c r="M531">
        <v>77.610622806979606</v>
      </c>
      <c r="N531">
        <v>0.94569104226489598</v>
      </c>
      <c r="O531">
        <v>9.6210747351340906</v>
      </c>
      <c r="P531">
        <v>51.840579710144901</v>
      </c>
      <c r="Q531">
        <v>-2.9321575968437E-2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1191</v>
      </c>
      <c r="E532">
        <v>10005.36782487</v>
      </c>
      <c r="F532">
        <v>491.7</v>
      </c>
      <c r="G532">
        <v>138.613935062167</v>
      </c>
      <c r="H532">
        <v>-0.12980840426995899</v>
      </c>
      <c r="I532">
        <v>26.854046176125301</v>
      </c>
      <c r="J532">
        <v>0.113415025958615</v>
      </c>
      <c r="K532">
        <v>490.77140293075598</v>
      </c>
      <c r="L532">
        <v>380.94150846397997</v>
      </c>
      <c r="M532">
        <v>40.613289946753703</v>
      </c>
      <c r="N532">
        <v>0.54703161120546595</v>
      </c>
      <c r="O532">
        <v>19.585112873703402</v>
      </c>
      <c r="P532">
        <v>169.350862777321</v>
      </c>
      <c r="Q532">
        <v>9.1912613613999994E-2</v>
      </c>
    </row>
    <row r="533" spans="1:17" x14ac:dyDescent="0.3">
      <c r="A533" t="s">
        <v>1192</v>
      </c>
      <c r="B533" t="s">
        <v>1193</v>
      </c>
      <c r="C533" t="str">
        <f>IFERROR(VLOOKUP(Table1[[#This Row],[Ticker]],[1]!Table2[[Symbol]:[Industry]],2,FALSE),"-")</f>
        <v>-</v>
      </c>
      <c r="D533" t="s">
        <v>138</v>
      </c>
      <c r="E533">
        <v>9950.5367999999999</v>
      </c>
      <c r="F533">
        <v>720</v>
      </c>
      <c r="G533">
        <v>19.482623158510599</v>
      </c>
      <c r="H533">
        <v>-9.63986504464091</v>
      </c>
      <c r="I533">
        <v>-5.9203721142128796</v>
      </c>
      <c r="J533">
        <v>-1.4014294855927301</v>
      </c>
      <c r="K533">
        <v>732.13455138029894</v>
      </c>
      <c r="L533">
        <v>624.88379297557901</v>
      </c>
      <c r="M533">
        <v>43.462569616116703</v>
      </c>
      <c r="N533">
        <v>0.70360395191185598</v>
      </c>
      <c r="O533">
        <v>12.5069444444444</v>
      </c>
      <c r="P533">
        <v>75.161172606738802</v>
      </c>
    </row>
    <row r="534" spans="1:17" x14ac:dyDescent="0.3">
      <c r="A534" t="s">
        <v>1194</v>
      </c>
      <c r="B534" t="s">
        <v>1195</v>
      </c>
      <c r="C534" t="str">
        <f>IFERROR(VLOOKUP(Table1[[#This Row],[Ticker]],[1]!Table2[[Symbol]:[Industry]],2,FALSE),"-")</f>
        <v>-</v>
      </c>
      <c r="D534" t="s">
        <v>471</v>
      </c>
      <c r="E534">
        <v>9873.9340887599992</v>
      </c>
      <c r="F534">
        <v>377.4</v>
      </c>
      <c r="G534">
        <v>146.96959781279699</v>
      </c>
      <c r="H534">
        <v>-1.41761254453615</v>
      </c>
      <c r="I534">
        <v>4.9632818012110604</v>
      </c>
      <c r="J534">
        <v>-0.66483198510862196</v>
      </c>
      <c r="K534">
        <v>369.19439099031001</v>
      </c>
      <c r="L534">
        <v>300.180834509443</v>
      </c>
      <c r="M534">
        <v>47.104508601600301</v>
      </c>
      <c r="N534">
        <v>0.79170214165264297</v>
      </c>
      <c r="O534">
        <v>6.9554848966613498</v>
      </c>
      <c r="P534">
        <v>196.93154996065999</v>
      </c>
      <c r="Q534">
        <v>0.143693714763416</v>
      </c>
    </row>
    <row r="535" spans="1:17" hidden="1" x14ac:dyDescent="0.3">
      <c r="A535" t="s">
        <v>1196</v>
      </c>
      <c r="B535" t="s">
        <v>1197</v>
      </c>
      <c r="C535" t="str">
        <f>IFERROR(VLOOKUP(Table1[[#This Row],[Ticker]],[1]!Table2[[Symbol]:[Industry]],2,FALSE),"-")</f>
        <v>-</v>
      </c>
      <c r="D535" t="s">
        <v>231</v>
      </c>
      <c r="E535">
        <v>9867.5857854000005</v>
      </c>
      <c r="F535">
        <v>12447</v>
      </c>
      <c r="G535">
        <v>69.6218042725434</v>
      </c>
      <c r="H535">
        <v>5.31303602317809</v>
      </c>
      <c r="I535">
        <v>36.918679042714501</v>
      </c>
      <c r="J535">
        <v>9.3448964318635603</v>
      </c>
      <c r="K535">
        <v>11327.060077063699</v>
      </c>
      <c r="L535">
        <v>9572.9458861582007</v>
      </c>
      <c r="M535">
        <v>68.812143658036206</v>
      </c>
      <c r="N535">
        <v>1.3880123830764599</v>
      </c>
      <c r="O535">
        <v>4.4267695026913998</v>
      </c>
      <c r="P535">
        <v>97.789625062569002</v>
      </c>
      <c r="Q535">
        <v>0.132749412220453</v>
      </c>
    </row>
    <row r="536" spans="1:17" x14ac:dyDescent="0.3">
      <c r="A536" t="s">
        <v>1198</v>
      </c>
      <c r="B536" t="s">
        <v>1199</v>
      </c>
      <c r="C536" t="str">
        <f>IFERROR(VLOOKUP(Table1[[#This Row],[Ticker]],[1]!Table2[[Symbol]:[Industry]],2,FALSE),"-")</f>
        <v>-</v>
      </c>
      <c r="D536" t="s">
        <v>258</v>
      </c>
      <c r="E536">
        <v>9858.0824030799995</v>
      </c>
      <c r="F536">
        <v>86.15</v>
      </c>
      <c r="G536">
        <v>68.176405468507298</v>
      </c>
      <c r="H536">
        <v>26.491211759556801</v>
      </c>
      <c r="I536">
        <v>65.383883514699804</v>
      </c>
      <c r="J536">
        <v>12.028360559525</v>
      </c>
      <c r="K536">
        <v>75.3483932720697</v>
      </c>
      <c r="L536">
        <v>58.046037985862498</v>
      </c>
      <c r="M536">
        <v>53.718715531817097</v>
      </c>
      <c r="N536">
        <v>1.04308665755416</v>
      </c>
      <c r="O536">
        <v>8.4155542658154392</v>
      </c>
      <c r="P536">
        <v>131.42450033783001</v>
      </c>
      <c r="Q536">
        <v>0.22599854955603799</v>
      </c>
    </row>
    <row r="537" spans="1:17" hidden="1" x14ac:dyDescent="0.3">
      <c r="A537" t="s">
        <v>1200</v>
      </c>
      <c r="B537" t="s">
        <v>1201</v>
      </c>
      <c r="C537" t="str">
        <f>IFERROR(VLOOKUP(Table1[[#This Row],[Ticker]],[1]!Table2[[Symbol]:[Industry]],2,FALSE),"-")</f>
        <v>-</v>
      </c>
      <c r="D537" t="s">
        <v>258</v>
      </c>
      <c r="E537">
        <v>9832.5224202999998</v>
      </c>
      <c r="F537">
        <v>6387.65</v>
      </c>
      <c r="G537">
        <v>6.62969784132705</v>
      </c>
      <c r="H537">
        <v>2.32400410595511</v>
      </c>
      <c r="I537">
        <v>1.3044639713761299</v>
      </c>
      <c r="J537">
        <v>-2.0649738888217302</v>
      </c>
      <c r="K537">
        <v>6052.0205925259497</v>
      </c>
      <c r="L537">
        <v>5524.7975730509097</v>
      </c>
      <c r="M537">
        <v>54.375918282128097</v>
      </c>
      <c r="N537">
        <v>1.44659703368863</v>
      </c>
      <c r="O537">
        <v>9.5708124271054391</v>
      </c>
      <c r="P537">
        <v>40.073900267532103</v>
      </c>
      <c r="Q537">
        <v>0.12335706771406101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Row],[Ticker]],[1]!Table2[[Symbol]:[Industry]],2,FALSE),"-")</f>
        <v>-</v>
      </c>
      <c r="D538" t="s">
        <v>60</v>
      </c>
      <c r="E538">
        <v>9832.1722408799997</v>
      </c>
      <c r="F538">
        <v>1069.2</v>
      </c>
      <c r="G538">
        <v>99.210916451409901</v>
      </c>
      <c r="H538">
        <v>8.8882875441592795</v>
      </c>
      <c r="I538">
        <v>38.180808227840103</v>
      </c>
      <c r="J538">
        <v>4.2830591260244599</v>
      </c>
      <c r="K538">
        <v>938.53082006853197</v>
      </c>
      <c r="L538">
        <v>773.224594120093</v>
      </c>
      <c r="M538">
        <v>83.296732796620901</v>
      </c>
      <c r="N538">
        <v>1.62483849238573</v>
      </c>
      <c r="O538">
        <v>5.0317994762439202</v>
      </c>
      <c r="P538">
        <v>159.45158942004301</v>
      </c>
      <c r="Q538">
        <v>1.7662386767439E-2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Row],[Ticker]],[1]!Table2[[Symbol]:[Industry]],2,FALSE),"-")</f>
        <v>-</v>
      </c>
      <c r="D539" t="s">
        <v>379</v>
      </c>
      <c r="E539">
        <v>9807.3289683599996</v>
      </c>
      <c r="F539">
        <v>246.12</v>
      </c>
      <c r="G539">
        <v>23.170082768377601</v>
      </c>
      <c r="H539">
        <v>-3.7161046665891</v>
      </c>
      <c r="I539">
        <v>-32.641833190677403</v>
      </c>
      <c r="J539">
        <v>-0.55501893346573306</v>
      </c>
      <c r="K539">
        <v>238.76605028301199</v>
      </c>
      <c r="L539">
        <v>223.455345444762</v>
      </c>
      <c r="M539">
        <v>57.129317588166401</v>
      </c>
      <c r="N539">
        <v>0.73797297873086298</v>
      </c>
      <c r="O539">
        <v>30.932065659028101</v>
      </c>
      <c r="P539">
        <v>68.402326377009899</v>
      </c>
      <c r="Q539">
        <v>6.3382078964195995E-2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Row],[Ticker]],[1]!Table2[[Symbol]:[Industry]],2,FALSE),"-")</f>
        <v>-</v>
      </c>
      <c r="D540" t="s">
        <v>46</v>
      </c>
      <c r="E540">
        <v>9796.3080762000009</v>
      </c>
      <c r="F540">
        <v>6197</v>
      </c>
      <c r="G540">
        <v>7.9790738751378303</v>
      </c>
      <c r="H540">
        <v>21.5926174396742</v>
      </c>
      <c r="I540">
        <v>1.40926873176792</v>
      </c>
      <c r="J540">
        <v>-0.51920716457650296</v>
      </c>
      <c r="K540">
        <v>5469.7361156421903</v>
      </c>
      <c r="L540">
        <v>4794.1679856481096</v>
      </c>
      <c r="M540">
        <v>61.293619934339702</v>
      </c>
      <c r="N540">
        <v>1.2594139999960701</v>
      </c>
      <c r="O540">
        <v>4.9055994836211001</v>
      </c>
      <c r="P540">
        <v>84.163211934798397</v>
      </c>
      <c r="Q540">
        <v>0.217625651098482</v>
      </c>
    </row>
    <row r="541" spans="1:17" hidden="1" x14ac:dyDescent="0.3">
      <c r="A541" t="s">
        <v>1208</v>
      </c>
      <c r="B541" t="s">
        <v>1209</v>
      </c>
      <c r="C541" t="str">
        <f>IFERROR(VLOOKUP(Table1[[#This Row],[Ticker]],[1]!Table2[[Symbol]:[Industry]],2,FALSE),"-")</f>
        <v>-</v>
      </c>
      <c r="E541">
        <v>9791.9843364000008</v>
      </c>
      <c r="F541">
        <v>506.1</v>
      </c>
      <c r="G541">
        <v>-34.2589787560239</v>
      </c>
      <c r="H541">
        <v>0.87546367834347905</v>
      </c>
      <c r="I541">
        <v>-13.848437178937299</v>
      </c>
      <c r="J541">
        <v>4.0931343755496696</v>
      </c>
      <c r="K541">
        <v>475.95920607875303</v>
      </c>
      <c r="L541">
        <v>475.41549147612602</v>
      </c>
      <c r="M541">
        <v>66.662088168218602</v>
      </c>
      <c r="N541">
        <v>0.44872951828281599</v>
      </c>
      <c r="O541">
        <v>16.182572614107801</v>
      </c>
      <c r="P541">
        <v>27.432959838851801</v>
      </c>
      <c r="Q541">
        <v>-7.8897568971889997E-3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Row],[Ticker]],[1]!Table2[[Symbol]:[Industry]],2,FALSE),"-")</f>
        <v>-</v>
      </c>
      <c r="D542" t="s">
        <v>198</v>
      </c>
      <c r="E542">
        <v>9758.4673679999996</v>
      </c>
      <c r="F542">
        <v>638.70000000000005</v>
      </c>
      <c r="G542">
        <v>56.2011534948495</v>
      </c>
      <c r="H542">
        <v>-4.6900095125454504</v>
      </c>
      <c r="I542">
        <v>0.141605682748563</v>
      </c>
      <c r="J542">
        <v>-1.54963519690547</v>
      </c>
      <c r="K542">
        <v>623.80127446266999</v>
      </c>
      <c r="L542">
        <v>541.78902967602801</v>
      </c>
      <c r="M542">
        <v>47.021238008194203</v>
      </c>
      <c r="N542">
        <v>0.38101596679682498</v>
      </c>
      <c r="O542">
        <v>10.818850790668501</v>
      </c>
      <c r="P542">
        <v>91.600419979001003</v>
      </c>
      <c r="Q542">
        <v>5.6919403660347999E-2</v>
      </c>
    </row>
    <row r="543" spans="1:17" hidden="1" x14ac:dyDescent="0.3">
      <c r="A543" t="s">
        <v>1212</v>
      </c>
      <c r="B543" t="s">
        <v>1213</v>
      </c>
      <c r="C543" t="str">
        <f>IFERROR(VLOOKUP(Table1[[#This Row],[Ticker]],[1]!Table2[[Symbol]:[Industry]],2,FALSE),"-")</f>
        <v>-</v>
      </c>
      <c r="D543" t="s">
        <v>133</v>
      </c>
      <c r="E543">
        <v>9717.1900299270001</v>
      </c>
      <c r="F543">
        <v>268.44</v>
      </c>
      <c r="G543">
        <v>-24.675013730701401</v>
      </c>
      <c r="H543">
        <v>-1.5379049588653899</v>
      </c>
      <c r="I543">
        <v>-9.0112002167971994</v>
      </c>
      <c r="J543">
        <v>-1.0028648403387601</v>
      </c>
      <c r="K543">
        <v>264.46410567145602</v>
      </c>
      <c r="L543">
        <v>258.44456539906901</v>
      </c>
      <c r="M543">
        <v>22.227502817667499</v>
      </c>
      <c r="N543">
        <v>1.4846507732008201</v>
      </c>
      <c r="O543">
        <v>2.46610043212636</v>
      </c>
      <c r="P543">
        <v>15.6570443774235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Row],[Ticker]],[1]!Table2[[Symbol]:[Industry]],2,FALSE),"-")</f>
        <v>-</v>
      </c>
      <c r="D544" t="s">
        <v>978</v>
      </c>
      <c r="E544">
        <v>9701.1124458249997</v>
      </c>
      <c r="F544">
        <v>480.85</v>
      </c>
      <c r="G544">
        <v>-6.9930160373452797</v>
      </c>
      <c r="H544">
        <v>7.0678999602381598</v>
      </c>
      <c r="I544">
        <v>6.7494085164059401</v>
      </c>
      <c r="J544">
        <v>6.13012859078421</v>
      </c>
      <c r="K544">
        <v>429.75115746727198</v>
      </c>
      <c r="L544">
        <v>405.16354917697203</v>
      </c>
      <c r="M544">
        <v>81.311325675585095</v>
      </c>
      <c r="N544">
        <v>1.16236057841935</v>
      </c>
      <c r="O544">
        <v>2.7139440573983502</v>
      </c>
      <c r="P544">
        <v>39.985443959243</v>
      </c>
      <c r="Q544">
        <v>7.5036799482039998E-3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Row],[Ticker]],[1]!Table2[[Symbol]:[Industry]],2,FALSE),"-")</f>
        <v>-</v>
      </c>
      <c r="D545" t="s">
        <v>290</v>
      </c>
      <c r="E545">
        <v>9677.0965146399994</v>
      </c>
      <c r="F545">
        <v>821.2</v>
      </c>
      <c r="G545">
        <v>51.592312370479902</v>
      </c>
      <c r="H545">
        <v>6.3689369419853099</v>
      </c>
      <c r="I545">
        <v>-11.835705129235899</v>
      </c>
      <c r="J545">
        <v>-0.27812424143676301</v>
      </c>
      <c r="K545">
        <v>773.27002421653197</v>
      </c>
      <c r="L545">
        <v>705.17270435356795</v>
      </c>
      <c r="M545">
        <v>60.108297041835797</v>
      </c>
      <c r="N545">
        <v>0.67164940773835302</v>
      </c>
      <c r="O545">
        <v>12.2381880175353</v>
      </c>
      <c r="P545">
        <v>84.435710275126297</v>
      </c>
      <c r="Q545">
        <v>9.8314837413113004E-2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Row],[Ticker]],[1]!Table2[[Symbol]:[Industry]],2,FALSE),"-")</f>
        <v>-</v>
      </c>
      <c r="D546" t="s">
        <v>296</v>
      </c>
      <c r="E546">
        <v>9621.2307406799991</v>
      </c>
      <c r="F546">
        <v>1627.6</v>
      </c>
      <c r="G546">
        <v>113.92552845827301</v>
      </c>
      <c r="H546">
        <v>-19.194835694106001</v>
      </c>
      <c r="I546">
        <v>54.474954350594899</v>
      </c>
      <c r="J546">
        <v>-2.4448866812962899</v>
      </c>
      <c r="K546">
        <v>1634.8534554170301</v>
      </c>
      <c r="M546">
        <v>39.3934169662638</v>
      </c>
      <c r="N546">
        <v>1.2636290693036401</v>
      </c>
      <c r="O546">
        <v>27.7955271565495</v>
      </c>
      <c r="P546">
        <v>153.362391033623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Row],[Ticker]],[1]!Table2[[Symbol]:[Industry]],2,FALSE),"-")</f>
        <v>-</v>
      </c>
      <c r="D547" t="s">
        <v>86</v>
      </c>
      <c r="E547">
        <v>9591.9028099999996</v>
      </c>
      <c r="F547">
        <v>141.24</v>
      </c>
      <c r="G547">
        <v>-24.310200596496699</v>
      </c>
      <c r="H547">
        <v>0.465917523419832</v>
      </c>
      <c r="I547">
        <v>-10.733017771249401</v>
      </c>
      <c r="J547">
        <v>-2.1028686190670598</v>
      </c>
      <c r="K547">
        <v>137.70372545498</v>
      </c>
      <c r="L547">
        <v>135.55327816348401</v>
      </c>
      <c r="M547">
        <v>19.599037825510401</v>
      </c>
      <c r="N547">
        <v>0.78643894280967397</v>
      </c>
      <c r="O547">
        <v>1.0337015009912001</v>
      </c>
      <c r="P547">
        <v>12.095238095238001</v>
      </c>
      <c r="Q547">
        <v>-1.3388827299693999E-2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Row],[Ticker]],[1]!Table2[[Symbol]:[Industry]],2,FALSE),"-")</f>
        <v>-</v>
      </c>
      <c r="D548" t="s">
        <v>471</v>
      </c>
      <c r="E548">
        <v>9585.0495017550002</v>
      </c>
      <c r="F548">
        <v>313.95</v>
      </c>
      <c r="G548">
        <v>-22.405288876045901</v>
      </c>
      <c r="H548">
        <v>5.78467599872201</v>
      </c>
      <c r="I548">
        <v>-1.0137546986680701</v>
      </c>
      <c r="J548">
        <v>9.2487838108601093</v>
      </c>
      <c r="K548">
        <v>287.44635179712498</v>
      </c>
      <c r="L548">
        <v>279.71823677314399</v>
      </c>
      <c r="M548">
        <v>67.156431051220906</v>
      </c>
      <c r="N548">
        <v>0.72544195724803695</v>
      </c>
      <c r="O548">
        <v>3.0418856505812899</v>
      </c>
      <c r="P548">
        <v>47.394366197182997</v>
      </c>
      <c r="Q548">
        <v>-6.1914649459926002E-2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Row],[Ticker]],[1]!Table2[[Symbol]:[Industry]],2,FALSE),"-")</f>
        <v>-</v>
      </c>
      <c r="D549" t="s">
        <v>548</v>
      </c>
      <c r="E549">
        <v>9561.7338181600007</v>
      </c>
      <c r="F549">
        <v>605.20000000000005</v>
      </c>
      <c r="G549">
        <v>19.608594547523701</v>
      </c>
      <c r="H549">
        <v>12.8894515191338</v>
      </c>
      <c r="I549">
        <v>23.3903957258124</v>
      </c>
      <c r="J549">
        <v>3.9423026423476699</v>
      </c>
      <c r="K549">
        <v>551.42488755922795</v>
      </c>
      <c r="L549">
        <v>504.11256313536597</v>
      </c>
      <c r="M549">
        <v>68.852380916462195</v>
      </c>
      <c r="N549">
        <v>1.3865237523590901</v>
      </c>
      <c r="O549">
        <v>3.6516853932584099</v>
      </c>
      <c r="P549">
        <v>49.008986827526698</v>
      </c>
      <c r="Q549">
        <v>-3.2388341235208E-2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Row],[Ticker]],[1]!Table2[[Symbol]:[Industry]],2,FALSE),"-")</f>
        <v>-</v>
      </c>
      <c r="D550" t="s">
        <v>60</v>
      </c>
      <c r="E550">
        <v>9560.8487131080001</v>
      </c>
      <c r="F550">
        <v>210.98</v>
      </c>
      <c r="G550">
        <v>51.058008383324797</v>
      </c>
      <c r="H550">
        <v>24.485189709982201</v>
      </c>
      <c r="I550">
        <v>20.963220495710399</v>
      </c>
      <c r="J550">
        <v>7.6540197160960304</v>
      </c>
      <c r="K550">
        <v>178.03086385953699</v>
      </c>
      <c r="L550">
        <v>153.578946152036</v>
      </c>
      <c r="M550">
        <v>80.238731774475696</v>
      </c>
      <c r="N550">
        <v>1.23166082150747</v>
      </c>
      <c r="O550">
        <v>0.94795715233670896</v>
      </c>
      <c r="P550">
        <v>116.500769625448</v>
      </c>
      <c r="Q550">
        <v>9.1024326222145999E-2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Row],[Ticker]],[1]!Table2[[Symbol]:[Industry]],2,FALSE),"-")</f>
        <v>-</v>
      </c>
      <c r="D551" t="s">
        <v>287</v>
      </c>
      <c r="E551">
        <v>9521.9271128849996</v>
      </c>
      <c r="F551">
        <v>771.65</v>
      </c>
      <c r="G551">
        <v>21.926807264645099</v>
      </c>
      <c r="H551">
        <v>8.2658364222348997</v>
      </c>
      <c r="I551">
        <v>6.9611770919240401</v>
      </c>
      <c r="J551">
        <v>6.04809047858783</v>
      </c>
      <c r="K551">
        <v>693.98420000169006</v>
      </c>
      <c r="L551">
        <v>649.10256067845</v>
      </c>
      <c r="M551">
        <v>68.287059112386004</v>
      </c>
      <c r="N551">
        <v>0.79352016533312797</v>
      </c>
      <c r="O551">
        <v>8.5595801205209501</v>
      </c>
      <c r="P551">
        <v>56.157037336841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Row],[Ticker]],[1]!Table2[[Symbol]:[Industry]],2,FALSE),"-")</f>
        <v>-</v>
      </c>
      <c r="D552" t="s">
        <v>65</v>
      </c>
      <c r="E552">
        <v>9505.0873721999997</v>
      </c>
      <c r="F552">
        <v>17.7</v>
      </c>
      <c r="G552">
        <v>227.689366096649</v>
      </c>
      <c r="H552">
        <v>-10.9981770350101</v>
      </c>
      <c r="I552">
        <v>46.0628489007781</v>
      </c>
      <c r="J552">
        <v>7.7781653881868902</v>
      </c>
      <c r="K552">
        <v>15.9659594255551</v>
      </c>
      <c r="L552">
        <v>11.910491458093899</v>
      </c>
      <c r="M552">
        <v>69.425049510726197</v>
      </c>
      <c r="N552">
        <v>0.55598541913144295</v>
      </c>
      <c r="O552">
        <v>19.209039548022599</v>
      </c>
      <c r="P552">
        <v>280.64516129032199</v>
      </c>
      <c r="Q552">
        <v>8.2077521684080001E-2</v>
      </c>
    </row>
    <row r="553" spans="1:17" hidden="1" x14ac:dyDescent="0.3">
      <c r="A553" t="s">
        <v>1232</v>
      </c>
      <c r="B553" t="s">
        <v>1233</v>
      </c>
      <c r="C553" t="str">
        <f>IFERROR(VLOOKUP(Table1[[#This Row],[Ticker]],[1]!Table2[[Symbol]:[Industry]],2,FALSE),"-")</f>
        <v>-</v>
      </c>
      <c r="D553" t="s">
        <v>255</v>
      </c>
      <c r="E553">
        <v>9504.6963606000008</v>
      </c>
      <c r="F553">
        <v>2295.4499999999998</v>
      </c>
      <c r="G553">
        <v>73.2937139227367</v>
      </c>
      <c r="H553">
        <v>20.580787531474801</v>
      </c>
      <c r="I553">
        <v>45.984025989585298</v>
      </c>
      <c r="J553">
        <v>16.993714759308599</v>
      </c>
      <c r="K553">
        <v>1933.56179519433</v>
      </c>
      <c r="L553">
        <v>1526.9126752821401</v>
      </c>
      <c r="M553">
        <v>65.459095325649898</v>
      </c>
      <c r="N553">
        <v>0.63285251835185397</v>
      </c>
      <c r="O553">
        <v>7.5301139210176702</v>
      </c>
      <c r="P553">
        <v>116.797317718171</v>
      </c>
      <c r="Q553">
        <v>0.17798519092461501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Row],[Ticker]],[1]!Table2[[Symbol]:[Industry]],2,FALSE),"-")</f>
        <v>-</v>
      </c>
      <c r="D554" t="s">
        <v>130</v>
      </c>
      <c r="E554">
        <v>9502.6657080899895</v>
      </c>
      <c r="F554">
        <v>269.67</v>
      </c>
      <c r="G554">
        <v>7.3349206610267901</v>
      </c>
      <c r="H554">
        <v>15.3136000269471</v>
      </c>
      <c r="I554">
        <v>-7.1505551073542604</v>
      </c>
      <c r="J554">
        <v>0.29884317959835899</v>
      </c>
      <c r="K554">
        <v>254.28610906483399</v>
      </c>
      <c r="L554">
        <v>229.12018235587701</v>
      </c>
      <c r="M554">
        <v>48.242599994688497</v>
      </c>
      <c r="N554">
        <v>0.96864818734255997</v>
      </c>
      <c r="O554">
        <v>10.8762561649423</v>
      </c>
      <c r="P554">
        <v>55.743574935027397</v>
      </c>
      <c r="Q554">
        <v>0.12244487015066299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Row],[Ticker]],[1]!Table2[[Symbol]:[Industry]],2,FALSE),"-")</f>
        <v>-</v>
      </c>
      <c r="D555" t="s">
        <v>46</v>
      </c>
      <c r="E555">
        <v>9476.0602376000006</v>
      </c>
      <c r="F555">
        <v>1414.6</v>
      </c>
      <c r="G555">
        <v>69.590210854993401</v>
      </c>
      <c r="H555">
        <v>9.9807955908910699</v>
      </c>
      <c r="I555">
        <v>49.718671905135302</v>
      </c>
      <c r="J555">
        <v>0.72028020965279305</v>
      </c>
      <c r="K555">
        <v>1304.1944258764499</v>
      </c>
      <c r="L555">
        <v>1060.9740485233301</v>
      </c>
      <c r="M555">
        <v>57.759666845571601</v>
      </c>
      <c r="N555">
        <v>0.549219230425668</v>
      </c>
      <c r="O555">
        <v>9.0378905697723706</v>
      </c>
      <c r="P555">
        <v>117.630769230769</v>
      </c>
      <c r="Q555">
        <v>0.14278629948409099</v>
      </c>
    </row>
    <row r="556" spans="1:17" hidden="1" x14ac:dyDescent="0.3">
      <c r="A556" t="s">
        <v>1238</v>
      </c>
      <c r="B556" t="s">
        <v>1239</v>
      </c>
      <c r="C556" t="str">
        <f>IFERROR(VLOOKUP(Table1[[#This Row],[Ticker]],[1]!Table2[[Symbol]:[Industry]],2,FALSE),"-")</f>
        <v>-</v>
      </c>
      <c r="D556" t="s">
        <v>303</v>
      </c>
      <c r="E556">
        <v>9428.5385220000007</v>
      </c>
      <c r="F556">
        <v>423.75</v>
      </c>
      <c r="G556">
        <v>-20.768915347933</v>
      </c>
      <c r="H556">
        <v>-2.5967985299030998</v>
      </c>
      <c r="I556">
        <v>-9.3045234528955501</v>
      </c>
      <c r="J556">
        <v>-0.153670571346538</v>
      </c>
      <c r="K556">
        <v>439.69970113589397</v>
      </c>
      <c r="M556">
        <v>43.966345574416003</v>
      </c>
      <c r="N556">
        <v>1.1174075303597</v>
      </c>
      <c r="O556">
        <v>27.020648967551601</v>
      </c>
      <c r="P556">
        <v>16.095890410958901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Row],[Ticker]],[1]!Table2[[Symbol]:[Industry]],2,FALSE),"-")</f>
        <v>-</v>
      </c>
      <c r="D557" t="s">
        <v>133</v>
      </c>
      <c r="E557">
        <v>9380.5399441699992</v>
      </c>
      <c r="F557">
        <v>605.04999999999995</v>
      </c>
      <c r="G557">
        <v>-9.3249417146418399</v>
      </c>
      <c r="H557">
        <v>-1.3233512158774401</v>
      </c>
      <c r="I557">
        <v>-7.0422330996267704</v>
      </c>
      <c r="J557">
        <v>-0.778070389836923</v>
      </c>
      <c r="K557">
        <v>606.943877082938</v>
      </c>
      <c r="L557">
        <v>573.99523029864395</v>
      </c>
      <c r="M557">
        <v>45.605579998227199</v>
      </c>
      <c r="N557">
        <v>0.91797875842405596</v>
      </c>
      <c r="O557">
        <v>12.1890752830344</v>
      </c>
      <c r="P557">
        <v>27.378947368420999</v>
      </c>
      <c r="Q557">
        <v>9.3965574718158001E-2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Row],[Ticker]],[1]!Table2[[Symbol]:[Industry]],2,FALSE),"-")</f>
        <v>-</v>
      </c>
      <c r="D558" t="s">
        <v>290</v>
      </c>
      <c r="E558">
        <v>9369.4112814149994</v>
      </c>
      <c r="F558">
        <v>575.65</v>
      </c>
      <c r="G558">
        <v>17.8722089269565</v>
      </c>
      <c r="H558">
        <v>11.0771492234152</v>
      </c>
      <c r="I558">
        <v>34.673238511167703</v>
      </c>
      <c r="J558">
        <v>6.2993485066530299</v>
      </c>
      <c r="K558">
        <v>499.707980355286</v>
      </c>
      <c r="L558">
        <v>424.673617047552</v>
      </c>
      <c r="M558">
        <v>68.604176246578604</v>
      </c>
      <c r="N558">
        <v>0.83327260833556105</v>
      </c>
      <c r="O558">
        <v>3.2919308607660902</v>
      </c>
      <c r="P558">
        <v>68.663932024611697</v>
      </c>
      <c r="Q558">
        <v>0.13227607966535099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Row],[Ticker]],[1]!Table2[[Symbol]:[Industry]],2,FALSE),"-")</f>
        <v>-</v>
      </c>
      <c r="D559" t="s">
        <v>46</v>
      </c>
      <c r="E559">
        <v>9364.2991232500008</v>
      </c>
      <c r="F559">
        <v>55.75</v>
      </c>
      <c r="G559">
        <v>173.04457623442499</v>
      </c>
      <c r="H559">
        <v>10.8175602792749</v>
      </c>
      <c r="I559">
        <v>12.232337349955101</v>
      </c>
      <c r="J559">
        <v>12.6226457425958</v>
      </c>
      <c r="K559">
        <v>47.233982994717799</v>
      </c>
      <c r="L559">
        <v>37.577451948035097</v>
      </c>
      <c r="M559">
        <v>69.683965766598604</v>
      </c>
      <c r="N559">
        <v>1.4870424914223399</v>
      </c>
      <c r="O559">
        <v>3.1390134529148002</v>
      </c>
      <c r="P559">
        <v>204.85517462849501</v>
      </c>
      <c r="Q559">
        <v>0.143336612111262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Row],[Ticker]],[1]!Table2[[Symbol]:[Industry]],2,FALSE),"-")</f>
        <v>-</v>
      </c>
      <c r="D560" t="s">
        <v>1191</v>
      </c>
      <c r="E560">
        <v>9346.1752238399895</v>
      </c>
      <c r="F560">
        <v>576.79999999999995</v>
      </c>
      <c r="G560">
        <v>145.72206535777201</v>
      </c>
      <c r="H560">
        <v>0.72635122638809402</v>
      </c>
      <c r="I560">
        <v>-2.7065209966963302</v>
      </c>
      <c r="J560">
        <v>1.8810304686839401</v>
      </c>
      <c r="K560">
        <v>544.51067919485001</v>
      </c>
      <c r="L560">
        <v>446.53942526762802</v>
      </c>
      <c r="M560">
        <v>64.305045923108906</v>
      </c>
      <c r="N560">
        <v>0.69224815694489605</v>
      </c>
      <c r="O560">
        <v>10.055478502080399</v>
      </c>
      <c r="P560">
        <v>192.54437869822399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Row],[Ticker]],[1]!Table2[[Symbol]:[Industry]],2,FALSE),"-")</f>
        <v>-</v>
      </c>
      <c r="D561" t="s">
        <v>95</v>
      </c>
      <c r="E561">
        <v>9290.3546099350006</v>
      </c>
      <c r="F561">
        <v>314.64999999999998</v>
      </c>
      <c r="G561">
        <v>-65.696108763685402</v>
      </c>
      <c r="H561">
        <v>7.6904565076638303</v>
      </c>
      <c r="I561">
        <v>-28.782237631945101</v>
      </c>
      <c r="J561">
        <v>-4.7790279854287698</v>
      </c>
      <c r="K561">
        <v>301.11252384951001</v>
      </c>
      <c r="L561">
        <v>351.26029106791498</v>
      </c>
      <c r="M561">
        <v>60.347603430352798</v>
      </c>
      <c r="N561">
        <v>1.3613181001460799</v>
      </c>
      <c r="O561">
        <v>77.975528364849794</v>
      </c>
      <c r="P561">
        <v>20.5555555555555</v>
      </c>
      <c r="Q561">
        <v>-9.4846907444987999E-2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Row],[Ticker]],[1]!Table2[[Symbol]:[Industry]],2,FALSE),"-")</f>
        <v>-</v>
      </c>
      <c r="D562" t="s">
        <v>400</v>
      </c>
      <c r="E562">
        <v>9273.5588059500005</v>
      </c>
      <c r="F562">
        <v>680.65</v>
      </c>
      <c r="G562">
        <v>40.576702127052997</v>
      </c>
      <c r="H562">
        <v>11.6921231407644</v>
      </c>
      <c r="I562">
        <v>15.671495287948</v>
      </c>
      <c r="J562">
        <v>1.4339621802490099</v>
      </c>
      <c r="K562">
        <v>610.15075811347697</v>
      </c>
      <c r="L562">
        <v>525.67938663522</v>
      </c>
      <c r="M562">
        <v>58.132120686981601</v>
      </c>
      <c r="N562">
        <v>2.9740582121410002</v>
      </c>
      <c r="O562">
        <v>12.304414897524399</v>
      </c>
      <c r="P562">
        <v>76.379891163513804</v>
      </c>
      <c r="Q562">
        <v>-2.5277399343255E-2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Row],[Ticker]],[1]!Table2[[Symbol]:[Industry]],2,FALSE),"-")</f>
        <v>-</v>
      </c>
      <c r="D563" t="s">
        <v>502</v>
      </c>
      <c r="E563">
        <v>9259.72520859</v>
      </c>
      <c r="F563">
        <v>1040.0999999999999</v>
      </c>
      <c r="G563">
        <v>-6.7726497635962097</v>
      </c>
      <c r="H563">
        <v>-2.4418642030708</v>
      </c>
      <c r="I563">
        <v>-9.2201629994775693</v>
      </c>
      <c r="J563">
        <v>-3.4272302077249401</v>
      </c>
      <c r="K563">
        <v>1008.84343874785</v>
      </c>
      <c r="L563">
        <v>929.36506298590098</v>
      </c>
      <c r="M563">
        <v>43.118417735958602</v>
      </c>
      <c r="N563">
        <v>1.0159065462063801</v>
      </c>
      <c r="O563">
        <v>14.892798769349101</v>
      </c>
      <c r="P563">
        <v>33.921328783879403</v>
      </c>
      <c r="Q563">
        <v>4.3072326382567E-2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Row],[Ticker]],[1]!Table2[[Symbol]:[Industry]],2,FALSE),"-")</f>
        <v>-</v>
      </c>
      <c r="D564" t="s">
        <v>978</v>
      </c>
      <c r="E564">
        <v>9255.0060870399993</v>
      </c>
      <c r="F564">
        <v>422.8</v>
      </c>
      <c r="G564">
        <v>14.2366712860373</v>
      </c>
      <c r="H564">
        <v>2.6373769519595198</v>
      </c>
      <c r="I564">
        <v>8.6891853108983597</v>
      </c>
      <c r="J564">
        <v>4.8380195211404198</v>
      </c>
      <c r="K564">
        <v>388.28451538687398</v>
      </c>
      <c r="L564">
        <v>354.43869373219201</v>
      </c>
      <c r="M564">
        <v>64.908324233811499</v>
      </c>
      <c r="N564">
        <v>0.70444919623194702</v>
      </c>
      <c r="O564">
        <v>2.8500473036896898</v>
      </c>
      <c r="P564">
        <v>58.056074766355103</v>
      </c>
      <c r="Q564">
        <v>7.9380191459150998E-2</v>
      </c>
    </row>
    <row r="565" spans="1:17" hidden="1" x14ac:dyDescent="0.3">
      <c r="A565" t="s">
        <v>1256</v>
      </c>
      <c r="B565" t="s">
        <v>1257</v>
      </c>
      <c r="C565" t="str">
        <f>IFERROR(VLOOKUP(Table1[[#This Row],[Ticker]],[1]!Table2[[Symbol]:[Industry]],2,FALSE),"-")</f>
        <v>-</v>
      </c>
      <c r="D565" t="s">
        <v>118</v>
      </c>
      <c r="E565">
        <v>9228.6075584999999</v>
      </c>
      <c r="F565">
        <v>2875.8</v>
      </c>
      <c r="G565">
        <v>-9.2930800495591104</v>
      </c>
      <c r="H565">
        <v>-6.5893001991546196</v>
      </c>
      <c r="I565">
        <v>-7.7520625870190196</v>
      </c>
      <c r="J565">
        <v>1.40941565256602</v>
      </c>
      <c r="K565">
        <v>2735.1353144243199</v>
      </c>
      <c r="L565">
        <v>2689.3300160741501</v>
      </c>
      <c r="M565">
        <v>65.435071712055105</v>
      </c>
      <c r="N565">
        <v>0.70133051527614199</v>
      </c>
      <c r="O565">
        <v>21.705264622018198</v>
      </c>
      <c r="P565">
        <v>22.426564495529998</v>
      </c>
      <c r="Q565">
        <v>1.3295850417764999E-2</v>
      </c>
    </row>
    <row r="566" spans="1:17" hidden="1" x14ac:dyDescent="0.3">
      <c r="A566" t="s">
        <v>1258</v>
      </c>
      <c r="B566" t="s">
        <v>1259</v>
      </c>
      <c r="C566" t="str">
        <f>IFERROR(VLOOKUP(Table1[[#This Row],[Ticker]],[1]!Table2[[Symbol]:[Industry]],2,FALSE),"-")</f>
        <v>-</v>
      </c>
      <c r="D566" t="s">
        <v>133</v>
      </c>
      <c r="E566">
        <v>9212</v>
      </c>
      <c r="F566">
        <v>4606</v>
      </c>
      <c r="G566">
        <v>-28.3856402814436</v>
      </c>
      <c r="H566">
        <v>-5.5147455098256302</v>
      </c>
      <c r="I566">
        <v>-29.055057676472501</v>
      </c>
      <c r="J566">
        <v>-3.23045430118218</v>
      </c>
      <c r="K566">
        <v>4706.3321763573103</v>
      </c>
      <c r="L566">
        <v>4822.6884854515502</v>
      </c>
      <c r="M566">
        <v>41.959611137380001</v>
      </c>
      <c r="N566">
        <v>0.676011984166903</v>
      </c>
      <c r="O566">
        <v>51.411202778983899</v>
      </c>
      <c r="P566">
        <v>18.650180319422901</v>
      </c>
      <c r="Q566">
        <v>7.8792541867824001E-2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Row],[Ticker]],[1]!Table2[[Symbol]:[Industry]],2,FALSE),"-")</f>
        <v>-</v>
      </c>
      <c r="D567" t="s">
        <v>303</v>
      </c>
      <c r="E567">
        <v>9208.1411388500001</v>
      </c>
      <c r="F567">
        <v>456.85</v>
      </c>
      <c r="G567">
        <v>8.6524384747885996</v>
      </c>
      <c r="H567">
        <v>-3.6071363599279498</v>
      </c>
      <c r="I567">
        <v>-2.2661532946606799</v>
      </c>
      <c r="J567">
        <v>0.41365492268305698</v>
      </c>
      <c r="K567">
        <v>441.994368261342</v>
      </c>
      <c r="L567">
        <v>407.53459682448897</v>
      </c>
      <c r="M567">
        <v>49.855562954178701</v>
      </c>
      <c r="N567">
        <v>1.66077939728891</v>
      </c>
      <c r="O567">
        <v>10.539564408449101</v>
      </c>
      <c r="P567">
        <v>39.156259518732803</v>
      </c>
      <c r="Q567">
        <v>7.8692698893271004E-2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Row],[Ticker]],[1]!Table2[[Symbol]:[Industry]],2,FALSE),"-")</f>
        <v>-</v>
      </c>
      <c r="D568" t="s">
        <v>24</v>
      </c>
      <c r="E568">
        <v>9180.6997494030002</v>
      </c>
      <c r="F568">
        <v>80.77</v>
      </c>
      <c r="G568">
        <v>-41.065251317598197</v>
      </c>
      <c r="H568">
        <v>-19.5160884537251</v>
      </c>
      <c r="I568">
        <v>-36.995639598674103</v>
      </c>
      <c r="J568">
        <v>-10.558935914245</v>
      </c>
      <c r="K568">
        <v>92.973257564380305</v>
      </c>
      <c r="L568">
        <v>94.463578620355605</v>
      </c>
      <c r="M568">
        <v>10.507781269007401</v>
      </c>
      <c r="N568">
        <v>1.7797642987354501</v>
      </c>
      <c r="O568">
        <v>44.236721555032801</v>
      </c>
      <c r="P568">
        <v>0.27312228429545699</v>
      </c>
      <c r="Q568">
        <v>3.1930738863240001E-3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Row],[Ticker]],[1]!Table2[[Symbol]:[Industry]],2,FALSE),"-")</f>
        <v>-</v>
      </c>
      <c r="D569" t="s">
        <v>153</v>
      </c>
      <c r="E569">
        <v>9166.5462000000007</v>
      </c>
      <c r="F569">
        <v>489.3</v>
      </c>
      <c r="G569">
        <v>18.817647277133201</v>
      </c>
      <c r="H569">
        <v>4.9180944055320603</v>
      </c>
      <c r="I569">
        <v>-20.112456916347501</v>
      </c>
      <c r="J569">
        <v>0.98494476182250701</v>
      </c>
      <c r="K569">
        <v>472.77995224518099</v>
      </c>
      <c r="L569">
        <v>423.27238190485798</v>
      </c>
      <c r="M569">
        <v>47.2688601267892</v>
      </c>
      <c r="N569">
        <v>0.583380229999932</v>
      </c>
      <c r="O569">
        <v>11.894543225015299</v>
      </c>
      <c r="P569">
        <v>55.087163232963498</v>
      </c>
      <c r="Q569">
        <v>9.1631102024042996E-2</v>
      </c>
    </row>
    <row r="570" spans="1:17" hidden="1" x14ac:dyDescent="0.3">
      <c r="A570" t="s">
        <v>1266</v>
      </c>
      <c r="B570" t="s">
        <v>1267</v>
      </c>
      <c r="C570" t="str">
        <f>IFERROR(VLOOKUP(Table1[[#This Row],[Ticker]],[1]!Table2[[Symbol]:[Industry]],2,FALSE),"-")</f>
        <v>-</v>
      </c>
      <c r="D570" t="s">
        <v>133</v>
      </c>
      <c r="E570">
        <v>9135.0992996999994</v>
      </c>
      <c r="F570">
        <v>724.95</v>
      </c>
      <c r="G570">
        <v>-0.44033266192304699</v>
      </c>
      <c r="H570">
        <v>2.2926345430064998</v>
      </c>
      <c r="I570">
        <v>-12.9630293036538</v>
      </c>
      <c r="J570">
        <v>-2.2788668114980202</v>
      </c>
      <c r="K570">
        <v>693.72359165446596</v>
      </c>
      <c r="L570">
        <v>651.33729494037698</v>
      </c>
      <c r="M570">
        <v>67.817963259246596</v>
      </c>
      <c r="N570">
        <v>1.4197877177723</v>
      </c>
      <c r="O570">
        <v>3.45541071798054</v>
      </c>
      <c r="P570">
        <v>39.951737451737401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Row],[Ticker]],[1]!Table2[[Symbol]:[Industry]],2,FALSE),"-")</f>
        <v>-</v>
      </c>
      <c r="D571" t="s">
        <v>121</v>
      </c>
      <c r="E571">
        <v>9087.4186883889997</v>
      </c>
      <c r="F571">
        <v>84.73</v>
      </c>
      <c r="G571">
        <v>-34.412586181007498</v>
      </c>
      <c r="H571">
        <v>-3.8311791021114399</v>
      </c>
      <c r="I571">
        <v>-20.649466021653399</v>
      </c>
      <c r="J571">
        <v>-1.3826932747453999</v>
      </c>
      <c r="K571">
        <v>83.145834450197</v>
      </c>
      <c r="L571">
        <v>85.155789748561403</v>
      </c>
      <c r="M571">
        <v>64.565147019643703</v>
      </c>
      <c r="N571">
        <v>0.537443735170126</v>
      </c>
      <c r="O571">
        <v>15.6615130414256</v>
      </c>
      <c r="P571">
        <v>17.030386740331402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Row],[Ticker]],[1]!Table2[[Symbol]:[Industry]],2,FALSE),"-")</f>
        <v>-</v>
      </c>
      <c r="D572" t="s">
        <v>225</v>
      </c>
      <c r="E572">
        <v>9013.1345999999994</v>
      </c>
      <c r="F572">
        <v>675</v>
      </c>
      <c r="G572">
        <v>-16.545612356883002</v>
      </c>
      <c r="H572">
        <v>-0.40843044958192298</v>
      </c>
      <c r="I572">
        <v>-14.257612248980299</v>
      </c>
      <c r="J572">
        <v>-0.74211005026967602</v>
      </c>
      <c r="K572">
        <v>600.178636842321</v>
      </c>
      <c r="L572">
        <v>603.60076795223097</v>
      </c>
      <c r="M572">
        <v>86.658706343275199</v>
      </c>
      <c r="N572">
        <v>1.8912741675081901</v>
      </c>
      <c r="O572">
        <v>2</v>
      </c>
      <c r="P572">
        <v>22.371283538796199</v>
      </c>
      <c r="Q572">
        <v>2.9940696278178001E-2</v>
      </c>
    </row>
    <row r="573" spans="1:17" hidden="1" x14ac:dyDescent="0.3">
      <c r="A573" t="s">
        <v>1272</v>
      </c>
      <c r="B573" t="s">
        <v>1273</v>
      </c>
      <c r="C573" t="str">
        <f>IFERROR(VLOOKUP(Table1[[#This Row],[Ticker]],[1]!Table2[[Symbol]:[Industry]],2,FALSE),"-")</f>
        <v>-</v>
      </c>
      <c r="D573" t="s">
        <v>21</v>
      </c>
      <c r="E573">
        <v>8982.7384980499992</v>
      </c>
      <c r="F573">
        <v>1626.85</v>
      </c>
      <c r="G573">
        <v>164.12050061418901</v>
      </c>
      <c r="H573">
        <v>16.502395047369699</v>
      </c>
      <c r="I573">
        <v>30.097628269663002</v>
      </c>
      <c r="J573">
        <v>5.6921286016625201</v>
      </c>
      <c r="K573">
        <v>1433.3520695872</v>
      </c>
      <c r="L573">
        <v>1122.2809713496099</v>
      </c>
      <c r="M573">
        <v>56.326778377437599</v>
      </c>
      <c r="N573">
        <v>1.13036865676575</v>
      </c>
      <c r="O573">
        <v>8.0554445707963396</v>
      </c>
      <c r="P573">
        <v>236.05659987605799</v>
      </c>
      <c r="Q573">
        <v>0.238005477976755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Row],[Ticker]],[1]!Table2[[Symbol]:[Industry]],2,FALSE),"-")</f>
        <v>-</v>
      </c>
      <c r="D574" t="s">
        <v>24</v>
      </c>
      <c r="E574">
        <v>8972.5922307100009</v>
      </c>
      <c r="F574">
        <v>237.67</v>
      </c>
      <c r="G574">
        <v>-12.238159701286399</v>
      </c>
      <c r="H574">
        <v>2.7706450323865401</v>
      </c>
      <c r="I574">
        <v>-21.440857846394799</v>
      </c>
      <c r="J574">
        <v>3.7275703146388501</v>
      </c>
      <c r="K574">
        <v>225.63934175679</v>
      </c>
      <c r="L574">
        <v>222.095919007069</v>
      </c>
      <c r="M574">
        <v>64.912315190365504</v>
      </c>
      <c r="N574">
        <v>1.8619847559011</v>
      </c>
      <c r="O574">
        <v>20.566331468001799</v>
      </c>
      <c r="P574">
        <v>23.7864583333333</v>
      </c>
      <c r="Q574">
        <v>0.13264141131951299</v>
      </c>
    </row>
    <row r="575" spans="1:17" hidden="1" x14ac:dyDescent="0.3">
      <c r="A575" t="s">
        <v>1276</v>
      </c>
      <c r="B575" t="s">
        <v>1277</v>
      </c>
      <c r="C575" t="str">
        <f>IFERROR(VLOOKUP(Table1[[#This Row],[Ticker]],[1]!Table2[[Symbol]:[Industry]],2,FALSE),"-")</f>
        <v>-</v>
      </c>
      <c r="D575" t="s">
        <v>198</v>
      </c>
      <c r="E575">
        <v>8935.7270475200003</v>
      </c>
      <c r="F575">
        <v>2028.55</v>
      </c>
      <c r="G575">
        <v>23.6468600903662</v>
      </c>
      <c r="H575">
        <v>1.0190560082278499</v>
      </c>
      <c r="I575">
        <v>7.9770808301469396</v>
      </c>
      <c r="J575">
        <v>1.7091662661509099</v>
      </c>
      <c r="K575">
        <v>1922.3536633354499</v>
      </c>
      <c r="L575">
        <v>1669.6994441782599</v>
      </c>
      <c r="M575">
        <v>69.616183025782405</v>
      </c>
      <c r="N575">
        <v>1.2818992883040099</v>
      </c>
      <c r="O575">
        <v>8.7476276157846602</v>
      </c>
      <c r="P575">
        <v>113.77911265676001</v>
      </c>
      <c r="Q575">
        <v>0.125774021171353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Row],[Ticker]],[1]!Table2[[Symbol]:[Industry]],2,FALSE),"-")</f>
        <v>-</v>
      </c>
      <c r="D576" t="s">
        <v>46</v>
      </c>
      <c r="E576">
        <v>8808.4083695999998</v>
      </c>
      <c r="F576">
        <v>512.75</v>
      </c>
      <c r="G576">
        <v>150.55221706857199</v>
      </c>
      <c r="H576">
        <v>-4.8237573084350798</v>
      </c>
      <c r="I576">
        <v>43.1904354458404</v>
      </c>
      <c r="J576">
        <v>2.4783735823660602</v>
      </c>
      <c r="K576">
        <v>472.58875904214898</v>
      </c>
      <c r="L576">
        <v>362.27303134994003</v>
      </c>
      <c r="M576">
        <v>53.722935356864198</v>
      </c>
      <c r="N576">
        <v>0.87031605834763603</v>
      </c>
      <c r="O576">
        <v>15.0560702096538</v>
      </c>
      <c r="P576">
        <v>192.74907222380801</v>
      </c>
      <c r="Q576">
        <v>0.20481650346596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Row],[Ticker]],[1]!Table2[[Symbol]:[Industry]],2,FALSE),"-")</f>
        <v>-</v>
      </c>
      <c r="D577" t="s">
        <v>133</v>
      </c>
      <c r="E577">
        <v>8797.2418930450003</v>
      </c>
      <c r="F577">
        <v>600.54999999999995</v>
      </c>
      <c r="G577">
        <v>39.346209941320602</v>
      </c>
      <c r="H577">
        <v>2.6616242562946399</v>
      </c>
      <c r="I577">
        <v>13.011965358091301</v>
      </c>
      <c r="J577">
        <v>2.052869620189</v>
      </c>
      <c r="K577">
        <v>551.92083937492396</v>
      </c>
      <c r="L577">
        <v>477.06695590172001</v>
      </c>
      <c r="M577">
        <v>57.134428369640403</v>
      </c>
      <c r="N577">
        <v>1.41652663726143</v>
      </c>
      <c r="O577">
        <v>16.3933061360419</v>
      </c>
      <c r="P577">
        <v>70.975088967971502</v>
      </c>
      <c r="Q577">
        <v>2.6167617634215001E-2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Row],[Ticker]],[1]!Table2[[Symbol]:[Industry]],2,FALSE),"-")</f>
        <v>-</v>
      </c>
      <c r="D578" t="s">
        <v>127</v>
      </c>
      <c r="E578">
        <v>8781.5822554499991</v>
      </c>
      <c r="F578">
        <v>494.5</v>
      </c>
      <c r="G578">
        <v>-27.8531018520682</v>
      </c>
      <c r="H578">
        <v>-4.6086216017401398</v>
      </c>
      <c r="I578">
        <v>-32.250618156634097</v>
      </c>
      <c r="J578">
        <v>3.59904795850882</v>
      </c>
      <c r="K578">
        <v>479.19412627962402</v>
      </c>
      <c r="L578">
        <v>491.721669096244</v>
      </c>
      <c r="M578">
        <v>64.233878168142795</v>
      </c>
      <c r="N578">
        <v>0.50916923554230897</v>
      </c>
      <c r="O578">
        <v>42.6086956521739</v>
      </c>
      <c r="P578">
        <v>28.075628075628</v>
      </c>
    </row>
    <row r="579" spans="1:17" x14ac:dyDescent="0.3">
      <c r="A579" t="s">
        <v>1284</v>
      </c>
      <c r="B579" t="s">
        <v>1285</v>
      </c>
      <c r="C579" t="str">
        <f>IFERROR(VLOOKUP(Table1[[#This Row],[Ticker]],[1]!Table2[[Symbol]:[Industry]],2,FALSE),"-")</f>
        <v>-</v>
      </c>
      <c r="D579" t="s">
        <v>293</v>
      </c>
      <c r="E579">
        <v>8766.5049715099995</v>
      </c>
      <c r="F579">
        <v>1337.05</v>
      </c>
      <c r="G579">
        <v>-0.38174292148070399</v>
      </c>
      <c r="H579">
        <v>1.0885274967390699</v>
      </c>
      <c r="I579">
        <v>10.8281634809249</v>
      </c>
      <c r="J579">
        <v>2.80807551615018</v>
      </c>
      <c r="K579">
        <v>1275.7765088000699</v>
      </c>
      <c r="L579">
        <v>1185.0298268194399</v>
      </c>
      <c r="M579">
        <v>62.198853261252403</v>
      </c>
      <c r="N579">
        <v>1.05753578842706</v>
      </c>
      <c r="O579">
        <v>23.701432257581899</v>
      </c>
      <c r="P579">
        <v>36.866618896509301</v>
      </c>
    </row>
    <row r="580" spans="1:17" hidden="1" x14ac:dyDescent="0.3">
      <c r="A580" t="s">
        <v>1286</v>
      </c>
      <c r="B580" t="s">
        <v>1287</v>
      </c>
      <c r="C580" t="str">
        <f>IFERROR(VLOOKUP(Table1[[#This Row],[Ticker]],[1]!Table2[[Symbol]:[Industry]],2,FALSE),"-")</f>
        <v>-</v>
      </c>
      <c r="D580" t="s">
        <v>258</v>
      </c>
      <c r="E580">
        <v>8758.2869085999992</v>
      </c>
      <c r="F580">
        <v>1356.5</v>
      </c>
      <c r="G580">
        <v>82.993485831258596</v>
      </c>
      <c r="H580">
        <v>-3.4873024432589399</v>
      </c>
      <c r="I580">
        <v>85.863974755762101</v>
      </c>
      <c r="J580">
        <v>1.1089931379568501</v>
      </c>
      <c r="K580">
        <v>1261.9733162039099</v>
      </c>
      <c r="L580">
        <v>944.77806820045703</v>
      </c>
      <c r="M580">
        <v>56.080717141243298</v>
      </c>
      <c r="N580">
        <v>0.52960565716831598</v>
      </c>
      <c r="O580">
        <v>7.2429045337265103</v>
      </c>
      <c r="P580">
        <v>150.71619998151701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Row],[Ticker]],[1]!Table2[[Symbol]:[Industry]],2,FALSE),"-")</f>
        <v>-</v>
      </c>
      <c r="D581" t="s">
        <v>21</v>
      </c>
      <c r="E581">
        <v>8738.7485615999994</v>
      </c>
      <c r="F581">
        <v>2832</v>
      </c>
      <c r="G581">
        <v>13.499792636934099</v>
      </c>
      <c r="H581">
        <v>-0.28309955030160699</v>
      </c>
      <c r="I581">
        <v>-15.437708740502901</v>
      </c>
      <c r="J581">
        <v>3.1241888935822599</v>
      </c>
      <c r="K581">
        <v>2717.4700756480602</v>
      </c>
      <c r="L581">
        <v>2586.4736529178399</v>
      </c>
      <c r="M581">
        <v>61.8836669765926</v>
      </c>
      <c r="N581">
        <v>0.95080495176086199</v>
      </c>
      <c r="O581">
        <v>11.052259887005601</v>
      </c>
      <c r="P581">
        <v>44.195519348268803</v>
      </c>
      <c r="Q581">
        <v>-1.0257844669206E-2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Row],[Ticker]],[1]!Table2[[Symbol]:[Industry]],2,FALSE),"-")</f>
        <v>-</v>
      </c>
      <c r="D582" t="s">
        <v>60</v>
      </c>
      <c r="E582">
        <v>8715.3395252800001</v>
      </c>
      <c r="F582">
        <v>5250.4</v>
      </c>
      <c r="G582">
        <v>-28.693246317476699</v>
      </c>
      <c r="H582">
        <v>-0.52322468778547504</v>
      </c>
      <c r="I582">
        <v>-12.5491158514691</v>
      </c>
      <c r="J582">
        <v>-4.3659528165764101</v>
      </c>
      <c r="K582">
        <v>5069.1759176549303</v>
      </c>
      <c r="L582">
        <v>4990.0477479708297</v>
      </c>
      <c r="M582">
        <v>59.080391966443699</v>
      </c>
      <c r="N582">
        <v>1.0312506694752199</v>
      </c>
      <c r="O582">
        <v>7.4746685966783497</v>
      </c>
      <c r="P582">
        <v>13.2393697900378</v>
      </c>
      <c r="Q582">
        <v>-7.6414586006794002E-2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Row],[Ticker]],[1]!Table2[[Symbol]:[Industry]],2,FALSE),"-")</f>
        <v>-</v>
      </c>
      <c r="D583" t="s">
        <v>21</v>
      </c>
      <c r="E583">
        <v>8705.1372037839992</v>
      </c>
      <c r="F583">
        <v>31.43</v>
      </c>
      <c r="G583">
        <v>79.7877267523874</v>
      </c>
      <c r="H583">
        <v>-3.1722249596999301</v>
      </c>
      <c r="I583">
        <v>-25.302082464153099</v>
      </c>
      <c r="J583">
        <v>6.8918608329180104</v>
      </c>
      <c r="K583">
        <v>30.7744553677651</v>
      </c>
      <c r="L583">
        <v>28.7614224225612</v>
      </c>
      <c r="M583">
        <v>67.229932040000804</v>
      </c>
      <c r="N583">
        <v>1.1109697112505701</v>
      </c>
      <c r="O583">
        <v>35.221126312440298</v>
      </c>
      <c r="P583">
        <v>129.41605839415999</v>
      </c>
      <c r="Q583">
        <v>2.6896431351054E-2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Row],[Ticker]],[1]!Table2[[Symbol]:[Industry]],2,FALSE),"-")</f>
        <v>-</v>
      </c>
      <c r="D584" t="s">
        <v>416</v>
      </c>
      <c r="E584">
        <v>8704.5914099199999</v>
      </c>
      <c r="F584">
        <v>649.6</v>
      </c>
      <c r="G584">
        <v>-4.77648984348121</v>
      </c>
      <c r="H584">
        <v>-4.9569838812658498</v>
      </c>
      <c r="I584">
        <v>-53.149974556512902</v>
      </c>
      <c r="J584">
        <v>1.3516757854153301</v>
      </c>
      <c r="K584">
        <v>686.77797593926505</v>
      </c>
      <c r="L584">
        <v>747.22808790559804</v>
      </c>
      <c r="M584">
        <v>50.083924276583097</v>
      </c>
      <c r="N584">
        <v>1.13622091060039</v>
      </c>
      <c r="O584">
        <v>68.873152709359601</v>
      </c>
      <c r="P584">
        <v>38.198064035740799</v>
      </c>
      <c r="Q584">
        <v>0.14975804267248299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Row],[Ticker]],[1]!Table2[[Symbol]:[Industry]],2,FALSE),"-")</f>
        <v>-</v>
      </c>
      <c r="D585" t="s">
        <v>416</v>
      </c>
      <c r="E585">
        <v>8686.5399955600005</v>
      </c>
      <c r="F585">
        <v>549.4</v>
      </c>
      <c r="G585">
        <v>-2.5858281382337198</v>
      </c>
      <c r="H585">
        <v>-2.5047437765392999</v>
      </c>
      <c r="I585">
        <v>-3.4738519819596099</v>
      </c>
      <c r="J585">
        <v>1.2197880917503201</v>
      </c>
      <c r="K585">
        <v>525.92039187219905</v>
      </c>
      <c r="L585">
        <v>492.20097910348301</v>
      </c>
      <c r="M585">
        <v>65.697307066321798</v>
      </c>
      <c r="N585">
        <v>0.847941725141935</v>
      </c>
      <c r="O585">
        <v>15.3804149981798</v>
      </c>
      <c r="P585">
        <v>36.395233366434901</v>
      </c>
      <c r="Q585">
        <v>-9.4138047075070005E-3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Row],[Ticker]],[1]!Table2[[Symbol]:[Industry]],2,FALSE),"-")</f>
        <v>-</v>
      </c>
      <c r="D586" t="s">
        <v>24</v>
      </c>
      <c r="E586">
        <v>8671.3153239120002</v>
      </c>
      <c r="F586">
        <v>44.84</v>
      </c>
      <c r="G586">
        <v>-33.281588260196699</v>
      </c>
      <c r="H586">
        <v>-4.8297674739897003</v>
      </c>
      <c r="I586">
        <v>-33.834498557544798</v>
      </c>
      <c r="J586">
        <v>-0.35291917717576998</v>
      </c>
      <c r="K586">
        <v>46.738497979633301</v>
      </c>
      <c r="L586">
        <v>49.064991473042397</v>
      </c>
      <c r="M586">
        <v>54.250175242874498</v>
      </c>
      <c r="N586">
        <v>1.04051068022244</v>
      </c>
      <c r="O586">
        <v>40.499553969669897</v>
      </c>
      <c r="P586">
        <v>12.1</v>
      </c>
      <c r="Q586">
        <v>3.7689757970543997E-2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Row],[Ticker]],[1]!Table2[[Symbol]:[Industry]],2,FALSE),"-")</f>
        <v>-</v>
      </c>
      <c r="D587" t="s">
        <v>681</v>
      </c>
      <c r="E587">
        <v>8647.3565990699899</v>
      </c>
      <c r="F587">
        <v>268.66000000000003</v>
      </c>
      <c r="G587">
        <v>125.597476738937</v>
      </c>
      <c r="H587">
        <v>4.8591091440395999</v>
      </c>
      <c r="I587">
        <v>7.4943772995196998</v>
      </c>
      <c r="J587">
        <v>1.4855822385102899</v>
      </c>
      <c r="K587">
        <v>241.35553948363699</v>
      </c>
      <c r="L587">
        <v>187.21669126341999</v>
      </c>
      <c r="M587">
        <v>47.3611505266284</v>
      </c>
      <c r="N587">
        <v>0.96431200887246604</v>
      </c>
      <c r="O587">
        <v>10.3588178366708</v>
      </c>
      <c r="P587">
        <v>169.46840521564599</v>
      </c>
      <c r="Q587">
        <v>0.18054131495761799</v>
      </c>
    </row>
    <row r="588" spans="1:17" hidden="1" x14ac:dyDescent="0.3">
      <c r="A588" t="s">
        <v>1302</v>
      </c>
      <c r="B588" t="s">
        <v>1303</v>
      </c>
      <c r="C588" t="str">
        <f>IFERROR(VLOOKUP(Table1[[#This Row],[Ticker]],[1]!Table2[[Symbol]:[Industry]],2,FALSE),"-")</f>
        <v>-</v>
      </c>
      <c r="D588" t="s">
        <v>732</v>
      </c>
      <c r="E588">
        <v>8642.3479203879997</v>
      </c>
      <c r="F588">
        <v>530.91999999999996</v>
      </c>
      <c r="G588">
        <v>-12.0089266545397</v>
      </c>
      <c r="H588">
        <v>-5.3972907103760299</v>
      </c>
      <c r="I588">
        <v>-1.7666483894334799</v>
      </c>
      <c r="J588">
        <v>-2.8390998081115799</v>
      </c>
      <c r="K588">
        <v>523.10896506226595</v>
      </c>
      <c r="L588">
        <v>491.46681331666201</v>
      </c>
      <c r="M588">
        <v>73.886051750125603</v>
      </c>
      <c r="N588">
        <v>1.1306137735669299</v>
      </c>
      <c r="O588">
        <v>4.0458072779326404</v>
      </c>
      <c r="P588">
        <v>23.720084822780901</v>
      </c>
      <c r="Q588">
        <v>-1.0545973830429E-2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Row],[Ticker]],[1]!Table2[[Symbol]:[Industry]],2,FALSE),"-")</f>
        <v>-</v>
      </c>
      <c r="D589" t="s">
        <v>133</v>
      </c>
      <c r="E589">
        <v>8638.3066791450001</v>
      </c>
      <c r="F589">
        <v>135.85</v>
      </c>
      <c r="G589">
        <v>70.004394998383802</v>
      </c>
      <c r="H589">
        <v>-9.7134134852089993</v>
      </c>
      <c r="I589">
        <v>23.776206971278999</v>
      </c>
      <c r="J589">
        <v>-0.34389121737128697</v>
      </c>
      <c r="K589">
        <v>137.416215370104</v>
      </c>
      <c r="L589">
        <v>116.970310539137</v>
      </c>
      <c r="M589">
        <v>44.530418999832001</v>
      </c>
      <c r="N589">
        <v>0.39800342012738299</v>
      </c>
      <c r="O589">
        <v>20.986382039013598</v>
      </c>
      <c r="P589">
        <v>118.05778491171699</v>
      </c>
      <c r="Q589">
        <v>-6.2833916302089997E-3</v>
      </c>
    </row>
    <row r="590" spans="1:17" hidden="1" x14ac:dyDescent="0.3">
      <c r="A590" t="s">
        <v>1306</v>
      </c>
      <c r="B590" t="s">
        <v>1307</v>
      </c>
      <c r="C590" t="str">
        <f>IFERROR(VLOOKUP(Table1[[#This Row],[Ticker]],[1]!Table2[[Symbol]:[Industry]],2,FALSE),"-")</f>
        <v>-</v>
      </c>
      <c r="D590" t="s">
        <v>276</v>
      </c>
      <c r="E590">
        <v>8620.6668538199992</v>
      </c>
      <c r="F590">
        <v>308.2</v>
      </c>
      <c r="G590">
        <v>-29.3619078888802</v>
      </c>
      <c r="H590">
        <v>-6.7772368075570899</v>
      </c>
      <c r="I590">
        <v>-17.897515993842699</v>
      </c>
      <c r="J590">
        <v>0.38106819314449702</v>
      </c>
      <c r="M590">
        <v>42.5547459869885</v>
      </c>
      <c r="O590">
        <v>12.702790395846799</v>
      </c>
      <c r="P590">
        <v>9.2714057791171598</v>
      </c>
    </row>
    <row r="591" spans="1:17" hidden="1" x14ac:dyDescent="0.3">
      <c r="A591" t="s">
        <v>1308</v>
      </c>
      <c r="B591" t="s">
        <v>1309</v>
      </c>
      <c r="C591" t="str">
        <f>IFERROR(VLOOKUP(Table1[[#This Row],[Ticker]],[1]!Table2[[Symbol]:[Industry]],2,FALSE),"-")</f>
        <v>-</v>
      </c>
      <c r="D591" t="s">
        <v>290</v>
      </c>
      <c r="E591">
        <v>8612.1676115999999</v>
      </c>
      <c r="F591">
        <v>512.4</v>
      </c>
      <c r="G591">
        <v>128.10843263090899</v>
      </c>
      <c r="H591">
        <v>27.680212974867</v>
      </c>
      <c r="I591">
        <v>65.576293202954801</v>
      </c>
      <c r="J591">
        <v>18.849715057830899</v>
      </c>
      <c r="K591">
        <v>354.24921087205303</v>
      </c>
      <c r="L591">
        <v>275.86297640437198</v>
      </c>
      <c r="M591">
        <v>90.907147759908199</v>
      </c>
      <c r="N591">
        <v>0.42079829247322398</v>
      </c>
      <c r="O591">
        <v>0.21467603434817101</v>
      </c>
      <c r="P591">
        <v>190.06510048117701</v>
      </c>
      <c r="Q591">
        <v>6.6300871712991996E-2</v>
      </c>
    </row>
    <row r="592" spans="1:17" x14ac:dyDescent="0.3">
      <c r="A592" t="s">
        <v>1310</v>
      </c>
      <c r="B592" t="s">
        <v>1311</v>
      </c>
      <c r="C592" t="str">
        <f>IFERROR(VLOOKUP(Table1[[#This Row],[Ticker]],[1]!Table2[[Symbol]:[Industry]],2,FALSE),"-")</f>
        <v>-</v>
      </c>
      <c r="D592" t="s">
        <v>548</v>
      </c>
      <c r="E592">
        <v>8610.4903657600007</v>
      </c>
      <c r="F592">
        <v>783.95</v>
      </c>
      <c r="G592">
        <v>-45.897258172506</v>
      </c>
      <c r="H592">
        <v>-1.1715407238978199</v>
      </c>
      <c r="I592">
        <v>-32.264339553872603</v>
      </c>
      <c r="J592">
        <v>-4.4386469492842799</v>
      </c>
      <c r="K592">
        <v>784.43054660499695</v>
      </c>
      <c r="L592">
        <v>854.76005337893605</v>
      </c>
      <c r="M592">
        <v>57.954002283446002</v>
      </c>
      <c r="N592">
        <v>1.96140060936674</v>
      </c>
      <c r="O592">
        <v>41.118693794247001</v>
      </c>
      <c r="P592">
        <v>8.8214880621876706</v>
      </c>
      <c r="Q592">
        <v>-2.8781607810435001E-2</v>
      </c>
    </row>
    <row r="593" spans="1:17" x14ac:dyDescent="0.3">
      <c r="A593" t="s">
        <v>1312</v>
      </c>
      <c r="B593" t="s">
        <v>1313</v>
      </c>
      <c r="C593" t="str">
        <f>IFERROR(VLOOKUP(Table1[[#This Row],[Ticker]],[1]!Table2[[Symbol]:[Industry]],2,FALSE),"-")</f>
        <v>-</v>
      </c>
      <c r="D593" t="s">
        <v>393</v>
      </c>
      <c r="E593">
        <v>8595.6762641999994</v>
      </c>
      <c r="F593">
        <v>195.24</v>
      </c>
      <c r="G593">
        <v>-28.340484649618901</v>
      </c>
      <c r="H593">
        <v>4.4985524222311897</v>
      </c>
      <c r="I593">
        <v>-13.8164878039142</v>
      </c>
      <c r="J593">
        <v>4.5352274068326697</v>
      </c>
      <c r="K593">
        <v>183.88428766496401</v>
      </c>
      <c r="L593">
        <v>191.16854903836401</v>
      </c>
      <c r="M593">
        <v>62.652290241937699</v>
      </c>
      <c r="N593">
        <v>1.41824431632007</v>
      </c>
      <c r="O593">
        <v>32.145052243392698</v>
      </c>
      <c r="P593">
        <v>34.6482758620689</v>
      </c>
    </row>
    <row r="594" spans="1:17" x14ac:dyDescent="0.3">
      <c r="A594" t="s">
        <v>1314</v>
      </c>
      <c r="B594" t="s">
        <v>1315</v>
      </c>
      <c r="C594" t="str">
        <f>IFERROR(VLOOKUP(Table1[[#This Row],[Ticker]],[1]!Table2[[Symbol]:[Industry]],2,FALSE),"-")</f>
        <v>-</v>
      </c>
      <c r="D594" t="s">
        <v>231</v>
      </c>
      <c r="E594">
        <v>8584.99137711</v>
      </c>
      <c r="F594">
        <v>2224.35</v>
      </c>
      <c r="G594">
        <v>-2.91729631701903</v>
      </c>
      <c r="H594">
        <v>-2.7168732854401498</v>
      </c>
      <c r="I594">
        <v>11.616319820102699</v>
      </c>
      <c r="J594">
        <v>6.1973004420790101</v>
      </c>
      <c r="K594">
        <v>2175.50675163086</v>
      </c>
      <c r="L594">
        <v>1985.54576783179</v>
      </c>
      <c r="M594">
        <v>68.906597822660103</v>
      </c>
      <c r="N594">
        <v>0.69444599325947898</v>
      </c>
      <c r="O594">
        <v>23.3169240452266</v>
      </c>
      <c r="P594">
        <v>52.154730145700697</v>
      </c>
      <c r="Q594">
        <v>-2.850134802567E-2</v>
      </c>
    </row>
    <row r="595" spans="1:17" x14ac:dyDescent="0.3">
      <c r="A595" t="s">
        <v>1316</v>
      </c>
      <c r="B595" t="s">
        <v>1317</v>
      </c>
      <c r="C595" t="str">
        <f>IFERROR(VLOOKUP(Table1[[#This Row],[Ticker]],[1]!Table2[[Symbol]:[Industry]],2,FALSE),"-")</f>
        <v>-</v>
      </c>
      <c r="D595" t="s">
        <v>92</v>
      </c>
      <c r="E595">
        <v>8583.7979636500004</v>
      </c>
      <c r="F595">
        <v>780.5</v>
      </c>
      <c r="G595">
        <v>-28.430021914386099</v>
      </c>
      <c r="H595">
        <v>0.64978431264194803</v>
      </c>
      <c r="I595">
        <v>-11.345380053664799</v>
      </c>
      <c r="J595">
        <v>3.2592166883367</v>
      </c>
      <c r="K595">
        <v>768.56397915682305</v>
      </c>
      <c r="L595">
        <v>737.43890946847296</v>
      </c>
      <c r="M595">
        <v>49.896255715050003</v>
      </c>
      <c r="N595">
        <v>0.91780230773417204</v>
      </c>
      <c r="O595">
        <v>17.8731582319026</v>
      </c>
      <c r="P595">
        <v>26.7045454545454</v>
      </c>
      <c r="Q595">
        <v>0.12747423072267</v>
      </c>
    </row>
    <row r="596" spans="1:17" x14ac:dyDescent="0.3">
      <c r="A596" t="s">
        <v>1318</v>
      </c>
      <c r="B596" t="s">
        <v>1319</v>
      </c>
      <c r="C596" t="str">
        <f>IFERROR(VLOOKUP(Table1[[#This Row],[Ticker]],[1]!Table2[[Symbol]:[Industry]],2,FALSE),"-")</f>
        <v>-</v>
      </c>
      <c r="D596" t="s">
        <v>686</v>
      </c>
      <c r="E596">
        <v>8570.0645829599998</v>
      </c>
      <c r="F596">
        <v>505.9</v>
      </c>
      <c r="G596">
        <v>26.8299745422377</v>
      </c>
      <c r="H596">
        <v>-8.5348932560867592</v>
      </c>
      <c r="I596">
        <v>0.880625199739419</v>
      </c>
      <c r="J596">
        <v>-8.3734363113600008</v>
      </c>
      <c r="K596">
        <v>501.38304008901503</v>
      </c>
      <c r="L596">
        <v>422.56441957452</v>
      </c>
      <c r="M596">
        <v>32.502368965182797</v>
      </c>
      <c r="N596">
        <v>0.44078843566035603</v>
      </c>
      <c r="O596">
        <v>26.2601304605653</v>
      </c>
      <c r="P596">
        <v>58.539642745220902</v>
      </c>
      <c r="Q596">
        <v>6.1088325067999001E-2</v>
      </c>
    </row>
    <row r="597" spans="1:17" hidden="1" x14ac:dyDescent="0.3">
      <c r="A597" t="s">
        <v>1320</v>
      </c>
      <c r="B597" t="s">
        <v>1321</v>
      </c>
      <c r="C597" t="str">
        <f>IFERROR(VLOOKUP(Table1[[#This Row],[Ticker]],[1]!Table2[[Symbol]:[Industry]],2,FALSE),"-")</f>
        <v>-</v>
      </c>
      <c r="D597" t="s">
        <v>258</v>
      </c>
      <c r="E597">
        <v>8568.9120944999995</v>
      </c>
      <c r="F597">
        <v>4276.95</v>
      </c>
      <c r="G597">
        <v>465.28629534486799</v>
      </c>
      <c r="H597">
        <v>7.9270552516369603</v>
      </c>
      <c r="I597">
        <v>174.46918787736601</v>
      </c>
      <c r="J597">
        <v>-5.8018151964318001</v>
      </c>
      <c r="K597">
        <v>3543.3643917627301</v>
      </c>
      <c r="L597">
        <v>2163.4459178084899</v>
      </c>
      <c r="M597">
        <v>53.423034010656302</v>
      </c>
      <c r="N597">
        <v>0.84542182803756805</v>
      </c>
      <c r="O597">
        <v>10.8032593320006</v>
      </c>
      <c r="P597">
        <v>600.50773892392101</v>
      </c>
      <c r="Q597">
        <v>0.15082943825374601</v>
      </c>
    </row>
    <row r="598" spans="1:17" x14ac:dyDescent="0.3">
      <c r="A598" t="s">
        <v>1322</v>
      </c>
      <c r="B598" t="s">
        <v>1323</v>
      </c>
      <c r="C598" t="str">
        <f>IFERROR(VLOOKUP(Table1[[#This Row],[Ticker]],[1]!Table2[[Symbol]:[Industry]],2,FALSE),"-")</f>
        <v>-</v>
      </c>
      <c r="D598" t="s">
        <v>1324</v>
      </c>
      <c r="E598">
        <v>8549.8127975000007</v>
      </c>
      <c r="F598">
        <v>695.5</v>
      </c>
      <c r="G598">
        <v>5.0024974097810597</v>
      </c>
      <c r="H598">
        <v>16.421923805775499</v>
      </c>
      <c r="I598">
        <v>21.472848544411601</v>
      </c>
      <c r="J598">
        <v>12.2706739424096</v>
      </c>
      <c r="K598">
        <v>607.83030078227796</v>
      </c>
      <c r="L598">
        <v>539.95994692423403</v>
      </c>
      <c r="M598">
        <v>58.337588311668597</v>
      </c>
      <c r="N598">
        <v>1.50015560530171</v>
      </c>
      <c r="O598">
        <v>10.4816678648454</v>
      </c>
      <c r="P598">
        <v>70.905516648236897</v>
      </c>
      <c r="Q598">
        <v>0.150651077564943</v>
      </c>
    </row>
    <row r="599" spans="1:17" hidden="1" x14ac:dyDescent="0.3">
      <c r="A599" t="s">
        <v>1325</v>
      </c>
      <c r="B599" t="s">
        <v>1326</v>
      </c>
      <c r="C599" t="str">
        <f>IFERROR(VLOOKUP(Table1[[#This Row],[Ticker]],[1]!Table2[[Symbol]:[Industry]],2,FALSE),"-")</f>
        <v>-</v>
      </c>
      <c r="D599" t="s">
        <v>258</v>
      </c>
      <c r="E599">
        <v>8510.4048612450006</v>
      </c>
      <c r="F599">
        <v>3706.35</v>
      </c>
      <c r="G599">
        <v>94.574970554470298</v>
      </c>
      <c r="H599">
        <v>25.6567644077486</v>
      </c>
      <c r="I599">
        <v>40.107978485855</v>
      </c>
      <c r="J599">
        <v>31.165538450661</v>
      </c>
      <c r="K599">
        <v>2818.2099948877699</v>
      </c>
      <c r="L599">
        <v>2353.6071793019401</v>
      </c>
      <c r="M599">
        <v>85.985255670535395</v>
      </c>
      <c r="N599">
        <v>1.59356900240274</v>
      </c>
      <c r="O599">
        <v>4.2804915887598201</v>
      </c>
      <c r="P599">
        <v>141.84991843393101</v>
      </c>
      <c r="Q599">
        <v>0.159708032709411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Row],[Ticker]],[1]!Table2[[Symbol]:[Industry]],2,FALSE),"-")</f>
        <v>-</v>
      </c>
      <c r="D600" t="s">
        <v>77</v>
      </c>
      <c r="E600">
        <v>8492.6389220040001</v>
      </c>
      <c r="F600">
        <v>210.12</v>
      </c>
      <c r="G600">
        <v>17.986886757806701</v>
      </c>
      <c r="H600">
        <v>-4.1338093622737997</v>
      </c>
      <c r="I600">
        <v>-2.09067452776537</v>
      </c>
      <c r="J600">
        <v>-2.6157828929337201</v>
      </c>
      <c r="K600">
        <v>212.72464039510101</v>
      </c>
      <c r="L600">
        <v>197.661296605839</v>
      </c>
      <c r="M600">
        <v>50.666352697719098</v>
      </c>
      <c r="N600">
        <v>0.605628853463128</v>
      </c>
      <c r="O600">
        <v>21.835141823719699</v>
      </c>
      <c r="P600">
        <v>46.834381551362704</v>
      </c>
      <c r="Q600">
        <v>5.4097662394338997E-2</v>
      </c>
    </row>
    <row r="601" spans="1:17" x14ac:dyDescent="0.3">
      <c r="A601" t="s">
        <v>1329</v>
      </c>
      <c r="B601" t="s">
        <v>1330</v>
      </c>
      <c r="C601" t="str">
        <f>IFERROR(VLOOKUP(Table1[[#This Row],[Ticker]],[1]!Table2[[Symbol]:[Industry]],2,FALSE),"-")</f>
        <v>-</v>
      </c>
      <c r="D601" t="s">
        <v>931</v>
      </c>
      <c r="E601">
        <v>8489.0331652799996</v>
      </c>
      <c r="F601">
        <v>894.1</v>
      </c>
      <c r="G601">
        <v>112.721581041175</v>
      </c>
      <c r="H601">
        <v>-8.5815241390339505</v>
      </c>
      <c r="I601">
        <v>40.150724274082997</v>
      </c>
      <c r="J601">
        <v>-2.2794426484578501</v>
      </c>
      <c r="K601">
        <v>876.76404148350298</v>
      </c>
      <c r="L601">
        <v>693.03253818790199</v>
      </c>
      <c r="M601">
        <v>38.920530568249603</v>
      </c>
      <c r="N601">
        <v>0.51792655690785105</v>
      </c>
      <c r="O601">
        <v>18.443127166983501</v>
      </c>
      <c r="P601">
        <v>161.77719221197401</v>
      </c>
      <c r="Q601">
        <v>0.160128419234257</v>
      </c>
    </row>
    <row r="602" spans="1:17" x14ac:dyDescent="0.3">
      <c r="A602" t="s">
        <v>1331</v>
      </c>
      <c r="B602" t="s">
        <v>1332</v>
      </c>
      <c r="C602" t="str">
        <f>IFERROR(VLOOKUP(Table1[[#This Row],[Ticker]],[1]!Table2[[Symbol]:[Industry]],2,FALSE),"-")</f>
        <v>-</v>
      </c>
      <c r="D602" t="s">
        <v>351</v>
      </c>
      <c r="E602">
        <v>8449.8523110440001</v>
      </c>
      <c r="F602">
        <v>219.62</v>
      </c>
      <c r="G602">
        <v>68.820418962042893</v>
      </c>
      <c r="H602">
        <v>-6.0422179223524797</v>
      </c>
      <c r="I602">
        <v>-14.310650339738601</v>
      </c>
      <c r="J602">
        <v>1.4551422672185701</v>
      </c>
      <c r="K602">
        <v>222.69624804619701</v>
      </c>
      <c r="L602">
        <v>199.34659508441999</v>
      </c>
      <c r="M602">
        <v>42.9535543772365</v>
      </c>
      <c r="N602">
        <v>0.93860577883190999</v>
      </c>
      <c r="O602">
        <v>19.2969674892997</v>
      </c>
      <c r="P602">
        <v>106.21596244131401</v>
      </c>
    </row>
    <row r="603" spans="1:17" x14ac:dyDescent="0.3">
      <c r="A603" t="s">
        <v>1333</v>
      </c>
      <c r="B603" t="s">
        <v>1334</v>
      </c>
      <c r="C603" t="str">
        <f>IFERROR(VLOOKUP(Table1[[#This Row],[Ticker]],[1]!Table2[[Symbol]:[Industry]],2,FALSE),"-")</f>
        <v>-</v>
      </c>
      <c r="D603" t="s">
        <v>77</v>
      </c>
      <c r="E603">
        <v>8384.4105530600009</v>
      </c>
      <c r="F603">
        <v>166.57</v>
      </c>
      <c r="G603">
        <v>7.1054654158327599</v>
      </c>
      <c r="H603">
        <v>-8.5979126754811794</v>
      </c>
      <c r="I603">
        <v>-22.691331911493901</v>
      </c>
      <c r="J603">
        <v>1.62850601341696</v>
      </c>
      <c r="K603">
        <v>163.83208060217601</v>
      </c>
      <c r="L603">
        <v>159.99021903030601</v>
      </c>
      <c r="M603">
        <v>60.536907019220997</v>
      </c>
      <c r="N603">
        <v>0.53799504409722299</v>
      </c>
      <c r="O603">
        <v>19.469292189469801</v>
      </c>
      <c r="P603">
        <v>38.808333333333302</v>
      </c>
      <c r="Q603">
        <v>-1.8187759602564E-2</v>
      </c>
    </row>
    <row r="604" spans="1:17" hidden="1" x14ac:dyDescent="0.3">
      <c r="A604" t="s">
        <v>1335</v>
      </c>
      <c r="B604" t="s">
        <v>1336</v>
      </c>
      <c r="C604" t="str">
        <f>IFERROR(VLOOKUP(Table1[[#This Row],[Ticker]],[1]!Table2[[Symbol]:[Industry]],2,FALSE),"-")</f>
        <v>-</v>
      </c>
      <c r="D604" t="s">
        <v>732</v>
      </c>
      <c r="E604">
        <v>8375.5088797930002</v>
      </c>
      <c r="F604">
        <v>262.8</v>
      </c>
      <c r="G604">
        <v>1.5601329319942301</v>
      </c>
      <c r="H604">
        <v>1.3023831079109E-2</v>
      </c>
      <c r="I604">
        <v>0.92978336725446697</v>
      </c>
      <c r="J604">
        <v>-0.75135929389174505</v>
      </c>
      <c r="K604">
        <v>251.074572632371</v>
      </c>
      <c r="L604">
        <v>232.22995095518201</v>
      </c>
      <c r="M604">
        <v>59.785019392106697</v>
      </c>
      <c r="N604">
        <v>1.3323409903466401</v>
      </c>
      <c r="O604">
        <v>0.76864535768643705</v>
      </c>
      <c r="P604">
        <v>33.4687658710005</v>
      </c>
      <c r="Q604">
        <v>1.1816369177710001E-3</v>
      </c>
    </row>
    <row r="605" spans="1:17" hidden="1" x14ac:dyDescent="0.3">
      <c r="A605" t="s">
        <v>1337</v>
      </c>
      <c r="B605" t="s">
        <v>1338</v>
      </c>
      <c r="C605" t="str">
        <f>IFERROR(VLOOKUP(Table1[[#This Row],[Ticker]],[1]!Table2[[Symbol]:[Industry]],2,FALSE),"-")</f>
        <v>-</v>
      </c>
      <c r="D605" t="s">
        <v>1339</v>
      </c>
      <c r="E605">
        <v>8369.7008711939998</v>
      </c>
      <c r="F605">
        <v>1230.3900000000001</v>
      </c>
      <c r="K605">
        <v>1221.0284065276701</v>
      </c>
      <c r="L605">
        <v>1201.49851616978</v>
      </c>
      <c r="M605">
        <v>68.273684852772604</v>
      </c>
      <c r="N605">
        <v>1</v>
      </c>
      <c r="Q605">
        <v>-6.1080809493942997E-2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Row],[Ticker]],[1]!Table2[[Symbol]:[Industry]],2,FALSE),"-")</f>
        <v>-</v>
      </c>
      <c r="D606" t="s">
        <v>1342</v>
      </c>
      <c r="E606">
        <v>8349.9978154199998</v>
      </c>
      <c r="F606">
        <v>1342.65</v>
      </c>
      <c r="G606">
        <v>120.953846867697</v>
      </c>
      <c r="H606">
        <v>-3.0102523245464501</v>
      </c>
      <c r="I606">
        <v>84.227076992354398</v>
      </c>
      <c r="J606">
        <v>-1.7570018206739999</v>
      </c>
      <c r="K606">
        <v>1185.4945145568699</v>
      </c>
      <c r="L606">
        <v>873.11678250714999</v>
      </c>
      <c r="M606">
        <v>63.465956356906801</v>
      </c>
      <c r="N606">
        <v>0.91296802370423402</v>
      </c>
      <c r="O606">
        <v>4.6438014374557701</v>
      </c>
      <c r="P606">
        <v>208.33620392697199</v>
      </c>
      <c r="Q606">
        <v>0.140545702714197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-</v>
      </c>
      <c r="D607" t="s">
        <v>513</v>
      </c>
      <c r="E607">
        <v>8344.9072931949995</v>
      </c>
      <c r="F607">
        <v>252.65</v>
      </c>
      <c r="G607">
        <v>19.6033135410621</v>
      </c>
      <c r="H607">
        <v>2.562446632975</v>
      </c>
      <c r="I607">
        <v>-8.1302969185556009</v>
      </c>
      <c r="J607">
        <v>3.8544251474309998</v>
      </c>
      <c r="K607">
        <v>237.46151497615901</v>
      </c>
      <c r="L607">
        <v>223.12230271819101</v>
      </c>
      <c r="M607">
        <v>58.915501229175099</v>
      </c>
      <c r="N607">
        <v>0.95776316812784501</v>
      </c>
      <c r="O607">
        <v>11.0627350089056</v>
      </c>
      <c r="P607">
        <v>53.4933171324423</v>
      </c>
      <c r="Q607">
        <v>3.4031098269478997E-2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Row],[Ticker]],[1]!Table2[[Symbol]:[Industry]],2,FALSE),"-")</f>
        <v>-</v>
      </c>
      <c r="D608" t="s">
        <v>60</v>
      </c>
      <c r="E608">
        <v>8293.5456789599993</v>
      </c>
      <c r="F608">
        <v>509.4</v>
      </c>
      <c r="G608">
        <v>22.094318755061899</v>
      </c>
      <c r="H608">
        <v>6.6958175668791702</v>
      </c>
      <c r="I608">
        <v>7.1803480024669897</v>
      </c>
      <c r="J608">
        <v>1.7090251823917999</v>
      </c>
      <c r="K608">
        <v>481.34761879622801</v>
      </c>
      <c r="L608">
        <v>435.44319635883897</v>
      </c>
      <c r="M608">
        <v>55.715852906934202</v>
      </c>
      <c r="N608">
        <v>1.30520973188198</v>
      </c>
      <c r="O608">
        <v>7.4204946996466497</v>
      </c>
      <c r="P608">
        <v>51.494423791821497</v>
      </c>
      <c r="Q608">
        <v>5.1955559490719999E-3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Row],[Ticker]],[1]!Table2[[Symbol]:[Industry]],2,FALSE),"-")</f>
        <v>-</v>
      </c>
      <c r="D609" t="s">
        <v>124</v>
      </c>
      <c r="E609">
        <v>8248.26846639</v>
      </c>
      <c r="F609">
        <v>1402.35</v>
      </c>
      <c r="G609">
        <v>26.3344080036922</v>
      </c>
      <c r="H609">
        <v>-2.0586429415267999</v>
      </c>
      <c r="I609">
        <v>3.06269985068587</v>
      </c>
      <c r="J609">
        <v>-1.61503473233062</v>
      </c>
      <c r="K609">
        <v>1371.3926638809901</v>
      </c>
      <c r="L609">
        <v>1192.49919541708</v>
      </c>
      <c r="M609">
        <v>44.629448697852297</v>
      </c>
      <c r="N609">
        <v>0.96141276057959801</v>
      </c>
      <c r="O609">
        <v>11.6661318501087</v>
      </c>
      <c r="P609">
        <v>62.836739433348797</v>
      </c>
      <c r="Q609">
        <v>0.123986732121646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Row],[Ticker]],[1]!Table2[[Symbol]:[Industry]],2,FALSE),"-")</f>
        <v>-</v>
      </c>
      <c r="D610" t="s">
        <v>351</v>
      </c>
      <c r="E610">
        <v>8212.7787000000008</v>
      </c>
      <c r="F610">
        <v>1191</v>
      </c>
      <c r="G610">
        <v>13.322214114144099</v>
      </c>
      <c r="H610">
        <v>-0.62073444479477602</v>
      </c>
      <c r="I610">
        <v>11.7616032133307</v>
      </c>
      <c r="J610">
        <v>8.1613712234475209</v>
      </c>
      <c r="K610">
        <v>1123.03507712543</v>
      </c>
      <c r="L610">
        <v>1005.15336763039</v>
      </c>
      <c r="M610">
        <v>59.398301395946298</v>
      </c>
      <c r="N610">
        <v>0.38849258410912102</v>
      </c>
      <c r="O610">
        <v>8.3123425692695108</v>
      </c>
      <c r="P610">
        <v>45.243902439024303</v>
      </c>
      <c r="Q610">
        <v>-2.1746941332155999E-2</v>
      </c>
    </row>
    <row r="611" spans="1:17" hidden="1" x14ac:dyDescent="0.3">
      <c r="A611" t="s">
        <v>1351</v>
      </c>
      <c r="B611" t="s">
        <v>1352</v>
      </c>
      <c r="C611" t="str">
        <f>IFERROR(VLOOKUP(Table1[[#This Row],[Ticker]],[1]!Table2[[Symbol]:[Industry]],2,FALSE),"-")</f>
        <v>-</v>
      </c>
      <c r="D611" t="s">
        <v>60</v>
      </c>
      <c r="E611">
        <v>8210.1185652500008</v>
      </c>
      <c r="F611">
        <v>473.3</v>
      </c>
      <c r="G611">
        <v>-11.821035451487599</v>
      </c>
      <c r="H611">
        <v>8.5986125616904197</v>
      </c>
      <c r="I611">
        <v>18.797694176919499</v>
      </c>
      <c r="J611">
        <v>-0.33425619164296899</v>
      </c>
      <c r="K611">
        <v>413.50330835136901</v>
      </c>
      <c r="M611">
        <v>83.187364801657196</v>
      </c>
      <c r="N611">
        <v>2.0826519638233298</v>
      </c>
      <c r="O611">
        <v>1.41559264736952</v>
      </c>
      <c r="P611">
        <v>48.137715179968701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Row],[Ticker]],[1]!Table2[[Symbol]:[Industry]],2,FALSE),"-")</f>
        <v>-</v>
      </c>
      <c r="D612" t="s">
        <v>210</v>
      </c>
      <c r="E612">
        <v>8197.3272960979994</v>
      </c>
      <c r="F612">
        <v>207.17</v>
      </c>
      <c r="G612">
        <v>-16.609813146135501</v>
      </c>
      <c r="H612">
        <v>1.9393401873651399</v>
      </c>
      <c r="I612">
        <v>-25.1816672409463</v>
      </c>
      <c r="J612">
        <v>12.150007587083801</v>
      </c>
      <c r="K612">
        <v>192.30841533275199</v>
      </c>
      <c r="L612">
        <v>194.35245561871</v>
      </c>
      <c r="M612">
        <v>72.0645346863801</v>
      </c>
      <c r="N612">
        <v>0.88072294953269403</v>
      </c>
      <c r="O612">
        <v>48.670174253028897</v>
      </c>
      <c r="P612">
        <v>43.4198684665974</v>
      </c>
      <c r="Q612">
        <v>8.9875964818161E-2</v>
      </c>
    </row>
    <row r="613" spans="1:17" hidden="1" x14ac:dyDescent="0.3">
      <c r="A613" t="s">
        <v>1355</v>
      </c>
      <c r="B613" t="s">
        <v>1356</v>
      </c>
      <c r="C613" t="str">
        <f>IFERROR(VLOOKUP(Table1[[#This Row],[Ticker]],[1]!Table2[[Symbol]:[Industry]],2,FALSE),"-")</f>
        <v>-</v>
      </c>
      <c r="D613" t="s">
        <v>978</v>
      </c>
      <c r="E613">
        <v>8182.5174508</v>
      </c>
      <c r="F613">
        <v>867.35</v>
      </c>
      <c r="G613">
        <v>1168.6281537944601</v>
      </c>
      <c r="H613">
        <v>7.8276299482706397</v>
      </c>
      <c r="I613">
        <v>176.113167585783</v>
      </c>
      <c r="J613">
        <v>18.388975735723498</v>
      </c>
      <c r="K613">
        <v>729.20370999960505</v>
      </c>
      <c r="L613">
        <v>496.77982084519999</v>
      </c>
      <c r="M613">
        <v>81.452009286013194</v>
      </c>
      <c r="N613">
        <v>0.66276414515069304</v>
      </c>
      <c r="O613">
        <v>4.1159854729924303</v>
      </c>
      <c r="P613">
        <v>1219.1634980988499</v>
      </c>
      <c r="Q613">
        <v>0.25313250822042499</v>
      </c>
    </row>
    <row r="614" spans="1:17" hidden="1" x14ac:dyDescent="0.3">
      <c r="A614" t="s">
        <v>1357</v>
      </c>
      <c r="B614" t="s">
        <v>1358</v>
      </c>
      <c r="C614" t="str">
        <f>IFERROR(VLOOKUP(Table1[[#This Row],[Ticker]],[1]!Table2[[Symbol]:[Industry]],2,FALSE),"-")</f>
        <v>-</v>
      </c>
      <c r="D614" t="s">
        <v>21</v>
      </c>
      <c r="E614">
        <v>8161.0778508000003</v>
      </c>
      <c r="F614">
        <v>139.65</v>
      </c>
      <c r="G614">
        <v>89.966274877817398</v>
      </c>
      <c r="H614">
        <v>8.4842791053407307</v>
      </c>
      <c r="I614">
        <v>16.366761843984499</v>
      </c>
      <c r="J614">
        <v>5.0661054668399199</v>
      </c>
      <c r="K614">
        <v>124.869901063214</v>
      </c>
      <c r="L614">
        <v>105.969467335774</v>
      </c>
      <c r="M614">
        <v>70.102578101572206</v>
      </c>
      <c r="N614">
        <v>1.1273342859115301</v>
      </c>
      <c r="O614">
        <v>2.54206945936268</v>
      </c>
      <c r="P614">
        <v>118.88714733542299</v>
      </c>
      <c r="Q614">
        <v>0.27313944642684701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Row],[Ticker]],[1]!Table2[[Symbol]:[Industry]],2,FALSE),"-")</f>
        <v>-</v>
      </c>
      <c r="D615" t="s">
        <v>146</v>
      </c>
      <c r="E615">
        <v>8121.6862987000004</v>
      </c>
      <c r="F615">
        <v>679.9</v>
      </c>
      <c r="G615">
        <v>-55.417562634907497</v>
      </c>
      <c r="H615">
        <v>-4.9663539601571998</v>
      </c>
      <c r="I615">
        <v>-19.967648650791102</v>
      </c>
      <c r="J615">
        <v>-2.2763941246217398</v>
      </c>
      <c r="K615">
        <v>684.08118982882695</v>
      </c>
      <c r="L615">
        <v>712.52285209997206</v>
      </c>
      <c r="M615">
        <v>55.130418840062298</v>
      </c>
      <c r="N615">
        <v>0.57724418605786898</v>
      </c>
      <c r="O615">
        <v>43.844683041623703</v>
      </c>
      <c r="P615">
        <v>13.5816906114266</v>
      </c>
      <c r="Q615">
        <v>-0.104760588606466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Row],[Ticker]],[1]!Table2[[Symbol]:[Industry]],2,FALSE),"-")</f>
        <v>-</v>
      </c>
      <c r="D616" t="s">
        <v>293</v>
      </c>
      <c r="E616">
        <v>8111.8673842500002</v>
      </c>
      <c r="F616">
        <v>790.65</v>
      </c>
      <c r="G616">
        <v>49.623945535902003</v>
      </c>
      <c r="H616">
        <v>2.3227199296608299</v>
      </c>
      <c r="I616">
        <v>4.8766532067084603</v>
      </c>
      <c r="J616">
        <v>0.40834572979885297</v>
      </c>
      <c r="K616">
        <v>771.70839199188094</v>
      </c>
      <c r="L616">
        <v>677.58188563307397</v>
      </c>
      <c r="M616">
        <v>56.475713234714803</v>
      </c>
      <c r="N616">
        <v>0.30877789598193001</v>
      </c>
      <c r="O616">
        <v>11.300828432302501</v>
      </c>
      <c r="P616">
        <v>80.8233276157804</v>
      </c>
      <c r="Q616">
        <v>8.6636423451880006E-3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Row],[Ticker]],[1]!Table2[[Symbol]:[Industry]],2,FALSE),"-")</f>
        <v>-</v>
      </c>
      <c r="D617" t="s">
        <v>548</v>
      </c>
      <c r="E617">
        <v>8099.4399750000002</v>
      </c>
      <c r="F617">
        <v>2499.75</v>
      </c>
      <c r="G617">
        <v>-12.065072787288001</v>
      </c>
      <c r="H617">
        <v>3.9924695690670999</v>
      </c>
      <c r="I617">
        <v>-12.3428590583803</v>
      </c>
      <c r="J617">
        <v>4.5380902997764796</v>
      </c>
      <c r="K617">
        <v>2302.8757316501501</v>
      </c>
      <c r="L617">
        <v>2268.6399548208001</v>
      </c>
      <c r="M617">
        <v>78.232389986492194</v>
      </c>
      <c r="N617">
        <v>1.1675947786277601</v>
      </c>
      <c r="O617">
        <v>9.4109410941094005</v>
      </c>
      <c r="P617">
        <v>27.538265306122401</v>
      </c>
      <c r="Q617">
        <v>-6.3940329382040001E-2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Row],[Ticker]],[1]!Table2[[Symbol]:[Industry]],2,FALSE),"-")</f>
        <v>-</v>
      </c>
      <c r="D618" t="s">
        <v>562</v>
      </c>
      <c r="E618">
        <v>8096.9230356799999</v>
      </c>
      <c r="F618">
        <v>47.23</v>
      </c>
      <c r="G618">
        <v>-10.804461063844</v>
      </c>
      <c r="H618">
        <v>9.5354945927431292</v>
      </c>
      <c r="I618">
        <v>-39.699066192879101</v>
      </c>
      <c r="J618">
        <v>6.91833201399825</v>
      </c>
      <c r="K618">
        <v>44.021292997417</v>
      </c>
      <c r="L618">
        <v>46.322581875588099</v>
      </c>
      <c r="M618">
        <v>70.590976187378004</v>
      </c>
      <c r="N618">
        <v>1.9431543046178199</v>
      </c>
      <c r="O618">
        <v>45.4583950878678</v>
      </c>
      <c r="P618">
        <v>22.199223803363498</v>
      </c>
      <c r="Q618">
        <v>1.6594624965511999E-2</v>
      </c>
    </row>
    <row r="619" spans="1:17" hidden="1" x14ac:dyDescent="0.3">
      <c r="A619" t="s">
        <v>1367</v>
      </c>
      <c r="B619" t="s">
        <v>1368</v>
      </c>
      <c r="C619" t="str">
        <f>IFERROR(VLOOKUP(Table1[[#This Row],[Ticker]],[1]!Table2[[Symbol]:[Industry]],2,FALSE),"-")</f>
        <v>-</v>
      </c>
      <c r="D619" t="s">
        <v>133</v>
      </c>
      <c r="E619">
        <v>8061.7933972800001</v>
      </c>
      <c r="F619">
        <v>546.9</v>
      </c>
      <c r="G619">
        <v>66.906112254572307</v>
      </c>
      <c r="H619">
        <v>16.6870918498112</v>
      </c>
      <c r="I619">
        <v>72.544540928127105</v>
      </c>
      <c r="J619">
        <v>3.8840359715503601</v>
      </c>
      <c r="K619">
        <v>467.69933120803199</v>
      </c>
      <c r="M619">
        <v>57.140371992919299</v>
      </c>
      <c r="N619">
        <v>0.62514965731878303</v>
      </c>
      <c r="O619">
        <v>6.1985737794843603</v>
      </c>
      <c r="P619">
        <v>125.29351184346</v>
      </c>
    </row>
    <row r="620" spans="1:17" hidden="1" x14ac:dyDescent="0.3">
      <c r="A620" t="s">
        <v>1369</v>
      </c>
      <c r="B620" t="s">
        <v>1370</v>
      </c>
      <c r="C620" t="str">
        <f>IFERROR(VLOOKUP(Table1[[#This Row],[Ticker]],[1]!Table2[[Symbol]:[Industry]],2,FALSE),"-")</f>
        <v>-</v>
      </c>
      <c r="D620" t="s">
        <v>502</v>
      </c>
      <c r="E620">
        <v>8056.8059851300004</v>
      </c>
      <c r="F620">
        <v>751.45</v>
      </c>
      <c r="G620">
        <v>11.6460394948505</v>
      </c>
      <c r="H620">
        <v>-4.8090056011862199</v>
      </c>
      <c r="I620">
        <v>7.8294579345490796</v>
      </c>
      <c r="J620">
        <v>-3.71378965971553</v>
      </c>
      <c r="K620">
        <v>691.91601527370995</v>
      </c>
      <c r="M620">
        <v>62.3940135260871</v>
      </c>
      <c r="N620">
        <v>0.97845632161112295</v>
      </c>
      <c r="O620">
        <v>2.2024086765586501</v>
      </c>
      <c r="P620">
        <v>44.746219782336503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Row],[Ticker]],[1]!Table2[[Symbol]:[Industry]],2,FALSE),"-")</f>
        <v>-</v>
      </c>
      <c r="D621" t="s">
        <v>1147</v>
      </c>
      <c r="E621">
        <v>8045.7202746000003</v>
      </c>
      <c r="F621">
        <v>629.4</v>
      </c>
      <c r="G621">
        <v>91.437160595871305</v>
      </c>
      <c r="H621">
        <v>49.759360011489498</v>
      </c>
      <c r="I621">
        <v>32.485218665844499</v>
      </c>
      <c r="J621">
        <v>7.0026833847700498</v>
      </c>
      <c r="K621">
        <v>506.96087756778599</v>
      </c>
      <c r="L621">
        <v>427.04482331164297</v>
      </c>
      <c r="M621">
        <v>73.2358204522276</v>
      </c>
      <c r="N621">
        <v>1.36427496071777</v>
      </c>
      <c r="O621">
        <v>1.0168414362885201</v>
      </c>
      <c r="P621">
        <v>124.66535784401199</v>
      </c>
      <c r="Q621">
        <v>0.17983319864845099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Row],[Ticker]],[1]!Table2[[Symbol]:[Industry]],2,FALSE),"-")</f>
        <v>-</v>
      </c>
      <c r="D622" t="s">
        <v>513</v>
      </c>
      <c r="E622">
        <v>7960.2065750000002</v>
      </c>
      <c r="F622">
        <v>399.25</v>
      </c>
      <c r="G622">
        <v>98.809185662480004</v>
      </c>
      <c r="H622">
        <v>0.90146017529955902</v>
      </c>
      <c r="I622">
        <v>32.437719994822899</v>
      </c>
      <c r="J622">
        <v>5.9710681931444904</v>
      </c>
      <c r="K622">
        <v>371.38095491590298</v>
      </c>
      <c r="L622">
        <v>300.227883578594</v>
      </c>
      <c r="M622">
        <v>62.345571047070798</v>
      </c>
      <c r="N622">
        <v>0.94375146004161603</v>
      </c>
      <c r="O622">
        <v>13.011897307451401</v>
      </c>
      <c r="P622">
        <v>130.04897723998801</v>
      </c>
      <c r="Q622">
        <v>0.32744280955060501</v>
      </c>
    </row>
    <row r="623" spans="1:17" hidden="1" x14ac:dyDescent="0.3">
      <c r="A623" t="s">
        <v>1375</v>
      </c>
      <c r="B623" t="s">
        <v>1376</v>
      </c>
      <c r="C623" t="str">
        <f>IFERROR(VLOOKUP(Table1[[#This Row],[Ticker]],[1]!Table2[[Symbol]:[Industry]],2,FALSE),"-")</f>
        <v>-</v>
      </c>
      <c r="D623" t="s">
        <v>393</v>
      </c>
      <c r="E623">
        <v>7902.487902375</v>
      </c>
      <c r="F623">
        <v>1014.75</v>
      </c>
      <c r="G623">
        <v>8.13785897508631</v>
      </c>
      <c r="H623">
        <v>7.8943122728365704</v>
      </c>
      <c r="I623">
        <v>-6.7446120946022896</v>
      </c>
      <c r="J623">
        <v>3.1878651649030001</v>
      </c>
      <c r="K623">
        <v>931.85911982868504</v>
      </c>
      <c r="L623">
        <v>864.31778312097003</v>
      </c>
      <c r="M623">
        <v>75.124456023669296</v>
      </c>
      <c r="N623">
        <v>2.2111708942705399</v>
      </c>
      <c r="O623">
        <v>6.3808819906380796</v>
      </c>
      <c r="P623">
        <v>36.125830035548901</v>
      </c>
      <c r="Q623">
        <v>7.4618505712903002E-2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Row],[Ticker]],[1]!Table2[[Symbol]:[Industry]],2,FALSE),"-")</f>
        <v>-</v>
      </c>
      <c r="D624" t="s">
        <v>379</v>
      </c>
      <c r="E624">
        <v>7891.2031257399904</v>
      </c>
      <c r="F624">
        <v>1731.35</v>
      </c>
      <c r="G624">
        <v>102.809990724453</v>
      </c>
      <c r="H624">
        <v>-2.4180925260332198</v>
      </c>
      <c r="I624">
        <v>29.487049642723001</v>
      </c>
      <c r="J624">
        <v>-1.1340158820285899</v>
      </c>
      <c r="K624">
        <v>1584.4611941492899</v>
      </c>
      <c r="L624">
        <v>1255.43179852872</v>
      </c>
      <c r="M624">
        <v>60.549268867803399</v>
      </c>
      <c r="N624">
        <v>1.2648523199870301</v>
      </c>
      <c r="O624">
        <v>5.3484275276518298</v>
      </c>
      <c r="P624">
        <v>146.15767398876801</v>
      </c>
      <c r="Q624">
        <v>5.1738185334679998E-2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Row],[Ticker]],[1]!Table2[[Symbol]:[Industry]],2,FALSE),"-")</f>
        <v>-</v>
      </c>
      <c r="D625" t="s">
        <v>628</v>
      </c>
      <c r="E625">
        <v>7879.5919168999999</v>
      </c>
      <c r="F625">
        <v>397.85</v>
      </c>
      <c r="G625">
        <v>53.7527288484035</v>
      </c>
      <c r="H625">
        <v>-0.77615761137085204</v>
      </c>
      <c r="I625">
        <v>28.188091984137401</v>
      </c>
      <c r="J625">
        <v>3.2968776792757599</v>
      </c>
      <c r="K625">
        <v>386.752038644724</v>
      </c>
      <c r="L625">
        <v>331.207027026753</v>
      </c>
      <c r="M625">
        <v>49.487533401177203</v>
      </c>
      <c r="N625">
        <v>0.83961236260143501</v>
      </c>
      <c r="O625">
        <v>13.2713334171169</v>
      </c>
      <c r="P625">
        <v>95.985221674876797</v>
      </c>
      <c r="Q625">
        <v>2.6009662616655001E-2</v>
      </c>
    </row>
    <row r="626" spans="1:17" hidden="1" x14ac:dyDescent="0.3">
      <c r="A626" t="s">
        <v>1381</v>
      </c>
      <c r="B626" t="s">
        <v>1382</v>
      </c>
      <c r="C626" t="str">
        <f>IFERROR(VLOOKUP(Table1[[#This Row],[Ticker]],[1]!Table2[[Symbol]:[Industry]],2,FALSE),"-")</f>
        <v>-</v>
      </c>
      <c r="D626" t="s">
        <v>231</v>
      </c>
      <c r="E626">
        <v>7875.3190061699997</v>
      </c>
      <c r="F626">
        <v>1494.45</v>
      </c>
      <c r="G626">
        <v>6287.6378639507202</v>
      </c>
      <c r="H626">
        <v>4.6216849139665603</v>
      </c>
      <c r="I626">
        <v>490.43929869642602</v>
      </c>
      <c r="J626">
        <v>16.499897921375201</v>
      </c>
      <c r="K626">
        <v>1157.32070814141</v>
      </c>
      <c r="L626">
        <v>564.74756985396004</v>
      </c>
      <c r="M626">
        <v>85.939069393376499</v>
      </c>
      <c r="N626">
        <v>1.0017501613756701</v>
      </c>
      <c r="O626">
        <v>0.244237010271319</v>
      </c>
    </row>
    <row r="627" spans="1:17" x14ac:dyDescent="0.3">
      <c r="A627" t="s">
        <v>1383</v>
      </c>
      <c r="B627" t="s">
        <v>1384</v>
      </c>
      <c r="C627" t="str">
        <f>IFERROR(VLOOKUP(Table1[[#This Row],[Ticker]],[1]!Table2[[Symbol]:[Industry]],2,FALSE),"-")</f>
        <v>-</v>
      </c>
      <c r="D627" t="s">
        <v>255</v>
      </c>
      <c r="E627">
        <v>7832.1911542399903</v>
      </c>
      <c r="F627">
        <v>7057.9</v>
      </c>
      <c r="G627">
        <v>25.7763357348508</v>
      </c>
      <c r="H627">
        <v>-7.9992109327161396</v>
      </c>
      <c r="I627">
        <v>-0.30341361401237898</v>
      </c>
      <c r="J627">
        <v>-0.249302692743753</v>
      </c>
      <c r="K627">
        <v>6938.8383753961298</v>
      </c>
      <c r="L627">
        <v>6211.3050444580504</v>
      </c>
      <c r="M627">
        <v>51.592039284804301</v>
      </c>
      <c r="N627">
        <v>0.38394853338025903</v>
      </c>
      <c r="O627">
        <v>10.8686719845846</v>
      </c>
      <c r="P627">
        <v>63.6766308759073</v>
      </c>
      <c r="Q627">
        <v>7.4766632222630003E-3</v>
      </c>
    </row>
    <row r="628" spans="1:17" hidden="1" x14ac:dyDescent="0.3">
      <c r="A628" t="s">
        <v>1385</v>
      </c>
      <c r="B628" t="s">
        <v>1386</v>
      </c>
      <c r="C628" t="str">
        <f>IFERROR(VLOOKUP(Table1[[#This Row],[Ticker]],[1]!Table2[[Symbol]:[Industry]],2,FALSE),"-")</f>
        <v>-</v>
      </c>
      <c r="D628" t="s">
        <v>198</v>
      </c>
      <c r="E628">
        <v>7819.6612290000003</v>
      </c>
      <c r="F628">
        <v>396.65</v>
      </c>
      <c r="G628">
        <v>1.5997175961660099</v>
      </c>
      <c r="H628">
        <v>10.566788149623299</v>
      </c>
      <c r="I628">
        <v>16.909280330169199</v>
      </c>
      <c r="J628">
        <v>9.4801036350466905</v>
      </c>
      <c r="K628">
        <v>362.32199862951597</v>
      </c>
      <c r="M628">
        <v>54.0120477789334</v>
      </c>
      <c r="N628">
        <v>1.0245231572461799</v>
      </c>
      <c r="O628">
        <v>9.3659397453674504</v>
      </c>
      <c r="P628">
        <v>65.201999167013696</v>
      </c>
    </row>
    <row r="629" spans="1:17" x14ac:dyDescent="0.3">
      <c r="A629" t="s">
        <v>1387</v>
      </c>
      <c r="B629" t="s">
        <v>1388</v>
      </c>
      <c r="C629" t="str">
        <f>IFERROR(VLOOKUP(Table1[[#This Row],[Ticker]],[1]!Table2[[Symbol]:[Industry]],2,FALSE),"-")</f>
        <v>-</v>
      </c>
      <c r="D629" t="s">
        <v>133</v>
      </c>
      <c r="E629">
        <v>7785.4356578500001</v>
      </c>
      <c r="F629">
        <v>933.65</v>
      </c>
      <c r="G629">
        <v>82.093383953792596</v>
      </c>
      <c r="H629">
        <v>-6.0352423052386204</v>
      </c>
      <c r="I629">
        <v>11.7160461847196</v>
      </c>
      <c r="J629">
        <v>-7.2732316769474795E-2</v>
      </c>
      <c r="K629">
        <v>922.30328644372901</v>
      </c>
      <c r="L629">
        <v>732.15176695861396</v>
      </c>
      <c r="M629">
        <v>45.755380948468499</v>
      </c>
      <c r="N629">
        <v>0.68156243993936905</v>
      </c>
      <c r="O629">
        <v>18.888234349060099</v>
      </c>
      <c r="P629">
        <v>158.05693753454901</v>
      </c>
      <c r="Q629">
        <v>0.17742625828758701</v>
      </c>
    </row>
    <row r="630" spans="1:17" x14ac:dyDescent="0.3">
      <c r="A630" t="s">
        <v>1389</v>
      </c>
      <c r="B630" t="s">
        <v>1390</v>
      </c>
      <c r="C630" t="str">
        <f>IFERROR(VLOOKUP(Table1[[#This Row],[Ticker]],[1]!Table2[[Symbol]:[Industry]],2,FALSE),"-")</f>
        <v>-</v>
      </c>
      <c r="D630" t="s">
        <v>95</v>
      </c>
      <c r="E630">
        <v>7760.1780287849997</v>
      </c>
      <c r="F630">
        <v>3169.95</v>
      </c>
      <c r="G630">
        <v>98.1900743119471</v>
      </c>
      <c r="H630">
        <v>11.087473262779</v>
      </c>
      <c r="I630">
        <v>12.0380393029789</v>
      </c>
      <c r="J630">
        <v>9.7239919587737091</v>
      </c>
      <c r="K630">
        <v>2800.4508573142298</v>
      </c>
      <c r="L630">
        <v>2370.5527462097598</v>
      </c>
      <c r="M630">
        <v>59.674572076952998</v>
      </c>
      <c r="N630">
        <v>1.20817031172561</v>
      </c>
      <c r="O630">
        <v>6.3108250918784297</v>
      </c>
      <c r="P630">
        <v>128.78640251163699</v>
      </c>
      <c r="Q630">
        <v>0.19638701068820999</v>
      </c>
    </row>
    <row r="631" spans="1:17" x14ac:dyDescent="0.3">
      <c r="A631" t="s">
        <v>1391</v>
      </c>
      <c r="B631" t="s">
        <v>1392</v>
      </c>
      <c r="C631" t="str">
        <f>IFERROR(VLOOKUP(Table1[[#This Row],[Ticker]],[1]!Table2[[Symbol]:[Industry]],2,FALSE),"-")</f>
        <v>-</v>
      </c>
      <c r="D631" t="s">
        <v>198</v>
      </c>
      <c r="E631">
        <v>7658.3123013000004</v>
      </c>
      <c r="F631">
        <v>1418.25</v>
      </c>
      <c r="G631">
        <v>21.902345509336499</v>
      </c>
      <c r="H631">
        <v>5.89088597782255</v>
      </c>
      <c r="I631">
        <v>24.402653426149701</v>
      </c>
      <c r="J631">
        <v>0.35442993420088598</v>
      </c>
      <c r="K631">
        <v>1271.58651775522</v>
      </c>
      <c r="L631">
        <v>1078.3553566063199</v>
      </c>
      <c r="M631">
        <v>67.561985180425793</v>
      </c>
      <c r="N631">
        <v>0.73006096047768798</v>
      </c>
      <c r="O631">
        <v>2.4995593160585101</v>
      </c>
      <c r="P631">
        <v>72.851919561243093</v>
      </c>
      <c r="Q631">
        <v>5.8992968968443998E-2</v>
      </c>
    </row>
    <row r="632" spans="1:17" x14ac:dyDescent="0.3">
      <c r="A632" t="s">
        <v>1393</v>
      </c>
      <c r="B632" t="s">
        <v>1394</v>
      </c>
      <c r="C632" t="str">
        <f>IFERROR(VLOOKUP(Table1[[#This Row],[Ticker]],[1]!Table2[[Symbol]:[Industry]],2,FALSE),"-")</f>
        <v>-</v>
      </c>
      <c r="D632" t="s">
        <v>368</v>
      </c>
      <c r="E632">
        <v>7654.3173961800003</v>
      </c>
      <c r="F632">
        <v>337.3</v>
      </c>
      <c r="G632">
        <v>119.35578998594301</v>
      </c>
      <c r="H632">
        <v>3.25078075550574</v>
      </c>
      <c r="I632">
        <v>78.393517372953298</v>
      </c>
      <c r="J632">
        <v>0.56971697605557903</v>
      </c>
      <c r="K632">
        <v>313.89635231593797</v>
      </c>
      <c r="L632">
        <v>243.39118931489099</v>
      </c>
      <c r="M632">
        <v>53.081518524697003</v>
      </c>
      <c r="N632">
        <v>0.91094623461804602</v>
      </c>
      <c r="O632">
        <v>7.4710939816187301</v>
      </c>
      <c r="P632">
        <v>160.46332046332</v>
      </c>
      <c r="Q632">
        <v>0.126878197465362</v>
      </c>
    </row>
    <row r="633" spans="1:17" x14ac:dyDescent="0.3">
      <c r="A633" t="s">
        <v>1395</v>
      </c>
      <c r="B633" t="s">
        <v>1396</v>
      </c>
      <c r="C633" t="str">
        <f>IFERROR(VLOOKUP(Table1[[#This Row],[Ticker]],[1]!Table2[[Symbol]:[Industry]],2,FALSE),"-")</f>
        <v>-</v>
      </c>
      <c r="D633" t="s">
        <v>1397</v>
      </c>
      <c r="E633">
        <v>7642.3339137599996</v>
      </c>
      <c r="F633">
        <v>286.64999999999998</v>
      </c>
      <c r="G633">
        <v>17.952073696045801</v>
      </c>
      <c r="H633">
        <v>-13.3701791631921</v>
      </c>
      <c r="I633">
        <v>-19.232499513316</v>
      </c>
      <c r="J633">
        <v>-0.60577391211865605</v>
      </c>
      <c r="K633">
        <v>298.39491631711502</v>
      </c>
      <c r="L633">
        <v>287.89944231359902</v>
      </c>
      <c r="M633">
        <v>43.425489490519197</v>
      </c>
      <c r="N633">
        <v>1.16113846945449</v>
      </c>
      <c r="O633">
        <v>27.315541601255799</v>
      </c>
      <c r="P633">
        <v>49.8823529411764</v>
      </c>
      <c r="Q633">
        <v>6.8916027696965004E-2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Row],[Ticker]],[1]!Table2[[Symbol]:[Industry]],2,FALSE),"-")</f>
        <v>-</v>
      </c>
      <c r="D634" t="s">
        <v>628</v>
      </c>
      <c r="E634">
        <v>7627.3737877649901</v>
      </c>
      <c r="F634">
        <v>577.04999999999995</v>
      </c>
      <c r="G634">
        <v>51.3798972744788</v>
      </c>
      <c r="H634">
        <v>-2.4994165468331899</v>
      </c>
      <c r="I634">
        <v>-19.670586392280999</v>
      </c>
      <c r="J634">
        <v>7.5485474275251399</v>
      </c>
      <c r="K634">
        <v>514.58640938649501</v>
      </c>
      <c r="L634">
        <v>491.580719173798</v>
      </c>
      <c r="M634">
        <v>68.797945680642201</v>
      </c>
      <c r="N634">
        <v>1.5704368441332399</v>
      </c>
      <c r="O634">
        <v>15.414608786066999</v>
      </c>
      <c r="P634">
        <v>82.639658173761603</v>
      </c>
      <c r="Q634">
        <v>6.0415420538603E-2</v>
      </c>
    </row>
    <row r="635" spans="1:17" hidden="1" x14ac:dyDescent="0.3">
      <c r="A635" t="s">
        <v>1400</v>
      </c>
      <c r="B635" t="s">
        <v>1401</v>
      </c>
      <c r="C635" t="str">
        <f>IFERROR(VLOOKUP(Table1[[#This Row],[Ticker]],[1]!Table2[[Symbol]:[Industry]],2,FALSE),"-")</f>
        <v>-</v>
      </c>
      <c r="D635" t="s">
        <v>628</v>
      </c>
      <c r="E635">
        <v>7612.9954505850001</v>
      </c>
      <c r="F635">
        <v>3834.65</v>
      </c>
      <c r="G635">
        <v>-5.44670097556003</v>
      </c>
      <c r="H635">
        <v>-3.52251244866983</v>
      </c>
      <c r="I635">
        <v>-4.2355924179123701</v>
      </c>
      <c r="J635">
        <v>0.242683901370014</v>
      </c>
      <c r="K635">
        <v>3775.5779880422201</v>
      </c>
      <c r="L635">
        <v>3498.7655435768202</v>
      </c>
      <c r="M635">
        <v>47.653366890038598</v>
      </c>
      <c r="N635">
        <v>0.420433196109531</v>
      </c>
      <c r="O635">
        <v>11.843323380230199</v>
      </c>
      <c r="P635">
        <v>26.7003684062711</v>
      </c>
      <c r="Q635">
        <v>-4.0027596279811999E-2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Row],[Ticker]],[1]!Table2[[Symbol]:[Industry]],2,FALSE),"-")</f>
        <v>-</v>
      </c>
      <c r="D636" t="s">
        <v>46</v>
      </c>
      <c r="E636">
        <v>7595.6283884000004</v>
      </c>
      <c r="F636">
        <v>556.4</v>
      </c>
      <c r="G636">
        <v>104.09347129228701</v>
      </c>
      <c r="H636">
        <v>16.5943444502579</v>
      </c>
      <c r="I636">
        <v>41.665712984654903</v>
      </c>
      <c r="J636">
        <v>8.2188845677730296</v>
      </c>
      <c r="K636">
        <v>467.24365890857098</v>
      </c>
      <c r="L636">
        <v>369.44667729910901</v>
      </c>
      <c r="M636">
        <v>78.058576476992499</v>
      </c>
      <c r="N636">
        <v>0.61567110440834905</v>
      </c>
      <c r="O636">
        <v>3.33393242271748</v>
      </c>
      <c r="P636">
        <v>140.50140479792501</v>
      </c>
      <c r="Q636">
        <v>0.181732748676455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Row],[Ticker]],[1]!Table2[[Symbol]:[Industry]],2,FALSE),"-")</f>
        <v>-</v>
      </c>
      <c r="D637" t="s">
        <v>46</v>
      </c>
      <c r="E637">
        <v>7574.666572655</v>
      </c>
      <c r="F637">
        <v>518.04999999999995</v>
      </c>
      <c r="G637">
        <v>68.189084512268195</v>
      </c>
      <c r="H637">
        <v>-4.4966253369731</v>
      </c>
      <c r="I637">
        <v>14.5207201592487</v>
      </c>
      <c r="J637">
        <v>-0.56728040661253898</v>
      </c>
      <c r="K637">
        <v>501.27983267896502</v>
      </c>
      <c r="L637">
        <v>429.49102271256999</v>
      </c>
      <c r="M637">
        <v>47.7496468782766</v>
      </c>
      <c r="N637">
        <v>0.45362237643865899</v>
      </c>
      <c r="O637">
        <v>8.8698002123347202</v>
      </c>
      <c r="P637">
        <v>103.117035875318</v>
      </c>
      <c r="Q637">
        <v>-2.5169103398749001E-2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Row],[Ticker]],[1]!Table2[[Symbol]:[Industry]],2,FALSE),"-")</f>
        <v>-</v>
      </c>
      <c r="D638" t="s">
        <v>95</v>
      </c>
      <c r="E638">
        <v>7540.801468785</v>
      </c>
      <c r="F638">
        <v>970.45</v>
      </c>
      <c r="G638">
        <v>107.448248428337</v>
      </c>
      <c r="H638">
        <v>-18.660946551312801</v>
      </c>
      <c r="I638">
        <v>8.2682521242594191</v>
      </c>
      <c r="J638">
        <v>-3.1585214982763201</v>
      </c>
      <c r="K638">
        <v>969.79089030707598</v>
      </c>
      <c r="L638">
        <v>804.86734859032504</v>
      </c>
      <c r="M638">
        <v>48.151495965521597</v>
      </c>
      <c r="N638">
        <v>1.18225185701164</v>
      </c>
      <c r="O638">
        <v>21.283940440001999</v>
      </c>
      <c r="P638">
        <v>155.38157894736801</v>
      </c>
    </row>
    <row r="639" spans="1:17" x14ac:dyDescent="0.3">
      <c r="A639" t="s">
        <v>1408</v>
      </c>
      <c r="B639" t="s">
        <v>1409</v>
      </c>
      <c r="C639" t="str">
        <f>IFERROR(VLOOKUP(Table1[[#This Row],[Ticker]],[1]!Table2[[Symbol]:[Industry]],2,FALSE),"-")</f>
        <v>-</v>
      </c>
      <c r="D639" t="s">
        <v>628</v>
      </c>
      <c r="E639">
        <v>7538.5644380000003</v>
      </c>
      <c r="F639">
        <v>375.95</v>
      </c>
      <c r="G639">
        <v>-4.8601412527283898</v>
      </c>
      <c r="H639">
        <v>5.54086524281555</v>
      </c>
      <c r="I639">
        <v>19.927014847754599</v>
      </c>
      <c r="J639">
        <v>1.2375382996145901</v>
      </c>
      <c r="K639">
        <v>354.674967386898</v>
      </c>
      <c r="L639">
        <v>344.08355084913802</v>
      </c>
      <c r="M639">
        <v>63.7473657293598</v>
      </c>
      <c r="N639">
        <v>3.4272367486392299</v>
      </c>
      <c r="O639">
        <v>16.2255619098284</v>
      </c>
      <c r="P639">
        <v>40.410830999066199</v>
      </c>
      <c r="Q639">
        <v>0.13760641168747201</v>
      </c>
    </row>
    <row r="640" spans="1:17" x14ac:dyDescent="0.3">
      <c r="A640" t="s">
        <v>1410</v>
      </c>
      <c r="B640" t="s">
        <v>1411</v>
      </c>
      <c r="C640" t="str">
        <f>IFERROR(VLOOKUP(Table1[[#This Row],[Ticker]],[1]!Table2[[Symbol]:[Industry]],2,FALSE),"-")</f>
        <v>-</v>
      </c>
      <c r="D640" t="s">
        <v>46</v>
      </c>
      <c r="E640">
        <v>7528.5869629949902</v>
      </c>
      <c r="F640">
        <v>202.79</v>
      </c>
      <c r="G640">
        <v>30.647570431015001</v>
      </c>
      <c r="H640">
        <v>-0.31946792755178199</v>
      </c>
      <c r="I640">
        <v>-29.890230278107399</v>
      </c>
      <c r="J640">
        <v>2.7796095361446702</v>
      </c>
      <c r="K640">
        <v>199.97747551898101</v>
      </c>
      <c r="L640">
        <v>189.72553597004699</v>
      </c>
      <c r="M640">
        <v>52.360760255530799</v>
      </c>
      <c r="N640">
        <v>1.64375021527624</v>
      </c>
      <c r="O640">
        <v>22.9350559692292</v>
      </c>
      <c r="P640">
        <v>65.205702647657802</v>
      </c>
      <c r="Q640">
        <v>0.15244627144581399</v>
      </c>
    </row>
    <row r="641" spans="1:17" hidden="1" x14ac:dyDescent="0.3">
      <c r="A641" t="s">
        <v>1412</v>
      </c>
      <c r="B641" t="s">
        <v>1413</v>
      </c>
      <c r="C641" t="str">
        <f>IFERROR(VLOOKUP(Table1[[#This Row],[Ticker]],[1]!Table2[[Symbol]:[Industry]],2,FALSE),"-")</f>
        <v>-</v>
      </c>
      <c r="D641" t="s">
        <v>130</v>
      </c>
      <c r="E641">
        <v>7517.107841475</v>
      </c>
      <c r="F641">
        <v>311.55</v>
      </c>
      <c r="G641">
        <v>213.06845106397</v>
      </c>
      <c r="H641">
        <v>-18.418498672437</v>
      </c>
      <c r="I641">
        <v>47.588585937464103</v>
      </c>
      <c r="J641">
        <v>-6.56164014018883</v>
      </c>
      <c r="K641">
        <v>315.01456395026099</v>
      </c>
      <c r="L641">
        <v>231.54650988953</v>
      </c>
      <c r="M641">
        <v>36.543563091195701</v>
      </c>
      <c r="N641">
        <v>0.66297048976792095</v>
      </c>
      <c r="O641">
        <v>23.254694270582501</v>
      </c>
      <c r="P641">
        <v>295.61904761904702</v>
      </c>
      <c r="Q641">
        <v>0.11438121994750799</v>
      </c>
    </row>
    <row r="642" spans="1:17" x14ac:dyDescent="0.3">
      <c r="A642" t="s">
        <v>1414</v>
      </c>
      <c r="B642" t="s">
        <v>1415</v>
      </c>
      <c r="C642" t="str">
        <f>IFERROR(VLOOKUP(Table1[[#This Row],[Ticker]],[1]!Table2[[Symbol]:[Industry]],2,FALSE),"-")</f>
        <v>-</v>
      </c>
      <c r="D642" t="s">
        <v>379</v>
      </c>
      <c r="E642">
        <v>7482.9270848639999</v>
      </c>
      <c r="F642">
        <v>91.84</v>
      </c>
      <c r="G642">
        <v>14.9816737889574</v>
      </c>
      <c r="H642">
        <v>9.4588908138233805</v>
      </c>
      <c r="I642">
        <v>0.313632599837738</v>
      </c>
      <c r="J642">
        <v>10.7564915842582</v>
      </c>
      <c r="K642">
        <v>82.023277114141905</v>
      </c>
      <c r="L642">
        <v>73.862976709855005</v>
      </c>
      <c r="M642">
        <v>62.267931265631901</v>
      </c>
      <c r="N642">
        <v>1.34274094477919</v>
      </c>
      <c r="O642">
        <v>7.0884146341463303</v>
      </c>
      <c r="P642">
        <v>56.589940323955602</v>
      </c>
      <c r="Q642">
        <v>8.2590988675223007E-2</v>
      </c>
    </row>
    <row r="643" spans="1:17" x14ac:dyDescent="0.3">
      <c r="A643" t="s">
        <v>1416</v>
      </c>
      <c r="B643" t="s">
        <v>1417</v>
      </c>
      <c r="C643" t="str">
        <f>IFERROR(VLOOKUP(Table1[[#This Row],[Ticker]],[1]!Table2[[Symbol]:[Industry]],2,FALSE),"-")</f>
        <v>-</v>
      </c>
      <c r="D643" t="s">
        <v>60</v>
      </c>
      <c r="E643">
        <v>7449.0685309520004</v>
      </c>
      <c r="F643">
        <v>229.54</v>
      </c>
      <c r="G643">
        <v>-30.8082415588526</v>
      </c>
      <c r="H643">
        <v>-9.4668347134468807</v>
      </c>
      <c r="I643">
        <v>-54.796536318319198</v>
      </c>
      <c r="J643">
        <v>-0.93362503335598701</v>
      </c>
      <c r="K643">
        <v>239.85538886160001</v>
      </c>
      <c r="L643">
        <v>269.69871308322399</v>
      </c>
      <c r="M643">
        <v>48.714116769364701</v>
      </c>
      <c r="N643">
        <v>0.40605011591058299</v>
      </c>
      <c r="O643">
        <v>105.97717173477299</v>
      </c>
      <c r="P643">
        <v>17.052524222335499</v>
      </c>
      <c r="Q643">
        <v>-2.9831271299109001E-2</v>
      </c>
    </row>
    <row r="644" spans="1:17" hidden="1" x14ac:dyDescent="0.3">
      <c r="A644" t="s">
        <v>1418</v>
      </c>
      <c r="B644" t="s">
        <v>1419</v>
      </c>
      <c r="C644" t="str">
        <f>IFERROR(VLOOKUP(Table1[[#This Row],[Ticker]],[1]!Table2[[Symbol]:[Industry]],2,FALSE),"-")</f>
        <v>-</v>
      </c>
      <c r="E644">
        <v>7448.3156448</v>
      </c>
      <c r="F644">
        <v>3388.95</v>
      </c>
      <c r="G644">
        <v>-5.0081068792254104</v>
      </c>
      <c r="H644">
        <v>-1.0946097835481601</v>
      </c>
      <c r="I644">
        <v>20.2389597854092</v>
      </c>
      <c r="J644">
        <v>7.1675891979998898</v>
      </c>
      <c r="K644">
        <v>3256.4992743727498</v>
      </c>
      <c r="L644">
        <v>2829.56815527456</v>
      </c>
      <c r="M644">
        <v>56.955132251280602</v>
      </c>
      <c r="N644">
        <v>0.78884314679742396</v>
      </c>
      <c r="O644">
        <v>14.7848153557886</v>
      </c>
      <c r="P644">
        <v>61.4554549785612</v>
      </c>
      <c r="Q644">
        <v>0.106598664297711</v>
      </c>
    </row>
    <row r="645" spans="1:17" x14ac:dyDescent="0.3">
      <c r="A645" t="s">
        <v>1420</v>
      </c>
      <c r="B645" t="s">
        <v>1421</v>
      </c>
      <c r="C645" t="str">
        <f>IFERROR(VLOOKUP(Table1[[#This Row],[Ticker]],[1]!Table2[[Symbol]:[Industry]],2,FALSE),"-")</f>
        <v>-</v>
      </c>
      <c r="D645" t="s">
        <v>416</v>
      </c>
      <c r="E645">
        <v>7446.8414760449996</v>
      </c>
      <c r="F645">
        <v>673.55</v>
      </c>
      <c r="G645">
        <v>-23.509962352678698</v>
      </c>
      <c r="H645">
        <v>-5.2169264335558703</v>
      </c>
      <c r="I645">
        <v>-20.060145751628198</v>
      </c>
      <c r="J645">
        <v>-3.4596180813652899</v>
      </c>
      <c r="K645">
        <v>666.05123647631899</v>
      </c>
      <c r="L645">
        <v>650.34889168457698</v>
      </c>
      <c r="M645">
        <v>46.7459371713773</v>
      </c>
      <c r="N645">
        <v>0.64591790391796799</v>
      </c>
      <c r="O645">
        <v>15.210452082250701</v>
      </c>
      <c r="P645">
        <v>29.193440107413402</v>
      </c>
      <c r="Q645">
        <v>-4.9223157330534999E-2</v>
      </c>
    </row>
    <row r="646" spans="1:17" hidden="1" x14ac:dyDescent="0.3">
      <c r="A646" t="s">
        <v>1422</v>
      </c>
      <c r="B646" t="s">
        <v>1423</v>
      </c>
      <c r="C646" t="str">
        <f>IFERROR(VLOOKUP(Table1[[#This Row],[Ticker]],[1]!Table2[[Symbol]:[Industry]],2,FALSE),"-")</f>
        <v>-</v>
      </c>
      <c r="D646" t="s">
        <v>1424</v>
      </c>
      <c r="E646">
        <v>7353.3567716399903</v>
      </c>
      <c r="F646">
        <v>576.4</v>
      </c>
      <c r="G646">
        <v>-7.6365552539782096</v>
      </c>
      <c r="H646">
        <v>-10.188481132403901</v>
      </c>
      <c r="I646">
        <v>-7.7385582770110499</v>
      </c>
      <c r="J646">
        <v>-2.0441207016015901</v>
      </c>
      <c r="K646">
        <v>580.45968821208703</v>
      </c>
      <c r="L646">
        <v>539.88628908346902</v>
      </c>
      <c r="M646">
        <v>55.490752707770298</v>
      </c>
      <c r="N646">
        <v>0.38877604818123601</v>
      </c>
      <c r="O646">
        <v>14.8507980569049</v>
      </c>
      <c r="P646">
        <v>48.480164863472403</v>
      </c>
      <c r="Q646">
        <v>5.6149587436548999E-2</v>
      </c>
    </row>
    <row r="647" spans="1:17" hidden="1" x14ac:dyDescent="0.3">
      <c r="A647" t="s">
        <v>1425</v>
      </c>
      <c r="B647" t="s">
        <v>1426</v>
      </c>
      <c r="C647" t="str">
        <f>IFERROR(VLOOKUP(Table1[[#This Row],[Ticker]],[1]!Table2[[Symbol]:[Industry]],2,FALSE),"-")</f>
        <v>-</v>
      </c>
      <c r="E647">
        <v>7347.94964453999</v>
      </c>
      <c r="F647">
        <v>1815.9</v>
      </c>
      <c r="G647">
        <v>79.340555224622506</v>
      </c>
      <c r="H647">
        <v>61.837952739244102</v>
      </c>
      <c r="I647">
        <v>25.269498732428001</v>
      </c>
      <c r="J647">
        <v>8.4750441316024698</v>
      </c>
      <c r="K647">
        <v>1417.9948573351101</v>
      </c>
      <c r="M647">
        <v>66.201071409919507</v>
      </c>
      <c r="N647">
        <v>1.8783428779175899</v>
      </c>
      <c r="O647">
        <v>9.4746406740459292</v>
      </c>
      <c r="P647">
        <v>134.30967741935399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Row],[Ticker]],[1]!Table2[[Symbol]:[Industry]],2,FALSE),"-")</f>
        <v>-</v>
      </c>
      <c r="D648" t="s">
        <v>804</v>
      </c>
      <c r="E648">
        <v>7325.6159148119996</v>
      </c>
      <c r="F648">
        <v>41.34</v>
      </c>
      <c r="G648">
        <v>-24.362421819503101</v>
      </c>
      <c r="H648">
        <v>-2.7298681814809802</v>
      </c>
      <c r="I648">
        <v>-27.168617405979699</v>
      </c>
      <c r="J648">
        <v>-4.39050043430648</v>
      </c>
      <c r="K648">
        <v>42.244697358948898</v>
      </c>
      <c r="L648">
        <v>43.514600068776303</v>
      </c>
      <c r="M648">
        <v>45.499826506110203</v>
      </c>
      <c r="N648">
        <v>1.7926335097219499</v>
      </c>
      <c r="O648">
        <v>30.624092888243801</v>
      </c>
      <c r="P648">
        <v>11.7297297297297</v>
      </c>
      <c r="Q648">
        <v>2.7155102777923001E-2</v>
      </c>
    </row>
    <row r="649" spans="1:17" x14ac:dyDescent="0.3">
      <c r="A649" t="s">
        <v>1429</v>
      </c>
      <c r="B649" t="s">
        <v>1430</v>
      </c>
      <c r="C649" t="str">
        <f>IFERROR(VLOOKUP(Table1[[#This Row],[Ticker]],[1]!Table2[[Symbol]:[Industry]],2,FALSE),"-")</f>
        <v>-</v>
      </c>
      <c r="D649" t="s">
        <v>24</v>
      </c>
      <c r="E649">
        <v>7325.3382620399998</v>
      </c>
      <c r="F649">
        <v>462.6</v>
      </c>
      <c r="G649">
        <v>-22.425612569418</v>
      </c>
      <c r="H649">
        <v>-6.49630726549921</v>
      </c>
      <c r="I649">
        <v>-23.2241386215034</v>
      </c>
      <c r="J649">
        <v>-2.4740042706236101</v>
      </c>
      <c r="K649">
        <v>470.76333527825301</v>
      </c>
      <c r="L649">
        <v>483.26575146123002</v>
      </c>
      <c r="M649">
        <v>46.948088441592702</v>
      </c>
      <c r="N649">
        <v>1.19599671859256</v>
      </c>
      <c r="O649">
        <v>32.155209684392503</v>
      </c>
      <c r="P649">
        <v>5.9065934065933998</v>
      </c>
    </row>
    <row r="650" spans="1:17" x14ac:dyDescent="0.3">
      <c r="A650" t="s">
        <v>1431</v>
      </c>
      <c r="B650" t="s">
        <v>1432</v>
      </c>
      <c r="C650" t="str">
        <f>IFERROR(VLOOKUP(Table1[[#This Row],[Ticker]],[1]!Table2[[Symbol]:[Industry]],2,FALSE),"-")</f>
        <v>-</v>
      </c>
      <c r="D650" t="s">
        <v>400</v>
      </c>
      <c r="E650">
        <v>7288.99861073999</v>
      </c>
      <c r="F650">
        <v>318.45</v>
      </c>
      <c r="G650">
        <v>-44.488948394614297</v>
      </c>
      <c r="H650">
        <v>7.2668394239164904</v>
      </c>
      <c r="I650">
        <v>-26.3510356723394</v>
      </c>
      <c r="J650">
        <v>0.97441735530813001</v>
      </c>
      <c r="K650">
        <v>304.11177072061298</v>
      </c>
      <c r="L650">
        <v>321.82776746124699</v>
      </c>
      <c r="M650">
        <v>59.214581200411502</v>
      </c>
      <c r="N650">
        <v>0.61681267146972996</v>
      </c>
      <c r="O650">
        <v>47.872507457999603</v>
      </c>
      <c r="P650">
        <v>23.3585124927367</v>
      </c>
      <c r="Q650">
        <v>-6.7366859629760002E-3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Row],[Ticker]],[1]!Table2[[Symbol]:[Industry]],2,FALSE),"-")</f>
        <v>-</v>
      </c>
      <c r="D651" t="s">
        <v>1435</v>
      </c>
      <c r="E651">
        <v>7284.0089610000005</v>
      </c>
      <c r="F651">
        <v>558</v>
      </c>
      <c r="G651">
        <v>-15.265857783947199</v>
      </c>
      <c r="H651">
        <v>5.9660345294038297</v>
      </c>
      <c r="I651">
        <v>-26.3590869179226</v>
      </c>
      <c r="J651">
        <v>0.51069782277412301</v>
      </c>
      <c r="K651">
        <v>513.59947860092802</v>
      </c>
      <c r="L651">
        <v>502.92808443224101</v>
      </c>
      <c r="M651">
        <v>67.0193931867354</v>
      </c>
      <c r="N651">
        <v>3.7360952240672298</v>
      </c>
      <c r="O651">
        <v>19.955197132616401</v>
      </c>
      <c r="P651">
        <v>42.692750287686998</v>
      </c>
      <c r="Q651">
        <v>3.9333967749582997E-2</v>
      </c>
    </row>
    <row r="652" spans="1:17" x14ac:dyDescent="0.3">
      <c r="A652" t="s">
        <v>1436</v>
      </c>
      <c r="B652" t="s">
        <v>1437</v>
      </c>
      <c r="C652" t="str">
        <f>IFERROR(VLOOKUP(Table1[[#This Row],[Ticker]],[1]!Table2[[Symbol]:[Industry]],2,FALSE),"-")</f>
        <v>-</v>
      </c>
      <c r="D652" t="s">
        <v>21</v>
      </c>
      <c r="E652">
        <v>7260.9304697600001</v>
      </c>
      <c r="F652">
        <v>876.8</v>
      </c>
      <c r="G652">
        <v>68.1448994743388</v>
      </c>
      <c r="H652">
        <v>-3.7557551224537602</v>
      </c>
      <c r="I652">
        <v>76.950761163512695</v>
      </c>
      <c r="J652">
        <v>-2.1396192036320798</v>
      </c>
      <c r="K652">
        <v>844.82680951614702</v>
      </c>
      <c r="L652">
        <v>671.43997543643002</v>
      </c>
      <c r="M652">
        <v>45.848993799192897</v>
      </c>
      <c r="N652">
        <v>0.88573927129566199</v>
      </c>
      <c r="O652">
        <v>5.8052007299269999</v>
      </c>
      <c r="P652">
        <v>111.277108433734</v>
      </c>
      <c r="Q652">
        <v>0.13579244135052701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Row],[Ticker]],[1]!Table2[[Symbol]:[Industry]],2,FALSE),"-")</f>
        <v>-</v>
      </c>
      <c r="D653" t="s">
        <v>379</v>
      </c>
      <c r="E653">
        <v>7249.2770167999997</v>
      </c>
      <c r="F653">
        <v>147.77000000000001</v>
      </c>
      <c r="G653">
        <v>80.505321310085705</v>
      </c>
      <c r="H653">
        <v>10.6862487328186</v>
      </c>
      <c r="I653">
        <v>2.4315357694650399</v>
      </c>
      <c r="J653">
        <v>-2.7617802271134999</v>
      </c>
      <c r="K653">
        <v>132.43416227461501</v>
      </c>
      <c r="L653">
        <v>105.952317942742</v>
      </c>
      <c r="M653">
        <v>51.293301218154099</v>
      </c>
      <c r="N653">
        <v>1.36797042456544</v>
      </c>
      <c r="O653">
        <v>15.0098125465249</v>
      </c>
      <c r="P653">
        <v>127.163720215219</v>
      </c>
      <c r="Q653">
        <v>7.8341579826621002E-2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Row],[Ticker]],[1]!Table2[[Symbol]:[Industry]],2,FALSE),"-")</f>
        <v>-</v>
      </c>
      <c r="D654" t="s">
        <v>124</v>
      </c>
      <c r="E654">
        <v>7211.2846488149899</v>
      </c>
      <c r="F654">
        <v>1195.3499999999999</v>
      </c>
      <c r="G654">
        <v>30.2820169121341</v>
      </c>
      <c r="H654">
        <v>12.7715201807043</v>
      </c>
      <c r="I654">
        <v>1.33122907731266</v>
      </c>
      <c r="J654">
        <v>-7.2822651401888301</v>
      </c>
      <c r="K654">
        <v>1083.20686620014</v>
      </c>
      <c r="L654">
        <v>922.68889939120902</v>
      </c>
      <c r="M654">
        <v>53.676757300297901</v>
      </c>
      <c r="N654">
        <v>1.6600645485793899</v>
      </c>
      <c r="O654">
        <v>12.611369055088399</v>
      </c>
      <c r="P654">
        <v>83.547024952015306</v>
      </c>
      <c r="Q654">
        <v>5.8825881489570998E-2</v>
      </c>
    </row>
    <row r="655" spans="1:17" x14ac:dyDescent="0.3">
      <c r="A655" t="s">
        <v>1442</v>
      </c>
      <c r="B655" t="s">
        <v>1443</v>
      </c>
      <c r="C655" t="str">
        <f>IFERROR(VLOOKUP(Table1[[#This Row],[Ticker]],[1]!Table2[[Symbol]:[Industry]],2,FALSE),"-")</f>
        <v>-</v>
      </c>
      <c r="D655" t="s">
        <v>198</v>
      </c>
      <c r="E655">
        <v>7208.2782543800004</v>
      </c>
      <c r="F655">
        <v>520.6</v>
      </c>
      <c r="G655">
        <v>-1.0811120242516501</v>
      </c>
      <c r="H655">
        <v>-0.66330732649229096</v>
      </c>
      <c r="I655">
        <v>17.807599245350101</v>
      </c>
      <c r="J655">
        <v>-2.4870842800350301</v>
      </c>
      <c r="K655">
        <v>499.68634978259797</v>
      </c>
      <c r="L655">
        <v>438.96342133078701</v>
      </c>
      <c r="M655">
        <v>40.928338308376702</v>
      </c>
      <c r="N655">
        <v>0.48915627432979902</v>
      </c>
      <c r="O655">
        <v>8.7111025739531307</v>
      </c>
      <c r="P655">
        <v>47.166077738515902</v>
      </c>
      <c r="Q655">
        <v>2.8480720015641999E-2</v>
      </c>
    </row>
    <row r="656" spans="1:17" x14ac:dyDescent="0.3">
      <c r="A656" t="s">
        <v>1444</v>
      </c>
      <c r="B656" t="s">
        <v>1445</v>
      </c>
      <c r="C656" t="str">
        <f>IFERROR(VLOOKUP(Table1[[#This Row],[Ticker]],[1]!Table2[[Symbol]:[Industry]],2,FALSE),"-")</f>
        <v>-</v>
      </c>
      <c r="D656" t="s">
        <v>198</v>
      </c>
      <c r="E656">
        <v>7185.1980946800004</v>
      </c>
      <c r="F656">
        <v>1773.3</v>
      </c>
      <c r="G656">
        <v>87.044356170643596</v>
      </c>
      <c r="H656">
        <v>6.1911583733975801</v>
      </c>
      <c r="I656">
        <v>15.299440718926601</v>
      </c>
      <c r="J656">
        <v>7.0942555136725396</v>
      </c>
      <c r="K656">
        <v>1597.9529921322101</v>
      </c>
      <c r="L656">
        <v>1341.9679348945899</v>
      </c>
      <c r="M656">
        <v>62.132455376072699</v>
      </c>
      <c r="N656">
        <v>1.03984757951747</v>
      </c>
      <c r="O656">
        <v>8.8197146562905395</v>
      </c>
      <c r="P656">
        <v>116.78484107579401</v>
      </c>
      <c r="Q656">
        <v>4.6216215545812997E-2</v>
      </c>
    </row>
    <row r="657" spans="1:17" x14ac:dyDescent="0.3">
      <c r="A657" t="s">
        <v>1446</v>
      </c>
      <c r="B657" t="s">
        <v>1447</v>
      </c>
      <c r="C657" t="str">
        <f>IFERROR(VLOOKUP(Table1[[#This Row],[Ticker]],[1]!Table2[[Symbol]:[Industry]],2,FALSE),"-")</f>
        <v>-</v>
      </c>
      <c r="D657" t="s">
        <v>1448</v>
      </c>
      <c r="E657">
        <v>7182.3091990379999</v>
      </c>
      <c r="F657">
        <v>225.59</v>
      </c>
      <c r="G657">
        <v>-27.215531772886798</v>
      </c>
      <c r="H657">
        <v>9.2610797753574605</v>
      </c>
      <c r="I657">
        <v>-3.2232830770905601</v>
      </c>
      <c r="J657">
        <v>0.49499180902579298</v>
      </c>
      <c r="K657">
        <v>210.72420682181399</v>
      </c>
      <c r="L657">
        <v>197.253143996456</v>
      </c>
      <c r="M657">
        <v>55.138019075453698</v>
      </c>
      <c r="N657">
        <v>0.58815702301383999</v>
      </c>
      <c r="O657">
        <v>7.2299304047165096</v>
      </c>
      <c r="P657">
        <v>33.012971698113198</v>
      </c>
      <c r="Q657">
        <v>-5.4100936475647003E-2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Row],[Ticker]],[1]!Table2[[Symbol]:[Industry]],2,FALSE),"-")</f>
        <v>-</v>
      </c>
      <c r="D658" t="s">
        <v>46</v>
      </c>
      <c r="E658">
        <v>7169.6709621800001</v>
      </c>
      <c r="F658">
        <v>255.4</v>
      </c>
      <c r="G658">
        <v>129.47304160991899</v>
      </c>
      <c r="H658">
        <v>10.911181642056301</v>
      </c>
      <c r="I658">
        <v>25.367867242304801</v>
      </c>
      <c r="J658">
        <v>4.6426635411435502</v>
      </c>
      <c r="K658">
        <v>224.55974513631401</v>
      </c>
      <c r="L658">
        <v>177.85230966396</v>
      </c>
      <c r="M658">
        <v>61.290437454480703</v>
      </c>
      <c r="N658">
        <v>0.88937443755956502</v>
      </c>
      <c r="O658">
        <v>6.4604541895066401</v>
      </c>
      <c r="P658">
        <v>187.12759977515401</v>
      </c>
      <c r="Q658">
        <v>8.8754236085367005E-2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Row],[Ticker]],[1]!Table2[[Symbol]:[Industry]],2,FALSE),"-")</f>
        <v>-</v>
      </c>
      <c r="D659" t="s">
        <v>287</v>
      </c>
      <c r="E659">
        <v>7168.02550737</v>
      </c>
      <c r="F659">
        <v>1725.15</v>
      </c>
      <c r="G659">
        <v>56.129086908832399</v>
      </c>
      <c r="H659">
        <v>26.492457872016001</v>
      </c>
      <c r="I659">
        <v>50.929955560514401</v>
      </c>
      <c r="J659">
        <v>15.3065244127996</v>
      </c>
      <c r="K659">
        <v>1448.86640361067</v>
      </c>
      <c r="L659">
        <v>1230.3082892499699</v>
      </c>
      <c r="M659">
        <v>72.711306665305798</v>
      </c>
      <c r="N659">
        <v>2.35805729548846</v>
      </c>
      <c r="O659">
        <v>5.3792423847201603</v>
      </c>
      <c r="P659">
        <v>100.121802679658</v>
      </c>
      <c r="Q659">
        <v>0.12485143828018801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Row],[Ticker]],[1]!Table2[[Symbol]:[Industry]],2,FALSE),"-")</f>
        <v>-</v>
      </c>
      <c r="D660" t="s">
        <v>198</v>
      </c>
      <c r="E660">
        <v>7158.4957499000002</v>
      </c>
      <c r="F660">
        <v>498.35</v>
      </c>
      <c r="G660">
        <v>95.178254985538601</v>
      </c>
      <c r="H660">
        <v>0.83672055512297905</v>
      </c>
      <c r="I660">
        <v>15.033872664608801</v>
      </c>
      <c r="J660">
        <v>3.7341897093094998</v>
      </c>
      <c r="K660">
        <v>452.40056935851999</v>
      </c>
      <c r="L660">
        <v>378.71164812961302</v>
      </c>
      <c r="M660">
        <v>57.987765786889597</v>
      </c>
      <c r="N660">
        <v>0.52744586731163601</v>
      </c>
      <c r="O660">
        <v>4.6152302598575199</v>
      </c>
      <c r="P660">
        <v>130.71759259259201</v>
      </c>
      <c r="Q660">
        <v>0.13748323343493599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Row],[Ticker]],[1]!Table2[[Symbol]:[Industry]],2,FALSE),"-")</f>
        <v>-</v>
      </c>
      <c r="D661" t="s">
        <v>77</v>
      </c>
      <c r="E661">
        <v>7155.0414430000001</v>
      </c>
      <c r="F661">
        <v>349.25</v>
      </c>
      <c r="G661">
        <v>111.03221353124</v>
      </c>
      <c r="H661">
        <v>21.776323872430801</v>
      </c>
      <c r="I661">
        <v>8.7601993295035694</v>
      </c>
      <c r="J661">
        <v>1.62015773415277</v>
      </c>
      <c r="K661">
        <v>282.92973981687902</v>
      </c>
      <c r="L661">
        <v>236.49945675278201</v>
      </c>
      <c r="M661">
        <v>76.963295966454396</v>
      </c>
      <c r="N661">
        <v>1.9461854273274499</v>
      </c>
      <c r="O661">
        <v>4.08017179670723</v>
      </c>
      <c r="P661">
        <v>151.98412698412699</v>
      </c>
      <c r="Q661">
        <v>6.6831650094185999E-2</v>
      </c>
    </row>
    <row r="662" spans="1:17" x14ac:dyDescent="0.3">
      <c r="A662" t="s">
        <v>1457</v>
      </c>
      <c r="B662" t="s">
        <v>1458</v>
      </c>
      <c r="C662" t="str">
        <f>IFERROR(VLOOKUP(Table1[[#This Row],[Ticker]],[1]!Table2[[Symbol]:[Industry]],2,FALSE),"-")</f>
        <v>-</v>
      </c>
      <c r="D662" t="s">
        <v>548</v>
      </c>
      <c r="E662">
        <v>7147.7966575350001</v>
      </c>
      <c r="F662">
        <v>258.45</v>
      </c>
      <c r="G662">
        <v>-30.428608305131</v>
      </c>
      <c r="H662">
        <v>-0.85353415922318798</v>
      </c>
      <c r="I662">
        <v>-19.088553975707999</v>
      </c>
      <c r="J662">
        <v>-0.67075129765987196</v>
      </c>
      <c r="K662">
        <v>257.67642779312803</v>
      </c>
      <c r="L662">
        <v>260.39338063221697</v>
      </c>
      <c r="M662">
        <v>44.0408431828305</v>
      </c>
      <c r="N662">
        <v>0.99459660781760795</v>
      </c>
      <c r="O662">
        <v>24.182627200618999</v>
      </c>
      <c r="P662">
        <v>17.477272727272702</v>
      </c>
      <c r="Q662">
        <v>-3.2814676910052E-2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Row],[Ticker]],[1]!Table2[[Symbol]:[Industry]],2,FALSE),"-")</f>
        <v>-</v>
      </c>
      <c r="D663" t="s">
        <v>98</v>
      </c>
      <c r="E663">
        <v>7138.1478463649901</v>
      </c>
      <c r="F663">
        <v>1498.95</v>
      </c>
      <c r="G663">
        <v>-32.1761785386377</v>
      </c>
      <c r="H663">
        <v>3.9919640236884599</v>
      </c>
      <c r="I663">
        <v>-11.001287212511</v>
      </c>
      <c r="J663">
        <v>-2.6595720365103599</v>
      </c>
      <c r="K663">
        <v>1428.5996802228001</v>
      </c>
      <c r="L663">
        <v>1413.2252748665701</v>
      </c>
      <c r="M663">
        <v>58.4410117719572</v>
      </c>
      <c r="N663">
        <v>1.09686772518126</v>
      </c>
      <c r="O663">
        <v>12.0751192501417</v>
      </c>
      <c r="P663">
        <v>19.916</v>
      </c>
      <c r="Q663">
        <v>-0.14222499568504801</v>
      </c>
    </row>
    <row r="664" spans="1:17" hidden="1" x14ac:dyDescent="0.3">
      <c r="A664" t="s">
        <v>1461</v>
      </c>
      <c r="B664" t="s">
        <v>1462</v>
      </c>
      <c r="C664" t="str">
        <f>IFERROR(VLOOKUP(Table1[[#This Row],[Ticker]],[1]!Table2[[Symbol]:[Industry]],2,FALSE),"-")</f>
        <v>-</v>
      </c>
      <c r="D664" t="s">
        <v>60</v>
      </c>
      <c r="E664">
        <v>7094.8420029250001</v>
      </c>
      <c r="F664">
        <v>1398.85</v>
      </c>
      <c r="G664">
        <v>118.115366446116</v>
      </c>
      <c r="H664">
        <v>15.404609966968501</v>
      </c>
      <c r="I664">
        <v>50.717730059387499</v>
      </c>
      <c r="J664">
        <v>-2.6129054483507699</v>
      </c>
      <c r="K664">
        <v>1187.6206574279599</v>
      </c>
      <c r="L664">
        <v>958.20360970109004</v>
      </c>
      <c r="M664">
        <v>70.712902974544207</v>
      </c>
      <c r="N664">
        <v>2.4128194626376902</v>
      </c>
      <c r="O664">
        <v>4.3500017871823404</v>
      </c>
      <c r="P664">
        <v>223.77039694479799</v>
      </c>
      <c r="Q664">
        <v>0.100698942524237</v>
      </c>
    </row>
    <row r="665" spans="1:17" hidden="1" x14ac:dyDescent="0.3">
      <c r="A665" t="s">
        <v>1463</v>
      </c>
      <c r="B665" t="s">
        <v>1464</v>
      </c>
      <c r="C665" t="str">
        <f>IFERROR(VLOOKUP(Table1[[#This Row],[Ticker]],[1]!Table2[[Symbol]:[Industry]],2,FALSE),"-")</f>
        <v>-</v>
      </c>
      <c r="D665" t="s">
        <v>804</v>
      </c>
      <c r="E665">
        <v>7058.8216199999997</v>
      </c>
      <c r="F665">
        <v>823</v>
      </c>
      <c r="G665">
        <v>108.329423117319</v>
      </c>
      <c r="H665">
        <v>-0.90982195668730503</v>
      </c>
      <c r="I665">
        <v>14.6478969264681</v>
      </c>
      <c r="J665">
        <v>7.0467316111965896</v>
      </c>
      <c r="K665">
        <v>781.223380141907</v>
      </c>
      <c r="L665">
        <v>642.66661978623597</v>
      </c>
      <c r="M665">
        <v>49.647726894816003</v>
      </c>
      <c r="N665">
        <v>1.0186176091919199</v>
      </c>
      <c r="O665">
        <v>13.0984204131227</v>
      </c>
      <c r="P665">
        <v>137.68953068592</v>
      </c>
      <c r="Q665">
        <v>6.4014437980763006E-2</v>
      </c>
    </row>
    <row r="666" spans="1:17" x14ac:dyDescent="0.3">
      <c r="A666" t="s">
        <v>1465</v>
      </c>
      <c r="B666" t="s">
        <v>1466</v>
      </c>
      <c r="C666" t="str">
        <f>IFERROR(VLOOKUP(Table1[[#This Row],[Ticker]],[1]!Table2[[Symbol]:[Industry]],2,FALSE),"-")</f>
        <v>-</v>
      </c>
      <c r="D666" t="s">
        <v>198</v>
      </c>
      <c r="E666">
        <v>7004.7447668550003</v>
      </c>
      <c r="F666">
        <v>2440.35</v>
      </c>
      <c r="G666">
        <v>159.361007887694</v>
      </c>
      <c r="H666">
        <v>6.6080284052513996</v>
      </c>
      <c r="I666">
        <v>63.028316102405498</v>
      </c>
      <c r="J666">
        <v>-0.90003483563836095</v>
      </c>
      <c r="K666">
        <v>2171.66979173855</v>
      </c>
      <c r="L666">
        <v>1595.893788799</v>
      </c>
      <c r="M666">
        <v>46.424041135399698</v>
      </c>
      <c r="N666">
        <v>0.47607510704990902</v>
      </c>
      <c r="O666">
        <v>20.970352613354599</v>
      </c>
      <c r="P666">
        <v>203.14906832298101</v>
      </c>
      <c r="Q666">
        <v>0.13125478183568801</v>
      </c>
    </row>
    <row r="667" spans="1:17" hidden="1" x14ac:dyDescent="0.3">
      <c r="A667" t="s">
        <v>1467</v>
      </c>
      <c r="B667" t="s">
        <v>1468</v>
      </c>
      <c r="C667" t="str">
        <f>IFERROR(VLOOKUP(Table1[[#This Row],[Ticker]],[1]!Table2[[Symbol]:[Industry]],2,FALSE),"-")</f>
        <v>-</v>
      </c>
      <c r="D667" t="s">
        <v>65</v>
      </c>
      <c r="E667">
        <v>7001.1056840359997</v>
      </c>
      <c r="F667">
        <v>97.94</v>
      </c>
      <c r="G667">
        <v>364.616684392389</v>
      </c>
      <c r="H667">
        <v>10.2194495087526</v>
      </c>
      <c r="I667">
        <v>76.629808822576805</v>
      </c>
      <c r="J667">
        <v>-3.7679422447028701</v>
      </c>
      <c r="K667">
        <v>86.257077855033401</v>
      </c>
      <c r="L667">
        <v>62.013184658960597</v>
      </c>
      <c r="M667">
        <v>56.438987985378198</v>
      </c>
      <c r="N667">
        <v>0.75134044556787605</v>
      </c>
      <c r="O667">
        <v>9.7610782111496803</v>
      </c>
      <c r="P667">
        <v>420.95744680850999</v>
      </c>
      <c r="Q667">
        <v>9.1387251959091004E-2</v>
      </c>
    </row>
    <row r="668" spans="1:17" x14ac:dyDescent="0.3">
      <c r="A668" t="s">
        <v>1469</v>
      </c>
      <c r="B668" t="s">
        <v>1470</v>
      </c>
      <c r="C668" t="str">
        <f>IFERROR(VLOOKUP(Table1[[#This Row],[Ticker]],[1]!Table2[[Symbol]:[Industry]],2,FALSE),"-")</f>
        <v>-</v>
      </c>
      <c r="D668" t="s">
        <v>24</v>
      </c>
      <c r="E668">
        <v>7000.8596112240002</v>
      </c>
      <c r="F668">
        <v>26.76</v>
      </c>
      <c r="G668">
        <v>25.037480357663402</v>
      </c>
      <c r="H668">
        <v>-2.8774486046111898</v>
      </c>
      <c r="I668">
        <v>-30.8942592182003</v>
      </c>
      <c r="J668">
        <v>-1.3488328581851201</v>
      </c>
      <c r="K668">
        <v>27.230270208375099</v>
      </c>
      <c r="L668">
        <v>26.257375450177801</v>
      </c>
      <c r="M668">
        <v>46.126896494947303</v>
      </c>
      <c r="N668">
        <v>1.1438784424828401</v>
      </c>
      <c r="O668">
        <v>37.824084706223601</v>
      </c>
      <c r="P668">
        <v>49.391477067533401</v>
      </c>
      <c r="Q668">
        <v>9.7927133715256007E-2</v>
      </c>
    </row>
    <row r="669" spans="1:17" x14ac:dyDescent="0.3">
      <c r="A669" t="s">
        <v>1471</v>
      </c>
      <c r="B669" t="s">
        <v>1472</v>
      </c>
      <c r="C669" t="str">
        <f>IFERROR(VLOOKUP(Table1[[#This Row],[Ticker]],[1]!Table2[[Symbol]:[Industry]],2,FALSE),"-")</f>
        <v>-</v>
      </c>
      <c r="D669" t="s">
        <v>1473</v>
      </c>
      <c r="E669">
        <v>6941.1786234000001</v>
      </c>
      <c r="F669">
        <v>906.85</v>
      </c>
      <c r="G669">
        <v>4.3217486953244704</v>
      </c>
      <c r="H669">
        <v>1.5008683876003399</v>
      </c>
      <c r="I669">
        <v>-12.878512767856201</v>
      </c>
      <c r="J669">
        <v>0.29206592557080102</v>
      </c>
      <c r="K669">
        <v>844.04968213139205</v>
      </c>
      <c r="L669">
        <v>776.78892515956602</v>
      </c>
      <c r="M669">
        <v>53.928879792959897</v>
      </c>
      <c r="N669">
        <v>0.71931839504756301</v>
      </c>
      <c r="O669">
        <v>9.1029387440039606</v>
      </c>
      <c r="P669">
        <v>53.313609467455599</v>
      </c>
      <c r="Q669">
        <v>-1.0258566726809E-2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Row],[Ticker]],[1]!Table2[[Symbol]:[Industry]],2,FALSE),"-")</f>
        <v>-</v>
      </c>
      <c r="D670" t="s">
        <v>471</v>
      </c>
      <c r="E670">
        <v>6872.6752793599999</v>
      </c>
      <c r="F670">
        <v>962.45</v>
      </c>
      <c r="G670">
        <v>53.267684969678903</v>
      </c>
      <c r="H670">
        <v>0.52721913545853405</v>
      </c>
      <c r="I670">
        <v>-11.117190976357101</v>
      </c>
      <c r="J670">
        <v>-1.78643270525891</v>
      </c>
      <c r="K670">
        <v>907.26372473887795</v>
      </c>
      <c r="L670">
        <v>820.33752293479097</v>
      </c>
      <c r="M670">
        <v>53.3470148219672</v>
      </c>
      <c r="N670">
        <v>0.860267553327274</v>
      </c>
      <c r="O670">
        <v>8.2757545846537202</v>
      </c>
      <c r="P670">
        <v>99.657711855616597</v>
      </c>
      <c r="Q670">
        <v>0.132325635407255</v>
      </c>
    </row>
    <row r="671" spans="1:17" hidden="1" x14ac:dyDescent="0.3">
      <c r="A671" t="s">
        <v>1476</v>
      </c>
      <c r="B671" t="s">
        <v>1477</v>
      </c>
      <c r="C671" t="str">
        <f>IFERROR(VLOOKUP(Table1[[#This Row],[Ticker]],[1]!Table2[[Symbol]:[Industry]],2,FALSE),"-")</f>
        <v>-</v>
      </c>
      <c r="D671" t="s">
        <v>258</v>
      </c>
      <c r="E671">
        <v>6832.8379808</v>
      </c>
      <c r="F671">
        <v>2509</v>
      </c>
      <c r="G671">
        <v>-13.2238468932314</v>
      </c>
      <c r="H671">
        <v>-3.1016707425826602</v>
      </c>
      <c r="I671">
        <v>-10.260998156707901</v>
      </c>
      <c r="J671">
        <v>5.86640438770816</v>
      </c>
      <c r="K671">
        <v>2379.3770343276001</v>
      </c>
      <c r="L671">
        <v>2230.2250667452499</v>
      </c>
      <c r="M671">
        <v>66.708275297289006</v>
      </c>
      <c r="N671">
        <v>0.66199334446533598</v>
      </c>
      <c r="O671">
        <v>10.286966919091199</v>
      </c>
      <c r="P671">
        <v>45.8720930232558</v>
      </c>
      <c r="Q671">
        <v>8.3232962330315005E-2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Row],[Ticker]],[1]!Table2[[Symbol]:[Industry]],2,FALSE),"-")</f>
        <v>-</v>
      </c>
      <c r="D672" t="s">
        <v>631</v>
      </c>
      <c r="E672">
        <v>6827.2029979999998</v>
      </c>
      <c r="F672">
        <v>140</v>
      </c>
      <c r="G672">
        <v>-29.526346286838901</v>
      </c>
      <c r="H672">
        <v>2.67710148976894</v>
      </c>
      <c r="I672">
        <v>-17.5902503445405</v>
      </c>
      <c r="J672">
        <v>1.4114198206094399</v>
      </c>
      <c r="K672">
        <v>138.52069376084299</v>
      </c>
      <c r="L672">
        <v>139.813519026976</v>
      </c>
      <c r="M672">
        <v>41.268819492052302</v>
      </c>
      <c r="N672">
        <v>1.23587004164655</v>
      </c>
      <c r="O672">
        <v>27.8928571428571</v>
      </c>
      <c r="P672">
        <v>27.8538812785388</v>
      </c>
      <c r="Q672">
        <v>-0.106654528242541</v>
      </c>
    </row>
    <row r="673" spans="1:17" hidden="1" x14ac:dyDescent="0.3">
      <c r="A673" t="s">
        <v>1480</v>
      </c>
      <c r="B673" t="s">
        <v>1481</v>
      </c>
      <c r="C673" t="str">
        <f>IFERROR(VLOOKUP(Table1[[#This Row],[Ticker]],[1]!Table2[[Symbol]:[Industry]],2,FALSE),"-")</f>
        <v>-</v>
      </c>
      <c r="D673" t="s">
        <v>24</v>
      </c>
      <c r="E673">
        <v>6826.0842978749997</v>
      </c>
      <c r="F673">
        <v>652.65</v>
      </c>
      <c r="G673">
        <v>50.967649405083797</v>
      </c>
      <c r="H673">
        <v>-5.8264806400848803</v>
      </c>
      <c r="I673">
        <v>62.432041300121298</v>
      </c>
      <c r="J673">
        <v>-2.52975942807916</v>
      </c>
      <c r="K673">
        <v>647.67410946799396</v>
      </c>
      <c r="M673">
        <v>41.315863877703002</v>
      </c>
      <c r="N673">
        <v>0.33936549098448798</v>
      </c>
      <c r="O673">
        <v>16.586225388799502</v>
      </c>
      <c r="P673">
        <v>78.808219178082098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Row],[Ticker]],[1]!Table2[[Symbol]:[Industry]],2,FALSE),"-")</f>
        <v>-</v>
      </c>
      <c r="D674" t="s">
        <v>628</v>
      </c>
      <c r="E674">
        <v>6817.5097447799999</v>
      </c>
      <c r="F674">
        <v>511.8</v>
      </c>
      <c r="G674">
        <v>30.8760982833819</v>
      </c>
      <c r="H674">
        <v>-6.1920029459413302</v>
      </c>
      <c r="I674">
        <v>-16.7814786436834</v>
      </c>
      <c r="J674">
        <v>2.7152574243925498</v>
      </c>
      <c r="K674">
        <v>491.363601760932</v>
      </c>
      <c r="L674">
        <v>446.59447178097599</v>
      </c>
      <c r="M674">
        <v>62.928928647596003</v>
      </c>
      <c r="N674">
        <v>1.1747562911266101</v>
      </c>
      <c r="O674">
        <v>9.3786635404454692</v>
      </c>
      <c r="P674">
        <v>71.860308932169204</v>
      </c>
      <c r="Q674">
        <v>8.4896234637493004E-2</v>
      </c>
    </row>
    <row r="675" spans="1:17" x14ac:dyDescent="0.3">
      <c r="A675" t="s">
        <v>1484</v>
      </c>
      <c r="B675" t="s">
        <v>1485</v>
      </c>
      <c r="C675" t="str">
        <f>IFERROR(VLOOKUP(Table1[[#This Row],[Ticker]],[1]!Table2[[Symbol]:[Industry]],2,FALSE),"-")</f>
        <v>-</v>
      </c>
      <c r="D675" t="s">
        <v>628</v>
      </c>
      <c r="E675">
        <v>6800.7070150999998</v>
      </c>
      <c r="F675">
        <v>381.1</v>
      </c>
      <c r="G675">
        <v>84.533072873966503</v>
      </c>
      <c r="H675">
        <v>-3.0937577098020999</v>
      </c>
      <c r="I675">
        <v>-13.219575341645999</v>
      </c>
      <c r="J675">
        <v>3.9719355213326502</v>
      </c>
      <c r="K675">
        <v>363.113175036813</v>
      </c>
      <c r="L675">
        <v>317.88624151472601</v>
      </c>
      <c r="M675">
        <v>53.664539755966103</v>
      </c>
      <c r="N675">
        <v>0.64539574942739997</v>
      </c>
      <c r="O675">
        <v>15.0091839412227</v>
      </c>
      <c r="P675">
        <v>121.441022661243</v>
      </c>
      <c r="Q675">
        <v>8.7778491272779993E-2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Row],[Ticker]],[1]!Table2[[Symbol]:[Industry]],2,FALSE),"-")</f>
        <v>-</v>
      </c>
      <c r="D676" t="s">
        <v>92</v>
      </c>
      <c r="E676">
        <v>6773.4804606300004</v>
      </c>
      <c r="F676">
        <v>3424.95</v>
      </c>
      <c r="G676">
        <v>23.929534543560401</v>
      </c>
      <c r="H676">
        <v>12.0248042194959</v>
      </c>
      <c r="I676">
        <v>42.366124014959603</v>
      </c>
      <c r="J676">
        <v>-6.3708268229631404</v>
      </c>
      <c r="K676">
        <v>2943.3884312620098</v>
      </c>
      <c r="L676">
        <v>2409.2717970777499</v>
      </c>
      <c r="M676">
        <v>64.346396788444295</v>
      </c>
      <c r="N676">
        <v>0.71438459302472301</v>
      </c>
      <c r="O676">
        <v>5.2832888071358797</v>
      </c>
      <c r="P676">
        <v>114.73040752351</v>
      </c>
      <c r="Q676">
        <v>-5.1144694755240999E-2</v>
      </c>
    </row>
    <row r="677" spans="1:17" hidden="1" x14ac:dyDescent="0.3">
      <c r="A677" t="s">
        <v>1488</v>
      </c>
      <c r="B677" t="s">
        <v>1489</v>
      </c>
      <c r="C677" t="str">
        <f>IFERROR(VLOOKUP(Table1[[#This Row],[Ticker]],[1]!Table2[[Symbol]:[Industry]],2,FALSE),"-")</f>
        <v>-</v>
      </c>
      <c r="D677" t="s">
        <v>1036</v>
      </c>
      <c r="E677">
        <v>6746.8437323999997</v>
      </c>
      <c r="F677">
        <v>128.5</v>
      </c>
      <c r="G677">
        <v>-15.9628451528135</v>
      </c>
      <c r="H677">
        <v>-2.2512851991212202</v>
      </c>
      <c r="I677">
        <v>-10.923880504066799</v>
      </c>
      <c r="K677">
        <v>120.10837337592</v>
      </c>
      <c r="M677">
        <v>1.05563603616817</v>
      </c>
      <c r="N677">
        <v>0.48571428571428499</v>
      </c>
      <c r="O677">
        <v>3.00389105058367</v>
      </c>
      <c r="P677">
        <v>10.347788750536701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Row],[Ticker]],[1]!Table2[[Symbol]:[Industry]],2,FALSE),"-")</f>
        <v>-</v>
      </c>
      <c r="D678" t="s">
        <v>388</v>
      </c>
      <c r="E678">
        <v>6746.0614420450001</v>
      </c>
      <c r="F678">
        <v>217.15</v>
      </c>
      <c r="G678">
        <v>175.286588318871</v>
      </c>
      <c r="H678">
        <v>-1.37733298135441</v>
      </c>
      <c r="I678">
        <v>12.3279893240445</v>
      </c>
      <c r="J678">
        <v>0.68290232392599703</v>
      </c>
      <c r="K678">
        <v>201.84321311215501</v>
      </c>
      <c r="L678">
        <v>165.904419151045</v>
      </c>
      <c r="M678">
        <v>65.725307836298001</v>
      </c>
      <c r="N678">
        <v>0.75633183718638397</v>
      </c>
      <c r="O678">
        <v>2.2979507253050699</v>
      </c>
      <c r="P678">
        <v>218.16849816849799</v>
      </c>
      <c r="Q678">
        <v>9.9024810234259006E-2</v>
      </c>
    </row>
    <row r="679" spans="1:17" hidden="1" x14ac:dyDescent="0.3">
      <c r="A679" t="s">
        <v>1492</v>
      </c>
      <c r="B679" t="s">
        <v>1493</v>
      </c>
      <c r="C679" t="str">
        <f>IFERROR(VLOOKUP(Table1[[#This Row],[Ticker]],[1]!Table2[[Symbol]:[Industry]],2,FALSE),"-")</f>
        <v>-</v>
      </c>
      <c r="D679" t="s">
        <v>43</v>
      </c>
      <c r="E679">
        <v>6736.1139714999999</v>
      </c>
      <c r="F679">
        <v>4378.45</v>
      </c>
      <c r="G679">
        <v>-11.135244917278699</v>
      </c>
      <c r="H679">
        <v>5.3637824086589001</v>
      </c>
      <c r="I679">
        <v>3.4614669273515499</v>
      </c>
      <c r="J679">
        <v>-9.12783148323091</v>
      </c>
      <c r="K679">
        <v>4129.66551852463</v>
      </c>
      <c r="L679">
        <v>3808.5739288130999</v>
      </c>
      <c r="M679">
        <v>57.268881227568301</v>
      </c>
      <c r="N679">
        <v>4.2225193543032002</v>
      </c>
      <c r="O679">
        <v>10.764083180120799</v>
      </c>
      <c r="P679">
        <v>38.602405824628001</v>
      </c>
      <c r="Q679">
        <v>-1.8495208444276E-2</v>
      </c>
    </row>
    <row r="680" spans="1:17" hidden="1" x14ac:dyDescent="0.3">
      <c r="A680" t="s">
        <v>1494</v>
      </c>
      <c r="B680" t="s">
        <v>1495</v>
      </c>
      <c r="C680" t="str">
        <f>IFERROR(VLOOKUP(Table1[[#This Row],[Ticker]],[1]!Table2[[Symbol]:[Industry]],2,FALSE),"-")</f>
        <v>-</v>
      </c>
      <c r="D680" t="s">
        <v>124</v>
      </c>
      <c r="E680">
        <v>6731.1844887500001</v>
      </c>
      <c r="F680">
        <v>587.5</v>
      </c>
      <c r="G680">
        <v>-22.977593713393301</v>
      </c>
      <c r="H680">
        <v>7.4226310260346402</v>
      </c>
      <c r="I680">
        <v>-6.3312807966392901</v>
      </c>
      <c r="J680">
        <v>-0.79094053552977195</v>
      </c>
      <c r="K680">
        <v>545.08788246273696</v>
      </c>
      <c r="L680">
        <v>530.12628539718901</v>
      </c>
      <c r="M680">
        <v>58.500002272211901</v>
      </c>
      <c r="N680">
        <v>0.85285704177977695</v>
      </c>
      <c r="O680">
        <v>7.2255319148936303</v>
      </c>
      <c r="P680">
        <v>25.802997858672299</v>
      </c>
      <c r="Q680">
        <v>3.0013479661946001E-2</v>
      </c>
    </row>
    <row r="681" spans="1:17" hidden="1" x14ac:dyDescent="0.3">
      <c r="A681" t="s">
        <v>1496</v>
      </c>
      <c r="B681" t="s">
        <v>1497</v>
      </c>
      <c r="C681" t="str">
        <f>IFERROR(VLOOKUP(Table1[[#This Row],[Ticker]],[1]!Table2[[Symbol]:[Industry]],2,FALSE),"-")</f>
        <v>-</v>
      </c>
      <c r="D681" t="s">
        <v>146</v>
      </c>
      <c r="E681">
        <v>6727.9907702199998</v>
      </c>
      <c r="F681">
        <v>173.66</v>
      </c>
      <c r="G681">
        <v>-21.519419807284599</v>
      </c>
      <c r="H681">
        <v>8.4406283116899203</v>
      </c>
      <c r="I681">
        <v>-10.055027912247001</v>
      </c>
      <c r="J681">
        <v>-0.44666338458708399</v>
      </c>
      <c r="M681">
        <v>51.157055808426101</v>
      </c>
      <c r="O681">
        <v>13.7279742024645</v>
      </c>
      <c r="P681">
        <v>28.637037037037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Row],[Ticker]],[1]!Table2[[Symbol]:[Industry]],2,FALSE),"-")</f>
        <v>-</v>
      </c>
      <c r="D682" t="s">
        <v>895</v>
      </c>
      <c r="E682">
        <v>6681.4998216120002</v>
      </c>
      <c r="F682">
        <v>225.72</v>
      </c>
      <c r="G682">
        <v>65.302269322456198</v>
      </c>
      <c r="H682">
        <v>6.83458273762266</v>
      </c>
      <c r="I682">
        <v>-20.619566992658299</v>
      </c>
      <c r="J682">
        <v>3.8412556649926501</v>
      </c>
      <c r="K682">
        <v>215.93769993000799</v>
      </c>
      <c r="L682">
        <v>192.930739390892</v>
      </c>
      <c r="M682">
        <v>63.261600655676197</v>
      </c>
      <c r="N682">
        <v>0.88625370680947302</v>
      </c>
      <c r="O682">
        <v>12.794612794612799</v>
      </c>
      <c r="P682">
        <v>98</v>
      </c>
      <c r="Q682">
        <v>7.5550492848482004E-2</v>
      </c>
    </row>
    <row r="683" spans="1:17" x14ac:dyDescent="0.3">
      <c r="A683" t="s">
        <v>1500</v>
      </c>
      <c r="B683" t="s">
        <v>1501</v>
      </c>
      <c r="C683" t="str">
        <f>IFERROR(VLOOKUP(Table1[[#This Row],[Ticker]],[1]!Table2[[Symbol]:[Industry]],2,FALSE),"-")</f>
        <v>-</v>
      </c>
      <c r="D683" t="s">
        <v>60</v>
      </c>
      <c r="E683">
        <v>6659.5608347999996</v>
      </c>
      <c r="F683">
        <v>681</v>
      </c>
      <c r="G683">
        <v>65.277493822068195</v>
      </c>
      <c r="H683">
        <v>18.975989402024801</v>
      </c>
      <c r="I683">
        <v>70.1327067897315</v>
      </c>
      <c r="J683">
        <v>6.2896142101591899</v>
      </c>
      <c r="K683">
        <v>597.00313533766496</v>
      </c>
      <c r="L683">
        <v>476.91311889069402</v>
      </c>
      <c r="M683">
        <v>61.9032619106681</v>
      </c>
      <c r="N683">
        <v>0.76134074705816002</v>
      </c>
      <c r="O683">
        <v>4.0528634361233404</v>
      </c>
      <c r="P683">
        <v>129.44743935309901</v>
      </c>
      <c r="Q683">
        <v>-1.5008618691905E-2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Row],[Ticker]],[1]!Table2[[Symbol]:[Industry]],2,FALSE),"-")</f>
        <v>-</v>
      </c>
      <c r="E684">
        <v>6639.36672</v>
      </c>
      <c r="F684">
        <v>3187.1</v>
      </c>
      <c r="G684">
        <v>1449.1218920481999</v>
      </c>
      <c r="H684">
        <v>-6.1311914322161298</v>
      </c>
      <c r="I684">
        <v>145.28271652906801</v>
      </c>
      <c r="J684">
        <v>1.32142866297033</v>
      </c>
      <c r="K684">
        <v>2817.7183190739102</v>
      </c>
      <c r="L684">
        <v>1759.47719408529</v>
      </c>
      <c r="M684">
        <v>47.9571376601507</v>
      </c>
      <c r="N684">
        <v>0.59425496400009903</v>
      </c>
      <c r="O684">
        <v>11.982680179473499</v>
      </c>
      <c r="P684">
        <v>1595.2659574468</v>
      </c>
    </row>
    <row r="685" spans="1:17" hidden="1" x14ac:dyDescent="0.3">
      <c r="A685" t="s">
        <v>1504</v>
      </c>
      <c r="B685" t="s">
        <v>1505</v>
      </c>
      <c r="C685" t="str">
        <f>IFERROR(VLOOKUP(Table1[[#This Row],[Ticker]],[1]!Table2[[Symbol]:[Industry]],2,FALSE),"-")</f>
        <v>-</v>
      </c>
      <c r="D685" t="s">
        <v>1339</v>
      </c>
      <c r="E685">
        <v>6636.6662775300001</v>
      </c>
      <c r="F685">
        <v>1399.02</v>
      </c>
      <c r="G685">
        <v>-17.7888057361716</v>
      </c>
      <c r="H685">
        <v>-3.11108792233677</v>
      </c>
      <c r="I685">
        <v>-9.7547483632900498</v>
      </c>
      <c r="J685">
        <v>-1.6995526627928099</v>
      </c>
      <c r="K685">
        <v>1378.4491820590899</v>
      </c>
      <c r="L685">
        <v>1345.7845666077701</v>
      </c>
      <c r="M685">
        <v>77.088001342421407</v>
      </c>
      <c r="N685">
        <v>1.22451122760291</v>
      </c>
      <c r="O685">
        <v>2.96850652599676</v>
      </c>
      <c r="P685">
        <v>12.2223559138491</v>
      </c>
      <c r="Q685">
        <v>-5.5078309021881003E-2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Row],[Ticker]],[1]!Table2[[Symbol]:[Industry]],2,FALSE),"-")</f>
        <v>-</v>
      </c>
      <c r="D686" t="s">
        <v>130</v>
      </c>
      <c r="E686">
        <v>6620.5709035199998</v>
      </c>
      <c r="F686">
        <v>610.20000000000005</v>
      </c>
      <c r="G686">
        <v>22.743775791245401</v>
      </c>
      <c r="H686">
        <v>-6.8278655462525499</v>
      </c>
      <c r="I686">
        <v>-37.024535593314603</v>
      </c>
      <c r="J686">
        <v>2.2406544927127801</v>
      </c>
      <c r="K686">
        <v>610.50675036615598</v>
      </c>
      <c r="L686">
        <v>577.40554438213906</v>
      </c>
      <c r="M686">
        <v>50.760731749744501</v>
      </c>
      <c r="N686">
        <v>0.40897971242042003</v>
      </c>
      <c r="O686">
        <v>37.930186823992102</v>
      </c>
      <c r="P686">
        <v>67.395926205335698</v>
      </c>
      <c r="Q686">
        <v>6.2866123696972004E-2</v>
      </c>
    </row>
    <row r="687" spans="1:17" x14ac:dyDescent="0.3">
      <c r="A687" t="s">
        <v>1508</v>
      </c>
      <c r="B687" t="s">
        <v>1509</v>
      </c>
      <c r="C687" t="str">
        <f>IFERROR(VLOOKUP(Table1[[#This Row],[Ticker]],[1]!Table2[[Symbol]:[Industry]],2,FALSE),"-")</f>
        <v>-</v>
      </c>
      <c r="D687" t="s">
        <v>471</v>
      </c>
      <c r="E687">
        <v>6608.15534733</v>
      </c>
      <c r="F687">
        <v>465.45</v>
      </c>
      <c r="G687">
        <v>-48.709766947698299</v>
      </c>
      <c r="H687">
        <v>-7.0360836598885701</v>
      </c>
      <c r="I687">
        <v>-28.4357713873158</v>
      </c>
      <c r="J687">
        <v>-1.2235600423183199</v>
      </c>
      <c r="K687">
        <v>484.10954956726903</v>
      </c>
      <c r="L687">
        <v>536.648562287902</v>
      </c>
      <c r="M687">
        <v>41.457177557096898</v>
      </c>
      <c r="N687">
        <v>0.71032925309796302</v>
      </c>
      <c r="O687">
        <v>55.3013213019658</v>
      </c>
      <c r="P687">
        <v>8.6231038506417708</v>
      </c>
      <c r="Q687">
        <v>-2.0390090145074001E-2</v>
      </c>
    </row>
    <row r="688" spans="1:17" x14ac:dyDescent="0.3">
      <c r="A688" t="s">
        <v>1510</v>
      </c>
      <c r="B688" t="s">
        <v>1511</v>
      </c>
      <c r="C688" t="str">
        <f>IFERROR(VLOOKUP(Table1[[#This Row],[Ticker]],[1]!Table2[[Symbol]:[Industry]],2,FALSE),"-")</f>
        <v>-</v>
      </c>
      <c r="D688" t="s">
        <v>68</v>
      </c>
      <c r="E688">
        <v>6572.192</v>
      </c>
      <c r="F688">
        <v>933.55</v>
      </c>
      <c r="G688">
        <v>85.643049829196002</v>
      </c>
      <c r="H688">
        <v>7.07460544566705</v>
      </c>
      <c r="I688">
        <v>-26.846053480245601</v>
      </c>
      <c r="J688">
        <v>7.7536666700860097</v>
      </c>
      <c r="K688">
        <v>891.09083549723698</v>
      </c>
      <c r="L688">
        <v>776.77010901841402</v>
      </c>
      <c r="M688">
        <v>58.862558689672298</v>
      </c>
      <c r="N688">
        <v>1.76126898886358</v>
      </c>
      <c r="O688">
        <v>24.7924588934711</v>
      </c>
      <c r="P688">
        <v>148.284574468085</v>
      </c>
      <c r="Q688">
        <v>0.108902266156762</v>
      </c>
    </row>
    <row r="689" spans="1:17" x14ac:dyDescent="0.3">
      <c r="A689" t="s">
        <v>1512</v>
      </c>
      <c r="B689" t="s">
        <v>1513</v>
      </c>
      <c r="C689" t="str">
        <f>IFERROR(VLOOKUP(Table1[[#This Row],[Ticker]],[1]!Table2[[Symbol]:[Industry]],2,FALSE),"-")</f>
        <v>-</v>
      </c>
      <c r="D689" t="s">
        <v>413</v>
      </c>
      <c r="E689">
        <v>6551.9142655019996</v>
      </c>
      <c r="F689">
        <v>212.34</v>
      </c>
      <c r="G689">
        <v>196.14950277090901</v>
      </c>
      <c r="H689">
        <v>-2.72716894355443</v>
      </c>
      <c r="I689">
        <v>10.243595988741699</v>
      </c>
      <c r="J689">
        <v>9.9267198359929001</v>
      </c>
      <c r="K689">
        <v>192.56994449958401</v>
      </c>
      <c r="L689">
        <v>154.23578139856201</v>
      </c>
      <c r="M689">
        <v>71.949558181176002</v>
      </c>
      <c r="N689">
        <v>0.62027070107774296</v>
      </c>
      <c r="O689">
        <v>12.979184327022599</v>
      </c>
      <c r="P689">
        <v>235.71541501976199</v>
      </c>
      <c r="Q689">
        <v>6.3694196028194996E-2</v>
      </c>
    </row>
    <row r="690" spans="1:17" x14ac:dyDescent="0.3">
      <c r="A690" t="s">
        <v>1514</v>
      </c>
      <c r="B690" t="s">
        <v>1515</v>
      </c>
      <c r="C690" t="str">
        <f>IFERROR(VLOOKUP(Table1[[#This Row],[Ticker]],[1]!Table2[[Symbol]:[Industry]],2,FALSE),"-")</f>
        <v>-</v>
      </c>
      <c r="D690" t="s">
        <v>133</v>
      </c>
      <c r="E690">
        <v>6541.5026864000001</v>
      </c>
      <c r="F690">
        <v>928.4</v>
      </c>
      <c r="G690">
        <v>6.4222276307122099</v>
      </c>
      <c r="H690">
        <v>-2.0843022721052602</v>
      </c>
      <c r="I690">
        <v>-6.8676423339698598</v>
      </c>
      <c r="J690">
        <v>3.3051433026403498</v>
      </c>
      <c r="K690">
        <v>910.43327735077901</v>
      </c>
      <c r="L690">
        <v>839.18507044948797</v>
      </c>
      <c r="M690">
        <v>54.089403969849798</v>
      </c>
      <c r="N690">
        <v>0.57597966739494699</v>
      </c>
      <c r="O690">
        <v>8.0353295993106304</v>
      </c>
      <c r="P690">
        <v>50.7020534047561</v>
      </c>
      <c r="Q690">
        <v>1.7685445802862E-2</v>
      </c>
    </row>
    <row r="691" spans="1:17" x14ac:dyDescent="0.3">
      <c r="A691" t="s">
        <v>1516</v>
      </c>
      <c r="B691" t="s">
        <v>1517</v>
      </c>
      <c r="C691" t="str">
        <f>IFERROR(VLOOKUP(Table1[[#This Row],[Ticker]],[1]!Table2[[Symbol]:[Industry]],2,FALSE),"-")</f>
        <v>-</v>
      </c>
      <c r="D691" t="s">
        <v>46</v>
      </c>
      <c r="E691">
        <v>6518.2050143699998</v>
      </c>
      <c r="F691">
        <v>861.45</v>
      </c>
      <c r="G691">
        <v>112.285128456433</v>
      </c>
      <c r="H691">
        <v>-3.2953359584180699</v>
      </c>
      <c r="I691">
        <v>19.419655747298201</v>
      </c>
      <c r="J691">
        <v>1.59637599631517</v>
      </c>
      <c r="K691">
        <v>806.62710497740397</v>
      </c>
      <c r="L691">
        <v>645.29879524964895</v>
      </c>
      <c r="M691">
        <v>59.355205613527801</v>
      </c>
      <c r="N691">
        <v>0.51034387270714598</v>
      </c>
      <c r="O691">
        <v>8.7468802600266695</v>
      </c>
      <c r="P691">
        <v>149.15401301518401</v>
      </c>
      <c r="Q691">
        <v>0.15056299270099799</v>
      </c>
    </row>
    <row r="692" spans="1:17" hidden="1" x14ac:dyDescent="0.3">
      <c r="A692" t="s">
        <v>1518</v>
      </c>
      <c r="B692" t="s">
        <v>1519</v>
      </c>
      <c r="C692" t="str">
        <f>IFERROR(VLOOKUP(Table1[[#This Row],[Ticker]],[1]!Table2[[Symbol]:[Industry]],2,FALSE),"-")</f>
        <v>-</v>
      </c>
      <c r="D692" t="s">
        <v>1339</v>
      </c>
      <c r="E692">
        <v>6496.9056107910001</v>
      </c>
      <c r="F692">
        <v>1165.05</v>
      </c>
      <c r="G692">
        <v>-18.4785670410824</v>
      </c>
      <c r="H692">
        <v>-2.9494126431897598</v>
      </c>
      <c r="I692">
        <v>-9.9151423055297006</v>
      </c>
      <c r="J692">
        <v>-1.9436444505336601</v>
      </c>
      <c r="K692">
        <v>1154.0441771870801</v>
      </c>
      <c r="L692">
        <v>1127.3952660898899</v>
      </c>
      <c r="M692">
        <v>63.340787818078198</v>
      </c>
      <c r="N692">
        <v>1.83918781009987</v>
      </c>
      <c r="O692">
        <v>13.7616411312819</v>
      </c>
      <c r="P692">
        <v>34.561855372425804</v>
      </c>
    </row>
    <row r="693" spans="1:17" x14ac:dyDescent="0.3">
      <c r="A693" t="s">
        <v>1520</v>
      </c>
      <c r="B693" t="s">
        <v>1521</v>
      </c>
      <c r="C693" t="str">
        <f>IFERROR(VLOOKUP(Table1[[#This Row],[Ticker]],[1]!Table2[[Symbol]:[Industry]],2,FALSE),"-")</f>
        <v>-</v>
      </c>
      <c r="D693" t="s">
        <v>258</v>
      </c>
      <c r="E693">
        <v>6495.6445096400003</v>
      </c>
      <c r="F693">
        <v>1444.85</v>
      </c>
      <c r="G693">
        <v>-28.231687428110099</v>
      </c>
      <c r="H693">
        <v>7.29556726833792</v>
      </c>
      <c r="I693">
        <v>-21.7562349211405</v>
      </c>
      <c r="J693">
        <v>1.4147561364068999</v>
      </c>
      <c r="K693">
        <v>1388.7238967145499</v>
      </c>
      <c r="L693">
        <v>1430.19411513612</v>
      </c>
      <c r="M693">
        <v>56.282294310646698</v>
      </c>
      <c r="N693">
        <v>0.87500703648441502</v>
      </c>
      <c r="O693">
        <v>31.359656711769301</v>
      </c>
      <c r="P693">
        <v>26.397515527950301</v>
      </c>
      <c r="Q693">
        <v>-6.0825333863096999E-2</v>
      </c>
    </row>
    <row r="694" spans="1:17" x14ac:dyDescent="0.3">
      <c r="A694" t="s">
        <v>1522</v>
      </c>
      <c r="B694" t="s">
        <v>1523</v>
      </c>
      <c r="C694" t="str">
        <f>IFERROR(VLOOKUP(Table1[[#This Row],[Ticker]],[1]!Table2[[Symbol]:[Industry]],2,FALSE),"-")</f>
        <v>-</v>
      </c>
      <c r="D694" t="s">
        <v>167</v>
      </c>
      <c r="E694">
        <v>6487.3059955400004</v>
      </c>
      <c r="F694">
        <v>415.4</v>
      </c>
      <c r="G694">
        <v>33.029603917900197</v>
      </c>
      <c r="H694">
        <v>12.770465949056801</v>
      </c>
      <c r="I694">
        <v>22.521482859412099</v>
      </c>
      <c r="J694">
        <v>2.69444488276448</v>
      </c>
      <c r="K694">
        <v>370.65154815691102</v>
      </c>
      <c r="L694">
        <v>311.001286234845</v>
      </c>
      <c r="M694">
        <v>71.423705167523394</v>
      </c>
      <c r="N694">
        <v>0.72981432518380196</v>
      </c>
      <c r="O694">
        <v>1.9499277804525701</v>
      </c>
      <c r="P694">
        <v>83.764653837646506</v>
      </c>
      <c r="Q694">
        <v>0.22511468010494601</v>
      </c>
    </row>
    <row r="695" spans="1:17" x14ac:dyDescent="0.3">
      <c r="A695" t="s">
        <v>1524</v>
      </c>
      <c r="B695" t="s">
        <v>1525</v>
      </c>
      <c r="C695" t="str">
        <f>IFERROR(VLOOKUP(Table1[[#This Row],[Ticker]],[1]!Table2[[Symbol]:[Industry]],2,FALSE),"-")</f>
        <v>-</v>
      </c>
      <c r="D695" t="s">
        <v>170</v>
      </c>
      <c r="E695">
        <v>6485.5549162500001</v>
      </c>
      <c r="F695">
        <v>936.85</v>
      </c>
      <c r="G695">
        <v>63.664100811151997</v>
      </c>
      <c r="H695">
        <v>-0.1693684446483</v>
      </c>
      <c r="I695">
        <v>63.465520458379302</v>
      </c>
      <c r="J695">
        <v>3.6840639309540699</v>
      </c>
      <c r="K695">
        <v>856.38174436491602</v>
      </c>
      <c r="L695">
        <v>684.60992789871796</v>
      </c>
      <c r="M695">
        <v>67.774990163950804</v>
      </c>
      <c r="N695">
        <v>0.66305017518052101</v>
      </c>
      <c r="O695">
        <v>3.5277792602871298</v>
      </c>
      <c r="P695">
        <v>114.333104552733</v>
      </c>
      <c r="Q695">
        <v>-3.4909674389730001E-3</v>
      </c>
    </row>
    <row r="696" spans="1:17" x14ac:dyDescent="0.3">
      <c r="A696" t="s">
        <v>1526</v>
      </c>
      <c r="B696" t="s">
        <v>1527</v>
      </c>
      <c r="C696" t="str">
        <f>IFERROR(VLOOKUP(Table1[[#This Row],[Ticker]],[1]!Table2[[Symbol]:[Industry]],2,FALSE),"-")</f>
        <v>-</v>
      </c>
      <c r="D696" t="s">
        <v>133</v>
      </c>
      <c r="E696">
        <v>6464.6754108449904</v>
      </c>
      <c r="F696">
        <v>219.07</v>
      </c>
      <c r="G696">
        <v>167.20554049890001</v>
      </c>
      <c r="H696">
        <v>5.8293925433860903</v>
      </c>
      <c r="I696">
        <v>21.095427243936701</v>
      </c>
      <c r="J696">
        <v>7.63457696507432</v>
      </c>
      <c r="K696">
        <v>192.87010392719401</v>
      </c>
      <c r="L696">
        <v>153.66715232410601</v>
      </c>
      <c r="M696">
        <v>66.480153884683105</v>
      </c>
      <c r="N696">
        <v>0.408962267397107</v>
      </c>
      <c r="O696">
        <v>9.0838544757383595</v>
      </c>
      <c r="P696">
        <v>209.858557284299</v>
      </c>
      <c r="Q696">
        <v>0.15171177298114599</v>
      </c>
    </row>
    <row r="697" spans="1:17" x14ac:dyDescent="0.3">
      <c r="A697" t="s">
        <v>1528</v>
      </c>
      <c r="B697" t="s">
        <v>1529</v>
      </c>
      <c r="C697" t="str">
        <f>IFERROR(VLOOKUP(Table1[[#This Row],[Ticker]],[1]!Table2[[Symbol]:[Industry]],2,FALSE),"-")</f>
        <v>-</v>
      </c>
      <c r="D697" t="s">
        <v>379</v>
      </c>
      <c r="E697">
        <v>6430.1138478499997</v>
      </c>
      <c r="F697">
        <v>330.65</v>
      </c>
      <c r="G697">
        <v>24.843651810935398</v>
      </c>
      <c r="H697">
        <v>3.6662308283834202</v>
      </c>
      <c r="I697">
        <v>10.210490215590401</v>
      </c>
      <c r="J697">
        <v>-3.2005035430073998</v>
      </c>
      <c r="K697">
        <v>317.13389722532997</v>
      </c>
      <c r="L697">
        <v>274.09185183825298</v>
      </c>
      <c r="M697">
        <v>41.6163352295899</v>
      </c>
      <c r="N697">
        <v>0.87962574712090602</v>
      </c>
      <c r="O697">
        <v>8.1808558899138095</v>
      </c>
      <c r="P697">
        <v>61.214041930765397</v>
      </c>
      <c r="Q697">
        <v>-3.2311391487466E-2</v>
      </c>
    </row>
    <row r="698" spans="1:17" x14ac:dyDescent="0.3">
      <c r="A698" t="s">
        <v>1530</v>
      </c>
      <c r="B698" t="s">
        <v>1531</v>
      </c>
      <c r="C698" t="str">
        <f>IFERROR(VLOOKUP(Table1[[#This Row],[Ticker]],[1]!Table2[[Symbol]:[Industry]],2,FALSE),"-")</f>
        <v>-</v>
      </c>
      <c r="D698" t="s">
        <v>393</v>
      </c>
      <c r="E698">
        <v>6409.7048301120003</v>
      </c>
      <c r="F698">
        <v>65.22</v>
      </c>
      <c r="G698">
        <v>-42.7086470422703</v>
      </c>
      <c r="H698">
        <v>2.6944192717883699</v>
      </c>
      <c r="I698">
        <v>-34.526044963977697</v>
      </c>
      <c r="J698">
        <v>-0.37405395027552302</v>
      </c>
      <c r="K698">
        <v>65.190989082486894</v>
      </c>
      <c r="L698">
        <v>69.775177944457397</v>
      </c>
      <c r="M698">
        <v>66.299788829664394</v>
      </c>
      <c r="N698">
        <v>0.80568553729245895</v>
      </c>
      <c r="O698">
        <v>50.260656240416999</v>
      </c>
      <c r="P698">
        <v>9.9831365935919099</v>
      </c>
      <c r="Q698">
        <v>4.9916517559084002E-2</v>
      </c>
    </row>
    <row r="699" spans="1:17" x14ac:dyDescent="0.3">
      <c r="A699" t="s">
        <v>1532</v>
      </c>
      <c r="B699" t="s">
        <v>1533</v>
      </c>
      <c r="C699" t="str">
        <f>IFERROR(VLOOKUP(Table1[[#This Row],[Ticker]],[1]!Table2[[Symbol]:[Industry]],2,FALSE),"-")</f>
        <v>-</v>
      </c>
      <c r="D699" t="s">
        <v>924</v>
      </c>
      <c r="E699">
        <v>6407.6291202000002</v>
      </c>
      <c r="F699">
        <v>139.69999999999999</v>
      </c>
      <c r="G699">
        <v>-19.526762319172899</v>
      </c>
      <c r="H699">
        <v>-0.50198463092301504</v>
      </c>
      <c r="I699">
        <v>-43.039508520777403</v>
      </c>
      <c r="J699">
        <v>2.87588907415563</v>
      </c>
      <c r="K699">
        <v>143.236188540992</v>
      </c>
      <c r="L699">
        <v>156.09646129229799</v>
      </c>
      <c r="M699">
        <v>56.594878278371802</v>
      </c>
      <c r="N699">
        <v>1.1490720128235901</v>
      </c>
      <c r="O699">
        <v>50.751610594130199</v>
      </c>
      <c r="P699">
        <v>17.890295358649698</v>
      </c>
      <c r="Q699">
        <v>2.5805738183253001E-2</v>
      </c>
    </row>
    <row r="700" spans="1:17" x14ac:dyDescent="0.3">
      <c r="A700" t="s">
        <v>1534</v>
      </c>
      <c r="B700" t="s">
        <v>1535</v>
      </c>
      <c r="C700" t="str">
        <f>IFERROR(VLOOKUP(Table1[[#This Row],[Ticker]],[1]!Table2[[Symbol]:[Industry]],2,FALSE),"-")</f>
        <v>-</v>
      </c>
      <c r="D700" t="s">
        <v>258</v>
      </c>
      <c r="E700">
        <v>6393.2631862600001</v>
      </c>
      <c r="F700">
        <v>806.15</v>
      </c>
      <c r="G700">
        <v>29.980564235463198</v>
      </c>
      <c r="H700">
        <v>6.8755106983795402</v>
      </c>
      <c r="I700">
        <v>3.1413174501577998</v>
      </c>
      <c r="J700">
        <v>5.2292863591592704</v>
      </c>
      <c r="K700">
        <v>743.49893842661504</v>
      </c>
      <c r="L700">
        <v>687.29824136502805</v>
      </c>
      <c r="M700">
        <v>60.871984493091603</v>
      </c>
      <c r="N700">
        <v>1.4759620467710399</v>
      </c>
      <c r="O700">
        <v>9.6322024437139397</v>
      </c>
      <c r="P700">
        <v>72.975002682115601</v>
      </c>
    </row>
    <row r="701" spans="1:17" x14ac:dyDescent="0.3">
      <c r="A701" t="s">
        <v>1536</v>
      </c>
      <c r="B701" t="s">
        <v>1537</v>
      </c>
      <c r="C701" t="str">
        <f>IFERROR(VLOOKUP(Table1[[#This Row],[Ticker]],[1]!Table2[[Symbol]:[Industry]],2,FALSE),"-")</f>
        <v>-</v>
      </c>
      <c r="D701" t="s">
        <v>1538</v>
      </c>
      <c r="E701">
        <v>6363.5870193749997</v>
      </c>
      <c r="F701">
        <v>468.95</v>
      </c>
      <c r="G701">
        <v>-3.8693806396426802</v>
      </c>
      <c r="H701">
        <v>2.7741999358732401</v>
      </c>
      <c r="I701">
        <v>-15.3448628442983</v>
      </c>
      <c r="J701">
        <v>-1.77853632662951</v>
      </c>
      <c r="K701">
        <v>464.79082320608001</v>
      </c>
      <c r="L701">
        <v>446.32697048800799</v>
      </c>
      <c r="M701">
        <v>46.778598144638899</v>
      </c>
      <c r="N701">
        <v>1.1498855087794</v>
      </c>
      <c r="O701">
        <v>23.019511675018599</v>
      </c>
      <c r="P701">
        <v>36.9997078586035</v>
      </c>
    </row>
    <row r="702" spans="1:17" hidden="1" x14ac:dyDescent="0.3">
      <c r="A702" t="s">
        <v>1539</v>
      </c>
      <c r="B702" t="s">
        <v>1540</v>
      </c>
      <c r="C702" t="str">
        <f>IFERROR(VLOOKUP(Table1[[#This Row],[Ticker]],[1]!Table2[[Symbol]:[Industry]],2,FALSE),"-")</f>
        <v>-</v>
      </c>
      <c r="D702" t="s">
        <v>548</v>
      </c>
      <c r="E702">
        <v>6348.5174374600001</v>
      </c>
      <c r="F702">
        <v>1596.1</v>
      </c>
      <c r="G702">
        <v>19.245884267275699</v>
      </c>
      <c r="H702">
        <v>8.81111449065763</v>
      </c>
      <c r="I702">
        <v>15.2246568589352</v>
      </c>
      <c r="J702">
        <v>6.7763508778746502</v>
      </c>
      <c r="K702">
        <v>1426.2859093629399</v>
      </c>
      <c r="L702">
        <v>1260.0472011046199</v>
      </c>
      <c r="M702">
        <v>56.278168822993898</v>
      </c>
      <c r="N702">
        <v>0.93210089351698799</v>
      </c>
      <c r="O702">
        <v>7.7626715118100398</v>
      </c>
      <c r="P702">
        <v>63.702564102564097</v>
      </c>
      <c r="Q702">
        <v>-3.0316648108755E-2</v>
      </c>
    </row>
    <row r="703" spans="1:17" hidden="1" x14ac:dyDescent="0.3">
      <c r="A703" t="s">
        <v>1541</v>
      </c>
      <c r="B703" t="s">
        <v>1542</v>
      </c>
      <c r="C703" t="str">
        <f>IFERROR(VLOOKUP(Table1[[#This Row],[Ticker]],[1]!Table2[[Symbol]:[Industry]],2,FALSE),"-")</f>
        <v>-</v>
      </c>
      <c r="D703" t="s">
        <v>46</v>
      </c>
      <c r="E703">
        <v>6347.84</v>
      </c>
      <c r="F703">
        <v>90</v>
      </c>
      <c r="G703">
        <v>-37.201723012261098</v>
      </c>
      <c r="H703">
        <v>-5.6063006048041997</v>
      </c>
      <c r="I703">
        <v>-23.475683632678201</v>
      </c>
      <c r="J703">
        <v>-2.20226514018883</v>
      </c>
      <c r="K703">
        <v>91.326862012013905</v>
      </c>
      <c r="L703">
        <v>92.723936910849801</v>
      </c>
      <c r="M703">
        <v>53.081674366169402</v>
      </c>
      <c r="N703">
        <v>2.22727272727272</v>
      </c>
      <c r="O703">
        <v>12.2222222222222</v>
      </c>
      <c r="P703">
        <v>5.8823529411764701</v>
      </c>
    </row>
    <row r="704" spans="1:17" x14ac:dyDescent="0.3">
      <c r="A704" t="s">
        <v>1543</v>
      </c>
      <c r="B704" t="s">
        <v>1544</v>
      </c>
      <c r="C704" t="str">
        <f>IFERROR(VLOOKUP(Table1[[#This Row],[Ticker]],[1]!Table2[[Symbol]:[Industry]],2,FALSE),"-")</f>
        <v>-</v>
      </c>
      <c r="D704" t="s">
        <v>1545</v>
      </c>
      <c r="E704">
        <v>6298.7581296600001</v>
      </c>
      <c r="F704">
        <v>353.55</v>
      </c>
      <c r="G704">
        <v>35.238372265258299</v>
      </c>
      <c r="H704">
        <v>4.2281628973896499</v>
      </c>
      <c r="I704">
        <v>-4.7917673001415197</v>
      </c>
      <c r="J704">
        <v>-0.15878687931926699</v>
      </c>
      <c r="K704">
        <v>333.19356265766999</v>
      </c>
      <c r="L704">
        <v>286.71275313881199</v>
      </c>
      <c r="M704">
        <v>48.5090121827551</v>
      </c>
      <c r="N704">
        <v>1.6706971937016</v>
      </c>
      <c r="O704">
        <v>14.2412671475038</v>
      </c>
      <c r="P704">
        <v>73.734643734643697</v>
      </c>
      <c r="Q704">
        <v>0.12956559003612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Row],[Ticker]],[1]!Table2[[Symbol]:[Industry]],2,FALSE),"-")</f>
        <v>-</v>
      </c>
      <c r="D705" t="s">
        <v>413</v>
      </c>
      <c r="E705">
        <v>6273.6315597539997</v>
      </c>
      <c r="F705">
        <v>69.78</v>
      </c>
      <c r="G705">
        <v>19.9786742727503</v>
      </c>
      <c r="H705">
        <v>1.7209866718028799</v>
      </c>
      <c r="I705">
        <v>-15.4445326066033</v>
      </c>
      <c r="J705">
        <v>7.3010090971534396</v>
      </c>
      <c r="K705">
        <v>68.001326820840603</v>
      </c>
      <c r="L705">
        <v>67.421583815805107</v>
      </c>
      <c r="M705">
        <v>75.737707967335595</v>
      </c>
      <c r="N705">
        <v>0.87338421087821805</v>
      </c>
      <c r="O705">
        <v>25.824018343364799</v>
      </c>
      <c r="P705">
        <v>59.679633867276799</v>
      </c>
      <c r="Q705">
        <v>2.4820788404113999E-2</v>
      </c>
    </row>
    <row r="706" spans="1:17" hidden="1" x14ac:dyDescent="0.3">
      <c r="A706" t="s">
        <v>1548</v>
      </c>
      <c r="B706" t="s">
        <v>1549</v>
      </c>
      <c r="C706" t="str">
        <f>IFERROR(VLOOKUP(Table1[[#This Row],[Ticker]],[1]!Table2[[Symbol]:[Industry]],2,FALSE),"-")</f>
        <v>-</v>
      </c>
      <c r="D706" t="s">
        <v>1036</v>
      </c>
      <c r="E706">
        <v>6266.1528877000001</v>
      </c>
      <c r="F706">
        <v>101</v>
      </c>
      <c r="M706">
        <v>50</v>
      </c>
      <c r="N706">
        <v>1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Row],[Ticker]],[1]!Table2[[Symbol]:[Industry]],2,FALSE),"-")</f>
        <v>-</v>
      </c>
      <c r="D707" t="s">
        <v>513</v>
      </c>
      <c r="E707">
        <v>6258.3116037749996</v>
      </c>
      <c r="F707">
        <v>304.14999999999998</v>
      </c>
      <c r="G707">
        <v>0.40269359737879601</v>
      </c>
      <c r="H707">
        <v>-2.0398146170288598</v>
      </c>
      <c r="I707">
        <v>-36.138584735326702</v>
      </c>
      <c r="J707">
        <v>-2.2512927590807998</v>
      </c>
      <c r="K707">
        <v>309.75775967882601</v>
      </c>
      <c r="L707">
        <v>317.95764937763198</v>
      </c>
      <c r="M707">
        <v>46.267939500700997</v>
      </c>
      <c r="N707">
        <v>0.95245093467874697</v>
      </c>
      <c r="O707">
        <v>33.250041098142297</v>
      </c>
      <c r="P707">
        <v>29.4255319148936</v>
      </c>
      <c r="Q707">
        <v>9.6712732018952002E-2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Row],[Ticker]],[1]!Table2[[Symbol]:[Industry]],2,FALSE),"-")</f>
        <v>-</v>
      </c>
      <c r="D708" t="s">
        <v>471</v>
      </c>
      <c r="E708">
        <v>6249.91962848</v>
      </c>
      <c r="F708">
        <v>1157.2</v>
      </c>
      <c r="G708">
        <v>-28.594779987369598</v>
      </c>
      <c r="H708">
        <v>10.330152615941</v>
      </c>
      <c r="I708">
        <v>-10.188559092512699</v>
      </c>
      <c r="J708">
        <v>8.7031139606040107</v>
      </c>
      <c r="K708">
        <v>1071.2774958177299</v>
      </c>
      <c r="L708">
        <v>1114.2047625514199</v>
      </c>
      <c r="M708">
        <v>71.549530398508296</v>
      </c>
      <c r="N708">
        <v>1.4569646204433799</v>
      </c>
      <c r="O708">
        <v>21.3878326996197</v>
      </c>
      <c r="P708">
        <v>23.990142505089398</v>
      </c>
      <c r="Q708">
        <v>-5.3842838378082999E-2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Row],[Ticker]],[1]!Table2[[Symbol]:[Industry]],2,FALSE),"-")</f>
        <v>-</v>
      </c>
      <c r="E709">
        <v>6227.1175376350002</v>
      </c>
      <c r="F709">
        <v>2882.65</v>
      </c>
      <c r="G709">
        <v>1808.65795318393</v>
      </c>
      <c r="H709">
        <v>6.3008251902001504</v>
      </c>
      <c r="I709">
        <v>311.42362860166799</v>
      </c>
      <c r="J709">
        <v>4.0787567576213801</v>
      </c>
      <c r="K709">
        <v>2440.2966591557602</v>
      </c>
      <c r="L709">
        <v>1292.1748381472801</v>
      </c>
      <c r="M709">
        <v>57.811433253505697</v>
      </c>
      <c r="N709">
        <v>0.64419634945950699</v>
      </c>
      <c r="O709">
        <v>8.4054602535860994</v>
      </c>
      <c r="P709">
        <v>1922.91228070175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Row],[Ticker]],[1]!Table2[[Symbol]:[Industry]],2,FALSE),"-")</f>
        <v>-</v>
      </c>
      <c r="D710" t="s">
        <v>471</v>
      </c>
      <c r="E710">
        <v>6210.8546353350002</v>
      </c>
      <c r="F710">
        <v>2065.35</v>
      </c>
      <c r="G710">
        <v>3.0567322100227399</v>
      </c>
      <c r="H710">
        <v>43.127861061360797</v>
      </c>
      <c r="I710">
        <v>50.865636677449601</v>
      </c>
      <c r="J710">
        <v>6.3228394623216202</v>
      </c>
      <c r="K710">
        <v>1673.19442371742</v>
      </c>
      <c r="L710">
        <v>1461.4091280386499</v>
      </c>
      <c r="M710">
        <v>76.302331388747504</v>
      </c>
      <c r="N710">
        <v>1.33219335736495</v>
      </c>
      <c r="O710">
        <v>3.22463504974943</v>
      </c>
      <c r="P710">
        <v>92.708187543736798</v>
      </c>
      <c r="Q710">
        <v>-0.114110099403001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Row],[Ticker]],[1]!Table2[[Symbol]:[Industry]],2,FALSE),"-")</f>
        <v>-</v>
      </c>
      <c r="D711" t="s">
        <v>351</v>
      </c>
      <c r="E711">
        <v>6206.8140019100001</v>
      </c>
      <c r="F711">
        <v>290.89999999999998</v>
      </c>
      <c r="G711">
        <v>-0.29807163347804799</v>
      </c>
      <c r="H711">
        <v>0.93393991323464998</v>
      </c>
      <c r="I711">
        <v>24.3070705963272</v>
      </c>
      <c r="J711">
        <v>2.5906012911691501</v>
      </c>
      <c r="K711">
        <v>256.83448444034502</v>
      </c>
      <c r="L711">
        <v>235.045205163405</v>
      </c>
      <c r="M711">
        <v>80.013331698821304</v>
      </c>
      <c r="N711">
        <v>0.84542526161547904</v>
      </c>
      <c r="O711">
        <v>2.13131660364387</v>
      </c>
      <c r="P711">
        <v>53.915343915343897</v>
      </c>
      <c r="Q711">
        <v>-7.3086422435111001E-2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Row],[Ticker]],[1]!Table2[[Symbol]:[Industry]],2,FALSE),"-")</f>
        <v>-</v>
      </c>
      <c r="D712" t="s">
        <v>133</v>
      </c>
      <c r="E712">
        <v>6199.89</v>
      </c>
      <c r="F712">
        <v>217.54</v>
      </c>
      <c r="G712">
        <v>75.676367025154804</v>
      </c>
      <c r="H712">
        <v>11.824171283895801</v>
      </c>
      <c r="I712">
        <v>-16.389577604601399</v>
      </c>
      <c r="J712">
        <v>0.99584806735833398</v>
      </c>
      <c r="K712">
        <v>207.41883739263201</v>
      </c>
      <c r="L712">
        <v>184.29600459336601</v>
      </c>
      <c r="M712">
        <v>52.527991327877601</v>
      </c>
      <c r="N712">
        <v>1.1096131544864101</v>
      </c>
      <c r="O712">
        <v>21.793693113909999</v>
      </c>
      <c r="P712">
        <v>102.92910447761101</v>
      </c>
      <c r="Q712">
        <v>2.5855035727255001E-2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Row],[Ticker]],[1]!Table2[[Symbol]:[Industry]],2,FALSE),"-")</f>
        <v>-</v>
      </c>
      <c r="D713" t="s">
        <v>608</v>
      </c>
      <c r="E713">
        <v>6151.0517347099903</v>
      </c>
      <c r="F713">
        <v>426.7</v>
      </c>
      <c r="G713">
        <v>-28.522161346916199</v>
      </c>
      <c r="H713">
        <v>-8.7942586998961101</v>
      </c>
      <c r="I713">
        <v>-27.300078692760799</v>
      </c>
      <c r="J713">
        <v>-3.2976185357843599</v>
      </c>
      <c r="K713">
        <v>436.78730160952102</v>
      </c>
      <c r="L713">
        <v>440.74948179364401</v>
      </c>
      <c r="M713">
        <v>41.6670643367937</v>
      </c>
      <c r="N713">
        <v>1.54516211760759</v>
      </c>
      <c r="O713">
        <v>32.306069838293801</v>
      </c>
      <c r="P713">
        <v>8.5750636132315492</v>
      </c>
      <c r="Q713">
        <v>-6.0613007175140003E-2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Row],[Ticker]],[1]!Table2[[Symbol]:[Industry]],2,FALSE),"-")</f>
        <v>-</v>
      </c>
      <c r="D714" t="s">
        <v>54</v>
      </c>
      <c r="E714">
        <v>6095.9225362400002</v>
      </c>
      <c r="F714">
        <v>67.88</v>
      </c>
      <c r="G714">
        <v>99.956032763316401</v>
      </c>
      <c r="H714">
        <v>-11.658539758539201</v>
      </c>
      <c r="I714">
        <v>-11.802598744555601</v>
      </c>
      <c r="J714">
        <v>-4.9977809625245797</v>
      </c>
      <c r="K714">
        <v>71.114715961469997</v>
      </c>
      <c r="L714">
        <v>61.888944232556803</v>
      </c>
      <c r="M714">
        <v>32.140059457355697</v>
      </c>
      <c r="N714">
        <v>1.0385439458557999</v>
      </c>
      <c r="O714">
        <v>46.7737183264584</v>
      </c>
      <c r="P714">
        <v>142.862254025044</v>
      </c>
      <c r="Q714">
        <v>6.6703869598799995E-2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Row],[Ticker]],[1]!Table2[[Symbol]:[Industry]],2,FALSE),"-")</f>
        <v>-</v>
      </c>
      <c r="D715" t="s">
        <v>198</v>
      </c>
      <c r="E715">
        <v>6094.6843074899998</v>
      </c>
      <c r="F715">
        <v>500.05</v>
      </c>
      <c r="G715">
        <v>54.408556555630597</v>
      </c>
      <c r="H715">
        <v>-3.6125316766181799</v>
      </c>
      <c r="I715">
        <v>15.7321624831352</v>
      </c>
      <c r="J715">
        <v>0.95214586405151902</v>
      </c>
      <c r="K715">
        <v>475.28770470516702</v>
      </c>
      <c r="L715">
        <v>406.293270478767</v>
      </c>
      <c r="M715">
        <v>63.411409980115501</v>
      </c>
      <c r="N715">
        <v>0.66252876159185403</v>
      </c>
      <c r="O715">
        <v>2.9897010298970099</v>
      </c>
      <c r="P715">
        <v>83.808123506708299</v>
      </c>
      <c r="Q715">
        <v>0.18037804995175299</v>
      </c>
    </row>
    <row r="716" spans="1:17" hidden="1" x14ac:dyDescent="0.3">
      <c r="A716" t="s">
        <v>1568</v>
      </c>
      <c r="B716" t="s">
        <v>1569</v>
      </c>
      <c r="C716" t="str">
        <f>IFERROR(VLOOKUP(Table1[[#This Row],[Ticker]],[1]!Table2[[Symbol]:[Industry]],2,FALSE),"-")</f>
        <v>-</v>
      </c>
      <c r="D716" t="s">
        <v>513</v>
      </c>
      <c r="E716">
        <v>6033.1367219200001</v>
      </c>
      <c r="F716">
        <v>6071.45</v>
      </c>
      <c r="G716">
        <v>50.426477848170698</v>
      </c>
      <c r="H716">
        <v>-7.3293980738095197</v>
      </c>
      <c r="I716">
        <v>31.826625160030801</v>
      </c>
      <c r="J716">
        <v>-0.18484593721763501</v>
      </c>
      <c r="K716">
        <v>5849.4861885226001</v>
      </c>
      <c r="L716">
        <v>4752.4718092671101</v>
      </c>
      <c r="M716">
        <v>61.019307052987003</v>
      </c>
      <c r="N716">
        <v>0.55077689802920005</v>
      </c>
      <c r="O716">
        <v>10.334434113761899</v>
      </c>
      <c r="P716">
        <v>112.46675531914801</v>
      </c>
      <c r="Q716">
        <v>0.14879029829967</v>
      </c>
    </row>
    <row r="717" spans="1:17" hidden="1" x14ac:dyDescent="0.3">
      <c r="A717" t="s">
        <v>1570</v>
      </c>
      <c r="B717" t="s">
        <v>1571</v>
      </c>
      <c r="C717" t="str">
        <f>IFERROR(VLOOKUP(Table1[[#This Row],[Ticker]],[1]!Table2[[Symbol]:[Industry]],2,FALSE),"-")</f>
        <v>-</v>
      </c>
      <c r="D717" t="s">
        <v>413</v>
      </c>
      <c r="E717">
        <v>6028.1975549700001</v>
      </c>
      <c r="F717">
        <v>273.14999999999998</v>
      </c>
      <c r="G717">
        <v>91.298672153609203</v>
      </c>
      <c r="H717">
        <v>-2.7263303335295901</v>
      </c>
      <c r="I717">
        <v>27.716388471854199</v>
      </c>
      <c r="J717">
        <v>-0.66610927656949404</v>
      </c>
      <c r="K717">
        <v>263.78919399830698</v>
      </c>
      <c r="L717">
        <v>213.32248344057601</v>
      </c>
      <c r="M717">
        <v>60.4483436658386</v>
      </c>
      <c r="N717">
        <v>0.621421515016922</v>
      </c>
      <c r="O717">
        <v>9.8297638660076903</v>
      </c>
      <c r="P717">
        <v>142.15425531914801</v>
      </c>
      <c r="Q717">
        <v>0.114723788042394</v>
      </c>
    </row>
    <row r="718" spans="1:17" hidden="1" x14ac:dyDescent="0.3">
      <c r="A718" t="s">
        <v>1572</v>
      </c>
      <c r="B718" t="s">
        <v>1573</v>
      </c>
      <c r="C718" t="str">
        <f>IFERROR(VLOOKUP(Table1[[#This Row],[Ticker]],[1]!Table2[[Symbol]:[Industry]],2,FALSE),"-")</f>
        <v>-</v>
      </c>
      <c r="D718" t="s">
        <v>1574</v>
      </c>
      <c r="E718">
        <v>5998.6573801499999</v>
      </c>
      <c r="F718">
        <v>4662.3</v>
      </c>
      <c r="G718">
        <v>72.753395026664606</v>
      </c>
      <c r="H718">
        <v>-7.1730125613259403</v>
      </c>
      <c r="I718">
        <v>4.3453931282042904</v>
      </c>
      <c r="J718">
        <v>-3.8948183316781999</v>
      </c>
      <c r="K718">
        <v>4258.46319752406</v>
      </c>
      <c r="L718">
        <v>3498.0837393891002</v>
      </c>
      <c r="M718">
        <v>49.875696327771898</v>
      </c>
      <c r="N718">
        <v>0.95796312907511905</v>
      </c>
      <c r="O718">
        <v>8.3145657722583</v>
      </c>
      <c r="P718">
        <v>116.348027842227</v>
      </c>
      <c r="Q718">
        <v>0.12696777403217299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Row],[Ticker]],[1]!Table2[[Symbol]:[Industry]],2,FALSE),"-")</f>
        <v>-</v>
      </c>
      <c r="D719" t="s">
        <v>287</v>
      </c>
      <c r="E719">
        <v>5937.9497166000001</v>
      </c>
      <c r="F719">
        <v>1207</v>
      </c>
      <c r="G719">
        <v>102.50453197342701</v>
      </c>
      <c r="H719">
        <v>-4.4986234256232001</v>
      </c>
      <c r="I719">
        <v>36.7107645210694</v>
      </c>
      <c r="J719">
        <v>0.71778023605586005</v>
      </c>
      <c r="K719">
        <v>1129.5335208930401</v>
      </c>
      <c r="L719">
        <v>918.14620417823505</v>
      </c>
      <c r="M719">
        <v>50.466424952673897</v>
      </c>
      <c r="N719">
        <v>0.88353139911654999</v>
      </c>
      <c r="O719">
        <v>11.764705882352899</v>
      </c>
      <c r="P719">
        <v>131.203907671678</v>
      </c>
      <c r="Q719">
        <v>5.5238792124364E-2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Row],[Ticker]],[1]!Table2[[Symbol]:[Industry]],2,FALSE),"-")</f>
        <v>-</v>
      </c>
      <c r="D720" t="s">
        <v>1152</v>
      </c>
      <c r="E720">
        <v>5895.4105307500004</v>
      </c>
      <c r="F720">
        <v>3516.95</v>
      </c>
      <c r="G720">
        <v>22.8485577330982</v>
      </c>
      <c r="H720">
        <v>13.5619802508894</v>
      </c>
      <c r="I720">
        <v>7.8409135069318001</v>
      </c>
      <c r="J720">
        <v>3.1104245987304102</v>
      </c>
      <c r="K720">
        <v>3071.0596417737102</v>
      </c>
      <c r="L720">
        <v>2941.28849654954</v>
      </c>
      <c r="M720">
        <v>84.325042749059307</v>
      </c>
      <c r="N720">
        <v>2.5501843090015499</v>
      </c>
      <c r="O720">
        <v>5.2047939265556797</v>
      </c>
      <c r="P720">
        <v>61.320581624696104</v>
      </c>
      <c r="Q720">
        <v>-4.3687735885132001E-2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Row],[Ticker]],[1]!Table2[[Symbol]:[Industry]],2,FALSE),"-")</f>
        <v>-</v>
      </c>
      <c r="D721" t="s">
        <v>258</v>
      </c>
      <c r="E721">
        <v>5858.6254998149998</v>
      </c>
      <c r="F721">
        <v>1904.65</v>
      </c>
      <c r="G721">
        <v>-37.016212900068403</v>
      </c>
      <c r="H721">
        <v>-0.26265340999671</v>
      </c>
      <c r="I721">
        <v>-24.172370879322699</v>
      </c>
      <c r="J721">
        <v>-0.99063987291856503</v>
      </c>
      <c r="K721">
        <v>1900.9552542000999</v>
      </c>
      <c r="L721">
        <v>1964.9684216421599</v>
      </c>
      <c r="M721">
        <v>45.428164245124698</v>
      </c>
      <c r="N721">
        <v>0.56733472649669203</v>
      </c>
      <c r="O721">
        <v>53.327382983750198</v>
      </c>
      <c r="P721">
        <v>19.040624999999999</v>
      </c>
      <c r="Q721">
        <v>1.5700916068733001E-2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Row],[Ticker]],[1]!Table2[[Symbol]:[Industry]],2,FALSE),"-")</f>
        <v>-</v>
      </c>
      <c r="D722" t="s">
        <v>287</v>
      </c>
      <c r="E722">
        <v>5851.4057775629999</v>
      </c>
      <c r="F722">
        <v>173.97</v>
      </c>
      <c r="G722">
        <v>-24.215563480815</v>
      </c>
      <c r="H722">
        <v>3.5397486615842602</v>
      </c>
      <c r="I722">
        <v>-15.0069306740229</v>
      </c>
      <c r="J722">
        <v>7.6889631531767098</v>
      </c>
      <c r="K722">
        <v>166.37049896655799</v>
      </c>
      <c r="L722">
        <v>166.05156623450699</v>
      </c>
      <c r="M722">
        <v>69.533911526652204</v>
      </c>
      <c r="N722">
        <v>1.0967307410479099</v>
      </c>
      <c r="O722">
        <v>26.228660113812701</v>
      </c>
      <c r="P722">
        <v>33.771626297577797</v>
      </c>
      <c r="Q722">
        <v>-7.1207058132128007E-2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Row],[Ticker]],[1]!Table2[[Symbol]:[Industry]],2,FALSE),"-")</f>
        <v>-</v>
      </c>
      <c r="D723" t="s">
        <v>287</v>
      </c>
      <c r="E723">
        <v>5835.2982988800004</v>
      </c>
      <c r="F723">
        <v>794.6</v>
      </c>
      <c r="G723">
        <v>-5.8071458839386603</v>
      </c>
      <c r="H723">
        <v>-1.6178326582639999E-2</v>
      </c>
      <c r="I723">
        <v>-14.5052898678909</v>
      </c>
      <c r="J723">
        <v>-0.96957027957817699</v>
      </c>
      <c r="K723">
        <v>780.03229609119501</v>
      </c>
      <c r="L723">
        <v>762.57688104349995</v>
      </c>
      <c r="M723">
        <v>61.068921079166302</v>
      </c>
      <c r="N723">
        <v>1.2259262909333</v>
      </c>
      <c r="O723">
        <v>9.3380317140699702</v>
      </c>
      <c r="P723">
        <v>27.544141252006401</v>
      </c>
      <c r="Q723">
        <v>3.2473076270276E-2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Row],[Ticker]],[1]!Table2[[Symbol]:[Industry]],2,FALSE),"-")</f>
        <v>-</v>
      </c>
      <c r="D724" t="s">
        <v>198</v>
      </c>
      <c r="E724">
        <v>5828.222347465</v>
      </c>
      <c r="F724">
        <v>146.09</v>
      </c>
      <c r="G724">
        <v>3.7784132916630999</v>
      </c>
      <c r="H724">
        <v>9.4062174670601006</v>
      </c>
      <c r="I724">
        <v>8.4364584136281895</v>
      </c>
      <c r="J724">
        <v>7.34029056408641</v>
      </c>
      <c r="K724">
        <v>129.08084565616701</v>
      </c>
      <c r="L724">
        <v>122.977155514454</v>
      </c>
      <c r="M724">
        <v>88.002725638878303</v>
      </c>
      <c r="N724">
        <v>1.7286299584753699</v>
      </c>
      <c r="O724">
        <v>2.4436990896022901</v>
      </c>
      <c r="P724">
        <v>42.735710796287201</v>
      </c>
      <c r="Q724">
        <v>3.5360896993976002E-2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Row],[Ticker]],[1]!Table2[[Symbol]:[Industry]],2,FALSE),"-")</f>
        <v>-</v>
      </c>
      <c r="D725" t="s">
        <v>287</v>
      </c>
      <c r="E725">
        <v>5798.4570564899996</v>
      </c>
      <c r="F725">
        <v>2495.85</v>
      </c>
      <c r="G725">
        <v>122.230493362134</v>
      </c>
      <c r="H725">
        <v>1.9673069929534399</v>
      </c>
      <c r="I725">
        <v>32.405889322994902</v>
      </c>
      <c r="J725">
        <v>5.6454892803275003</v>
      </c>
      <c r="K725">
        <v>2197.39888086974</v>
      </c>
      <c r="L725">
        <v>1768.1579363539699</v>
      </c>
      <c r="M725">
        <v>66.070494157639104</v>
      </c>
      <c r="N725">
        <v>1.0245088323407401</v>
      </c>
      <c r="O725">
        <v>5.7755874752088499</v>
      </c>
      <c r="P725">
        <v>179.490481522956</v>
      </c>
      <c r="Q725">
        <v>0.113672456519527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Row],[Ticker]],[1]!Table2[[Symbol]:[Industry]],2,FALSE),"-")</f>
        <v>-</v>
      </c>
      <c r="D726" t="s">
        <v>255</v>
      </c>
      <c r="E726">
        <v>5757.3485549999996</v>
      </c>
      <c r="F726">
        <v>5199.8</v>
      </c>
      <c r="G726">
        <v>132.96635437887301</v>
      </c>
      <c r="H726">
        <v>-6.4221351290602202</v>
      </c>
      <c r="I726">
        <v>45.812484104368899</v>
      </c>
      <c r="J726">
        <v>1.3957187911450599</v>
      </c>
      <c r="K726">
        <v>4618.7791923308496</v>
      </c>
      <c r="L726">
        <v>3615.2301639266002</v>
      </c>
      <c r="M726">
        <v>66.549466915071804</v>
      </c>
      <c r="N726">
        <v>0.33913640747164903</v>
      </c>
      <c r="O726">
        <v>3.40782337782221</v>
      </c>
      <c r="P726">
        <v>167.61708697889799</v>
      </c>
      <c r="Q726">
        <v>0.11075718505837499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Row],[Ticker]],[1]!Table2[[Symbol]:[Industry]],2,FALSE),"-")</f>
        <v>-</v>
      </c>
      <c r="D727" t="s">
        <v>203</v>
      </c>
      <c r="E727">
        <v>5731.1887459199997</v>
      </c>
      <c r="F727">
        <v>632.4</v>
      </c>
      <c r="G727">
        <v>54.504233859337297</v>
      </c>
      <c r="H727">
        <v>-3.30215803178011</v>
      </c>
      <c r="I727">
        <v>3.7695321640590098</v>
      </c>
      <c r="J727">
        <v>5.3326998947761997</v>
      </c>
      <c r="K727">
        <v>593.77863362336097</v>
      </c>
      <c r="L727">
        <v>515.85551325138795</v>
      </c>
      <c r="M727">
        <v>67.1744380925998</v>
      </c>
      <c r="N727">
        <v>0.50206458043262803</v>
      </c>
      <c r="O727">
        <v>4.80708412397217</v>
      </c>
      <c r="P727">
        <v>91.607332222390497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Row],[Ticker]],[1]!Table2[[Symbol]:[Industry]],2,FALSE),"-")</f>
        <v>-</v>
      </c>
      <c r="D728" t="s">
        <v>167</v>
      </c>
      <c r="E728">
        <v>5687.6169528</v>
      </c>
      <c r="F728">
        <v>5031.8999999999996</v>
      </c>
      <c r="G728">
        <v>139.87816711233401</v>
      </c>
      <c r="H728">
        <v>6.1768675443286298</v>
      </c>
      <c r="I728">
        <v>76.266388311290697</v>
      </c>
      <c r="J728">
        <v>13.282809486676801</v>
      </c>
      <c r="K728">
        <v>4608.4562689846498</v>
      </c>
      <c r="L728">
        <v>3391.1025819935198</v>
      </c>
      <c r="M728">
        <v>58.4425372052063</v>
      </c>
      <c r="N728">
        <v>1.0768656178460601</v>
      </c>
      <c r="O728">
        <v>13.071603171764099</v>
      </c>
      <c r="P728">
        <v>193.833576642335</v>
      </c>
      <c r="Q728">
        <v>0.20189907229279599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Row],[Ticker]],[1]!Table2[[Symbol]:[Industry]],2,FALSE),"-")</f>
        <v>-</v>
      </c>
      <c r="D729" t="s">
        <v>471</v>
      </c>
      <c r="E729">
        <v>5654.3594537150002</v>
      </c>
      <c r="F729">
        <v>341.05</v>
      </c>
      <c r="G729">
        <v>-27.527143678875198</v>
      </c>
      <c r="H729">
        <v>2.36633448340248</v>
      </c>
      <c r="I729">
        <v>-46.169238383665103</v>
      </c>
      <c r="J729">
        <v>1.9493310227298499</v>
      </c>
      <c r="K729">
        <v>336.34800426401603</v>
      </c>
      <c r="L729">
        <v>372.92070558679598</v>
      </c>
      <c r="M729">
        <v>69.964052398315303</v>
      </c>
      <c r="N729">
        <v>1.50308557936274</v>
      </c>
      <c r="O729">
        <v>59.038264184137198</v>
      </c>
      <c r="P729">
        <v>29.8496097468113</v>
      </c>
      <c r="Q729">
        <v>-0.11657044872623799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Row],[Ticker]],[1]!Table2[[Symbol]:[Industry]],2,FALSE),"-")</f>
        <v>-</v>
      </c>
      <c r="D730" t="s">
        <v>978</v>
      </c>
      <c r="E730">
        <v>5649.5435631179998</v>
      </c>
      <c r="F730">
        <v>44.29</v>
      </c>
      <c r="G730">
        <v>148.78253379851299</v>
      </c>
      <c r="H730">
        <v>8.1868955041870208</v>
      </c>
      <c r="I730">
        <v>28.024725733622699</v>
      </c>
      <c r="J730">
        <v>12.770996891896701</v>
      </c>
      <c r="K730">
        <v>39.425650350602197</v>
      </c>
      <c r="L730">
        <v>32.836863925756703</v>
      </c>
      <c r="M730">
        <v>63.826839484691902</v>
      </c>
      <c r="N730">
        <v>1.0927228984170601</v>
      </c>
      <c r="O730">
        <v>4.0867012869722297</v>
      </c>
      <c r="P730">
        <v>178.55345911949601</v>
      </c>
      <c r="Q730">
        <v>8.2800363437758998E-2</v>
      </c>
    </row>
    <row r="731" spans="1:17" hidden="1" x14ac:dyDescent="0.3">
      <c r="A731" t="s">
        <v>1599</v>
      </c>
      <c r="B731" t="s">
        <v>1600</v>
      </c>
      <c r="C731" t="str">
        <f>IFERROR(VLOOKUP(Table1[[#This Row],[Ticker]],[1]!Table2[[Symbol]:[Industry]],2,FALSE),"-")</f>
        <v>-</v>
      </c>
      <c r="D731" t="s">
        <v>21</v>
      </c>
      <c r="E731">
        <v>5620.5966719500002</v>
      </c>
      <c r="F731">
        <v>475.1</v>
      </c>
      <c r="G731">
        <v>-22.201945396721499</v>
      </c>
      <c r="H731">
        <v>-11.8986452300376</v>
      </c>
      <c r="I731">
        <v>-22.566937356472302</v>
      </c>
      <c r="J731">
        <v>-1.3914543293780199</v>
      </c>
      <c r="K731">
        <v>483.38138883937501</v>
      </c>
      <c r="L731">
        <v>466.460166104471</v>
      </c>
      <c r="M731">
        <v>40.968645042496803</v>
      </c>
      <c r="N731">
        <v>0.47672719124458901</v>
      </c>
      <c r="O731">
        <v>26.078720269416898</v>
      </c>
      <c r="P731">
        <v>21.789284798769501</v>
      </c>
      <c r="Q731">
        <v>8.0960260987367E-2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Row],[Ticker]],[1]!Table2[[Symbol]:[Industry]],2,FALSE),"-")</f>
        <v>-</v>
      </c>
      <c r="D732" t="s">
        <v>24</v>
      </c>
      <c r="E732">
        <v>5545.9763560000001</v>
      </c>
      <c r="F732">
        <v>328</v>
      </c>
      <c r="G732">
        <v>-16.2250490736808</v>
      </c>
      <c r="H732">
        <v>-16.064662693601001</v>
      </c>
      <c r="I732">
        <v>-29.038524545919</v>
      </c>
      <c r="J732">
        <v>-10.4788933862657</v>
      </c>
      <c r="K732">
        <v>356.68683141327699</v>
      </c>
      <c r="L732">
        <v>353.02400531477002</v>
      </c>
      <c r="M732">
        <v>15.3600918097902</v>
      </c>
      <c r="N732">
        <v>1.14343778857338</v>
      </c>
      <c r="O732">
        <v>28.734756097560901</v>
      </c>
      <c r="P732">
        <v>15.7170576821308</v>
      </c>
      <c r="Q732">
        <v>-5.2376020167276001E-2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Row],[Ticker]],[1]!Table2[[Symbol]:[Industry]],2,FALSE),"-")</f>
        <v>-</v>
      </c>
      <c r="D733" t="s">
        <v>413</v>
      </c>
      <c r="E733">
        <v>5544.1261604739902</v>
      </c>
      <c r="F733">
        <v>50.38</v>
      </c>
      <c r="G733">
        <v>-28.3903229218147</v>
      </c>
      <c r="H733">
        <v>-6.1419392182460202</v>
      </c>
      <c r="I733">
        <v>-27.228850703964898</v>
      </c>
      <c r="J733">
        <v>-1.57726514018884</v>
      </c>
      <c r="K733">
        <v>51.3786963224644</v>
      </c>
      <c r="L733">
        <v>52.213187503442498</v>
      </c>
      <c r="M733">
        <v>52.768607945394898</v>
      </c>
      <c r="N733">
        <v>0.77985049292314401</v>
      </c>
      <c r="O733">
        <v>35.5696705041683</v>
      </c>
      <c r="P733">
        <v>12.329988851727901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Row],[Ticker]],[1]!Table2[[Symbol]:[Industry]],2,FALSE),"-")</f>
        <v>-</v>
      </c>
      <c r="D734" t="s">
        <v>351</v>
      </c>
      <c r="E734">
        <v>5521.51685946</v>
      </c>
      <c r="F734">
        <v>2030.65</v>
      </c>
      <c r="G734">
        <v>86.267225295812196</v>
      </c>
      <c r="H734">
        <v>6.3629856557498004</v>
      </c>
      <c r="I734">
        <v>57.3448883232398</v>
      </c>
      <c r="J734">
        <v>0.182939540922223</v>
      </c>
      <c r="K734">
        <v>1861.4017898864799</v>
      </c>
      <c r="L734">
        <v>1450.97492692539</v>
      </c>
      <c r="M734">
        <v>43.814826779307197</v>
      </c>
      <c r="N734">
        <v>0.89482250707285205</v>
      </c>
      <c r="O734">
        <v>11.7400832245832</v>
      </c>
      <c r="P734">
        <v>116.48720682302699</v>
      </c>
      <c r="Q734">
        <v>-3.5382879825275E-2</v>
      </c>
    </row>
    <row r="735" spans="1:17" hidden="1" x14ac:dyDescent="0.3">
      <c r="A735" t="s">
        <v>1607</v>
      </c>
      <c r="B735" t="s">
        <v>1608</v>
      </c>
      <c r="C735" t="str">
        <f>IFERROR(VLOOKUP(Table1[[#This Row],[Ticker]],[1]!Table2[[Symbol]:[Industry]],2,FALSE),"-")</f>
        <v>-</v>
      </c>
      <c r="D735" t="s">
        <v>130</v>
      </c>
      <c r="E735">
        <v>5518.5973080000003</v>
      </c>
      <c r="F735">
        <v>352.5</v>
      </c>
      <c r="G735">
        <v>-25.696961861106701</v>
      </c>
      <c r="H735">
        <v>-3.8396909321124499</v>
      </c>
      <c r="I735">
        <v>-14.2325699660692</v>
      </c>
      <c r="J735">
        <v>0.90955687522485795</v>
      </c>
      <c r="M735">
        <v>49.533432141279597</v>
      </c>
      <c r="O735">
        <v>5.5319148936170102</v>
      </c>
      <c r="P735">
        <v>8.4281759458627992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Row],[Ticker]],[1]!Table2[[Symbol]:[Industry]],2,FALSE),"-")</f>
        <v>-</v>
      </c>
      <c r="D736" t="s">
        <v>287</v>
      </c>
      <c r="E736">
        <v>5509.465428775</v>
      </c>
      <c r="F736">
        <v>330.55</v>
      </c>
      <c r="G736">
        <v>23.394982038678702</v>
      </c>
      <c r="H736">
        <v>7.3784232494848601</v>
      </c>
      <c r="I736">
        <v>7.8979094955862603</v>
      </c>
      <c r="J736">
        <v>2.26520555795961</v>
      </c>
      <c r="K736">
        <v>287.647803001471</v>
      </c>
      <c r="L736">
        <v>264.75844236321598</v>
      </c>
      <c r="M736">
        <v>72.902930436837707</v>
      </c>
      <c r="N736">
        <v>2.09050173333388</v>
      </c>
      <c r="O736">
        <v>0.72606262290122403</v>
      </c>
      <c r="P736">
        <v>57.592371871275297</v>
      </c>
      <c r="Q736">
        <v>-1.8510148402528001E-2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Row],[Ticker]],[1]!Table2[[Symbol]:[Industry]],2,FALSE),"-")</f>
        <v>-</v>
      </c>
      <c r="D737" t="s">
        <v>393</v>
      </c>
      <c r="E737">
        <v>5492.0850453120001</v>
      </c>
      <c r="F737">
        <v>109.92</v>
      </c>
      <c r="G737">
        <v>14.252025943196999</v>
      </c>
      <c r="H737">
        <v>4.5908682526275397</v>
      </c>
      <c r="I737">
        <v>-16.921965839047701</v>
      </c>
      <c r="J737">
        <v>1.1347760166520999</v>
      </c>
      <c r="K737">
        <v>106.790554066737</v>
      </c>
      <c r="L737">
        <v>101.07866802087401</v>
      </c>
      <c r="M737">
        <v>50.233019166385397</v>
      </c>
      <c r="N737">
        <v>1.6214163988663599</v>
      </c>
      <c r="O737">
        <v>10.580422125181901</v>
      </c>
      <c r="P737">
        <v>46.073089700996597</v>
      </c>
      <c r="Q737">
        <v>3.7318908988018998E-2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Row],[Ticker]],[1]!Table2[[Symbol]:[Industry]],2,FALSE),"-")</f>
        <v>-</v>
      </c>
      <c r="D738" t="s">
        <v>1615</v>
      </c>
      <c r="E738">
        <v>5475.5152617000003</v>
      </c>
      <c r="F738">
        <v>1070.75</v>
      </c>
      <c r="G738">
        <v>57.430249837533403</v>
      </c>
      <c r="H738">
        <v>15.633511351022101</v>
      </c>
      <c r="I738">
        <v>33.848383738111302</v>
      </c>
      <c r="J738">
        <v>6.2476183096946096</v>
      </c>
      <c r="K738">
        <v>954.992932687191</v>
      </c>
      <c r="L738">
        <v>779.136765324679</v>
      </c>
      <c r="M738">
        <v>58.847035271895997</v>
      </c>
      <c r="N738">
        <v>2.3598757309092799</v>
      </c>
      <c r="O738">
        <v>8.1438244221340099</v>
      </c>
      <c r="P738">
        <v>100.140186915887</v>
      </c>
      <c r="Q738">
        <v>1.3737124253003E-2</v>
      </c>
    </row>
    <row r="739" spans="1:17" x14ac:dyDescent="0.3">
      <c r="A739" t="s">
        <v>1616</v>
      </c>
      <c r="B739" t="s">
        <v>1617</v>
      </c>
      <c r="C739" t="str">
        <f>IFERROR(VLOOKUP(Table1[[#This Row],[Ticker]],[1]!Table2[[Symbol]:[Industry]],2,FALSE),"-")</f>
        <v>-</v>
      </c>
      <c r="D739" t="s">
        <v>60</v>
      </c>
      <c r="E739">
        <v>5472.9595339950001</v>
      </c>
      <c r="F739">
        <v>1337.95</v>
      </c>
      <c r="G739">
        <v>-9.3467384579441894</v>
      </c>
      <c r="H739">
        <v>-1.35708141552044</v>
      </c>
      <c r="I739">
        <v>0.16213896044130499</v>
      </c>
      <c r="J739">
        <v>1.93488750245145</v>
      </c>
      <c r="K739">
        <v>1302.46999851991</v>
      </c>
      <c r="L739">
        <v>1211.2816582995199</v>
      </c>
      <c r="M739">
        <v>52.637130271160203</v>
      </c>
      <c r="N739">
        <v>0.58621301932077297</v>
      </c>
      <c r="O739">
        <v>9.7948353824881291</v>
      </c>
      <c r="P739">
        <v>33.202249987555298</v>
      </c>
      <c r="Q739">
        <v>-7.7059764670410003E-3</v>
      </c>
    </row>
    <row r="740" spans="1:17" x14ac:dyDescent="0.3">
      <c r="A740" t="s">
        <v>1618</v>
      </c>
      <c r="B740" t="s">
        <v>1619</v>
      </c>
      <c r="C740" t="str">
        <f>IFERROR(VLOOKUP(Table1[[#This Row],[Ticker]],[1]!Table2[[Symbol]:[Industry]],2,FALSE),"-")</f>
        <v>-</v>
      </c>
      <c r="D740" t="s">
        <v>198</v>
      </c>
      <c r="E740">
        <v>5450.5021531049997</v>
      </c>
      <c r="F740">
        <v>214.35</v>
      </c>
      <c r="G740">
        <v>12.832501442316699</v>
      </c>
      <c r="H740">
        <v>-2.7873781451300799</v>
      </c>
      <c r="I740">
        <v>18.580462006626501</v>
      </c>
      <c r="J740">
        <v>2.8444179064942099</v>
      </c>
      <c r="K740">
        <v>198.339500800895</v>
      </c>
      <c r="L740">
        <v>170.28343540719399</v>
      </c>
      <c r="M740">
        <v>62.357522098881297</v>
      </c>
      <c r="N740">
        <v>0.37103510472832102</v>
      </c>
      <c r="O740">
        <v>5.29507814322369</v>
      </c>
      <c r="P740">
        <v>70.051566838556099</v>
      </c>
      <c r="Q740">
        <v>5.1853866595756998E-2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Row],[Ticker]],[1]!Table2[[Symbol]:[Industry]],2,FALSE),"-")</f>
        <v>-</v>
      </c>
      <c r="D741" t="s">
        <v>198</v>
      </c>
      <c r="E741">
        <v>5430.76868775</v>
      </c>
      <c r="F741">
        <v>759.35</v>
      </c>
      <c r="G741">
        <v>88.195015814163796</v>
      </c>
      <c r="H741">
        <v>6.9208402096850099</v>
      </c>
      <c r="I741">
        <v>-8.6211598232389406</v>
      </c>
      <c r="J741">
        <v>11.474020932584001</v>
      </c>
      <c r="K741">
        <v>671.73560424121899</v>
      </c>
      <c r="L741">
        <v>595.90424976012901</v>
      </c>
      <c r="M741">
        <v>70.352229659020793</v>
      </c>
      <c r="N741">
        <v>2.2267450721747202</v>
      </c>
      <c r="O741">
        <v>5.2413248172779197</v>
      </c>
      <c r="P741">
        <v>132.03972498090101</v>
      </c>
      <c r="Q741">
        <v>0.153497675590472</v>
      </c>
    </row>
    <row r="742" spans="1:17" hidden="1" x14ac:dyDescent="0.3">
      <c r="A742" t="s">
        <v>1622</v>
      </c>
      <c r="B742" t="s">
        <v>1623</v>
      </c>
      <c r="C742" t="str">
        <f>IFERROR(VLOOKUP(Table1[[#This Row],[Ticker]],[1]!Table2[[Symbol]:[Industry]],2,FALSE),"-")</f>
        <v>-</v>
      </c>
      <c r="D742" t="s">
        <v>579</v>
      </c>
      <c r="E742">
        <v>5400.4086426149997</v>
      </c>
      <c r="F742">
        <v>5614.15</v>
      </c>
      <c r="G742">
        <v>-26.6426150496616</v>
      </c>
      <c r="H742">
        <v>-6.3555506171595502</v>
      </c>
      <c r="I742">
        <v>-12.6574508035219</v>
      </c>
      <c r="J742">
        <v>-2.1594296024280002</v>
      </c>
      <c r="K742">
        <v>5707.0224533176097</v>
      </c>
      <c r="L742">
        <v>5526.5057430811003</v>
      </c>
      <c r="M742">
        <v>32.124860145686</v>
      </c>
      <c r="N742">
        <v>0.96867777713256997</v>
      </c>
      <c r="O742">
        <v>14.8882733806542</v>
      </c>
      <c r="P742">
        <v>12.6570213107517</v>
      </c>
      <c r="Q742">
        <v>2.6351896545208999E-2</v>
      </c>
    </row>
    <row r="743" spans="1:17" hidden="1" x14ac:dyDescent="0.3">
      <c r="A743" t="s">
        <v>1624</v>
      </c>
      <c r="B743" t="s">
        <v>1625</v>
      </c>
      <c r="C743" t="str">
        <f>IFERROR(VLOOKUP(Table1[[#This Row],[Ticker]],[1]!Table2[[Symbol]:[Industry]],2,FALSE),"-")</f>
        <v>-</v>
      </c>
      <c r="D743" t="s">
        <v>127</v>
      </c>
      <c r="E743">
        <v>5396.6263371650002</v>
      </c>
      <c r="F743">
        <v>446.65</v>
      </c>
      <c r="G743">
        <v>72.244600593204495</v>
      </c>
      <c r="H743">
        <v>-3.4214394553482701</v>
      </c>
      <c r="I743">
        <v>83.708992488242004</v>
      </c>
      <c r="J743">
        <v>5.0160447189660902</v>
      </c>
      <c r="K743">
        <v>399.02163781989498</v>
      </c>
      <c r="M743">
        <v>47.844526998085897</v>
      </c>
      <c r="N743">
        <v>0.16533411102739301</v>
      </c>
      <c r="O743">
        <v>18.661144072540001</v>
      </c>
      <c r="P743">
        <v>163.66587957497001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Row],[Ticker]],[1]!Table2[[Symbol]:[Industry]],2,FALSE),"-")</f>
        <v>-</v>
      </c>
      <c r="D744" t="s">
        <v>528</v>
      </c>
      <c r="E744">
        <v>5378.9433048000001</v>
      </c>
      <c r="F744">
        <v>108</v>
      </c>
      <c r="G744">
        <v>-34.901408342622297</v>
      </c>
      <c r="H744">
        <v>7.0355188573903096</v>
      </c>
      <c r="I744">
        <v>-23.668529893496299</v>
      </c>
      <c r="J744">
        <v>2.0434184148635199</v>
      </c>
      <c r="K744">
        <v>107.721847057332</v>
      </c>
      <c r="L744">
        <v>108.790997541736</v>
      </c>
      <c r="M744">
        <v>44.198998598245602</v>
      </c>
      <c r="N744">
        <v>0.68303753570114001</v>
      </c>
      <c r="O744">
        <v>27.499999999999901</v>
      </c>
      <c r="P744">
        <v>18.032786885245802</v>
      </c>
      <c r="Q744">
        <v>-0.114683731100507</v>
      </c>
    </row>
    <row r="745" spans="1:17" hidden="1" x14ac:dyDescent="0.3">
      <c r="A745" t="s">
        <v>1628</v>
      </c>
      <c r="B745" t="s">
        <v>1629</v>
      </c>
      <c r="C745" t="str">
        <f>IFERROR(VLOOKUP(Table1[[#This Row],[Ticker]],[1]!Table2[[Symbol]:[Industry]],2,FALSE),"-")</f>
        <v>-</v>
      </c>
      <c r="D745" t="s">
        <v>46</v>
      </c>
      <c r="E745">
        <v>5368.3028944999996</v>
      </c>
      <c r="F745">
        <v>511.55</v>
      </c>
      <c r="G745">
        <v>169.98244457912801</v>
      </c>
      <c r="H745">
        <v>45.6888245598861</v>
      </c>
      <c r="I745">
        <v>67.915458599047</v>
      </c>
      <c r="J745">
        <v>18.145008031735799</v>
      </c>
      <c r="K745">
        <v>363.16220627097999</v>
      </c>
      <c r="L745">
        <v>275.64709215662799</v>
      </c>
      <c r="M745">
        <v>89.028747087146101</v>
      </c>
      <c r="N745">
        <v>1.9383271115359899</v>
      </c>
      <c r="O745">
        <v>4.3886228130192597</v>
      </c>
      <c r="P745">
        <v>230.993206082174</v>
      </c>
    </row>
    <row r="746" spans="1:17" x14ac:dyDescent="0.3">
      <c r="A746" t="s">
        <v>1630</v>
      </c>
      <c r="B746" t="s">
        <v>1631</v>
      </c>
      <c r="C746" t="str">
        <f>IFERROR(VLOOKUP(Table1[[#This Row],[Ticker]],[1]!Table2[[Symbol]:[Industry]],2,FALSE),"-")</f>
        <v>-</v>
      </c>
      <c r="D746" t="s">
        <v>124</v>
      </c>
      <c r="E746">
        <v>5363.6088</v>
      </c>
      <c r="F746">
        <v>578</v>
      </c>
      <c r="G746">
        <v>107.934553533326</v>
      </c>
      <c r="H746">
        <v>0.52241469856107203</v>
      </c>
      <c r="I746">
        <v>64.323007836696505</v>
      </c>
      <c r="J746">
        <v>-3.9150004293189</v>
      </c>
      <c r="K746">
        <v>521.95642354613005</v>
      </c>
      <c r="L746">
        <v>386.18385743489</v>
      </c>
      <c r="M746">
        <v>57.553462132397897</v>
      </c>
      <c r="N746">
        <v>0.54697842546009101</v>
      </c>
      <c r="O746">
        <v>25.8391003460207</v>
      </c>
      <c r="P746">
        <v>176.15862398471</v>
      </c>
      <c r="Q746">
        <v>6.7319826372565006E-2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Row],[Ticker]],[1]!Table2[[Symbol]:[Industry]],2,FALSE),"-")</f>
        <v>-</v>
      </c>
      <c r="D747" t="s">
        <v>287</v>
      </c>
      <c r="E747">
        <v>5362.268016</v>
      </c>
      <c r="F747">
        <v>560</v>
      </c>
      <c r="G747">
        <v>-20.898869197467899</v>
      </c>
      <c r="H747">
        <v>-1.1206128019484101</v>
      </c>
      <c r="I747">
        <v>-19.046053829371601</v>
      </c>
      <c r="J747">
        <v>4.2061921523549</v>
      </c>
      <c r="K747">
        <v>537.86072388557795</v>
      </c>
      <c r="L747">
        <v>531.45070493476999</v>
      </c>
      <c r="M747">
        <v>57.999048552096099</v>
      </c>
      <c r="N747">
        <v>1.1094052941309001</v>
      </c>
      <c r="O747">
        <v>17.839285714285701</v>
      </c>
      <c r="P747">
        <v>28.750431084032599</v>
      </c>
      <c r="Q747">
        <v>2.9682959141782001E-2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Row],[Ticker]],[1]!Table2[[Symbol]:[Industry]],2,FALSE),"-")</f>
        <v>-</v>
      </c>
      <c r="D748" t="s">
        <v>77</v>
      </c>
      <c r="E748">
        <v>5299.8009438919999</v>
      </c>
      <c r="F748">
        <v>233.87</v>
      </c>
      <c r="G748">
        <v>2.89931084803096</v>
      </c>
      <c r="H748">
        <v>4.3627631298138603</v>
      </c>
      <c r="I748">
        <v>-15.136158870389</v>
      </c>
      <c r="J748">
        <v>3.15764626623419</v>
      </c>
      <c r="K748">
        <v>221.93518474023901</v>
      </c>
      <c r="L748">
        <v>208.635911293248</v>
      </c>
      <c r="M748">
        <v>54.943018025836999</v>
      </c>
      <c r="N748">
        <v>1.6442860733178699</v>
      </c>
      <c r="O748">
        <v>5.6142301278488</v>
      </c>
      <c r="P748">
        <v>33.64</v>
      </c>
      <c r="Q748">
        <v>-9.6167211996333005E-2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Row],[Ticker]],[1]!Table2[[Symbol]:[Industry]],2,FALSE),"-")</f>
        <v>-</v>
      </c>
      <c r="D749" t="s">
        <v>46</v>
      </c>
      <c r="E749">
        <v>5293.9770004550001</v>
      </c>
      <c r="F749">
        <v>765.05</v>
      </c>
      <c r="G749">
        <v>48.9184086985736</v>
      </c>
      <c r="H749">
        <v>20.575141528338602</v>
      </c>
      <c r="I749">
        <v>-31.751857301024799</v>
      </c>
      <c r="J749">
        <v>-1.26911750787685</v>
      </c>
      <c r="K749">
        <v>622.16181870199796</v>
      </c>
      <c r="L749">
        <v>587.87428572805902</v>
      </c>
      <c r="M749">
        <v>70.9032756329553</v>
      </c>
      <c r="N749">
        <v>1.5392391051624701</v>
      </c>
      <c r="O749">
        <v>31.893340304555199</v>
      </c>
      <c r="P749">
        <v>81.055496390959604</v>
      </c>
      <c r="Q749">
        <v>0.120383235184534</v>
      </c>
    </row>
    <row r="750" spans="1:17" hidden="1" x14ac:dyDescent="0.3">
      <c r="A750" t="s">
        <v>1638</v>
      </c>
      <c r="B750" t="s">
        <v>1639</v>
      </c>
      <c r="C750" t="str">
        <f>IFERROR(VLOOKUP(Table1[[#This Row],[Ticker]],[1]!Table2[[Symbol]:[Industry]],2,FALSE),"-")</f>
        <v>-</v>
      </c>
      <c r="D750" t="s">
        <v>27</v>
      </c>
      <c r="E750">
        <v>5242.8599999999997</v>
      </c>
      <c r="F750">
        <v>83.22</v>
      </c>
      <c r="G750">
        <v>288.75171023630003</v>
      </c>
      <c r="H750">
        <v>104.052216891539</v>
      </c>
      <c r="I750">
        <v>52.0945804590894</v>
      </c>
      <c r="J750">
        <v>-1.8011190083836801</v>
      </c>
      <c r="K750">
        <v>55.264778908416403</v>
      </c>
      <c r="L750">
        <v>40.512538536463403</v>
      </c>
      <c r="M750">
        <v>62.579446533884003</v>
      </c>
      <c r="N750">
        <v>3.5943381216860399</v>
      </c>
      <c r="O750">
        <v>22.482576303773101</v>
      </c>
      <c r="P750">
        <v>327.86632390745501</v>
      </c>
      <c r="Q750">
        <v>0.11530056069326899</v>
      </c>
    </row>
    <row r="751" spans="1:17" hidden="1" x14ac:dyDescent="0.3">
      <c r="A751" t="s">
        <v>1640</v>
      </c>
      <c r="B751" t="s">
        <v>1641</v>
      </c>
      <c r="C751" t="str">
        <f>IFERROR(VLOOKUP(Table1[[#This Row],[Ticker]],[1]!Table2[[Symbol]:[Industry]],2,FALSE),"-")</f>
        <v>-</v>
      </c>
      <c r="D751" t="s">
        <v>130</v>
      </c>
      <c r="E751">
        <v>5238.5355263800002</v>
      </c>
      <c r="F751">
        <v>53.95</v>
      </c>
      <c r="G751">
        <v>50.8650639620028</v>
      </c>
      <c r="H751">
        <v>-6.0123669214910596</v>
      </c>
      <c r="I751">
        <v>-1.5059058738589499</v>
      </c>
      <c r="J751">
        <v>0.47339289766194498</v>
      </c>
      <c r="K751">
        <v>47.952543908960699</v>
      </c>
      <c r="L751">
        <v>45.955201234965401</v>
      </c>
      <c r="M751">
        <v>83.150217528750304</v>
      </c>
      <c r="N751">
        <v>2.15729965140613</v>
      </c>
      <c r="O751">
        <v>21.223354958294699</v>
      </c>
      <c r="P751">
        <v>106.309751434034</v>
      </c>
      <c r="Q751">
        <v>7.0572183141134004E-2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Row],[Ticker]],[1]!Table2[[Symbol]:[Industry]],2,FALSE),"-")</f>
        <v>-</v>
      </c>
      <c r="D752" t="s">
        <v>413</v>
      </c>
      <c r="E752">
        <v>5224.9499907150002</v>
      </c>
      <c r="F752">
        <v>287.95</v>
      </c>
      <c r="G752">
        <v>-16.6362861600632</v>
      </c>
      <c r="H752">
        <v>-5.1273028155632296</v>
      </c>
      <c r="I752">
        <v>-28.183922586161799</v>
      </c>
      <c r="J752">
        <v>-1.96030178035475</v>
      </c>
      <c r="K752">
        <v>294.42231134618902</v>
      </c>
      <c r="L752">
        <v>294.381838639264</v>
      </c>
      <c r="M752">
        <v>40.900472410204799</v>
      </c>
      <c r="N752">
        <v>0.97238468056299399</v>
      </c>
      <c r="O752">
        <v>34.728251432540297</v>
      </c>
      <c r="P752">
        <v>16.736486486486399</v>
      </c>
      <c r="Q752">
        <v>-1.5538526195416E-2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Row],[Ticker]],[1]!Table2[[Symbol]:[Industry]],2,FALSE),"-")</f>
        <v>-</v>
      </c>
      <c r="D753" t="s">
        <v>167</v>
      </c>
      <c r="E753">
        <v>5220.6082859999997</v>
      </c>
      <c r="F753">
        <v>177.81</v>
      </c>
      <c r="G753">
        <v>117.264708562403</v>
      </c>
      <c r="H753">
        <v>-1.1216752786563</v>
      </c>
      <c r="I753">
        <v>18.845487314995498</v>
      </c>
      <c r="J753">
        <v>8.9616592961304704</v>
      </c>
      <c r="K753">
        <v>158.588590952635</v>
      </c>
      <c r="L753">
        <v>126.308571813852</v>
      </c>
      <c r="M753">
        <v>66.5819640442175</v>
      </c>
      <c r="N753">
        <v>1.0746429096501999</v>
      </c>
      <c r="O753">
        <v>5.7308362859231599</v>
      </c>
      <c r="P753">
        <v>194.38741721854299</v>
      </c>
    </row>
    <row r="754" spans="1:17" hidden="1" x14ac:dyDescent="0.3">
      <c r="A754" t="s">
        <v>1646</v>
      </c>
      <c r="B754" t="s">
        <v>1647</v>
      </c>
      <c r="C754" t="str">
        <f>IFERROR(VLOOKUP(Table1[[#This Row],[Ticker]],[1]!Table2[[Symbol]:[Industry]],2,FALSE),"-")</f>
        <v>-</v>
      </c>
      <c r="D754" t="s">
        <v>290</v>
      </c>
      <c r="E754">
        <v>5208.1116000000002</v>
      </c>
      <c r="F754">
        <v>238.75</v>
      </c>
      <c r="G754">
        <v>242.24447569837801</v>
      </c>
      <c r="H754">
        <v>-0.68659482439061004</v>
      </c>
      <c r="I754">
        <v>266.36084724603802</v>
      </c>
      <c r="J754">
        <v>-6.2552014511896603</v>
      </c>
      <c r="K754">
        <v>184.81460199537599</v>
      </c>
      <c r="L754">
        <v>109.561111566191</v>
      </c>
      <c r="M754">
        <v>54.816243519297203</v>
      </c>
      <c r="N754">
        <v>0.33213241003412702</v>
      </c>
      <c r="O754">
        <v>9.3193717277486794</v>
      </c>
      <c r="P754">
        <v>418.120659722222</v>
      </c>
      <c r="Q754">
        <v>0.22781479166823501</v>
      </c>
    </row>
    <row r="755" spans="1:17" hidden="1" x14ac:dyDescent="0.3">
      <c r="A755" t="s">
        <v>1648</v>
      </c>
      <c r="B755" t="s">
        <v>1649</v>
      </c>
      <c r="C755" t="str">
        <f>IFERROR(VLOOKUP(Table1[[#This Row],[Ticker]],[1]!Table2[[Symbol]:[Industry]],2,FALSE),"-")</f>
        <v>-</v>
      </c>
      <c r="D755" t="s">
        <v>60</v>
      </c>
      <c r="E755">
        <v>5201.2021266949996</v>
      </c>
      <c r="F755">
        <v>1195.8499999999999</v>
      </c>
      <c r="G755">
        <v>-22.2829709047856</v>
      </c>
      <c r="H755">
        <v>9.4697683259045693</v>
      </c>
      <c r="I755">
        <v>-10.818579009747999</v>
      </c>
      <c r="J755">
        <v>2.1326153221984101</v>
      </c>
      <c r="K755">
        <v>1103.7063413938599</v>
      </c>
      <c r="M755">
        <v>68.348604441861099</v>
      </c>
      <c r="N755">
        <v>0.828383091583905</v>
      </c>
      <c r="O755">
        <v>5.1971401095455203</v>
      </c>
      <c r="P755">
        <v>23.283505154639101</v>
      </c>
    </row>
    <row r="756" spans="1:17" hidden="1" x14ac:dyDescent="0.3">
      <c r="A756" t="s">
        <v>1650</v>
      </c>
      <c r="B756" t="s">
        <v>1651</v>
      </c>
      <c r="C756" t="str">
        <f>IFERROR(VLOOKUP(Table1[[#This Row],[Ticker]],[1]!Table2[[Symbol]:[Industry]],2,FALSE),"-")</f>
        <v>-</v>
      </c>
      <c r="D756" t="s">
        <v>290</v>
      </c>
      <c r="E756">
        <v>5191.2800100000004</v>
      </c>
      <c r="F756">
        <v>2677.85</v>
      </c>
      <c r="G756">
        <v>618.640219212376</v>
      </c>
      <c r="H756">
        <v>68.594311467800196</v>
      </c>
      <c r="I756">
        <v>181.660364620461</v>
      </c>
      <c r="J756">
        <v>16.665659388112999</v>
      </c>
      <c r="K756">
        <v>1886.53777533775</v>
      </c>
      <c r="L756">
        <v>1274.7714849342101</v>
      </c>
      <c r="M756">
        <v>74.783903274353506</v>
      </c>
      <c r="N756">
        <v>1.63025950519381</v>
      </c>
      <c r="O756">
        <v>7.12885337117463</v>
      </c>
      <c r="P756">
        <v>644.95085311572598</v>
      </c>
      <c r="Q756">
        <v>0.31050539913546699</v>
      </c>
    </row>
    <row r="757" spans="1:17" x14ac:dyDescent="0.3">
      <c r="A757" t="s">
        <v>1652</v>
      </c>
      <c r="B757" t="s">
        <v>1653</v>
      </c>
      <c r="C757" t="str">
        <f>IFERROR(VLOOKUP(Table1[[#This Row],[Ticker]],[1]!Table2[[Symbol]:[Industry]],2,FALSE),"-")</f>
        <v>-</v>
      </c>
      <c r="D757" t="s">
        <v>1448</v>
      </c>
      <c r="E757">
        <v>5172.2321240450001</v>
      </c>
      <c r="F757">
        <v>799.45</v>
      </c>
      <c r="G757">
        <v>3.2283760618121899</v>
      </c>
      <c r="H757">
        <v>10.611521787115899</v>
      </c>
      <c r="I757">
        <v>-14.683365356054299</v>
      </c>
      <c r="J757">
        <v>2.2405938557898901</v>
      </c>
      <c r="K757">
        <v>775.83104400366801</v>
      </c>
      <c r="L757">
        <v>760.14002228929598</v>
      </c>
      <c r="M757">
        <v>49.6940713123563</v>
      </c>
      <c r="N757">
        <v>0.85536462002501501</v>
      </c>
      <c r="O757">
        <v>36.218650322096401</v>
      </c>
      <c r="P757">
        <v>30.971494102228</v>
      </c>
      <c r="Q757">
        <v>9.9985454303602006E-2</v>
      </c>
    </row>
    <row r="758" spans="1:17" hidden="1" x14ac:dyDescent="0.3">
      <c r="A758" t="s">
        <v>1654</v>
      </c>
      <c r="B758" t="s">
        <v>1655</v>
      </c>
      <c r="C758" t="str">
        <f>IFERROR(VLOOKUP(Table1[[#This Row],[Ticker]],[1]!Table2[[Symbol]:[Industry]],2,FALSE),"-")</f>
        <v>-</v>
      </c>
      <c r="D758" t="s">
        <v>1656</v>
      </c>
      <c r="E758">
        <v>5168.879891351</v>
      </c>
      <c r="F758">
        <v>58.68</v>
      </c>
      <c r="G758">
        <v>-10.4796035046135</v>
      </c>
      <c r="H758">
        <v>-6.13776532444043</v>
      </c>
      <c r="I758">
        <v>-4.8556140795404801</v>
      </c>
      <c r="J758">
        <v>-4.3263939154958404</v>
      </c>
      <c r="K758">
        <v>60.546222152023702</v>
      </c>
      <c r="L758">
        <v>57.03654917819</v>
      </c>
      <c r="M758">
        <v>56.425916595309197</v>
      </c>
      <c r="N758">
        <v>2.0457730808068102</v>
      </c>
      <c r="O758">
        <v>10.429447852760701</v>
      </c>
      <c r="P758">
        <v>22.761506276150602</v>
      </c>
      <c r="Q758">
        <v>-3.0196124243903E-2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Row],[Ticker]],[1]!Table2[[Symbol]:[Industry]],2,FALSE),"-")</f>
        <v>-</v>
      </c>
      <c r="D759" t="s">
        <v>127</v>
      </c>
      <c r="E759">
        <v>5122.5020860000004</v>
      </c>
      <c r="F759">
        <v>6716.45</v>
      </c>
      <c r="G759">
        <v>355.811970360521</v>
      </c>
      <c r="H759">
        <v>6.9079491529499002</v>
      </c>
      <c r="I759">
        <v>83.636278160722895</v>
      </c>
      <c r="J759">
        <v>6.3996024319673497</v>
      </c>
      <c r="K759">
        <v>5750.0700149418399</v>
      </c>
      <c r="L759">
        <v>4275.4158109813397</v>
      </c>
      <c r="M759">
        <v>79.637879576909199</v>
      </c>
      <c r="N759">
        <v>0.88435601230938499</v>
      </c>
      <c r="O759">
        <v>0.78985178181927296</v>
      </c>
      <c r="P759">
        <v>475.70393862769401</v>
      </c>
      <c r="Q759">
        <v>0.31013612849148298</v>
      </c>
    </row>
    <row r="760" spans="1:17" hidden="1" x14ac:dyDescent="0.3">
      <c r="A760" t="s">
        <v>1659</v>
      </c>
      <c r="B760" t="s">
        <v>1660</v>
      </c>
      <c r="C760" t="str">
        <f>IFERROR(VLOOKUP(Table1[[#This Row],[Ticker]],[1]!Table2[[Symbol]:[Industry]],2,FALSE),"-")</f>
        <v>-</v>
      </c>
      <c r="D760" t="s">
        <v>379</v>
      </c>
      <c r="E760">
        <v>5120.4641937249999</v>
      </c>
      <c r="F760">
        <v>567.54999999999995</v>
      </c>
      <c r="G760">
        <v>3.3854355664851901</v>
      </c>
      <c r="H760">
        <v>21.1454945811318</v>
      </c>
      <c r="I760">
        <v>27.9875317427882</v>
      </c>
      <c r="J760">
        <v>7.4748366515024296</v>
      </c>
      <c r="K760">
        <v>474.16975708059601</v>
      </c>
      <c r="L760">
        <v>429.64606981992898</v>
      </c>
      <c r="M760">
        <v>78.858028666092395</v>
      </c>
      <c r="N760">
        <v>1.58049154502711</v>
      </c>
      <c r="O760">
        <v>1.8412474671835199</v>
      </c>
      <c r="P760">
        <v>78.446785096682802</v>
      </c>
      <c r="Q760">
        <v>4.3458243608382997E-2</v>
      </c>
    </row>
    <row r="761" spans="1:17" x14ac:dyDescent="0.3">
      <c r="A761" t="s">
        <v>1661</v>
      </c>
      <c r="B761" t="s">
        <v>1662</v>
      </c>
      <c r="C761" t="str">
        <f>IFERROR(VLOOKUP(Table1[[#This Row],[Ticker]],[1]!Table2[[Symbol]:[Industry]],2,FALSE),"-")</f>
        <v>-</v>
      </c>
      <c r="D761" t="s">
        <v>608</v>
      </c>
      <c r="E761">
        <v>5085.6906799999997</v>
      </c>
      <c r="F761">
        <v>1174.8499999999999</v>
      </c>
      <c r="G761">
        <v>58.603193121124399</v>
      </c>
      <c r="H761">
        <v>0.15735602841764301</v>
      </c>
      <c r="I761">
        <v>37.346257505904397</v>
      </c>
      <c r="J761">
        <v>0.801628796395634</v>
      </c>
      <c r="K761">
        <v>1121.0090225679901</v>
      </c>
      <c r="L761">
        <v>1005.47721600917</v>
      </c>
      <c r="M761">
        <v>77.4107481278362</v>
      </c>
      <c r="N761">
        <v>0.68429765587184099</v>
      </c>
      <c r="O761">
        <v>27.246031408264798</v>
      </c>
      <c r="P761">
        <v>98.706131078224004</v>
      </c>
      <c r="Q761">
        <v>0.18024318187389299</v>
      </c>
    </row>
    <row r="762" spans="1:17" hidden="1" x14ac:dyDescent="0.3">
      <c r="A762" t="s">
        <v>1663</v>
      </c>
      <c r="B762" t="s">
        <v>1664</v>
      </c>
      <c r="C762" t="str">
        <f>IFERROR(VLOOKUP(Table1[[#This Row],[Ticker]],[1]!Table2[[Symbol]:[Industry]],2,FALSE),"-")</f>
        <v>-</v>
      </c>
      <c r="D762" t="s">
        <v>258</v>
      </c>
      <c r="E762">
        <v>5058.8590860000004</v>
      </c>
      <c r="F762">
        <v>517.95000000000005</v>
      </c>
      <c r="G762">
        <v>56.816400793120899</v>
      </c>
      <c r="H762">
        <v>17.400945772007301</v>
      </c>
      <c r="I762">
        <v>3.9714309592042398</v>
      </c>
      <c r="J762">
        <v>13.0295229392813</v>
      </c>
      <c r="K762">
        <v>441.74259800205101</v>
      </c>
      <c r="L762">
        <v>374.92016478542303</v>
      </c>
      <c r="M762">
        <v>72.866942379265197</v>
      </c>
      <c r="N762">
        <v>1.3161632781179</v>
      </c>
      <c r="O762">
        <v>4.8363741673906597</v>
      </c>
      <c r="P762">
        <v>87.799129804205904</v>
      </c>
      <c r="Q762">
        <v>0.139980726378436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Row],[Ticker]],[1]!Table2[[Symbol]:[Industry]],2,FALSE),"-")</f>
        <v>-</v>
      </c>
      <c r="D763" t="s">
        <v>393</v>
      </c>
      <c r="E763">
        <v>5034.2492297250001</v>
      </c>
      <c r="F763">
        <v>575.54999999999995</v>
      </c>
      <c r="G763">
        <v>-47.9991841448632</v>
      </c>
      <c r="H763">
        <v>-0.87282684925437604</v>
      </c>
      <c r="I763">
        <v>-37.549706955935598</v>
      </c>
      <c r="J763">
        <v>0.62138962805836195</v>
      </c>
      <c r="K763">
        <v>573.86459000197101</v>
      </c>
      <c r="L763">
        <v>607.04836120422794</v>
      </c>
      <c r="M763">
        <v>52.655683403964403</v>
      </c>
      <c r="N763">
        <v>0.74797824517785305</v>
      </c>
      <c r="O763">
        <v>38.823733819824497</v>
      </c>
      <c r="P763">
        <v>12.577017114914399</v>
      </c>
      <c r="Q763">
        <v>5.6657290267437002E-2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Row],[Ticker]],[1]!Table2[[Symbol]:[Industry]],2,FALSE),"-")</f>
        <v>-</v>
      </c>
      <c r="D764" t="s">
        <v>258</v>
      </c>
      <c r="E764">
        <v>5030.1868012499999</v>
      </c>
      <c r="F764">
        <v>552.5</v>
      </c>
      <c r="G764">
        <v>-2.87453023936455</v>
      </c>
      <c r="H764">
        <v>-5.1522892812276702</v>
      </c>
      <c r="I764">
        <v>21.4557192597272</v>
      </c>
      <c r="J764">
        <v>2.6826527970744398</v>
      </c>
      <c r="K764">
        <v>524.005987106323</v>
      </c>
      <c r="L764">
        <v>458.98519760318101</v>
      </c>
      <c r="M764">
        <v>61.531568759629202</v>
      </c>
      <c r="N764">
        <v>0.53885461120331701</v>
      </c>
      <c r="O764">
        <v>11.10407239819</v>
      </c>
      <c r="P764">
        <v>53.429602888086599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Row],[Ticker]],[1]!Table2[[Symbol]:[Industry]],2,FALSE),"-")</f>
        <v>-</v>
      </c>
      <c r="D765" t="s">
        <v>118</v>
      </c>
      <c r="E765">
        <v>5029.2231108599999</v>
      </c>
      <c r="F765">
        <v>294.10000000000002</v>
      </c>
      <c r="G765">
        <v>67.8147786379038</v>
      </c>
      <c r="H765">
        <v>1.4119668317482901</v>
      </c>
      <c r="I765">
        <v>-11.5807925701104</v>
      </c>
      <c r="J765">
        <v>2.6227809003268199</v>
      </c>
      <c r="K765">
        <v>278.308541151577</v>
      </c>
      <c r="L765">
        <v>240.13434626429199</v>
      </c>
      <c r="M765">
        <v>61.703996720894402</v>
      </c>
      <c r="N765">
        <v>0.59672637265184703</v>
      </c>
      <c r="O765">
        <v>8.9595375722543107</v>
      </c>
      <c r="P765">
        <v>127.27975270479099</v>
      </c>
      <c r="Q765">
        <v>7.2297266340114005E-2</v>
      </c>
    </row>
    <row r="766" spans="1:17" x14ac:dyDescent="0.3">
      <c r="A766" t="s">
        <v>1671</v>
      </c>
      <c r="B766" t="s">
        <v>1672</v>
      </c>
      <c r="C766" t="str">
        <f>IFERROR(VLOOKUP(Table1[[#This Row],[Ticker]],[1]!Table2[[Symbol]:[Industry]],2,FALSE),"-")</f>
        <v>-</v>
      </c>
      <c r="D766" t="s">
        <v>83</v>
      </c>
      <c r="E766">
        <v>5016.5778464300001</v>
      </c>
      <c r="F766">
        <v>1286.3</v>
      </c>
      <c r="G766">
        <v>62.614973792911698</v>
      </c>
      <c r="H766">
        <v>-11.3922184281335</v>
      </c>
      <c r="I766">
        <v>43.848471457852199</v>
      </c>
      <c r="J766">
        <v>-3.2590833220070201</v>
      </c>
      <c r="K766">
        <v>1221.3389245912899</v>
      </c>
      <c r="L766">
        <v>911.22108282543002</v>
      </c>
      <c r="M766">
        <v>38.319272908009502</v>
      </c>
      <c r="N766">
        <v>7.6685057619016006E-2</v>
      </c>
      <c r="O766">
        <v>23.8202596594884</v>
      </c>
      <c r="P766">
        <v>112.805029365538</v>
      </c>
      <c r="Q766">
        <v>8.1199485588737005E-2</v>
      </c>
    </row>
    <row r="767" spans="1:17" hidden="1" x14ac:dyDescent="0.3">
      <c r="A767" t="s">
        <v>1673</v>
      </c>
      <c r="B767" t="s">
        <v>1674</v>
      </c>
      <c r="C767" t="str">
        <f>IFERROR(VLOOKUP(Table1[[#This Row],[Ticker]],[1]!Table2[[Symbol]:[Industry]],2,FALSE),"-")</f>
        <v>-</v>
      </c>
      <c r="D767" t="s">
        <v>290</v>
      </c>
      <c r="E767">
        <v>4998.4389474600002</v>
      </c>
      <c r="F767">
        <v>264.45</v>
      </c>
      <c r="G767">
        <v>146.51511663827699</v>
      </c>
      <c r="H767">
        <v>-5.8869330158714002</v>
      </c>
      <c r="I767">
        <v>140.291239901962</v>
      </c>
      <c r="J767">
        <v>-7.0781516650115304</v>
      </c>
      <c r="K767">
        <v>240.39628272629599</v>
      </c>
      <c r="L767">
        <v>156.374811788583</v>
      </c>
      <c r="M767">
        <v>35.437638377602802</v>
      </c>
      <c r="N767">
        <v>0.25044710173170798</v>
      </c>
      <c r="O767">
        <v>23.5772357723577</v>
      </c>
      <c r="P767">
        <v>243.44155844155799</v>
      </c>
      <c r="Q767">
        <v>0.13629832648586199</v>
      </c>
    </row>
    <row r="768" spans="1:17" hidden="1" x14ac:dyDescent="0.3">
      <c r="A768" t="s">
        <v>1675</v>
      </c>
      <c r="B768" t="s">
        <v>1676</v>
      </c>
      <c r="C768" t="str">
        <f>IFERROR(VLOOKUP(Table1[[#This Row],[Ticker]],[1]!Table2[[Symbol]:[Industry]],2,FALSE),"-")</f>
        <v>-</v>
      </c>
      <c r="E768">
        <v>4948.4738555699996</v>
      </c>
      <c r="F768">
        <v>4522.3500000000004</v>
      </c>
      <c r="G768">
        <v>41.432318618904901</v>
      </c>
      <c r="H768">
        <v>-1.72609385503224</v>
      </c>
      <c r="I768">
        <v>25.688881284466799</v>
      </c>
      <c r="J768">
        <v>-0.49478603204072202</v>
      </c>
      <c r="K768">
        <v>4249.8184831284598</v>
      </c>
      <c r="L768">
        <v>3706.5986022874699</v>
      </c>
      <c r="M768">
        <v>73.2875081867425</v>
      </c>
      <c r="N768">
        <v>1.1221362215550399</v>
      </c>
      <c r="O768">
        <v>5.6309219764060598</v>
      </c>
      <c r="P768">
        <v>92.440425531914897</v>
      </c>
      <c r="Q768">
        <v>0.11457787973915499</v>
      </c>
    </row>
    <row r="769" spans="1:17" hidden="1" x14ac:dyDescent="0.3">
      <c r="A769" t="s">
        <v>1677</v>
      </c>
      <c r="B769" t="s">
        <v>1678</v>
      </c>
      <c r="C769" t="str">
        <f>IFERROR(VLOOKUP(Table1[[#This Row],[Ticker]],[1]!Table2[[Symbol]:[Industry]],2,FALSE),"-")</f>
        <v>-</v>
      </c>
      <c r="D769" t="s">
        <v>95</v>
      </c>
      <c r="E769">
        <v>4945.7721151799997</v>
      </c>
      <c r="F769">
        <v>1802.45</v>
      </c>
      <c r="G769">
        <v>15.6033886145617</v>
      </c>
      <c r="H769">
        <v>-0.97102522589377605</v>
      </c>
      <c r="I769">
        <v>18.161174144880601</v>
      </c>
      <c r="J769">
        <v>-9.5929059038280098</v>
      </c>
      <c r="K769">
        <v>1622.56875530155</v>
      </c>
      <c r="L769">
        <v>1369.9845989514699</v>
      </c>
      <c r="M769">
        <v>52.632411314283601</v>
      </c>
      <c r="N769">
        <v>1.5306878483317199</v>
      </c>
      <c r="O769">
        <v>9.1431107659019695</v>
      </c>
      <c r="P769">
        <v>68.760825804035306</v>
      </c>
      <c r="Q769">
        <v>0.119864872736303</v>
      </c>
    </row>
    <row r="770" spans="1:17" hidden="1" x14ac:dyDescent="0.3">
      <c r="A770" t="s">
        <v>1679</v>
      </c>
      <c r="B770" t="s">
        <v>1680</v>
      </c>
      <c r="C770" t="str">
        <f>IFERROR(VLOOKUP(Table1[[#This Row],[Ticker]],[1]!Table2[[Symbol]:[Industry]],2,FALSE),"-")</f>
        <v>-</v>
      </c>
      <c r="D770" t="s">
        <v>293</v>
      </c>
      <c r="E770">
        <v>4921.0725717300002</v>
      </c>
      <c r="F770">
        <v>353.15</v>
      </c>
      <c r="G770">
        <v>-17.212703721082701</v>
      </c>
      <c r="H770">
        <v>-8.6927905971804407</v>
      </c>
      <c r="I770">
        <v>-19.926204378961799</v>
      </c>
      <c r="J770">
        <v>-2.2988568333032302</v>
      </c>
      <c r="K770">
        <v>363.881330013004</v>
      </c>
      <c r="L770">
        <v>356.60890685737502</v>
      </c>
      <c r="M770">
        <v>39.011048897783198</v>
      </c>
      <c r="N770">
        <v>0.52370252384111304</v>
      </c>
      <c r="O770">
        <v>13.5494832224267</v>
      </c>
      <c r="P770">
        <v>12.468152866242001</v>
      </c>
      <c r="Q770">
        <v>3.9755110246650002E-3</v>
      </c>
    </row>
    <row r="771" spans="1:17" hidden="1" x14ac:dyDescent="0.3">
      <c r="A771" t="s">
        <v>1681</v>
      </c>
      <c r="B771" t="s">
        <v>1682</v>
      </c>
      <c r="C771" t="str">
        <f>IFERROR(VLOOKUP(Table1[[#This Row],[Ticker]],[1]!Table2[[Symbol]:[Industry]],2,FALSE),"-")</f>
        <v>-</v>
      </c>
      <c r="D771" t="s">
        <v>198</v>
      </c>
      <c r="E771">
        <v>4917.1025980349996</v>
      </c>
      <c r="F771">
        <v>640.95000000000005</v>
      </c>
      <c r="G771">
        <v>13.482168713879799</v>
      </c>
      <c r="H771">
        <v>-2.6993869374956301</v>
      </c>
      <c r="I771">
        <v>2.4042839223558898</v>
      </c>
      <c r="J771">
        <v>-1.0353765819618901</v>
      </c>
      <c r="K771">
        <v>606.59251089601196</v>
      </c>
      <c r="L771">
        <v>543.42181814306298</v>
      </c>
      <c r="M771">
        <v>47.771900338035501</v>
      </c>
      <c r="N771">
        <v>1.0542869278265801</v>
      </c>
      <c r="O771">
        <v>9.6809423511974302</v>
      </c>
      <c r="P771">
        <v>59.738317757009298</v>
      </c>
      <c r="Q771">
        <v>0.131265815732626</v>
      </c>
    </row>
    <row r="772" spans="1:17" x14ac:dyDescent="0.3">
      <c r="A772" t="s">
        <v>1683</v>
      </c>
      <c r="B772" t="s">
        <v>1684</v>
      </c>
      <c r="C772" t="str">
        <f>IFERROR(VLOOKUP(Table1[[#This Row],[Ticker]],[1]!Table2[[Symbol]:[Industry]],2,FALSE),"-")</f>
        <v>-</v>
      </c>
      <c r="D772" t="s">
        <v>1685</v>
      </c>
      <c r="E772">
        <v>4903.1949055240002</v>
      </c>
      <c r="F772">
        <v>72.510000000000005</v>
      </c>
      <c r="G772">
        <v>37.553772876310703</v>
      </c>
      <c r="H772">
        <v>-6.2353879561147201</v>
      </c>
      <c r="I772">
        <v>-7.5035329039455796</v>
      </c>
      <c r="J772">
        <v>0.38106819314449603</v>
      </c>
      <c r="K772">
        <v>71.313652929912294</v>
      </c>
      <c r="L772">
        <v>63.185621545249802</v>
      </c>
      <c r="M772">
        <v>45.0744065590305</v>
      </c>
      <c r="N772">
        <v>0.85434687080743099</v>
      </c>
      <c r="O772">
        <v>16.108123017514799</v>
      </c>
      <c r="P772">
        <v>68.236658932714604</v>
      </c>
      <c r="Q772">
        <v>7.5400558446256996E-2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Row],[Ticker]],[1]!Table2[[Symbol]:[Industry]],2,FALSE),"-")</f>
        <v>-</v>
      </c>
      <c r="E773">
        <v>4856.8751682000002</v>
      </c>
      <c r="F773">
        <v>204.36</v>
      </c>
      <c r="G773">
        <v>247.42747875209901</v>
      </c>
      <c r="H773">
        <v>17.961499899399499</v>
      </c>
      <c r="I773">
        <v>53.906854606055497</v>
      </c>
      <c r="J773">
        <v>2.9957546617913602</v>
      </c>
      <c r="K773">
        <v>173.53007113233099</v>
      </c>
      <c r="L773">
        <v>127.268423728716</v>
      </c>
      <c r="M773">
        <v>66.309737538915797</v>
      </c>
      <c r="N773">
        <v>1.12044550352817</v>
      </c>
      <c r="O773">
        <v>9.5126247798003494</v>
      </c>
      <c r="P773">
        <v>287.143217984339</v>
      </c>
      <c r="Q773">
        <v>0.23396584166041101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Row],[Ticker]],[1]!Table2[[Symbol]:[Industry]],2,FALSE),"-")</f>
        <v>-</v>
      </c>
      <c r="D774" t="s">
        <v>276</v>
      </c>
      <c r="E774">
        <v>4852.90320918</v>
      </c>
      <c r="F774">
        <v>251.7</v>
      </c>
      <c r="G774">
        <v>22.0973849645742</v>
      </c>
      <c r="H774">
        <v>-3.4125698839577399</v>
      </c>
      <c r="I774">
        <v>-11.711638443469401</v>
      </c>
      <c r="J774">
        <v>4.7483599922544801</v>
      </c>
      <c r="K774">
        <v>244.29104337969699</v>
      </c>
      <c r="L774">
        <v>226.636752067755</v>
      </c>
      <c r="M774">
        <v>56.222088667030498</v>
      </c>
      <c r="N774">
        <v>1.27335169064919</v>
      </c>
      <c r="O774">
        <v>15.772745331744099</v>
      </c>
      <c r="P774">
        <v>52.130553037171303</v>
      </c>
      <c r="Q774">
        <v>0.166912623147775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Row],[Ticker]],[1]!Table2[[Symbol]:[Industry]],2,FALSE),"-")</f>
        <v>-</v>
      </c>
      <c r="D775" t="s">
        <v>198</v>
      </c>
      <c r="E775">
        <v>4824.0977917600003</v>
      </c>
      <c r="F775">
        <v>7103.2</v>
      </c>
      <c r="G775">
        <v>52.669888685910699</v>
      </c>
      <c r="H775">
        <v>-4.8542942550378996</v>
      </c>
      <c r="I775">
        <v>-3.8439995229826498</v>
      </c>
      <c r="J775">
        <v>4.2748615249198396</v>
      </c>
      <c r="K775">
        <v>7333.0541100313303</v>
      </c>
      <c r="L775">
        <v>6532.2703042016601</v>
      </c>
      <c r="M775">
        <v>49.628161159089302</v>
      </c>
      <c r="N775">
        <v>0.72306250336217304</v>
      </c>
      <c r="O775">
        <v>27.870537222660101</v>
      </c>
      <c r="P775">
        <v>97.311111111111103</v>
      </c>
      <c r="Q775">
        <v>0.137734259165744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Row],[Ticker]],[1]!Table2[[Symbol]:[Industry]],2,FALSE),"-")</f>
        <v>-</v>
      </c>
      <c r="D776" t="s">
        <v>46</v>
      </c>
      <c r="E776">
        <v>4814.6291144280003</v>
      </c>
      <c r="F776">
        <v>59.64</v>
      </c>
      <c r="G776">
        <v>10.0093660966497</v>
      </c>
      <c r="H776">
        <v>-12.139870554523201</v>
      </c>
      <c r="I776">
        <v>-28.474047946039001</v>
      </c>
      <c r="J776">
        <v>-0.36415384170653597</v>
      </c>
      <c r="K776">
        <v>62.218835453485802</v>
      </c>
      <c r="L776">
        <v>58.074439226395</v>
      </c>
      <c r="M776">
        <v>39.166417320995301</v>
      </c>
      <c r="N776">
        <v>0.55208833482966602</v>
      </c>
      <c r="O776">
        <v>32.461435278336602</v>
      </c>
      <c r="P776">
        <v>41.831153388822798</v>
      </c>
      <c r="Q776">
        <v>0.120628625097568</v>
      </c>
    </row>
    <row r="777" spans="1:17" x14ac:dyDescent="0.3">
      <c r="A777" t="s">
        <v>1694</v>
      </c>
      <c r="B777" t="s">
        <v>1695</v>
      </c>
      <c r="C777" t="str">
        <f>IFERROR(VLOOKUP(Table1[[#This Row],[Ticker]],[1]!Table2[[Symbol]:[Industry]],2,FALSE),"-")</f>
        <v>-</v>
      </c>
      <c r="D777" t="s">
        <v>628</v>
      </c>
      <c r="E777">
        <v>4808.7520766999996</v>
      </c>
      <c r="F777">
        <v>232.83</v>
      </c>
      <c r="G777">
        <v>79.733613884260294</v>
      </c>
      <c r="H777">
        <v>3.9168410501747499</v>
      </c>
      <c r="I777">
        <v>10.533402579732501</v>
      </c>
      <c r="J777">
        <v>-1.2260118420357999</v>
      </c>
      <c r="K777">
        <v>203.12377618142801</v>
      </c>
      <c r="L777">
        <v>171.42807474287301</v>
      </c>
      <c r="M777">
        <v>65.484609796821005</v>
      </c>
      <c r="N777">
        <v>1.00904679319613</v>
      </c>
      <c r="O777">
        <v>4.4538933986170104</v>
      </c>
      <c r="P777">
        <v>114.98614958448699</v>
      </c>
      <c r="Q777">
        <v>7.7729015471619006E-2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Row],[Ticker]],[1]!Table2[[Symbol]:[Industry]],2,FALSE),"-")</f>
        <v>-</v>
      </c>
      <c r="D778" t="s">
        <v>608</v>
      </c>
      <c r="E778">
        <v>4798.2909081600001</v>
      </c>
      <c r="F778">
        <v>691.2</v>
      </c>
      <c r="G778">
        <v>37.577925669856597</v>
      </c>
      <c r="H778">
        <v>26.9025406683391</v>
      </c>
      <c r="I778">
        <v>49.042317564894098</v>
      </c>
      <c r="J778">
        <v>6.47950951668955</v>
      </c>
      <c r="M778">
        <v>67.651523373952799</v>
      </c>
      <c r="O778">
        <v>9.6426504629629495</v>
      </c>
      <c r="P778">
        <v>86.106623586429706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Row],[Ticker]],[1]!Table2[[Symbol]:[Industry]],2,FALSE),"-")</f>
        <v>-</v>
      </c>
      <c r="D779" t="s">
        <v>379</v>
      </c>
      <c r="E779">
        <v>4798.0383509000003</v>
      </c>
      <c r="F779">
        <v>11292.85</v>
      </c>
      <c r="G779">
        <v>0.100215208694919</v>
      </c>
      <c r="H779">
        <v>-9.0419713012727705</v>
      </c>
      <c r="I779">
        <v>10.4085855740695</v>
      </c>
      <c r="J779">
        <v>1.3285795773850999</v>
      </c>
      <c r="K779">
        <v>10814.171567423</v>
      </c>
      <c r="L779">
        <v>9910.6142109003304</v>
      </c>
      <c r="M779">
        <v>63.9513292578172</v>
      </c>
      <c r="N779">
        <v>1.2180616562317701</v>
      </c>
      <c r="O779">
        <v>17.569081321367001</v>
      </c>
      <c r="P779">
        <v>35.523686658065998</v>
      </c>
      <c r="Q779">
        <v>-7.2969337297949993E-2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Row],[Ticker]],[1]!Table2[[Symbol]:[Industry]],2,FALSE),"-")</f>
        <v>-</v>
      </c>
      <c r="D780" t="s">
        <v>54</v>
      </c>
      <c r="E780">
        <v>4783.8621109599999</v>
      </c>
      <c r="F780">
        <v>670.9</v>
      </c>
      <c r="G780">
        <v>-44.641019902496502</v>
      </c>
      <c r="H780">
        <v>-9.5123314603441802</v>
      </c>
      <c r="I780">
        <v>-50.712793963192702</v>
      </c>
      <c r="J780">
        <v>-7.7390122131187198</v>
      </c>
      <c r="K780">
        <v>744.59682558905001</v>
      </c>
      <c r="L780">
        <v>821.36114859575002</v>
      </c>
      <c r="M780">
        <v>26.2754739553232</v>
      </c>
      <c r="N780">
        <v>1.18272725495985</v>
      </c>
      <c r="O780">
        <v>85.303323893277707</v>
      </c>
      <c r="P780">
        <v>4.5015576323987396</v>
      </c>
      <c r="Q780">
        <v>-4.9233401495959997E-3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Row],[Ticker]],[1]!Table2[[Symbol]:[Industry]],2,FALSE),"-")</f>
        <v>-</v>
      </c>
      <c r="D781" t="s">
        <v>133</v>
      </c>
      <c r="E781">
        <v>4783.7558326999997</v>
      </c>
      <c r="F781">
        <v>102.7</v>
      </c>
      <c r="G781">
        <v>104.995672402956</v>
      </c>
      <c r="H781">
        <v>24.049093920155499</v>
      </c>
      <c r="I781">
        <v>116.460064297993</v>
      </c>
      <c r="J781">
        <v>4.79182873609341</v>
      </c>
      <c r="K781">
        <v>84.505088407860597</v>
      </c>
      <c r="M781">
        <v>66.338219777787302</v>
      </c>
      <c r="N781">
        <v>1.06107820126158</v>
      </c>
      <c r="O781">
        <v>5.6962025316455502</v>
      </c>
      <c r="P781">
        <v>185.277777777777</v>
      </c>
    </row>
    <row r="782" spans="1:17" x14ac:dyDescent="0.3">
      <c r="A782" t="s">
        <v>1704</v>
      </c>
      <c r="B782" t="s">
        <v>1705</v>
      </c>
      <c r="C782" t="str">
        <f>IFERROR(VLOOKUP(Table1[[#This Row],[Ticker]],[1]!Table2[[Symbol]:[Industry]],2,FALSE),"-")</f>
        <v>-</v>
      </c>
      <c r="D782" t="s">
        <v>1473</v>
      </c>
      <c r="E782">
        <v>4752.4416625949998</v>
      </c>
      <c r="F782">
        <v>840.05</v>
      </c>
      <c r="G782">
        <v>9.2759269177547203</v>
      </c>
      <c r="H782">
        <v>-11.5406425474679</v>
      </c>
      <c r="I782">
        <v>-19.2339041981602</v>
      </c>
      <c r="J782">
        <v>-6.6549972416749599</v>
      </c>
      <c r="K782">
        <v>902.02564859728</v>
      </c>
      <c r="L782">
        <v>857.08032240052205</v>
      </c>
      <c r="M782">
        <v>28.008522738558</v>
      </c>
      <c r="N782">
        <v>1.3916129291305701</v>
      </c>
      <c r="O782">
        <v>31.646925778227398</v>
      </c>
      <c r="P782">
        <v>40.688326913414798</v>
      </c>
      <c r="Q782">
        <v>0.134004885700932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Row],[Ticker]],[1]!Table2[[Symbol]:[Industry]],2,FALSE),"-")</f>
        <v>-</v>
      </c>
      <c r="D783" t="s">
        <v>60</v>
      </c>
      <c r="E783">
        <v>4691.4430499999999</v>
      </c>
      <c r="F783">
        <v>510.3</v>
      </c>
      <c r="G783">
        <v>-40.488232288819397</v>
      </c>
      <c r="H783">
        <v>-2.92947857799096</v>
      </c>
      <c r="I783">
        <v>-17.9507706326362</v>
      </c>
      <c r="J783">
        <v>-5.3109256592495804</v>
      </c>
      <c r="K783">
        <v>515.81877001103396</v>
      </c>
      <c r="L783">
        <v>502.65113060042501</v>
      </c>
      <c r="M783">
        <v>38.356176620997203</v>
      </c>
      <c r="N783">
        <v>0.86333785706273503</v>
      </c>
      <c r="O783">
        <v>22.476974328826099</v>
      </c>
      <c r="P783">
        <v>18.3853381278273</v>
      </c>
      <c r="Q783">
        <v>-6.9656242589833994E-2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Row],[Ticker]],[1]!Table2[[Symbol]:[Industry]],2,FALSE),"-")</f>
        <v>-</v>
      </c>
      <c r="D784" t="s">
        <v>413</v>
      </c>
      <c r="E784">
        <v>4672.6196454000001</v>
      </c>
      <c r="F784">
        <v>126</v>
      </c>
      <c r="G784">
        <v>-36.4710617108368</v>
      </c>
      <c r="H784">
        <v>-1.48575766433511</v>
      </c>
      <c r="I784">
        <v>-18.919329179991401</v>
      </c>
      <c r="J784">
        <v>-1.5536424624181699</v>
      </c>
      <c r="K784">
        <v>124.362432813891</v>
      </c>
      <c r="M784">
        <v>58.235672171481198</v>
      </c>
      <c r="N784">
        <v>1.6320207514784599</v>
      </c>
      <c r="O784">
        <v>21.904761904761799</v>
      </c>
      <c r="P784">
        <v>15.862068965517199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Row],[Ticker]],[1]!Table2[[Symbol]:[Industry]],2,FALSE),"-")</f>
        <v>-</v>
      </c>
      <c r="D785" t="s">
        <v>548</v>
      </c>
      <c r="E785">
        <v>4669.2142516249996</v>
      </c>
      <c r="F785">
        <v>417.55</v>
      </c>
      <c r="G785">
        <v>0.68145855407066902</v>
      </c>
      <c r="H785">
        <v>8.3676124386740494</v>
      </c>
      <c r="I785">
        <v>-5.1667043145906399</v>
      </c>
      <c r="J785">
        <v>10.242417708141501</v>
      </c>
      <c r="K785">
        <v>383.52625261364801</v>
      </c>
      <c r="L785">
        <v>363.855580519022</v>
      </c>
      <c r="M785">
        <v>75.268995566515201</v>
      </c>
      <c r="N785">
        <v>1.6865234932436</v>
      </c>
      <c r="O785">
        <v>4.8137947551191296</v>
      </c>
      <c r="P785">
        <v>43.438680865681803</v>
      </c>
      <c r="Q785">
        <v>-4.7629524187591997E-2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Row],[Ticker]],[1]!Table2[[Symbol]:[Industry]],2,FALSE),"-")</f>
        <v>-</v>
      </c>
      <c r="D786" t="s">
        <v>46</v>
      </c>
      <c r="E786">
        <v>4652.648664495</v>
      </c>
      <c r="F786">
        <v>837.85</v>
      </c>
      <c r="G786">
        <v>173.02841575724199</v>
      </c>
      <c r="H786">
        <v>27.5815443272189</v>
      </c>
      <c r="I786">
        <v>43.942727952835703</v>
      </c>
      <c r="J786">
        <v>6.7862095233872397</v>
      </c>
      <c r="K786">
        <v>635.64641866975296</v>
      </c>
      <c r="L786">
        <v>483.24199496880101</v>
      </c>
      <c r="M786">
        <v>71.9666234121553</v>
      </c>
      <c r="N786">
        <v>2.3917652827615301</v>
      </c>
      <c r="O786">
        <v>7.6326311392253796</v>
      </c>
      <c r="P786">
        <v>239.89858012170299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Row],[Ticker]],[1]!Table2[[Symbol]:[Industry]],2,FALSE),"-")</f>
        <v>-</v>
      </c>
      <c r="E787">
        <v>4641.9900400289998</v>
      </c>
      <c r="F787">
        <v>36.49</v>
      </c>
      <c r="G787">
        <v>-9.5426339033502394</v>
      </c>
      <c r="H787">
        <v>13.7611608257708</v>
      </c>
      <c r="I787">
        <v>-22.1143487427472</v>
      </c>
      <c r="J787">
        <v>-1.0608397504338301</v>
      </c>
      <c r="K787">
        <v>35.029096678413197</v>
      </c>
      <c r="L787">
        <v>33.127392351892098</v>
      </c>
      <c r="M787">
        <v>54.8988294674906</v>
      </c>
      <c r="N787">
        <v>1.10549842755217</v>
      </c>
      <c r="O787">
        <v>30.857769251849799</v>
      </c>
      <c r="P787">
        <v>33.6630036630036</v>
      </c>
      <c r="Q787">
        <v>0.109298469652427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Row],[Ticker]],[1]!Table2[[Symbol]:[Industry]],2,FALSE),"-")</f>
        <v>-</v>
      </c>
      <c r="D788" t="s">
        <v>471</v>
      </c>
      <c r="E788">
        <v>4635.4387925199999</v>
      </c>
      <c r="F788">
        <v>1015.6</v>
      </c>
      <c r="G788">
        <v>204.98931716499001</v>
      </c>
      <c r="H788">
        <v>31.485655931131401</v>
      </c>
      <c r="I788">
        <v>58.953706652592501</v>
      </c>
      <c r="J788">
        <v>16.3970459964357</v>
      </c>
      <c r="K788">
        <v>762.34502291430204</v>
      </c>
      <c r="L788">
        <v>623.550518674307</v>
      </c>
      <c r="M788">
        <v>84.558110005847297</v>
      </c>
      <c r="N788">
        <v>2.1475107448636201</v>
      </c>
      <c r="O788">
        <v>3.2936195352500901</v>
      </c>
      <c r="P788">
        <v>232.438625204582</v>
      </c>
      <c r="Q788">
        <v>0.137319706303559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Row],[Ticker]],[1]!Table2[[Symbol]:[Industry]],2,FALSE),"-")</f>
        <v>-</v>
      </c>
      <c r="D789" t="s">
        <v>393</v>
      </c>
      <c r="E789">
        <v>4629.8664775999996</v>
      </c>
      <c r="F789">
        <v>1206.8</v>
      </c>
      <c r="G789">
        <v>-50.394551746900703</v>
      </c>
      <c r="H789">
        <v>-6.0053276062121199</v>
      </c>
      <c r="I789">
        <v>-27.187347550551401</v>
      </c>
      <c r="J789">
        <v>-0.57183035758014</v>
      </c>
      <c r="K789">
        <v>1171.31517130162</v>
      </c>
      <c r="L789">
        <v>1227.97871653526</v>
      </c>
      <c r="M789">
        <v>51.137081299558602</v>
      </c>
      <c r="N789">
        <v>0.295772074851188</v>
      </c>
      <c r="O789">
        <v>32.992210805435803</v>
      </c>
      <c r="P789">
        <v>20.9400210452472</v>
      </c>
      <c r="Q789">
        <v>-6.6535880650769999E-2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Row],[Ticker]],[1]!Table2[[Symbol]:[Industry]],2,FALSE),"-")</f>
        <v>-</v>
      </c>
      <c r="D790" t="s">
        <v>548</v>
      </c>
      <c r="E790">
        <v>4612.5070160499999</v>
      </c>
      <c r="F790">
        <v>834.25</v>
      </c>
      <c r="G790">
        <v>-27.148622730165801</v>
      </c>
      <c r="H790">
        <v>-6.4236898650400898</v>
      </c>
      <c r="I790">
        <v>-10.1001813642045</v>
      </c>
      <c r="J790">
        <v>-4.8666526413233699E-2</v>
      </c>
      <c r="K790">
        <v>788.51534276956602</v>
      </c>
      <c r="L790">
        <v>766.75292561785</v>
      </c>
      <c r="M790">
        <v>59.616912722273298</v>
      </c>
      <c r="N790">
        <v>0.85200723040600002</v>
      </c>
      <c r="O790">
        <v>7.1621216661671996</v>
      </c>
      <c r="P790">
        <v>26.988355278179402</v>
      </c>
      <c r="Q790">
        <v>-0.15500625367349599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Row],[Ticker]],[1]!Table2[[Symbol]:[Industry]],2,FALSE),"-")</f>
        <v>-</v>
      </c>
      <c r="D791" t="s">
        <v>379</v>
      </c>
      <c r="E791">
        <v>4608.82278924</v>
      </c>
      <c r="F791">
        <v>370.38</v>
      </c>
      <c r="G791">
        <v>153.36919695068499</v>
      </c>
      <c r="H791">
        <v>45.1418777285866</v>
      </c>
      <c r="I791">
        <v>143.57343355421901</v>
      </c>
      <c r="J791">
        <v>25.987839026477801</v>
      </c>
      <c r="K791">
        <v>265.950494027226</v>
      </c>
      <c r="L791">
        <v>199.085361006395</v>
      </c>
      <c r="M791">
        <v>79.719427119826307</v>
      </c>
      <c r="N791">
        <v>2.5460579553397702</v>
      </c>
      <c r="O791">
        <v>7.7271990928235699</v>
      </c>
      <c r="P791">
        <v>229.24129961331599</v>
      </c>
      <c r="Q791">
        <v>0.185236943801973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Row],[Ticker]],[1]!Table2[[Symbol]:[Industry]],2,FALSE),"-")</f>
        <v>-</v>
      </c>
      <c r="D792" t="s">
        <v>287</v>
      </c>
      <c r="E792">
        <v>4606.9061812500004</v>
      </c>
      <c r="F792">
        <v>2619.6999999999998</v>
      </c>
      <c r="G792">
        <v>95.047162721051393</v>
      </c>
      <c r="H792">
        <v>19.948646234959501</v>
      </c>
      <c r="I792">
        <v>55.131697259790002</v>
      </c>
      <c r="J792">
        <v>2.5293451977833299</v>
      </c>
      <c r="K792">
        <v>2224.90063075339</v>
      </c>
      <c r="L792">
        <v>1714.2183801907699</v>
      </c>
      <c r="M792">
        <v>63.752376606326003</v>
      </c>
      <c r="N792">
        <v>1.29039840529048</v>
      </c>
      <c r="O792">
        <v>4.2562125434210101</v>
      </c>
      <c r="P792">
        <v>164.28247162673301</v>
      </c>
      <c r="Q792">
        <v>6.4466254777374998E-2</v>
      </c>
    </row>
    <row r="793" spans="1:17" x14ac:dyDescent="0.3">
      <c r="A793" t="s">
        <v>1726</v>
      </c>
      <c r="B793" t="s">
        <v>1727</v>
      </c>
      <c r="C793" t="str">
        <f>IFERROR(VLOOKUP(Table1[[#This Row],[Ticker]],[1]!Table2[[Symbol]:[Industry]],2,FALSE),"-")</f>
        <v>-</v>
      </c>
      <c r="D793" t="s">
        <v>287</v>
      </c>
      <c r="E793">
        <v>4594.5604009999997</v>
      </c>
      <c r="F793">
        <v>2703.5</v>
      </c>
      <c r="G793">
        <v>115.50510849378701</v>
      </c>
      <c r="H793">
        <v>13.660950353712</v>
      </c>
      <c r="I793">
        <v>52.703570516864602</v>
      </c>
      <c r="J793">
        <v>14.7955889370643</v>
      </c>
      <c r="K793">
        <v>2202.4020890110401</v>
      </c>
      <c r="L793">
        <v>1728.9085482847599</v>
      </c>
      <c r="M793">
        <v>78.729563286631603</v>
      </c>
      <c r="N793">
        <v>0.88803127399581905</v>
      </c>
      <c r="O793">
        <v>2.9739226928056302</v>
      </c>
      <c r="P793">
        <v>150.32407407407399</v>
      </c>
      <c r="Q793">
        <v>-2.3123257588844998E-2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Row],[Ticker]],[1]!Table2[[Symbol]:[Industry]],2,FALSE),"-")</f>
        <v>-</v>
      </c>
      <c r="D794" t="s">
        <v>198</v>
      </c>
      <c r="E794">
        <v>4568.4595724999999</v>
      </c>
      <c r="F794">
        <v>700.3</v>
      </c>
      <c r="G794">
        <v>40.190957890070301</v>
      </c>
      <c r="H794">
        <v>5.6276263415086802</v>
      </c>
      <c r="I794">
        <v>-9.2601130976455703</v>
      </c>
      <c r="J794">
        <v>1.74355346994072</v>
      </c>
      <c r="K794">
        <v>665.61804129234895</v>
      </c>
      <c r="L794">
        <v>576.91179064517905</v>
      </c>
      <c r="M794">
        <v>54.363702441747499</v>
      </c>
      <c r="N794">
        <v>0.59177529770515902</v>
      </c>
      <c r="O794">
        <v>10.923889761530701</v>
      </c>
      <c r="P794">
        <v>99.7148153429345</v>
      </c>
      <c r="Q794">
        <v>6.6446703366879994E-2</v>
      </c>
    </row>
    <row r="795" spans="1:17" x14ac:dyDescent="0.3">
      <c r="A795" t="s">
        <v>1730</v>
      </c>
      <c r="B795" t="s">
        <v>1731</v>
      </c>
      <c r="C795" t="str">
        <f>IFERROR(VLOOKUP(Table1[[#This Row],[Ticker]],[1]!Table2[[Symbol]:[Industry]],2,FALSE),"-")</f>
        <v>-</v>
      </c>
      <c r="D795" t="s">
        <v>130</v>
      </c>
      <c r="E795">
        <v>4553.4245731680003</v>
      </c>
      <c r="F795">
        <v>252.66</v>
      </c>
      <c r="G795">
        <v>-16.050978655695801</v>
      </c>
      <c r="H795">
        <v>13.040017999690701</v>
      </c>
      <c r="I795">
        <v>-8.1035297142696407</v>
      </c>
      <c r="J795">
        <v>0.23495182152379801</v>
      </c>
      <c r="K795">
        <v>233.71833750779101</v>
      </c>
      <c r="L795">
        <v>210.93520504362701</v>
      </c>
      <c r="M795">
        <v>59.017094060934198</v>
      </c>
      <c r="N795">
        <v>0.71809458683443095</v>
      </c>
      <c r="O795">
        <v>8.7588063009578203</v>
      </c>
      <c r="P795">
        <v>58.855705752907802</v>
      </c>
      <c r="Q795">
        <v>8.3995429746543004E-2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Row],[Ticker]],[1]!Table2[[Symbol]:[Industry]],2,FALSE),"-")</f>
        <v>-</v>
      </c>
      <c r="D796" t="s">
        <v>1435</v>
      </c>
      <c r="E796">
        <v>4553.4168137249999</v>
      </c>
      <c r="F796">
        <v>8611.15</v>
      </c>
      <c r="G796">
        <v>1.74572716438711</v>
      </c>
      <c r="H796">
        <v>8.1452270246451803</v>
      </c>
      <c r="I796">
        <v>3.5462615015369099E-3</v>
      </c>
      <c r="J796">
        <v>-0.32480849278999602</v>
      </c>
      <c r="K796">
        <v>7898.1994087959902</v>
      </c>
      <c r="L796">
        <v>7186.6648754501102</v>
      </c>
      <c r="M796">
        <v>52.6872736744713</v>
      </c>
      <c r="N796">
        <v>0.70128916833972799</v>
      </c>
      <c r="O796">
        <v>5.6653292533517696</v>
      </c>
      <c r="P796">
        <v>48.211289059474502</v>
      </c>
      <c r="Q796">
        <v>-1.5525066177063E-2</v>
      </c>
    </row>
    <row r="797" spans="1:17" hidden="1" x14ac:dyDescent="0.3">
      <c r="A797" t="s">
        <v>1734</v>
      </c>
      <c r="B797" t="s">
        <v>1735</v>
      </c>
      <c r="C797" t="str">
        <f>IFERROR(VLOOKUP(Table1[[#This Row],[Ticker]],[1]!Table2[[Symbol]:[Industry]],2,FALSE),"-")</f>
        <v>-</v>
      </c>
      <c r="D797" t="s">
        <v>1473</v>
      </c>
      <c r="E797">
        <v>4518.6051658120005</v>
      </c>
      <c r="F797">
        <v>83.32</v>
      </c>
      <c r="G797">
        <v>33.153480929185598</v>
      </c>
      <c r="H797">
        <v>2.37505003419112</v>
      </c>
      <c r="I797">
        <v>-8.0401787927060597E-2</v>
      </c>
      <c r="J797">
        <v>7.0272904738001101</v>
      </c>
      <c r="K797">
        <v>78.0748691444645</v>
      </c>
      <c r="L797">
        <v>71.311481959877796</v>
      </c>
      <c r="M797">
        <v>77.958023509884001</v>
      </c>
      <c r="N797">
        <v>1.2584910726512799</v>
      </c>
      <c r="O797">
        <v>8.8574171867498794</v>
      </c>
      <c r="P797">
        <v>94.219114219114203</v>
      </c>
      <c r="Q797">
        <v>0.16659178141945499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Row],[Ticker]],[1]!Table2[[Symbol]:[Industry]],2,FALSE),"-")</f>
        <v>-</v>
      </c>
      <c r="D798" t="s">
        <v>1435</v>
      </c>
      <c r="E798">
        <v>4509.128428725</v>
      </c>
      <c r="F798">
        <v>377.75</v>
      </c>
      <c r="G798">
        <v>-26.713320204663301</v>
      </c>
      <c r="H798">
        <v>1.4118050732349601</v>
      </c>
      <c r="I798">
        <v>-7.4698918093360396</v>
      </c>
      <c r="J798">
        <v>1.20650826020234</v>
      </c>
      <c r="K798">
        <v>355.93032362573598</v>
      </c>
      <c r="L798">
        <v>350.434305459933</v>
      </c>
      <c r="M798">
        <v>62.751760291041798</v>
      </c>
      <c r="N798">
        <v>1.06700768303744</v>
      </c>
      <c r="O798">
        <v>11.184645929847701</v>
      </c>
      <c r="P798">
        <v>32.427695004382102</v>
      </c>
      <c r="Q798">
        <v>6.0478473398009998E-2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Row],[Ticker]],[1]!Table2[[Symbol]:[Industry]],2,FALSE),"-")</f>
        <v>-</v>
      </c>
      <c r="D799" t="s">
        <v>130</v>
      </c>
      <c r="E799">
        <v>4505.9418158999997</v>
      </c>
      <c r="F799">
        <v>430.5</v>
      </c>
      <c r="G799">
        <v>-11.2036820316925</v>
      </c>
      <c r="K799">
        <v>425.76520424318301</v>
      </c>
      <c r="L799">
        <v>384.46648021701702</v>
      </c>
      <c r="M799">
        <v>38.331602171758398</v>
      </c>
      <c r="N799">
        <v>1</v>
      </c>
      <c r="O799">
        <v>7.2938443670151001</v>
      </c>
      <c r="P799">
        <v>21.062992125984199</v>
      </c>
      <c r="Q799">
        <v>9.3594908740256E-2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Row],[Ticker]],[1]!Table2[[Symbol]:[Industry]],2,FALSE),"-")</f>
        <v>-</v>
      </c>
      <c r="D800" t="s">
        <v>210</v>
      </c>
      <c r="E800">
        <v>4488.5876582949904</v>
      </c>
      <c r="F800">
        <v>412.05</v>
      </c>
      <c r="G800">
        <v>105.238396859464</v>
      </c>
      <c r="H800">
        <v>10.644938596442</v>
      </c>
      <c r="I800">
        <v>36.9776341891817</v>
      </c>
      <c r="J800">
        <v>15.543678435311801</v>
      </c>
      <c r="K800">
        <v>352.98168263310799</v>
      </c>
      <c r="L800">
        <v>295.110954728244</v>
      </c>
      <c r="M800">
        <v>79.161345583616907</v>
      </c>
      <c r="N800">
        <v>1.25546288943607</v>
      </c>
      <c r="O800">
        <v>7.0258463778667597</v>
      </c>
      <c r="P800">
        <v>155.383929478938</v>
      </c>
      <c r="Q800">
        <v>0.14438394484525099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Row],[Ticker]],[1]!Table2[[Symbol]:[Industry]],2,FALSE),"-")</f>
        <v>-</v>
      </c>
      <c r="D801" t="s">
        <v>258</v>
      </c>
      <c r="E801">
        <v>4486.2901705599998</v>
      </c>
      <c r="F801">
        <v>1429.1</v>
      </c>
      <c r="G801">
        <v>7.6507459241713001</v>
      </c>
      <c r="H801">
        <v>-2.3471162434964801</v>
      </c>
      <c r="I801">
        <v>-3.4675497785566698</v>
      </c>
      <c r="J801">
        <v>1.0603259272802701</v>
      </c>
      <c r="K801">
        <v>1367.2416735689101</v>
      </c>
      <c r="L801">
        <v>1235.2754081764699</v>
      </c>
      <c r="M801">
        <v>49.830186962770497</v>
      </c>
      <c r="N801">
        <v>0.84321908122187905</v>
      </c>
      <c r="O801">
        <v>6.8224756839969203</v>
      </c>
      <c r="P801">
        <v>48.262267870111003</v>
      </c>
      <c r="Q801">
        <v>0.110109803997729</v>
      </c>
    </row>
    <row r="802" spans="1:17" hidden="1" x14ac:dyDescent="0.3">
      <c r="A802" t="s">
        <v>1744</v>
      </c>
      <c r="B802" t="s">
        <v>1745</v>
      </c>
      <c r="C802" t="str">
        <f>IFERROR(VLOOKUP(Table1[[#This Row],[Ticker]],[1]!Table2[[Symbol]:[Industry]],2,FALSE),"-")</f>
        <v>-</v>
      </c>
      <c r="E802">
        <v>4472.4223897290003</v>
      </c>
      <c r="F802">
        <v>56.37</v>
      </c>
      <c r="G802">
        <v>66.407314814598394</v>
      </c>
      <c r="H802">
        <v>7.9934313211403296</v>
      </c>
      <c r="I802">
        <v>-28.123165085235801</v>
      </c>
      <c r="J802">
        <v>-0.245283475872898</v>
      </c>
      <c r="K802">
        <v>56.110290773836603</v>
      </c>
      <c r="L802">
        <v>54.713283791780803</v>
      </c>
      <c r="M802">
        <v>50.218494781415799</v>
      </c>
      <c r="N802">
        <v>1.6998383000636501</v>
      </c>
      <c r="O802">
        <v>37.484477558985198</v>
      </c>
      <c r="P802">
        <v>94.379310344827502</v>
      </c>
      <c r="Q802">
        <v>-3.5350736260676002E-2</v>
      </c>
    </row>
    <row r="803" spans="1:17" hidden="1" x14ac:dyDescent="0.3">
      <c r="A803" t="s">
        <v>1746</v>
      </c>
      <c r="B803" t="s">
        <v>1747</v>
      </c>
      <c r="C803" t="str">
        <f>IFERROR(VLOOKUP(Table1[[#This Row],[Ticker]],[1]!Table2[[Symbol]:[Industry]],2,FALSE),"-")</f>
        <v>-</v>
      </c>
      <c r="D803" t="s">
        <v>130</v>
      </c>
      <c r="E803">
        <v>4465.85456385</v>
      </c>
      <c r="F803">
        <v>2200.35</v>
      </c>
      <c r="G803">
        <v>50.829808072256498</v>
      </c>
      <c r="H803">
        <v>6.5771429975558</v>
      </c>
      <c r="I803">
        <v>36.255941757653403</v>
      </c>
      <c r="J803">
        <v>2.8353007751595101</v>
      </c>
      <c r="K803">
        <v>2114.66134275984</v>
      </c>
      <c r="L803">
        <v>1781.02286574191</v>
      </c>
      <c r="M803">
        <v>52.949670047875799</v>
      </c>
      <c r="N803">
        <v>1.00430206815457</v>
      </c>
      <c r="O803">
        <v>8.2100574908537194</v>
      </c>
      <c r="P803">
        <v>82.905236907730597</v>
      </c>
      <c r="Q803">
        <v>0.30851919893706797</v>
      </c>
    </row>
    <row r="804" spans="1:17" x14ac:dyDescent="0.3">
      <c r="A804" t="s">
        <v>1748</v>
      </c>
      <c r="B804" t="s">
        <v>1749</v>
      </c>
      <c r="C804" t="str">
        <f>IFERROR(VLOOKUP(Table1[[#This Row],[Ticker]],[1]!Table2[[Symbol]:[Industry]],2,FALSE),"-")</f>
        <v>-</v>
      </c>
      <c r="D804" t="s">
        <v>60</v>
      </c>
      <c r="E804">
        <v>4454.8560975</v>
      </c>
      <c r="F804">
        <v>361.3</v>
      </c>
      <c r="G804">
        <v>0.95248691383891004</v>
      </c>
      <c r="H804">
        <v>1.7423336282651201</v>
      </c>
      <c r="I804">
        <v>5.6473381150822899</v>
      </c>
      <c r="J804">
        <v>-1.33232788976101</v>
      </c>
      <c r="K804">
        <v>331.72398043758699</v>
      </c>
      <c r="L804">
        <v>307.27700012386202</v>
      </c>
      <c r="M804">
        <v>60.010343696337699</v>
      </c>
      <c r="N804">
        <v>0.84695930647427897</v>
      </c>
      <c r="O804">
        <v>4.60835870467755</v>
      </c>
      <c r="P804">
        <v>44.4622151139544</v>
      </c>
      <c r="Q804">
        <v>-7.4855778602447007E-2</v>
      </c>
    </row>
    <row r="805" spans="1:17" hidden="1" x14ac:dyDescent="0.3">
      <c r="A805" t="s">
        <v>1750</v>
      </c>
      <c r="B805" t="s">
        <v>1751</v>
      </c>
      <c r="C805" t="str">
        <f>IFERROR(VLOOKUP(Table1[[#This Row],[Ticker]],[1]!Table2[[Symbol]:[Industry]],2,FALSE),"-")</f>
        <v>-</v>
      </c>
      <c r="D805" t="s">
        <v>732</v>
      </c>
      <c r="E805">
        <v>4449.3999170859997</v>
      </c>
      <c r="F805">
        <v>277.75</v>
      </c>
      <c r="G805">
        <v>1.34356225438482</v>
      </c>
      <c r="H805">
        <v>0.42714346077659798</v>
      </c>
      <c r="I805">
        <v>0.757687068520697</v>
      </c>
      <c r="J805">
        <v>-0.10300043430649</v>
      </c>
      <c r="K805">
        <v>265.55407756104501</v>
      </c>
      <c r="L805">
        <v>245.64267998403</v>
      </c>
      <c r="M805">
        <v>58.987597709054498</v>
      </c>
      <c r="N805">
        <v>0.655235316268302</v>
      </c>
      <c r="O805">
        <v>0.16201620162015201</v>
      </c>
      <c r="P805">
        <v>34.081583393675999</v>
      </c>
      <c r="Q805">
        <v>3.7892634135868998E-2</v>
      </c>
    </row>
    <row r="806" spans="1:17" hidden="1" x14ac:dyDescent="0.3">
      <c r="A806" t="s">
        <v>1752</v>
      </c>
      <c r="B806" t="s">
        <v>1753</v>
      </c>
      <c r="C806" t="str">
        <f>IFERROR(VLOOKUP(Table1[[#This Row],[Ticker]],[1]!Table2[[Symbol]:[Industry]],2,FALSE),"-")</f>
        <v>-</v>
      </c>
      <c r="D806" t="s">
        <v>124</v>
      </c>
      <c r="E806">
        <v>4427.1932661000001</v>
      </c>
      <c r="F806">
        <v>355.3</v>
      </c>
      <c r="G806">
        <v>-28.3508875565071</v>
      </c>
      <c r="H806">
        <v>5.1195457214640401</v>
      </c>
      <c r="I806">
        <v>-16.886495661469599</v>
      </c>
      <c r="J806">
        <v>7.9361963982727</v>
      </c>
      <c r="K806">
        <v>333.15439567121501</v>
      </c>
      <c r="M806">
        <v>72.598268179404101</v>
      </c>
      <c r="N806">
        <v>1.3586689034628101</v>
      </c>
      <c r="O806">
        <v>10.5685336335491</v>
      </c>
      <c r="P806">
        <v>18.020262414881199</v>
      </c>
    </row>
    <row r="807" spans="1:17" x14ac:dyDescent="0.3">
      <c r="A807" t="s">
        <v>1754</v>
      </c>
      <c r="B807" t="s">
        <v>1755</v>
      </c>
      <c r="C807" t="str">
        <f>IFERROR(VLOOKUP(Table1[[#This Row],[Ticker]],[1]!Table2[[Symbol]:[Industry]],2,FALSE),"-")</f>
        <v>-</v>
      </c>
      <c r="D807" t="s">
        <v>942</v>
      </c>
      <c r="E807">
        <v>4421.9438637000003</v>
      </c>
      <c r="F807">
        <v>360.6</v>
      </c>
      <c r="G807">
        <v>-19.275905497295</v>
      </c>
      <c r="H807">
        <v>5.1041978045277103</v>
      </c>
      <c r="I807">
        <v>-24.594709033716299</v>
      </c>
      <c r="J807">
        <v>9.7650253142851398</v>
      </c>
      <c r="K807">
        <v>321.51213601053098</v>
      </c>
      <c r="L807">
        <v>334.95477971644999</v>
      </c>
      <c r="M807">
        <v>86.386544638803699</v>
      </c>
      <c r="N807">
        <v>1.5114168265238399</v>
      </c>
      <c r="O807">
        <v>24.7642817526344</v>
      </c>
      <c r="P807">
        <v>34.577346519873103</v>
      </c>
      <c r="Q807">
        <v>1.9722036084811E-2</v>
      </c>
    </row>
    <row r="808" spans="1:17" hidden="1" x14ac:dyDescent="0.3">
      <c r="A808" t="s">
        <v>1756</v>
      </c>
      <c r="B808" t="s">
        <v>1757</v>
      </c>
      <c r="C808" t="str">
        <f>IFERROR(VLOOKUP(Table1[[#This Row],[Ticker]],[1]!Table2[[Symbol]:[Industry]],2,FALSE),"-")</f>
        <v>-</v>
      </c>
      <c r="D808" t="s">
        <v>548</v>
      </c>
      <c r="E808">
        <v>4403.1013905999998</v>
      </c>
      <c r="F808">
        <v>1669</v>
      </c>
      <c r="G808">
        <v>-22.056776698028202</v>
      </c>
      <c r="H808">
        <v>0.921443621773538</v>
      </c>
      <c r="I808">
        <v>-0.80845717007693796</v>
      </c>
      <c r="J808">
        <v>2.3419029154103899</v>
      </c>
      <c r="K808">
        <v>1579.88834804103</v>
      </c>
      <c r="L808">
        <v>1503.1587648418799</v>
      </c>
      <c r="M808">
        <v>63.9164396151088</v>
      </c>
      <c r="N808">
        <v>0.34088389479555697</v>
      </c>
      <c r="O808">
        <v>11.4020371479928</v>
      </c>
      <c r="P808">
        <v>41.921768707482897</v>
      </c>
      <c r="Q808">
        <v>4.3893688691964E-2</v>
      </c>
    </row>
    <row r="809" spans="1:17" x14ac:dyDescent="0.3">
      <c r="A809" t="s">
        <v>1758</v>
      </c>
      <c r="B809" t="s">
        <v>1759</v>
      </c>
      <c r="C809" t="str">
        <f>IFERROR(VLOOKUP(Table1[[#This Row],[Ticker]],[1]!Table2[[Symbol]:[Industry]],2,FALSE),"-")</f>
        <v>-</v>
      </c>
      <c r="D809" t="s">
        <v>942</v>
      </c>
      <c r="E809">
        <v>4399.5453004749997</v>
      </c>
      <c r="F809">
        <v>355.55</v>
      </c>
      <c r="G809">
        <v>84.323252352573903</v>
      </c>
      <c r="H809">
        <v>-1.1331749629007399</v>
      </c>
      <c r="I809">
        <v>29.5982024361317</v>
      </c>
      <c r="J809">
        <v>3.7683710751455801</v>
      </c>
      <c r="K809">
        <v>303.957891597887</v>
      </c>
      <c r="L809">
        <v>253.598359481617</v>
      </c>
      <c r="M809">
        <v>73.730740904559099</v>
      </c>
      <c r="N809">
        <v>1.34897192382945</v>
      </c>
      <c r="O809">
        <v>5.1047672619884503</v>
      </c>
      <c r="P809">
        <v>138.86462882096001</v>
      </c>
      <c r="Q809">
        <v>5.5188299648858997E-2</v>
      </c>
    </row>
    <row r="810" spans="1:17" x14ac:dyDescent="0.3">
      <c r="A810" t="s">
        <v>1760</v>
      </c>
      <c r="B810" t="s">
        <v>1761</v>
      </c>
      <c r="C810" t="str">
        <f>IFERROR(VLOOKUP(Table1[[#This Row],[Ticker]],[1]!Table2[[Symbol]:[Industry]],2,FALSE),"-")</f>
        <v>-</v>
      </c>
      <c r="D810" t="s">
        <v>106</v>
      </c>
      <c r="E810">
        <v>4393.53</v>
      </c>
      <c r="F810">
        <v>7322.55</v>
      </c>
      <c r="G810">
        <v>58.915632759943698</v>
      </c>
      <c r="H810">
        <v>3.2068197058577299</v>
      </c>
      <c r="I810">
        <v>-16.244631537559702</v>
      </c>
      <c r="J810">
        <v>2.9653210667077099</v>
      </c>
      <c r="K810">
        <v>7128.6250834970897</v>
      </c>
      <c r="L810">
        <v>6396.9014837037403</v>
      </c>
      <c r="M810">
        <v>43.708126792996801</v>
      </c>
      <c r="N810">
        <v>1.5746063753124799</v>
      </c>
      <c r="O810">
        <v>18.285296788686999</v>
      </c>
      <c r="P810">
        <v>89.673884888359296</v>
      </c>
      <c r="Q810">
        <v>8.7322685924277998E-2</v>
      </c>
    </row>
    <row r="811" spans="1:17" hidden="1" x14ac:dyDescent="0.3">
      <c r="A811" t="s">
        <v>1762</v>
      </c>
      <c r="B811" t="s">
        <v>1763</v>
      </c>
      <c r="C811" t="str">
        <f>IFERROR(VLOOKUP(Table1[[#This Row],[Ticker]],[1]!Table2[[Symbol]:[Industry]],2,FALSE),"-")</f>
        <v>-</v>
      </c>
      <c r="D811" t="s">
        <v>95</v>
      </c>
      <c r="E811">
        <v>4392.3789409499996</v>
      </c>
      <c r="F811">
        <v>3503.5</v>
      </c>
      <c r="G811">
        <v>92.146108107561602</v>
      </c>
      <c r="H811">
        <v>5.0957892000121596</v>
      </c>
      <c r="I811">
        <v>11.761881726870801</v>
      </c>
      <c r="J811">
        <v>3.6028708114727901</v>
      </c>
      <c r="K811">
        <v>3051.3125617235401</v>
      </c>
      <c r="L811">
        <v>2594.15821309181</v>
      </c>
      <c r="M811">
        <v>72.606202665087906</v>
      </c>
      <c r="N811">
        <v>0.69230116045610302</v>
      </c>
      <c r="O811">
        <v>1.8410161267304199</v>
      </c>
      <c r="P811">
        <v>133.41105929380399</v>
      </c>
      <c r="Q811">
        <v>0.22158133096086299</v>
      </c>
    </row>
    <row r="812" spans="1:17" x14ac:dyDescent="0.3">
      <c r="A812" t="s">
        <v>1764</v>
      </c>
      <c r="B812" t="s">
        <v>1765</v>
      </c>
      <c r="C812" t="str">
        <f>IFERROR(VLOOKUP(Table1[[#This Row],[Ticker]],[1]!Table2[[Symbol]:[Industry]],2,FALSE),"-")</f>
        <v>-</v>
      </c>
      <c r="D812" t="s">
        <v>548</v>
      </c>
      <c r="E812">
        <v>4371.2294500799999</v>
      </c>
      <c r="F812">
        <v>381.6</v>
      </c>
      <c r="G812">
        <v>1.3788424225657501</v>
      </c>
      <c r="H812">
        <v>-3.0284261331268199</v>
      </c>
      <c r="I812">
        <v>-2.841545794635</v>
      </c>
      <c r="J812">
        <v>4.3381109660058401</v>
      </c>
      <c r="K812">
        <v>372.588395694756</v>
      </c>
      <c r="L812">
        <v>356.56522139500498</v>
      </c>
      <c r="M812">
        <v>62.573589685107301</v>
      </c>
      <c r="N812">
        <v>0.66820391497404596</v>
      </c>
      <c r="O812">
        <v>20.2437106918238</v>
      </c>
      <c r="P812">
        <v>38.763636363636301</v>
      </c>
      <c r="Q812">
        <v>0.113455496320413</v>
      </c>
    </row>
    <row r="813" spans="1:17" hidden="1" x14ac:dyDescent="0.3">
      <c r="A813" t="s">
        <v>1766</v>
      </c>
      <c r="B813" t="s">
        <v>1767</v>
      </c>
      <c r="C813" t="str">
        <f>IFERROR(VLOOKUP(Table1[[#This Row],[Ticker]],[1]!Table2[[Symbol]:[Industry]],2,FALSE),"-")</f>
        <v>-</v>
      </c>
      <c r="D813" t="s">
        <v>95</v>
      </c>
      <c r="E813">
        <v>4368.7463717519904</v>
      </c>
      <c r="F813">
        <v>93.87</v>
      </c>
      <c r="G813">
        <v>194.06479271781001</v>
      </c>
      <c r="H813">
        <v>70.3285453832804</v>
      </c>
      <c r="I813">
        <v>55.208105817774197</v>
      </c>
      <c r="J813">
        <v>12.6487112215788</v>
      </c>
      <c r="K813">
        <v>63.850456213652102</v>
      </c>
      <c r="L813">
        <v>52.233500639245698</v>
      </c>
      <c r="M813">
        <v>90.217840601906602</v>
      </c>
      <c r="N813">
        <v>2.0185770106083898</v>
      </c>
      <c r="O813">
        <v>0</v>
      </c>
      <c r="P813">
        <v>268.84086444007801</v>
      </c>
      <c r="Q813">
        <v>0.10682377846621099</v>
      </c>
    </row>
    <row r="814" spans="1:17" x14ac:dyDescent="0.3">
      <c r="A814" t="s">
        <v>1768</v>
      </c>
      <c r="B814" t="s">
        <v>1769</v>
      </c>
      <c r="C814" t="str">
        <f>IFERROR(VLOOKUP(Table1[[#This Row],[Ticker]],[1]!Table2[[Symbol]:[Industry]],2,FALSE),"-")</f>
        <v>-</v>
      </c>
      <c r="D814" t="s">
        <v>54</v>
      </c>
      <c r="E814">
        <v>4348.6299114000003</v>
      </c>
      <c r="F814">
        <v>432.05</v>
      </c>
      <c r="G814">
        <v>-61.031492103848798</v>
      </c>
      <c r="H814">
        <v>-8.1148834199675797</v>
      </c>
      <c r="I814">
        <v>-48.269464136365698</v>
      </c>
      <c r="J814">
        <v>-2.1674946255852099</v>
      </c>
      <c r="K814">
        <v>454.652935860924</v>
      </c>
      <c r="L814">
        <v>497.358886960446</v>
      </c>
      <c r="M814">
        <v>37.236498652018902</v>
      </c>
      <c r="N814">
        <v>0.63756202383248495</v>
      </c>
      <c r="O814">
        <v>59.935192686031698</v>
      </c>
      <c r="P814">
        <v>3.8082652570879501</v>
      </c>
    </row>
    <row r="815" spans="1:17" hidden="1" x14ac:dyDescent="0.3">
      <c r="A815" t="s">
        <v>1770</v>
      </c>
      <c r="B815" t="s">
        <v>1771</v>
      </c>
      <c r="C815" t="str">
        <f>IFERROR(VLOOKUP(Table1[[#This Row],[Ticker]],[1]!Table2[[Symbol]:[Industry]],2,FALSE),"-")</f>
        <v>-</v>
      </c>
      <c r="D815" t="s">
        <v>293</v>
      </c>
      <c r="E815">
        <v>4328.5867444400001</v>
      </c>
      <c r="F815">
        <v>817.45</v>
      </c>
      <c r="G815">
        <v>11.330383102879701</v>
      </c>
      <c r="H815">
        <v>15.782997054058599</v>
      </c>
      <c r="I815">
        <v>19.1290099789035</v>
      </c>
      <c r="J815">
        <v>10.921822451052</v>
      </c>
      <c r="K815">
        <v>667.53744675006703</v>
      </c>
      <c r="L815">
        <v>626.00926094515899</v>
      </c>
      <c r="M815">
        <v>92.751529495662794</v>
      </c>
      <c r="N815">
        <v>3.2335078829950499</v>
      </c>
      <c r="O815">
        <v>2.8075111627622298</v>
      </c>
      <c r="P815">
        <v>61.296369376479802</v>
      </c>
      <c r="Q815">
        <v>-0.108103487570036</v>
      </c>
    </row>
    <row r="816" spans="1:17" hidden="1" x14ac:dyDescent="0.3">
      <c r="A816" t="s">
        <v>1772</v>
      </c>
      <c r="B816" t="s">
        <v>1773</v>
      </c>
      <c r="C816" t="str">
        <f>IFERROR(VLOOKUP(Table1[[#This Row],[Ticker]],[1]!Table2[[Symbol]:[Industry]],2,FALSE),"-")</f>
        <v>-</v>
      </c>
      <c r="D816" t="s">
        <v>1774</v>
      </c>
      <c r="E816">
        <v>4328.0474378519903</v>
      </c>
      <c r="F816">
        <v>144.33000000000001</v>
      </c>
      <c r="G816">
        <v>0.29462925454449601</v>
      </c>
      <c r="H816">
        <v>16.936464897690399</v>
      </c>
      <c r="I816">
        <v>-10.9743456427135</v>
      </c>
      <c r="J816">
        <v>4.6365853508988302</v>
      </c>
      <c r="K816">
        <v>125.033187274664</v>
      </c>
      <c r="L816">
        <v>110.900633163419</v>
      </c>
      <c r="M816">
        <v>63.686762944595202</v>
      </c>
      <c r="N816">
        <v>0.297811883497549</v>
      </c>
      <c r="O816">
        <v>9.4713503776068606</v>
      </c>
      <c r="P816">
        <v>82.234848484848499</v>
      </c>
      <c r="Q816">
        <v>8.3018136134134002E-2</v>
      </c>
    </row>
    <row r="817" spans="1:17" x14ac:dyDescent="0.3">
      <c r="A817" t="s">
        <v>1775</v>
      </c>
      <c r="B817" t="s">
        <v>1776</v>
      </c>
      <c r="C817" t="str">
        <f>IFERROR(VLOOKUP(Table1[[#This Row],[Ticker]],[1]!Table2[[Symbol]:[Industry]],2,FALSE),"-")</f>
        <v>-</v>
      </c>
      <c r="D817" t="s">
        <v>1448</v>
      </c>
      <c r="E817">
        <v>4326.1901262599904</v>
      </c>
      <c r="F817">
        <v>599.1</v>
      </c>
      <c r="G817">
        <v>11.5878584432949</v>
      </c>
      <c r="H817">
        <v>10.3150959014293</v>
      </c>
      <c r="I817">
        <v>14.270137302031999</v>
      </c>
      <c r="J817">
        <v>7.26355273968937</v>
      </c>
      <c r="K817">
        <v>518.75015409145601</v>
      </c>
      <c r="L817">
        <v>472.12172209767101</v>
      </c>
      <c r="M817">
        <v>81.738697105701505</v>
      </c>
      <c r="N817">
        <v>0.96583503467332898</v>
      </c>
      <c r="O817">
        <v>2.2366883658821499</v>
      </c>
      <c r="P817">
        <v>61.504245855236498</v>
      </c>
      <c r="Q817">
        <v>-1.8523275206856999E-2</v>
      </c>
    </row>
    <row r="818" spans="1:17" hidden="1" x14ac:dyDescent="0.3">
      <c r="A818" t="s">
        <v>1777</v>
      </c>
      <c r="B818" t="s">
        <v>1778</v>
      </c>
      <c r="C818" t="str">
        <f>IFERROR(VLOOKUP(Table1[[#This Row],[Ticker]],[1]!Table2[[Symbol]:[Industry]],2,FALSE),"-")</f>
        <v>-</v>
      </c>
      <c r="D818" t="s">
        <v>287</v>
      </c>
      <c r="E818">
        <v>4293.8997880999996</v>
      </c>
      <c r="F818">
        <v>621.4</v>
      </c>
      <c r="G818">
        <v>77.504691521465404</v>
      </c>
      <c r="H818">
        <v>10.227544496603601</v>
      </c>
      <c r="I818">
        <v>34.027739783733203</v>
      </c>
      <c r="J818">
        <v>8.1240104585615907</v>
      </c>
      <c r="K818">
        <v>569.30267203071696</v>
      </c>
      <c r="L818">
        <v>468.13127601297498</v>
      </c>
      <c r="M818">
        <v>60.578771443155603</v>
      </c>
      <c r="N818">
        <v>0.56117885413980495</v>
      </c>
      <c r="O818">
        <v>5.4071451560991202</v>
      </c>
      <c r="P818">
        <v>114.38675176815499</v>
      </c>
      <c r="Q818">
        <v>4.5638473927882998E-2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Row],[Ticker]],[1]!Table2[[Symbol]:[Industry]],2,FALSE),"-")</f>
        <v>-</v>
      </c>
      <c r="E819">
        <v>4272.5514565599997</v>
      </c>
      <c r="F819">
        <v>412.9</v>
      </c>
      <c r="G819">
        <v>95.678613408477602</v>
      </c>
      <c r="H819">
        <v>3.4581597023556401</v>
      </c>
      <c r="I819">
        <v>70.435337529492898</v>
      </c>
      <c r="J819">
        <v>4.7015786214730602</v>
      </c>
      <c r="K819">
        <v>372.22503696165501</v>
      </c>
      <c r="L819">
        <v>267.23730980093399</v>
      </c>
      <c r="M819">
        <v>46.965393088921402</v>
      </c>
      <c r="N819">
        <v>0.56284797875329395</v>
      </c>
      <c r="O819">
        <v>11.0438362799709</v>
      </c>
      <c r="P819">
        <v>158.0625</v>
      </c>
      <c r="Q819">
        <v>0.25159995338437102</v>
      </c>
    </row>
    <row r="820" spans="1:17" x14ac:dyDescent="0.3">
      <c r="A820" t="s">
        <v>1781</v>
      </c>
      <c r="B820" t="s">
        <v>1782</v>
      </c>
      <c r="C820" t="str">
        <f>IFERROR(VLOOKUP(Table1[[#This Row],[Ticker]],[1]!Table2[[Symbol]:[Industry]],2,FALSE),"-")</f>
        <v>-</v>
      </c>
      <c r="D820" t="s">
        <v>533</v>
      </c>
      <c r="E820">
        <v>4271.112543315</v>
      </c>
      <c r="F820">
        <v>383.45</v>
      </c>
      <c r="G820">
        <v>7.8331478003404804</v>
      </c>
      <c r="H820">
        <v>1.1664115653116101</v>
      </c>
      <c r="I820">
        <v>-3.5723012073841298</v>
      </c>
      <c r="J820">
        <v>-2.39757764018883</v>
      </c>
      <c r="K820">
        <v>371.51808794198098</v>
      </c>
      <c r="L820">
        <v>329.357088577284</v>
      </c>
      <c r="M820">
        <v>42.312377518614099</v>
      </c>
      <c r="N820">
        <v>0.19338403102351001</v>
      </c>
      <c r="O820">
        <v>17.851088799061099</v>
      </c>
      <c r="P820">
        <v>62.962175945601302</v>
      </c>
    </row>
    <row r="821" spans="1:17" x14ac:dyDescent="0.3">
      <c r="A821" t="s">
        <v>1783</v>
      </c>
      <c r="B821" t="s">
        <v>1784</v>
      </c>
      <c r="C821" t="str">
        <f>IFERROR(VLOOKUP(Table1[[#This Row],[Ticker]],[1]!Table2[[Symbol]:[Industry]],2,FALSE),"-")</f>
        <v>-</v>
      </c>
      <c r="D821" t="s">
        <v>1785</v>
      </c>
      <c r="E821">
        <v>4264.1817405000002</v>
      </c>
      <c r="F821">
        <v>24.09</v>
      </c>
      <c r="G821">
        <v>25.1988000589138</v>
      </c>
      <c r="H821">
        <v>7.2361106071722299</v>
      </c>
      <c r="I821">
        <v>-14.261690860087199</v>
      </c>
      <c r="J821">
        <v>5.5071822751409298</v>
      </c>
      <c r="K821">
        <v>22.700976514924601</v>
      </c>
      <c r="L821">
        <v>21.321022369211899</v>
      </c>
      <c r="M821">
        <v>60.9221057954488</v>
      </c>
      <c r="N821">
        <v>1.4702605949579901</v>
      </c>
      <c r="O821">
        <v>16.0232461602324</v>
      </c>
      <c r="P821">
        <v>54.919614147909897</v>
      </c>
      <c r="Q821">
        <v>-4.8810143980381998E-2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Row],[Ticker]],[1]!Table2[[Symbol]:[Industry]],2,FALSE),"-")</f>
        <v>-</v>
      </c>
      <c r="D822" t="s">
        <v>258</v>
      </c>
      <c r="E822">
        <v>4261.0976424</v>
      </c>
      <c r="F822">
        <v>1201.5</v>
      </c>
      <c r="G822">
        <v>129.354862426046</v>
      </c>
      <c r="H822">
        <v>15.4972457389713</v>
      </c>
      <c r="I822">
        <v>68.351135440799098</v>
      </c>
      <c r="J822">
        <v>6.7895604728901802</v>
      </c>
      <c r="K822">
        <v>1055.39345060917</v>
      </c>
      <c r="L822">
        <v>827.18376897472604</v>
      </c>
      <c r="M822">
        <v>71.502359855988402</v>
      </c>
      <c r="N822">
        <v>0.94794269897734096</v>
      </c>
      <c r="O822">
        <v>5.2850603412401203</v>
      </c>
      <c r="P822">
        <v>162.33624454148401</v>
      </c>
      <c r="Q822">
        <v>0.17219353918594099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Row],[Ticker]],[1]!Table2[[Symbol]:[Industry]],2,FALSE),"-")</f>
        <v>-</v>
      </c>
      <c r="D823" t="s">
        <v>37</v>
      </c>
      <c r="E823">
        <v>4212.5802770399996</v>
      </c>
      <c r="F823">
        <v>599.1</v>
      </c>
      <c r="G823">
        <v>2.7779245969729498</v>
      </c>
      <c r="H823">
        <v>1.13051984112069</v>
      </c>
      <c r="I823">
        <v>15.747763441278501</v>
      </c>
      <c r="J823">
        <v>5.5750013117209596</v>
      </c>
      <c r="K823">
        <v>545.67389322848396</v>
      </c>
      <c r="M823">
        <v>71.654021032292405</v>
      </c>
      <c r="N823">
        <v>0.63046407875281296</v>
      </c>
      <c r="O823">
        <v>0.98481054915706601</v>
      </c>
      <c r="P823">
        <v>39.147601904540601</v>
      </c>
    </row>
    <row r="824" spans="1:17" hidden="1" x14ac:dyDescent="0.3">
      <c r="A824" t="s">
        <v>1790</v>
      </c>
      <c r="B824" t="s">
        <v>1791</v>
      </c>
      <c r="C824" t="str">
        <f>IFERROR(VLOOKUP(Table1[[#This Row],[Ticker]],[1]!Table2[[Symbol]:[Industry]],2,FALSE),"-")</f>
        <v>-</v>
      </c>
      <c r="E824">
        <v>4196.45975</v>
      </c>
      <c r="F824">
        <v>374.5</v>
      </c>
      <c r="G824">
        <v>166.48480020790399</v>
      </c>
      <c r="H824">
        <v>-23.397513978065199</v>
      </c>
      <c r="I824">
        <v>-45.936243618359399</v>
      </c>
      <c r="J824">
        <v>-3.59861315307819</v>
      </c>
      <c r="K824">
        <v>422.09051352400797</v>
      </c>
      <c r="L824">
        <v>409.24561948237402</v>
      </c>
      <c r="M824">
        <v>37.981471813089698</v>
      </c>
      <c r="N824">
        <v>1.0501089984102401</v>
      </c>
      <c r="O824">
        <v>70.493991989319099</v>
      </c>
      <c r="P824">
        <v>192.795434111254</v>
      </c>
      <c r="Q824">
        <v>0.26337444556573297</v>
      </c>
    </row>
    <row r="825" spans="1:17" hidden="1" x14ac:dyDescent="0.3">
      <c r="A825" t="s">
        <v>1792</v>
      </c>
      <c r="B825" t="s">
        <v>1793</v>
      </c>
      <c r="C825" t="str">
        <f>IFERROR(VLOOKUP(Table1[[#This Row],[Ticker]],[1]!Table2[[Symbol]:[Industry]],2,FALSE),"-")</f>
        <v>-</v>
      </c>
      <c r="D825" t="s">
        <v>400</v>
      </c>
      <c r="E825">
        <v>4193.389158</v>
      </c>
      <c r="F825">
        <v>703.6</v>
      </c>
      <c r="G825">
        <v>83.656540074566706</v>
      </c>
      <c r="H825">
        <v>5.9811926855876303</v>
      </c>
      <c r="I825">
        <v>73.106208906606398</v>
      </c>
      <c r="J825">
        <v>7.7031758767077596</v>
      </c>
      <c r="K825">
        <v>639.34787414630102</v>
      </c>
      <c r="L825">
        <v>509.39311660014801</v>
      </c>
      <c r="M825">
        <v>62.879885525407303</v>
      </c>
      <c r="N825">
        <v>1.6481749945761199</v>
      </c>
      <c r="O825">
        <v>6.3246162592382102</v>
      </c>
      <c r="P825">
        <v>133.327806333941</v>
      </c>
      <c r="Q825">
        <v>0.14476499863964201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Row],[Ticker]],[1]!Table2[[Symbol]:[Industry]],2,FALSE),"-")</f>
        <v>-</v>
      </c>
      <c r="D826" t="s">
        <v>471</v>
      </c>
      <c r="E826">
        <v>4192.0532096249999</v>
      </c>
      <c r="F826">
        <v>680.25</v>
      </c>
      <c r="G826">
        <v>-23.6003817517573</v>
      </c>
      <c r="H826">
        <v>-9.7016367571373099</v>
      </c>
      <c r="I826">
        <v>-26.087108396621701</v>
      </c>
      <c r="J826">
        <v>-0.922868601215314</v>
      </c>
      <c r="K826">
        <v>691.67948436754705</v>
      </c>
      <c r="L826">
        <v>692.39971234531197</v>
      </c>
      <c r="M826">
        <v>49.351477544186899</v>
      </c>
      <c r="N826">
        <v>0.443783666695382</v>
      </c>
      <c r="O826">
        <v>21.6391032708563</v>
      </c>
      <c r="P826">
        <v>9.6912037410303995</v>
      </c>
      <c r="Q826">
        <v>0.13550827415733999</v>
      </c>
    </row>
    <row r="827" spans="1:17" hidden="1" x14ac:dyDescent="0.3">
      <c r="A827" t="s">
        <v>1796</v>
      </c>
      <c r="B827" t="s">
        <v>1797</v>
      </c>
      <c r="C827" t="str">
        <f>IFERROR(VLOOKUP(Table1[[#This Row],[Ticker]],[1]!Table2[[Symbol]:[Industry]],2,FALSE),"-")</f>
        <v>-</v>
      </c>
      <c r="D827" t="s">
        <v>46</v>
      </c>
      <c r="E827">
        <v>4181.5803896999996</v>
      </c>
      <c r="F827">
        <v>751.8</v>
      </c>
      <c r="G827">
        <v>-18.0678868009098</v>
      </c>
      <c r="H827">
        <v>-12.089103979236301</v>
      </c>
      <c r="I827">
        <v>-6.6034949058723003</v>
      </c>
      <c r="J827">
        <v>2.59225540775636</v>
      </c>
      <c r="K827">
        <v>729.18897644036701</v>
      </c>
      <c r="M827">
        <v>40.621750205030899</v>
      </c>
      <c r="N827">
        <v>4.3992192504042099E-2</v>
      </c>
      <c r="O827">
        <v>19.3469007714817</v>
      </c>
      <c r="P827">
        <v>36.690909090909003</v>
      </c>
    </row>
    <row r="828" spans="1:17" x14ac:dyDescent="0.3">
      <c r="A828" t="s">
        <v>1798</v>
      </c>
      <c r="B828" t="s">
        <v>1799</v>
      </c>
      <c r="C828" t="str">
        <f>IFERROR(VLOOKUP(Table1[[#This Row],[Ticker]],[1]!Table2[[Symbol]:[Industry]],2,FALSE),"-")</f>
        <v>-</v>
      </c>
      <c r="D828" t="s">
        <v>276</v>
      </c>
      <c r="E828">
        <v>4168.9196744549999</v>
      </c>
      <c r="F828">
        <v>493.95</v>
      </c>
      <c r="G828">
        <v>-31.5142754941504</v>
      </c>
      <c r="H828">
        <v>-4.3141510883800498</v>
      </c>
      <c r="I828">
        <v>-40.377675748701698</v>
      </c>
      <c r="J828">
        <v>-0.61039906234144903</v>
      </c>
      <c r="K828">
        <v>503.98481261136902</v>
      </c>
      <c r="L828">
        <v>509.12036551238401</v>
      </c>
      <c r="M828">
        <v>46.6282792213715</v>
      </c>
      <c r="N828">
        <v>0.56345803418328</v>
      </c>
      <c r="O828">
        <v>41.512298815669602</v>
      </c>
      <c r="P828">
        <v>10.503355704697899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Row],[Ticker]],[1]!Table2[[Symbol]:[Industry]],2,FALSE),"-")</f>
        <v>-</v>
      </c>
      <c r="E829">
        <v>4167.6285846089904</v>
      </c>
      <c r="F829">
        <v>77.790000000000006</v>
      </c>
      <c r="G829">
        <v>11735.3556068326</v>
      </c>
      <c r="H829">
        <v>44.895111466289698</v>
      </c>
      <c r="I829">
        <v>560.207934293736</v>
      </c>
      <c r="J829">
        <v>5.9974795044416096</v>
      </c>
      <c r="K829">
        <v>53.484477494109797</v>
      </c>
      <c r="L829">
        <v>29.2917286165411</v>
      </c>
      <c r="M829">
        <v>99.896939564042</v>
      </c>
      <c r="N829">
        <v>2.1115366819106498</v>
      </c>
      <c r="O829">
        <v>0</v>
      </c>
      <c r="P829">
        <v>12354.749552772801</v>
      </c>
      <c r="Q829">
        <v>0.35005583932002499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Row],[Ticker]],[1]!Table2[[Symbol]:[Industry]],2,FALSE),"-")</f>
        <v>-</v>
      </c>
      <c r="D830" t="s">
        <v>290</v>
      </c>
      <c r="E830">
        <v>4120.2014803949996</v>
      </c>
      <c r="F830">
        <v>336.05</v>
      </c>
      <c r="G830">
        <v>85.845981189797797</v>
      </c>
      <c r="H830">
        <v>15.1940248680525</v>
      </c>
      <c r="I830">
        <v>28.458662042859899</v>
      </c>
      <c r="J830">
        <v>9.1316205267539896</v>
      </c>
      <c r="K830">
        <v>301.22670334371298</v>
      </c>
      <c r="L830">
        <v>266.612552353502</v>
      </c>
      <c r="M830">
        <v>74.946035324272103</v>
      </c>
      <c r="N830">
        <v>1.53986210652583</v>
      </c>
      <c r="O830">
        <v>15.8904924862371</v>
      </c>
      <c r="P830">
        <v>116.387636831938</v>
      </c>
    </row>
    <row r="831" spans="1:17" x14ac:dyDescent="0.3">
      <c r="A831" t="s">
        <v>1804</v>
      </c>
      <c r="B831" t="s">
        <v>1805</v>
      </c>
      <c r="C831" t="str">
        <f>IFERROR(VLOOKUP(Table1[[#This Row],[Ticker]],[1]!Table2[[Symbol]:[Industry]],2,FALSE),"-")</f>
        <v>-</v>
      </c>
      <c r="D831" t="s">
        <v>686</v>
      </c>
      <c r="E831">
        <v>4114.1864793199902</v>
      </c>
      <c r="F831">
        <v>622.9</v>
      </c>
      <c r="G831">
        <v>4.0205329180672598</v>
      </c>
      <c r="H831">
        <v>-9.59046214162605</v>
      </c>
      <c r="I831">
        <v>-34.575623451611698</v>
      </c>
      <c r="J831">
        <v>-4.6426080238092</v>
      </c>
      <c r="K831">
        <v>654.15832832268404</v>
      </c>
      <c r="L831">
        <v>644.34036697680494</v>
      </c>
      <c r="M831">
        <v>30.434558786175899</v>
      </c>
      <c r="N831">
        <v>0.66409556130132896</v>
      </c>
      <c r="O831">
        <v>30.8396211269866</v>
      </c>
      <c r="P831">
        <v>31.2473662031184</v>
      </c>
      <c r="Q831">
        <v>8.4058544510429004E-2</v>
      </c>
    </row>
    <row r="832" spans="1:17" x14ac:dyDescent="0.3">
      <c r="A832" t="s">
        <v>1806</v>
      </c>
      <c r="B832" t="s">
        <v>1807</v>
      </c>
      <c r="C832" t="str">
        <f>IFERROR(VLOOKUP(Table1[[#This Row],[Ticker]],[1]!Table2[[Symbol]:[Industry]],2,FALSE),"-")</f>
        <v>-</v>
      </c>
      <c r="D832" t="s">
        <v>290</v>
      </c>
      <c r="E832">
        <v>4103.6812361000002</v>
      </c>
      <c r="F832">
        <v>1532.75</v>
      </c>
      <c r="G832">
        <v>11.229746570447199</v>
      </c>
      <c r="H832">
        <v>5.4247552958169099</v>
      </c>
      <c r="I832">
        <v>-18.926469800170999</v>
      </c>
      <c r="J832">
        <v>-1.9226138817581699</v>
      </c>
      <c r="K832">
        <v>1410.6405120506399</v>
      </c>
      <c r="L832">
        <v>1315.4950801257701</v>
      </c>
      <c r="M832">
        <v>67.071954633355503</v>
      </c>
      <c r="N832">
        <v>1.35087083052576</v>
      </c>
      <c r="O832">
        <v>18.9332898385255</v>
      </c>
      <c r="P832">
        <v>62.195767195767203</v>
      </c>
      <c r="Q832">
        <v>6.9292598994139004E-2</v>
      </c>
    </row>
    <row r="833" spans="1:17" hidden="1" x14ac:dyDescent="0.3">
      <c r="A833" t="s">
        <v>1808</v>
      </c>
      <c r="B833" t="s">
        <v>1809</v>
      </c>
      <c r="C833" t="str">
        <f>IFERROR(VLOOKUP(Table1[[#This Row],[Ticker]],[1]!Table2[[Symbol]:[Industry]],2,FALSE),"-")</f>
        <v>-</v>
      </c>
      <c r="D833" t="s">
        <v>1810</v>
      </c>
      <c r="E833">
        <v>4101.2297483849998</v>
      </c>
      <c r="F833">
        <v>245.19</v>
      </c>
      <c r="G833">
        <v>-34.185892216331602</v>
      </c>
      <c r="H833">
        <v>-3.4115802371478399</v>
      </c>
      <c r="I833">
        <v>-18.219641023091</v>
      </c>
      <c r="J833">
        <v>-1.6374115837034799</v>
      </c>
      <c r="K833">
        <v>237.91165175696099</v>
      </c>
      <c r="M833">
        <v>58.932312829872501</v>
      </c>
      <c r="N833">
        <v>0.52724168579219699</v>
      </c>
      <c r="O833">
        <v>14.605000203923399</v>
      </c>
      <c r="P833">
        <v>24.7151576805696</v>
      </c>
    </row>
    <row r="834" spans="1:17" x14ac:dyDescent="0.3">
      <c r="A834" t="s">
        <v>1811</v>
      </c>
      <c r="B834" t="s">
        <v>1812</v>
      </c>
      <c r="C834" t="str">
        <f>IFERROR(VLOOKUP(Table1[[#This Row],[Ticker]],[1]!Table2[[Symbol]:[Industry]],2,FALSE),"-")</f>
        <v>-</v>
      </c>
      <c r="D834" t="s">
        <v>146</v>
      </c>
      <c r="E834">
        <v>4100.1261258750001</v>
      </c>
      <c r="F834">
        <v>867.75</v>
      </c>
      <c r="G834">
        <v>46.754782929517702</v>
      </c>
      <c r="H834">
        <v>7.1692029979352103</v>
      </c>
      <c r="I834">
        <v>4.1214026311169301</v>
      </c>
      <c r="J834">
        <v>-0.76108866960059995</v>
      </c>
      <c r="K834">
        <v>829.64217431242002</v>
      </c>
      <c r="L834">
        <v>749.20175459973495</v>
      </c>
      <c r="M834">
        <v>58.009403889847299</v>
      </c>
      <c r="N834">
        <v>0.471446337632065</v>
      </c>
      <c r="O834">
        <v>12.198213771247399</v>
      </c>
      <c r="P834">
        <v>79.250154926668003</v>
      </c>
      <c r="Q834">
        <v>-6.1666054514280998E-2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Row],[Ticker]],[1]!Table2[[Symbol]:[Industry]],2,FALSE),"-")</f>
        <v>-</v>
      </c>
      <c r="D835" t="s">
        <v>258</v>
      </c>
      <c r="E835">
        <v>4089.3510977400001</v>
      </c>
      <c r="F835">
        <v>175.9</v>
      </c>
      <c r="G835">
        <v>2.8851060893048999</v>
      </c>
      <c r="H835">
        <v>31.3776428338108</v>
      </c>
      <c r="I835">
        <v>-7.39358470837381</v>
      </c>
      <c r="J835">
        <v>12.48517425473</v>
      </c>
      <c r="K835">
        <v>150.32703503169</v>
      </c>
      <c r="L835">
        <v>143.07451867755501</v>
      </c>
      <c r="M835">
        <v>71.508151446277196</v>
      </c>
      <c r="N835">
        <v>1.3177878471506901</v>
      </c>
      <c r="O835">
        <v>3.12677657760092</v>
      </c>
      <c r="P835">
        <v>56.983489513610003</v>
      </c>
      <c r="Q835">
        <v>-6.7854725439890004E-3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Row],[Ticker]],[1]!Table2[[Symbol]:[Industry]],2,FALSE),"-")</f>
        <v>-</v>
      </c>
      <c r="D836" t="s">
        <v>628</v>
      </c>
      <c r="E836">
        <v>4070.37840465</v>
      </c>
      <c r="F836">
        <v>1608.35</v>
      </c>
      <c r="G836">
        <v>30.189317444319201</v>
      </c>
      <c r="H836">
        <v>7.6095704806321001</v>
      </c>
      <c r="I836">
        <v>27.422665554712399</v>
      </c>
      <c r="J836">
        <v>4.7990825687060497</v>
      </c>
      <c r="K836">
        <v>1378.6452976072401</v>
      </c>
      <c r="L836">
        <v>1146.04415461945</v>
      </c>
      <c r="M836">
        <v>74.898748032363002</v>
      </c>
      <c r="N836">
        <v>0.627907668808801</v>
      </c>
      <c r="O836">
        <v>0.78652034693942297</v>
      </c>
      <c r="P836">
        <v>98.280219441533603</v>
      </c>
      <c r="Q836">
        <v>0.118180007717698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Row],[Ticker]],[1]!Table2[[Symbol]:[Industry]],2,FALSE),"-")</f>
        <v>-</v>
      </c>
      <c r="D837" t="s">
        <v>1036</v>
      </c>
      <c r="E837">
        <v>4060.8879999999999</v>
      </c>
      <c r="F837">
        <v>118</v>
      </c>
      <c r="G837">
        <v>-24.586495972315699</v>
      </c>
      <c r="I837">
        <v>-13.1221040772782</v>
      </c>
      <c r="K837">
        <v>104.378999999999</v>
      </c>
      <c r="M837">
        <v>99.990560428137201</v>
      </c>
      <c r="N837">
        <v>1</v>
      </c>
      <c r="O837">
        <v>0</v>
      </c>
      <c r="P837">
        <v>5.3571428571428603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Row],[Ticker]],[1]!Table2[[Symbol]:[Industry]],2,FALSE),"-")</f>
        <v>-</v>
      </c>
      <c r="D838" t="s">
        <v>130</v>
      </c>
      <c r="E838">
        <v>4056.9513849269902</v>
      </c>
      <c r="F838">
        <v>211.93</v>
      </c>
      <c r="G838">
        <v>-13.806320698307101</v>
      </c>
      <c r="H838">
        <v>-7.8663920355988699</v>
      </c>
      <c r="I838">
        <v>-36.324567313981497</v>
      </c>
      <c r="J838">
        <v>-6.7686384032244398</v>
      </c>
      <c r="K838">
        <v>219.286512169643</v>
      </c>
      <c r="L838">
        <v>217.41885061499701</v>
      </c>
      <c r="M838">
        <v>33.404888371288301</v>
      </c>
      <c r="N838">
        <v>1.2694736868274099</v>
      </c>
      <c r="O838">
        <v>31.175388099844199</v>
      </c>
      <c r="P838">
        <v>26.980227681246198</v>
      </c>
      <c r="Q838">
        <v>6.1993200571496002E-2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Row],[Ticker]],[1]!Table2[[Symbol]:[Industry]],2,FALSE),"-")</f>
        <v>-</v>
      </c>
      <c r="D839" t="s">
        <v>258</v>
      </c>
      <c r="E839">
        <v>4054.8954936699902</v>
      </c>
      <c r="F839">
        <v>3997.7</v>
      </c>
      <c r="G839">
        <v>55.962248804959302</v>
      </c>
      <c r="H839">
        <v>2.54086059199807</v>
      </c>
      <c r="I839">
        <v>48.331846893274999</v>
      </c>
      <c r="J839">
        <v>-3.8196723462383502</v>
      </c>
      <c r="K839">
        <v>3572.2785594573902</v>
      </c>
      <c r="L839">
        <v>2852.8868880659602</v>
      </c>
      <c r="M839">
        <v>49.402830868002802</v>
      </c>
      <c r="N839">
        <v>0.40502935182793198</v>
      </c>
      <c r="O839">
        <v>6.1860569827650798</v>
      </c>
      <c r="P839">
        <v>86.316500827255098</v>
      </c>
      <c r="Q839">
        <v>0.11370436032631299</v>
      </c>
    </row>
    <row r="840" spans="1:17" hidden="1" x14ac:dyDescent="0.3">
      <c r="A840" t="s">
        <v>1823</v>
      </c>
      <c r="B840" t="s">
        <v>1824</v>
      </c>
      <c r="C840" t="str">
        <f>IFERROR(VLOOKUP(Table1[[#This Row],[Ticker]],[1]!Table2[[Symbol]:[Industry]],2,FALSE),"-")</f>
        <v>-</v>
      </c>
      <c r="D840" t="s">
        <v>130</v>
      </c>
      <c r="E840">
        <v>4053.4631552870001</v>
      </c>
      <c r="F840">
        <v>134.88999999999999</v>
      </c>
      <c r="G840">
        <v>30.447065108851898</v>
      </c>
      <c r="H840">
        <v>-1.3869330158713999</v>
      </c>
      <c r="I840">
        <v>13.1328851264121</v>
      </c>
      <c r="J840">
        <v>-7.4831877194730003</v>
      </c>
      <c r="K840">
        <v>130.14534602309601</v>
      </c>
      <c r="L840">
        <v>106.594092468429</v>
      </c>
      <c r="M840">
        <v>39.860135302892303</v>
      </c>
      <c r="N840">
        <v>1.09857016024744</v>
      </c>
      <c r="O840">
        <v>17.058343835717999</v>
      </c>
      <c r="P840">
        <v>97.7859237536656</v>
      </c>
      <c r="Q840">
        <v>0.13658113413173001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Row],[Ticker]],[1]!Table2[[Symbol]:[Industry]],2,FALSE),"-")</f>
        <v>-</v>
      </c>
      <c r="D841" t="s">
        <v>916</v>
      </c>
      <c r="E841">
        <v>4042.1565522800001</v>
      </c>
      <c r="F841">
        <v>470.8</v>
      </c>
      <c r="G841">
        <v>102.233055417038</v>
      </c>
      <c r="H841">
        <v>46.048091028094703</v>
      </c>
      <c r="I841">
        <v>41.9825388044787</v>
      </c>
      <c r="J841">
        <v>17.896394105953298</v>
      </c>
      <c r="K841">
        <v>356.339717145804</v>
      </c>
      <c r="L841">
        <v>306.53818317009899</v>
      </c>
      <c r="M841">
        <v>82.834770643906694</v>
      </c>
      <c r="N841">
        <v>2.1046805909925399</v>
      </c>
      <c r="O841">
        <v>3.8657604078164698</v>
      </c>
      <c r="P841">
        <v>133.12701163654299</v>
      </c>
      <c r="Q841">
        <v>9.6729427297192E-2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Row],[Ticker]],[1]!Table2[[Symbol]:[Industry]],2,FALSE),"-")</f>
        <v>-</v>
      </c>
      <c r="D842" t="s">
        <v>1829</v>
      </c>
      <c r="E842">
        <v>4038.2527500000001</v>
      </c>
      <c r="F842">
        <v>1588.3</v>
      </c>
      <c r="G842">
        <v>90.196999684435994</v>
      </c>
      <c r="H842">
        <v>20.246650023199901</v>
      </c>
      <c r="I842">
        <v>24.015447098174398</v>
      </c>
      <c r="J842">
        <v>1.7703692915129201</v>
      </c>
      <c r="K842">
        <v>1337.3624508775499</v>
      </c>
      <c r="L842">
        <v>1103.61931363637</v>
      </c>
      <c r="M842">
        <v>70.876608514213004</v>
      </c>
      <c r="N842">
        <v>1.3246705128768399</v>
      </c>
      <c r="O842">
        <v>1.99584461373796</v>
      </c>
      <c r="P842">
        <v>161.66392092256999</v>
      </c>
      <c r="Q842">
        <v>7.5760434086195996E-2</v>
      </c>
    </row>
    <row r="843" spans="1:17" hidden="1" x14ac:dyDescent="0.3">
      <c r="A843" t="s">
        <v>1830</v>
      </c>
      <c r="B843" t="s">
        <v>1831</v>
      </c>
      <c r="C843" t="str">
        <f>IFERROR(VLOOKUP(Table1[[#This Row],[Ticker]],[1]!Table2[[Symbol]:[Industry]],2,FALSE),"-")</f>
        <v>-</v>
      </c>
      <c r="D843" t="s">
        <v>978</v>
      </c>
      <c r="E843">
        <v>4024.4913179999999</v>
      </c>
      <c r="F843">
        <v>3209.4</v>
      </c>
      <c r="G843">
        <v>-12.2756708561643</v>
      </c>
      <c r="H843">
        <v>-2.4889913349108501</v>
      </c>
      <c r="I843">
        <v>18.0839462411125</v>
      </c>
      <c r="J843">
        <v>-0.29750323542693102</v>
      </c>
      <c r="K843">
        <v>2986.3249831491999</v>
      </c>
      <c r="L843">
        <v>2721.8169422546198</v>
      </c>
      <c r="M843">
        <v>55.469837722855303</v>
      </c>
      <c r="N843">
        <v>0.92001778314050997</v>
      </c>
      <c r="O843">
        <v>8.7399513927836896</v>
      </c>
      <c r="P843">
        <v>46.6014982642061</v>
      </c>
      <c r="Q843">
        <v>3.2295054483002003E-2</v>
      </c>
    </row>
    <row r="844" spans="1:17" x14ac:dyDescent="0.3">
      <c r="A844" t="s">
        <v>1832</v>
      </c>
      <c r="B844" t="s">
        <v>1833</v>
      </c>
      <c r="C844" t="str">
        <f>IFERROR(VLOOKUP(Table1[[#This Row],[Ticker]],[1]!Table2[[Symbol]:[Industry]],2,FALSE),"-")</f>
        <v>-</v>
      </c>
      <c r="D844" t="s">
        <v>303</v>
      </c>
      <c r="E844">
        <v>4021.4619229</v>
      </c>
      <c r="F844">
        <v>182.75</v>
      </c>
      <c r="G844">
        <v>1.1300913407222599</v>
      </c>
      <c r="H844">
        <v>-8.0110103773588293</v>
      </c>
      <c r="I844">
        <v>-20.959779126216599</v>
      </c>
      <c r="J844">
        <v>3.3034166779929799</v>
      </c>
      <c r="K844">
        <v>186.89894330844101</v>
      </c>
      <c r="L844">
        <v>183.219729252831</v>
      </c>
      <c r="M844">
        <v>50.133032561424997</v>
      </c>
      <c r="N844">
        <v>0.79879187092400405</v>
      </c>
      <c r="O844">
        <v>30.150478796169601</v>
      </c>
      <c r="P844">
        <v>43.614931237721002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Row],[Ticker]],[1]!Table2[[Symbol]:[Industry]],2,FALSE),"-")</f>
        <v>-</v>
      </c>
      <c r="E845">
        <v>4016.7724785</v>
      </c>
      <c r="F845">
        <v>88.59</v>
      </c>
      <c r="G845">
        <v>27.0919634992471</v>
      </c>
      <c r="H845">
        <v>-0.901592488537586</v>
      </c>
      <c r="I845">
        <v>-1.99273882359935</v>
      </c>
      <c r="J845">
        <v>5.01084961390952</v>
      </c>
      <c r="K845">
        <v>87.656003655965193</v>
      </c>
      <c r="L845">
        <v>80.858037066798801</v>
      </c>
      <c r="M845">
        <v>55.605304219715499</v>
      </c>
      <c r="N845">
        <v>1.0687293496880601</v>
      </c>
      <c r="O845">
        <v>19.370132069082199</v>
      </c>
      <c r="P845">
        <v>61.072727272727199</v>
      </c>
      <c r="Q845">
        <v>9.7901599310413007E-2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Row],[Ticker]],[1]!Table2[[Symbol]:[Industry]],2,FALSE),"-")</f>
        <v>-</v>
      </c>
      <c r="D846" t="s">
        <v>60</v>
      </c>
      <c r="E846">
        <v>4002.5668875000001</v>
      </c>
      <c r="F846">
        <v>568.5</v>
      </c>
      <c r="G846">
        <v>17.322514151222698</v>
      </c>
      <c r="H846">
        <v>-2.52609960467827</v>
      </c>
      <c r="I846">
        <v>6.6410963825409901</v>
      </c>
      <c r="J846">
        <v>0.70388064351769097</v>
      </c>
      <c r="K846">
        <v>537.70488534160802</v>
      </c>
      <c r="L846">
        <v>498.42040926577198</v>
      </c>
      <c r="M846">
        <v>80.086360286674307</v>
      </c>
      <c r="N846">
        <v>0.72062523564015901</v>
      </c>
      <c r="O846">
        <v>8.2937554969217295</v>
      </c>
      <c r="P846">
        <v>47.854356306892001</v>
      </c>
      <c r="Q846">
        <v>5.1301536281660003E-2</v>
      </c>
    </row>
    <row r="847" spans="1:17" hidden="1" x14ac:dyDescent="0.3">
      <c r="A847" t="s">
        <v>1838</v>
      </c>
      <c r="B847" t="s">
        <v>1839</v>
      </c>
      <c r="C847" t="str">
        <f>IFERROR(VLOOKUP(Table1[[#This Row],[Ticker]],[1]!Table2[[Symbol]:[Industry]],2,FALSE),"-")</f>
        <v>-</v>
      </c>
      <c r="D847" t="s">
        <v>303</v>
      </c>
      <c r="E847">
        <v>4001.4072352379999</v>
      </c>
      <c r="F847">
        <v>187.53</v>
      </c>
      <c r="G847">
        <v>-34.180936040417301</v>
      </c>
      <c r="H847">
        <v>0.94471681577843503</v>
      </c>
      <c r="I847">
        <v>-22.7165441453798</v>
      </c>
      <c r="J847">
        <v>-1.07927048778242</v>
      </c>
      <c r="K847">
        <v>186.65910776877001</v>
      </c>
      <c r="M847">
        <v>47.474169225726399</v>
      </c>
      <c r="N847">
        <v>0.69875404561237198</v>
      </c>
      <c r="O847">
        <v>25.31328320802</v>
      </c>
      <c r="P847">
        <v>28.0068259385665</v>
      </c>
    </row>
    <row r="848" spans="1:17" hidden="1" x14ac:dyDescent="0.3">
      <c r="A848" t="s">
        <v>1840</v>
      </c>
      <c r="B848" t="s">
        <v>1841</v>
      </c>
      <c r="C848" t="str">
        <f>IFERROR(VLOOKUP(Table1[[#This Row],[Ticker]],[1]!Table2[[Symbol]:[Industry]],2,FALSE),"-")</f>
        <v>-</v>
      </c>
      <c r="D848" t="s">
        <v>133</v>
      </c>
      <c r="E848">
        <v>3989.83157433</v>
      </c>
      <c r="F848">
        <v>396.9</v>
      </c>
      <c r="G848">
        <v>66.032472469317497</v>
      </c>
      <c r="H848">
        <v>-8.8850017475645693</v>
      </c>
      <c r="I848">
        <v>13.579579056239901</v>
      </c>
      <c r="J848">
        <v>-3.3376470974885901</v>
      </c>
      <c r="K848">
        <v>398.524336007285</v>
      </c>
      <c r="L848">
        <v>328.41404513435799</v>
      </c>
      <c r="M848">
        <v>35.8987048547556</v>
      </c>
      <c r="N848">
        <v>0.51046748437466605</v>
      </c>
      <c r="O848">
        <v>18.1657848324515</v>
      </c>
      <c r="P848">
        <v>104.693140794223</v>
      </c>
      <c r="Q848">
        <v>8.0588968022019994E-2</v>
      </c>
    </row>
    <row r="849" spans="1:17" x14ac:dyDescent="0.3">
      <c r="A849" t="s">
        <v>1842</v>
      </c>
      <c r="B849" t="s">
        <v>1843</v>
      </c>
      <c r="C849" t="str">
        <f>IFERROR(VLOOKUP(Table1[[#This Row],[Ticker]],[1]!Table2[[Symbol]:[Industry]],2,FALSE),"-")</f>
        <v>-</v>
      </c>
      <c r="D849" t="s">
        <v>130</v>
      </c>
      <c r="E849">
        <v>3982.0827933300002</v>
      </c>
      <c r="F849">
        <v>738.05</v>
      </c>
      <c r="G849">
        <v>78.163670016860294</v>
      </c>
      <c r="H849">
        <v>-9.7042583554040096</v>
      </c>
      <c r="I849">
        <v>-2.5782164530952101</v>
      </c>
      <c r="J849">
        <v>-4.8513180513512104</v>
      </c>
      <c r="K849">
        <v>727.43373876501403</v>
      </c>
      <c r="L849">
        <v>621.87814363095197</v>
      </c>
      <c r="M849">
        <v>55.021592645875302</v>
      </c>
      <c r="N849">
        <v>0.503003611358537</v>
      </c>
      <c r="O849">
        <v>19.233114287649801</v>
      </c>
      <c r="P849">
        <v>124.467761557177</v>
      </c>
      <c r="Q849">
        <v>4.5140051725226997E-2</v>
      </c>
    </row>
    <row r="850" spans="1:17" x14ac:dyDescent="0.3">
      <c r="A850" t="s">
        <v>1844</v>
      </c>
      <c r="B850" t="s">
        <v>1845</v>
      </c>
      <c r="C850" t="str">
        <f>IFERROR(VLOOKUP(Table1[[#This Row],[Ticker]],[1]!Table2[[Symbol]:[Industry]],2,FALSE),"-")</f>
        <v>-</v>
      </c>
      <c r="D850" t="s">
        <v>24</v>
      </c>
      <c r="E850">
        <v>3960.60725541999</v>
      </c>
      <c r="F850">
        <v>126.44</v>
      </c>
      <c r="G850">
        <v>-23.052161057290601</v>
      </c>
      <c r="H850">
        <v>-11.4880236088483</v>
      </c>
      <c r="I850">
        <v>-23.454843381641201</v>
      </c>
      <c r="J850">
        <v>-5.4939445062357697</v>
      </c>
      <c r="K850">
        <v>132.63304148812901</v>
      </c>
      <c r="L850">
        <v>129.07778379349801</v>
      </c>
      <c r="M850">
        <v>36.289124988724801</v>
      </c>
      <c r="N850">
        <v>0.96677935787904101</v>
      </c>
      <c r="O850">
        <v>29.270800379626699</v>
      </c>
      <c r="P850">
        <v>15.0500454959053</v>
      </c>
      <c r="Q850">
        <v>8.1253795269450001E-3</v>
      </c>
    </row>
    <row r="851" spans="1:17" hidden="1" x14ac:dyDescent="0.3">
      <c r="A851" t="s">
        <v>1846</v>
      </c>
      <c r="B851" t="s">
        <v>1847</v>
      </c>
      <c r="C851" t="str">
        <f>IFERROR(VLOOKUP(Table1[[#This Row],[Ticker]],[1]!Table2[[Symbol]:[Industry]],2,FALSE),"-")</f>
        <v>-</v>
      </c>
      <c r="D851" t="s">
        <v>258</v>
      </c>
      <c r="E851">
        <v>3952.8620117999999</v>
      </c>
      <c r="F851">
        <v>861.8</v>
      </c>
      <c r="G851">
        <v>198.10118616064301</v>
      </c>
      <c r="H851">
        <v>-0.79855196166895703</v>
      </c>
      <c r="I851">
        <v>102.97253721574801</v>
      </c>
      <c r="J851">
        <v>-4.3627229236759302</v>
      </c>
      <c r="K851">
        <v>779.874785267216</v>
      </c>
      <c r="L851">
        <v>575.51464963414799</v>
      </c>
      <c r="M851">
        <v>54.5604907185173</v>
      </c>
      <c r="N851">
        <v>0.95718255368218996</v>
      </c>
      <c r="O851">
        <v>7.3044789974472097</v>
      </c>
      <c r="P851">
        <v>231.18130812389501</v>
      </c>
      <c r="Q851">
        <v>8.1344025038119994E-2</v>
      </c>
    </row>
    <row r="852" spans="1:17" x14ac:dyDescent="0.3">
      <c r="A852" t="s">
        <v>1848</v>
      </c>
      <c r="B852" t="s">
        <v>1849</v>
      </c>
      <c r="C852" t="str">
        <f>IFERROR(VLOOKUP(Table1[[#This Row],[Ticker]],[1]!Table2[[Symbol]:[Industry]],2,FALSE),"-")</f>
        <v>-</v>
      </c>
      <c r="D852" t="s">
        <v>293</v>
      </c>
      <c r="E852">
        <v>3938.8086900399999</v>
      </c>
      <c r="F852">
        <v>458.8</v>
      </c>
      <c r="G852">
        <v>12.883615010832701</v>
      </c>
      <c r="H852">
        <v>6.8772577109483404</v>
      </c>
      <c r="I852">
        <v>6.1931986987179899</v>
      </c>
      <c r="J852">
        <v>1.5700562883825799</v>
      </c>
      <c r="K852">
        <v>434.85162081475301</v>
      </c>
      <c r="L852">
        <v>410.866495528656</v>
      </c>
      <c r="M852">
        <v>68.249960631275101</v>
      </c>
      <c r="N852">
        <v>0.99058574953780398</v>
      </c>
      <c r="O852">
        <v>10.0479511769834</v>
      </c>
      <c r="P852">
        <v>49.885658281607299</v>
      </c>
    </row>
    <row r="853" spans="1:17" hidden="1" x14ac:dyDescent="0.3">
      <c r="A853" t="s">
        <v>1850</v>
      </c>
      <c r="B853" t="s">
        <v>1851</v>
      </c>
      <c r="C853" t="str">
        <f>IFERROR(VLOOKUP(Table1[[#This Row],[Ticker]],[1]!Table2[[Symbol]:[Industry]],2,FALSE),"-")</f>
        <v>-</v>
      </c>
      <c r="D853" t="s">
        <v>198</v>
      </c>
      <c r="E853">
        <v>3896.7464359199998</v>
      </c>
      <c r="F853">
        <v>647.4</v>
      </c>
      <c r="G853">
        <v>46.953115594843197</v>
      </c>
      <c r="H853">
        <v>11.8443981529597</v>
      </c>
      <c r="I853">
        <v>20.028757991687201</v>
      </c>
      <c r="J853">
        <v>9.2820626380686502</v>
      </c>
      <c r="K853">
        <v>572.51520750940301</v>
      </c>
      <c r="L853">
        <v>499.36231422019301</v>
      </c>
      <c r="M853">
        <v>71.310826970393705</v>
      </c>
      <c r="N853">
        <v>0.80140479550760901</v>
      </c>
      <c r="O853">
        <v>2.3478529502625798</v>
      </c>
      <c r="P853">
        <v>87.489139878366601</v>
      </c>
      <c r="Q853">
        <v>8.5715807783113995E-2</v>
      </c>
    </row>
    <row r="854" spans="1:17" hidden="1" x14ac:dyDescent="0.3">
      <c r="A854" t="s">
        <v>1852</v>
      </c>
      <c r="B854" t="s">
        <v>1853</v>
      </c>
      <c r="C854" t="str">
        <f>IFERROR(VLOOKUP(Table1[[#This Row],[Ticker]],[1]!Table2[[Symbol]:[Industry]],2,FALSE),"-")</f>
        <v>-</v>
      </c>
      <c r="D854" t="s">
        <v>231</v>
      </c>
      <c r="E854">
        <v>3889.5363981400001</v>
      </c>
      <c r="F854">
        <v>604.9</v>
      </c>
      <c r="G854">
        <v>173.44159602727399</v>
      </c>
      <c r="H854">
        <v>33.541162217309498</v>
      </c>
      <c r="I854">
        <v>96.805262540322602</v>
      </c>
      <c r="J854">
        <v>-1.55161448953818</v>
      </c>
      <c r="K854">
        <v>496.54371033734401</v>
      </c>
      <c r="L854">
        <v>360.17726428869099</v>
      </c>
      <c r="M854">
        <v>68.453288621372806</v>
      </c>
      <c r="N854">
        <v>0.51197985055106798</v>
      </c>
      <c r="O854">
        <v>10.398412960819901</v>
      </c>
      <c r="P854">
        <v>237.93296089385399</v>
      </c>
      <c r="Q854">
        <v>0.173340581522617</v>
      </c>
    </row>
    <row r="855" spans="1:17" hidden="1" x14ac:dyDescent="0.3">
      <c r="A855" t="s">
        <v>1854</v>
      </c>
      <c r="B855" t="s">
        <v>1855</v>
      </c>
      <c r="C855" t="str">
        <f>IFERROR(VLOOKUP(Table1[[#This Row],[Ticker]],[1]!Table2[[Symbol]:[Industry]],2,FALSE),"-")</f>
        <v>-</v>
      </c>
      <c r="D855" t="s">
        <v>130</v>
      </c>
      <c r="E855">
        <v>3887.5232583000002</v>
      </c>
      <c r="F855">
        <v>890.55</v>
      </c>
      <c r="G855">
        <v>83.873458614941001</v>
      </c>
      <c r="H855">
        <v>-9.6494581619581901</v>
      </c>
      <c r="I855">
        <v>31.145561270375701</v>
      </c>
      <c r="J855">
        <v>-5.8819188198425101</v>
      </c>
      <c r="K855">
        <v>910.95363220187801</v>
      </c>
      <c r="L855">
        <v>759.63766099905695</v>
      </c>
      <c r="M855">
        <v>27.3788986628769</v>
      </c>
      <c r="N855">
        <v>0.69948566050627003</v>
      </c>
      <c r="O855">
        <v>21.610240862388402</v>
      </c>
      <c r="P855">
        <v>120.980148883374</v>
      </c>
      <c r="Q855">
        <v>6.2388935000231002E-2</v>
      </c>
    </row>
    <row r="856" spans="1:17" x14ac:dyDescent="0.3">
      <c r="A856" t="s">
        <v>1856</v>
      </c>
      <c r="B856" t="s">
        <v>1857</v>
      </c>
      <c r="C856" t="str">
        <f>IFERROR(VLOOKUP(Table1[[#This Row],[Ticker]],[1]!Table2[[Symbol]:[Industry]],2,FALSE),"-")</f>
        <v>-</v>
      </c>
      <c r="D856" t="s">
        <v>471</v>
      </c>
      <c r="E856">
        <v>3850.1140901899998</v>
      </c>
      <c r="F856">
        <v>608.15</v>
      </c>
      <c r="G856">
        <v>12.981624456704701</v>
      </c>
      <c r="H856">
        <v>10.5525038456617</v>
      </c>
      <c r="I856">
        <v>34.539658261891098</v>
      </c>
      <c r="J856">
        <v>7.2257105646430002</v>
      </c>
      <c r="K856">
        <v>532.29310280698598</v>
      </c>
      <c r="L856">
        <v>459.67911237707602</v>
      </c>
      <c r="M856">
        <v>86.251494496905707</v>
      </c>
      <c r="N856">
        <v>1.25103556895658</v>
      </c>
      <c r="O856">
        <v>1.76765600591959</v>
      </c>
      <c r="P856">
        <v>84.848024316109402</v>
      </c>
      <c r="Q856">
        <v>-1.6511282781273E-2</v>
      </c>
    </row>
    <row r="857" spans="1:17" hidden="1" x14ac:dyDescent="0.3">
      <c r="A857" t="s">
        <v>1858</v>
      </c>
      <c r="B857" t="s">
        <v>1859</v>
      </c>
      <c r="C857" t="str">
        <f>IFERROR(VLOOKUP(Table1[[#This Row],[Ticker]],[1]!Table2[[Symbol]:[Industry]],2,FALSE),"-")</f>
        <v>-</v>
      </c>
      <c r="D857" t="s">
        <v>46</v>
      </c>
      <c r="E857">
        <v>3849.7559940000001</v>
      </c>
      <c r="F857">
        <v>2006.9</v>
      </c>
      <c r="G857">
        <v>506.58119832622998</v>
      </c>
      <c r="H857">
        <v>-19.336002019157199</v>
      </c>
      <c r="I857">
        <v>188.769491728449</v>
      </c>
      <c r="J857">
        <v>-2.5354398189132499</v>
      </c>
      <c r="K857">
        <v>2221.4881905890702</v>
      </c>
      <c r="L857">
        <v>1302.13448326611</v>
      </c>
      <c r="M857">
        <v>30.963644266142101</v>
      </c>
      <c r="N857">
        <v>1.0123088984711801</v>
      </c>
      <c r="O857">
        <v>48.687029747371497</v>
      </c>
      <c r="P857">
        <v>638.10224347186397</v>
      </c>
    </row>
    <row r="858" spans="1:17" x14ac:dyDescent="0.3">
      <c r="A858" t="s">
        <v>1860</v>
      </c>
      <c r="B858" t="s">
        <v>1861</v>
      </c>
      <c r="C858" t="str">
        <f>IFERROR(VLOOKUP(Table1[[#This Row],[Ticker]],[1]!Table2[[Symbol]:[Industry]],2,FALSE),"-")</f>
        <v>-</v>
      </c>
      <c r="D858" t="s">
        <v>21</v>
      </c>
      <c r="E858">
        <v>3843.5438949499999</v>
      </c>
      <c r="F858">
        <v>651.1</v>
      </c>
      <c r="G858">
        <v>-9.6574044847351708</v>
      </c>
      <c r="H858">
        <v>-1.1738205831327899</v>
      </c>
      <c r="I858">
        <v>-21.384675942138799</v>
      </c>
      <c r="J858">
        <v>2.4692909822601301</v>
      </c>
      <c r="K858">
        <v>621.90246673071795</v>
      </c>
      <c r="L858">
        <v>597.64269204579296</v>
      </c>
      <c r="M858">
        <v>54.748035683561199</v>
      </c>
      <c r="N858">
        <v>0.82557408084392503</v>
      </c>
      <c r="O858">
        <v>21.5635079096912</v>
      </c>
      <c r="P858">
        <v>44.688888888888798</v>
      </c>
      <c r="Q858">
        <v>7.9322148654328004E-2</v>
      </c>
    </row>
    <row r="859" spans="1:17" hidden="1" x14ac:dyDescent="0.3">
      <c r="A859" t="s">
        <v>1862</v>
      </c>
      <c r="B859" t="s">
        <v>1863</v>
      </c>
      <c r="C859" t="str">
        <f>IFERROR(VLOOKUP(Table1[[#This Row],[Ticker]],[1]!Table2[[Symbol]:[Industry]],2,FALSE),"-")</f>
        <v>-</v>
      </c>
      <c r="D859" t="s">
        <v>133</v>
      </c>
      <c r="E859">
        <v>3841.2814549999998</v>
      </c>
      <c r="F859">
        <v>426.25</v>
      </c>
      <c r="G859">
        <v>-18.5356655089128</v>
      </c>
      <c r="H859">
        <v>-4.4069785811658297</v>
      </c>
      <c r="I859">
        <v>-12.7504336250792</v>
      </c>
      <c r="J859">
        <v>-2.0026877746100502</v>
      </c>
      <c r="K859">
        <v>425.99016825168297</v>
      </c>
      <c r="L859">
        <v>421.921907601057</v>
      </c>
      <c r="M859">
        <v>54.265152708763203</v>
      </c>
      <c r="N859">
        <v>0.17669894956843199</v>
      </c>
      <c r="O859">
        <v>11.4486803519061</v>
      </c>
      <c r="P859">
        <v>11.876640419947501</v>
      </c>
      <c r="Q859">
        <v>5.2195670055890002E-3</v>
      </c>
    </row>
    <row r="860" spans="1:17" hidden="1" x14ac:dyDescent="0.3">
      <c r="A860" t="s">
        <v>1864</v>
      </c>
      <c r="B860" t="s">
        <v>1865</v>
      </c>
      <c r="C860" t="str">
        <f>IFERROR(VLOOKUP(Table1[[#This Row],[Ticker]],[1]!Table2[[Symbol]:[Industry]],2,FALSE),"-")</f>
        <v>-</v>
      </c>
      <c r="D860" t="s">
        <v>198</v>
      </c>
      <c r="E860">
        <v>3838.1312893199902</v>
      </c>
      <c r="F860">
        <v>1897.05</v>
      </c>
      <c r="G860">
        <v>1.31630207443436E-2</v>
      </c>
      <c r="H860">
        <v>17.8572746699944</v>
      </c>
      <c r="I860">
        <v>10.5039628284785</v>
      </c>
      <c r="J860">
        <v>6.7507287685572797</v>
      </c>
      <c r="K860">
        <v>1689.93515911282</v>
      </c>
      <c r="M860">
        <v>67.424381100614099</v>
      </c>
      <c r="N860">
        <v>1.6794932218748999</v>
      </c>
      <c r="O860">
        <v>8.4473261115943306</v>
      </c>
      <c r="P860">
        <v>57.5753800149513</v>
      </c>
    </row>
    <row r="861" spans="1:17" hidden="1" x14ac:dyDescent="0.3">
      <c r="A861" t="s">
        <v>1866</v>
      </c>
      <c r="B861" t="s">
        <v>1867</v>
      </c>
      <c r="C861" t="str">
        <f>IFERROR(VLOOKUP(Table1[[#This Row],[Ticker]],[1]!Table2[[Symbol]:[Industry]],2,FALSE),"-")</f>
        <v>-</v>
      </c>
      <c r="D861" t="s">
        <v>198</v>
      </c>
      <c r="E861">
        <v>3835.9156373999999</v>
      </c>
      <c r="F861">
        <v>562.79999999999995</v>
      </c>
      <c r="G861">
        <v>23.709358099848401</v>
      </c>
      <c r="H861">
        <v>-4.8093238780212904</v>
      </c>
      <c r="I861">
        <v>29.572541671440899</v>
      </c>
      <c r="J861">
        <v>1.6961936086778899</v>
      </c>
      <c r="K861">
        <v>540.87699299889402</v>
      </c>
      <c r="L861">
        <v>461.754878283756</v>
      </c>
      <c r="M861">
        <v>45.918056065649601</v>
      </c>
      <c r="N861">
        <v>0.51180936152340994</v>
      </c>
      <c r="O861">
        <v>8.3777540867093307</v>
      </c>
      <c r="P861">
        <v>69.339551677448398</v>
      </c>
      <c r="Q861">
        <v>0.121635729748726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Row],[Ticker]],[1]!Table2[[Symbol]:[Industry]],2,FALSE),"-")</f>
        <v>-</v>
      </c>
      <c r="D862" t="s">
        <v>478</v>
      </c>
      <c r="E862">
        <v>3823.4699838000001</v>
      </c>
      <c r="F862">
        <v>3147.6</v>
      </c>
      <c r="G862">
        <v>33.404156541873597</v>
      </c>
      <c r="H862">
        <v>5.0673341584458598</v>
      </c>
      <c r="I862">
        <v>26.911999749928999</v>
      </c>
      <c r="J862">
        <v>1.76940152647783</v>
      </c>
      <c r="K862">
        <v>2824.2563261151699</v>
      </c>
      <c r="L862">
        <v>2466.3716973870601</v>
      </c>
      <c r="M862">
        <v>75.374671720582796</v>
      </c>
      <c r="N862">
        <v>1.6005348612316801</v>
      </c>
      <c r="O862">
        <v>1.6647604524081701</v>
      </c>
      <c r="P862">
        <v>64.082781629567805</v>
      </c>
      <c r="Q862">
        <v>4.5117793917470998E-2</v>
      </c>
    </row>
    <row r="863" spans="1:17" hidden="1" x14ac:dyDescent="0.3">
      <c r="A863" t="s">
        <v>1870</v>
      </c>
      <c r="B863" t="s">
        <v>1871</v>
      </c>
      <c r="C863" t="str">
        <f>IFERROR(VLOOKUP(Table1[[#This Row],[Ticker]],[1]!Table2[[Symbol]:[Industry]],2,FALSE),"-")</f>
        <v>-</v>
      </c>
      <c r="D863" t="s">
        <v>46</v>
      </c>
      <c r="E863">
        <v>3822.7008586949901</v>
      </c>
      <c r="F863">
        <v>1009.35</v>
      </c>
      <c r="G863">
        <v>56.316548630348898</v>
      </c>
      <c r="H863">
        <v>-3.4714920681203498</v>
      </c>
      <c r="I863">
        <v>1.6799644105281699</v>
      </c>
      <c r="J863">
        <v>0.87233163400471203</v>
      </c>
      <c r="K863">
        <v>983.55812292047096</v>
      </c>
      <c r="L863">
        <v>888.91621081713095</v>
      </c>
      <c r="M863">
        <v>60.395651662511199</v>
      </c>
      <c r="N863">
        <v>1.2810907231474999</v>
      </c>
      <c r="O863">
        <v>36.325357903601301</v>
      </c>
      <c r="P863">
        <v>90.437407628690906</v>
      </c>
    </row>
    <row r="864" spans="1:17" hidden="1" x14ac:dyDescent="0.3">
      <c r="A864" t="s">
        <v>1872</v>
      </c>
      <c r="B864" t="s">
        <v>1873</v>
      </c>
      <c r="C864" t="str">
        <f>IFERROR(VLOOKUP(Table1[[#This Row],[Ticker]],[1]!Table2[[Symbol]:[Industry]],2,FALSE),"-")</f>
        <v>-</v>
      </c>
      <c r="D864" t="s">
        <v>1448</v>
      </c>
      <c r="E864">
        <v>3790.5897734099999</v>
      </c>
      <c r="F864">
        <v>865.7</v>
      </c>
      <c r="G864">
        <v>10.9604356280855</v>
      </c>
      <c r="H864">
        <v>17.636204496435699</v>
      </c>
      <c r="I864">
        <v>24.1104193078991</v>
      </c>
      <c r="J864">
        <v>5.9923406153925303</v>
      </c>
      <c r="K864">
        <v>701.23104257148498</v>
      </c>
      <c r="L864">
        <v>634.880095726901</v>
      </c>
      <c r="M864">
        <v>80.527189840168504</v>
      </c>
      <c r="N864">
        <v>1.06853521696638</v>
      </c>
      <c r="O864">
        <v>2.2236340533672001</v>
      </c>
      <c r="P864">
        <v>92.720391807658004</v>
      </c>
      <c r="Q864">
        <v>-5.0610346129088997E-2</v>
      </c>
    </row>
    <row r="865" spans="1:17" x14ac:dyDescent="0.3">
      <c r="A865" t="s">
        <v>1874</v>
      </c>
      <c r="B865" t="s">
        <v>1875</v>
      </c>
      <c r="C865" t="str">
        <f>IFERROR(VLOOKUP(Table1[[#This Row],[Ticker]],[1]!Table2[[Symbol]:[Industry]],2,FALSE),"-")</f>
        <v>-</v>
      </c>
      <c r="D865" t="s">
        <v>186</v>
      </c>
      <c r="E865">
        <v>3783.3218104849998</v>
      </c>
      <c r="F865">
        <v>264.95</v>
      </c>
      <c r="G865">
        <v>-3.9036114963278399</v>
      </c>
      <c r="H865">
        <v>-0.12536012803020999</v>
      </c>
      <c r="I865">
        <v>6.0251083566507599</v>
      </c>
      <c r="J865">
        <v>-2.0200493967486</v>
      </c>
      <c r="K865">
        <v>261.20065188947802</v>
      </c>
      <c r="L865">
        <v>237.15108356820301</v>
      </c>
      <c r="M865">
        <v>40.3062170265448</v>
      </c>
      <c r="N865">
        <v>0.95969264427808398</v>
      </c>
      <c r="O865">
        <v>8.28458199660313</v>
      </c>
      <c r="P865">
        <v>32.640801001251504</v>
      </c>
      <c r="Q865">
        <v>-5.4382283770715002E-2</v>
      </c>
    </row>
    <row r="866" spans="1:17" hidden="1" x14ac:dyDescent="0.3">
      <c r="A866" t="s">
        <v>1876</v>
      </c>
      <c r="B866" t="s">
        <v>1877</v>
      </c>
      <c r="C866" t="str">
        <f>IFERROR(VLOOKUP(Table1[[#This Row],[Ticker]],[1]!Table2[[Symbol]:[Industry]],2,FALSE),"-")</f>
        <v>-</v>
      </c>
      <c r="D866" t="s">
        <v>843</v>
      </c>
      <c r="E866">
        <v>3762.0954479500001</v>
      </c>
      <c r="F866">
        <v>808.7</v>
      </c>
      <c r="G866">
        <v>-49.609348751360798</v>
      </c>
      <c r="H866">
        <v>-6.9440832937228203</v>
      </c>
      <c r="I866">
        <v>-32.581860745915002</v>
      </c>
      <c r="J866">
        <v>-7.7325681704918701</v>
      </c>
      <c r="K866">
        <v>851.88896044831495</v>
      </c>
      <c r="L866">
        <v>904.00287526351303</v>
      </c>
      <c r="M866">
        <v>22.598549539160601</v>
      </c>
      <c r="N866">
        <v>1.6886360496285899</v>
      </c>
      <c r="O866">
        <v>31.692840361073301</v>
      </c>
      <c r="P866">
        <v>12.5069560378408</v>
      </c>
      <c r="Q866">
        <v>-0.10886651367004301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Row],[Ticker]],[1]!Table2[[Symbol]:[Industry]],2,FALSE),"-")</f>
        <v>-</v>
      </c>
      <c r="D867" t="s">
        <v>287</v>
      </c>
      <c r="E867">
        <v>3750.0481337400001</v>
      </c>
      <c r="F867">
        <v>150.69</v>
      </c>
      <c r="G867">
        <v>48.8084828892122</v>
      </c>
      <c r="H867">
        <v>12.7101223140918</v>
      </c>
      <c r="I867">
        <v>26.646715738166101</v>
      </c>
      <c r="J867">
        <v>5.5274417369250299</v>
      </c>
      <c r="K867">
        <v>129.81083759616001</v>
      </c>
      <c r="L867">
        <v>107.68298510066499</v>
      </c>
      <c r="M867">
        <v>57.299915956587</v>
      </c>
      <c r="N867">
        <v>0.95614665004253396</v>
      </c>
      <c r="O867">
        <v>9.1645099210299197</v>
      </c>
      <c r="P867">
        <v>84.669117647058798</v>
      </c>
      <c r="Q867">
        <v>4.9918472481289998E-3</v>
      </c>
    </row>
    <row r="868" spans="1:17" x14ac:dyDescent="0.3">
      <c r="A868" t="s">
        <v>1880</v>
      </c>
      <c r="B868" t="s">
        <v>1881</v>
      </c>
      <c r="C868" t="str">
        <f>IFERROR(VLOOKUP(Table1[[#This Row],[Ticker]],[1]!Table2[[Symbol]:[Industry]],2,FALSE),"-")</f>
        <v>-</v>
      </c>
      <c r="D868" t="s">
        <v>287</v>
      </c>
      <c r="E868">
        <v>3746.3415</v>
      </c>
      <c r="F868">
        <v>1210</v>
      </c>
      <c r="G868">
        <v>70.213647402480404</v>
      </c>
      <c r="H868">
        <v>26.795446641254301</v>
      </c>
      <c r="I868">
        <v>18.391659219457999</v>
      </c>
      <c r="J868">
        <v>10.797925408591601</v>
      </c>
      <c r="K868">
        <v>960.77112461206696</v>
      </c>
      <c r="L868">
        <v>842.28655022629903</v>
      </c>
      <c r="M868">
        <v>85.577615064102105</v>
      </c>
      <c r="N868">
        <v>2.8258407722065702</v>
      </c>
      <c r="O868">
        <v>5.3719008264462698</v>
      </c>
      <c r="P868">
        <v>98.425713348638894</v>
      </c>
      <c r="Q868">
        <v>4.2495406438071003E-2</v>
      </c>
    </row>
    <row r="869" spans="1:17" hidden="1" x14ac:dyDescent="0.3">
      <c r="A869" t="s">
        <v>1882</v>
      </c>
      <c r="B869" t="s">
        <v>1883</v>
      </c>
      <c r="C869" t="str">
        <f>IFERROR(VLOOKUP(Table1[[#This Row],[Ticker]],[1]!Table2[[Symbol]:[Industry]],2,FALSE),"-")</f>
        <v>-</v>
      </c>
      <c r="D869" t="s">
        <v>1036</v>
      </c>
      <c r="E869">
        <v>3730.8735000000001</v>
      </c>
      <c r="F869">
        <v>64.92</v>
      </c>
      <c r="G869">
        <v>-35.538821822813297</v>
      </c>
      <c r="H869">
        <v>-1.6297600025113901</v>
      </c>
      <c r="I869">
        <v>-21.704204705586701</v>
      </c>
      <c r="J869">
        <v>-2.3071969345225001</v>
      </c>
      <c r="K869">
        <v>66.369184144275593</v>
      </c>
      <c r="L869">
        <v>67.447098864023999</v>
      </c>
      <c r="M869">
        <v>80.428401478298795</v>
      </c>
      <c r="N869">
        <v>1.59118511299122</v>
      </c>
      <c r="O869">
        <v>15.049291435613</v>
      </c>
      <c r="P869">
        <v>2.23622047244094</v>
      </c>
      <c r="Q869">
        <v>-6.679688381315E-3</v>
      </c>
    </row>
    <row r="870" spans="1:17" x14ac:dyDescent="0.3">
      <c r="A870" t="s">
        <v>1884</v>
      </c>
      <c r="B870" t="s">
        <v>1885</v>
      </c>
      <c r="C870" t="str">
        <f>IFERROR(VLOOKUP(Table1[[#This Row],[Ticker]],[1]!Table2[[Symbol]:[Industry]],2,FALSE),"-")</f>
        <v>-</v>
      </c>
      <c r="D870" t="s">
        <v>287</v>
      </c>
      <c r="E870">
        <v>3730.52322176999</v>
      </c>
      <c r="F870">
        <v>1188.3499999999999</v>
      </c>
      <c r="G870">
        <v>-29.231146933331399</v>
      </c>
      <c r="H870">
        <v>13.354016838416401</v>
      </c>
      <c r="I870">
        <v>2.6144676882376001</v>
      </c>
      <c r="J870">
        <v>11.6673000772024</v>
      </c>
      <c r="K870">
        <v>994.73196742027801</v>
      </c>
      <c r="L870">
        <v>1010.23833521389</v>
      </c>
      <c r="M870">
        <v>81.299720431417896</v>
      </c>
      <c r="N870">
        <v>1.2851813547817501</v>
      </c>
      <c r="O870">
        <v>11.3308368746581</v>
      </c>
      <c r="P870">
        <v>58.098849198430102</v>
      </c>
      <c r="Q870">
        <v>-4.6128569560748997E-2</v>
      </c>
    </row>
    <row r="871" spans="1:17" x14ac:dyDescent="0.3">
      <c r="A871" t="s">
        <v>1886</v>
      </c>
      <c r="B871" t="s">
        <v>1887</v>
      </c>
      <c r="C871" t="str">
        <f>IFERROR(VLOOKUP(Table1[[#This Row],[Ticker]],[1]!Table2[[Symbol]:[Industry]],2,FALSE),"-")</f>
        <v>-</v>
      </c>
      <c r="D871" t="s">
        <v>290</v>
      </c>
      <c r="E871">
        <v>3729.3279748199998</v>
      </c>
      <c r="F871">
        <v>1366.05</v>
      </c>
      <c r="G871">
        <v>47.863789149053098</v>
      </c>
      <c r="H871">
        <v>-4.0601247876033097</v>
      </c>
      <c r="I871">
        <v>21.567778363167101</v>
      </c>
      <c r="J871">
        <v>-2.02197888977491</v>
      </c>
      <c r="K871">
        <v>1339.52657550206</v>
      </c>
      <c r="L871">
        <v>1180.53321976448</v>
      </c>
      <c r="M871">
        <v>61.781354502874898</v>
      </c>
      <c r="N871">
        <v>0.57788812161590097</v>
      </c>
      <c r="O871">
        <v>3.583324182863</v>
      </c>
      <c r="P871">
        <v>80.205791174724595</v>
      </c>
      <c r="Q871">
        <v>9.0680519501442E-2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Row],[Ticker]],[1]!Table2[[Symbol]:[Industry]],2,FALSE),"-")</f>
        <v>-</v>
      </c>
      <c r="D872" t="s">
        <v>732</v>
      </c>
      <c r="E872">
        <v>3724.7253936799998</v>
      </c>
      <c r="F872">
        <v>156.30000000000001</v>
      </c>
      <c r="G872">
        <v>-2.30238255457208</v>
      </c>
      <c r="H872">
        <v>-7.1069120889310398</v>
      </c>
      <c r="I872">
        <v>-3.5769318353220498</v>
      </c>
      <c r="J872">
        <v>-5.6688331145288302</v>
      </c>
      <c r="K872">
        <v>158.807174211937</v>
      </c>
      <c r="L872">
        <v>144.58015768007701</v>
      </c>
      <c r="M872">
        <v>58.331342908403499</v>
      </c>
      <c r="N872">
        <v>1.9536516318422199</v>
      </c>
      <c r="O872">
        <v>11.9641714651311</v>
      </c>
      <c r="P872">
        <v>38.502436863092598</v>
      </c>
      <c r="Q872">
        <v>8.2626113561340003E-3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Row],[Ticker]],[1]!Table2[[Symbol]:[Industry]],2,FALSE),"-")</f>
        <v>-</v>
      </c>
      <c r="D873" t="s">
        <v>228</v>
      </c>
      <c r="E873">
        <v>3714.0360746299998</v>
      </c>
      <c r="F873">
        <v>2.9</v>
      </c>
      <c r="G873">
        <v>236.189366096649</v>
      </c>
      <c r="H873">
        <v>-17.1750776198054</v>
      </c>
      <c r="I873">
        <v>41.910514748444001</v>
      </c>
      <c r="J873">
        <v>-3.2089765495848002</v>
      </c>
      <c r="K873">
        <v>2.68647919381071</v>
      </c>
      <c r="L873">
        <v>1.94808902656571</v>
      </c>
      <c r="M873">
        <v>43.680608561144197</v>
      </c>
      <c r="N873">
        <v>2.8562788489461899</v>
      </c>
      <c r="O873">
        <v>49.310344827586199</v>
      </c>
      <c r="P873">
        <v>314.28571428571399</v>
      </c>
      <c r="Q873">
        <v>2.2605508729010002E-2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Row],[Ticker]],[1]!Table2[[Symbol]:[Industry]],2,FALSE),"-")</f>
        <v>-</v>
      </c>
      <c r="D874" t="s">
        <v>198</v>
      </c>
      <c r="E874">
        <v>3712.63397085</v>
      </c>
      <c r="F874">
        <v>236.58</v>
      </c>
      <c r="G874">
        <v>-32.459255557365402</v>
      </c>
      <c r="H874">
        <v>5.0625339529861497</v>
      </c>
      <c r="I874">
        <v>-30.2929896852248</v>
      </c>
      <c r="J874">
        <v>0.24335149523555599</v>
      </c>
      <c r="K874">
        <v>227.335075491612</v>
      </c>
      <c r="L874">
        <v>232.949606705842</v>
      </c>
      <c r="M874">
        <v>60.239663688934101</v>
      </c>
      <c r="N874">
        <v>1.23519121598004</v>
      </c>
      <c r="O874">
        <v>26.384309747231299</v>
      </c>
      <c r="P874">
        <v>24.156389399107798</v>
      </c>
      <c r="Q874">
        <v>1.7851589271846002E-2</v>
      </c>
    </row>
    <row r="875" spans="1:17" x14ac:dyDescent="0.3">
      <c r="A875" t="s">
        <v>1894</v>
      </c>
      <c r="B875" t="s">
        <v>1895</v>
      </c>
      <c r="C875" t="str">
        <f>IFERROR(VLOOKUP(Table1[[#This Row],[Ticker]],[1]!Table2[[Symbol]:[Industry]],2,FALSE),"-")</f>
        <v>-</v>
      </c>
      <c r="D875" t="s">
        <v>130</v>
      </c>
      <c r="E875">
        <v>3706.2542279999998</v>
      </c>
      <c r="F875">
        <v>643.4</v>
      </c>
      <c r="G875">
        <v>-34.632093008508399</v>
      </c>
      <c r="H875">
        <v>10.1186117494941</v>
      </c>
      <c r="I875">
        <v>-5.5174399692303204</v>
      </c>
      <c r="J875">
        <v>-5.5035636509363899</v>
      </c>
      <c r="K875">
        <v>601.50474921778903</v>
      </c>
      <c r="L875">
        <v>561.98521836259204</v>
      </c>
      <c r="M875">
        <v>47.046085470828203</v>
      </c>
      <c r="N875">
        <v>1.07689080626442</v>
      </c>
      <c r="O875">
        <v>12.6826235623251</v>
      </c>
      <c r="P875">
        <v>39.869565217391198</v>
      </c>
      <c r="Q875">
        <v>0.164213003683116</v>
      </c>
    </row>
    <row r="876" spans="1:17" x14ac:dyDescent="0.3">
      <c r="A876" t="s">
        <v>1896</v>
      </c>
      <c r="B876" t="s">
        <v>1897</v>
      </c>
      <c r="C876" t="str">
        <f>IFERROR(VLOOKUP(Table1[[#This Row],[Ticker]],[1]!Table2[[Symbol]:[Industry]],2,FALSE),"-")</f>
        <v>-</v>
      </c>
      <c r="D876" t="s">
        <v>393</v>
      </c>
      <c r="E876">
        <v>3704.8285342199902</v>
      </c>
      <c r="F876">
        <v>514.20000000000005</v>
      </c>
      <c r="G876">
        <v>17.200390377978199</v>
      </c>
      <c r="H876">
        <v>-6.4083579864645799</v>
      </c>
      <c r="I876">
        <v>9.5369219974927901</v>
      </c>
      <c r="J876">
        <v>-0.67421871852539705</v>
      </c>
      <c r="K876">
        <v>496.670728949492</v>
      </c>
      <c r="L876">
        <v>445.81403083536298</v>
      </c>
      <c r="M876">
        <v>43.186214146753002</v>
      </c>
      <c r="N876">
        <v>1.1136820728382699</v>
      </c>
      <c r="O876">
        <v>7.8763127187864601</v>
      </c>
      <c r="P876">
        <v>47.737394052578601</v>
      </c>
      <c r="Q876">
        <v>-7.8983254268047004E-2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Row],[Ticker]],[1]!Table2[[Symbol]:[Industry]],2,FALSE),"-")</f>
        <v>-</v>
      </c>
      <c r="D877" t="s">
        <v>631</v>
      </c>
      <c r="E877">
        <v>3676.433974175</v>
      </c>
      <c r="F877">
        <v>3102.25</v>
      </c>
      <c r="G877">
        <v>24.554998543277101</v>
      </c>
      <c r="H877">
        <v>26.669442060331399</v>
      </c>
      <c r="I877">
        <v>11.843430062582</v>
      </c>
      <c r="J877">
        <v>12.805876543401499</v>
      </c>
      <c r="K877">
        <v>2584.0354460932799</v>
      </c>
      <c r="L877">
        <v>2378.28146586394</v>
      </c>
      <c r="M877">
        <v>78.787897146693297</v>
      </c>
      <c r="N877">
        <v>2.1979962213400399</v>
      </c>
      <c r="O877">
        <v>4.1179788862922102</v>
      </c>
      <c r="P877">
        <v>59.330782465781503</v>
      </c>
      <c r="Q877">
        <v>7.7723985532533998E-2</v>
      </c>
    </row>
    <row r="878" spans="1:17" hidden="1" x14ac:dyDescent="0.3">
      <c r="A878" t="s">
        <v>1900</v>
      </c>
      <c r="B878" t="s">
        <v>1901</v>
      </c>
      <c r="C878" t="str">
        <f>IFERROR(VLOOKUP(Table1[[#This Row],[Ticker]],[1]!Table2[[Symbol]:[Industry]],2,FALSE),"-")</f>
        <v>-</v>
      </c>
      <c r="D878" t="s">
        <v>121</v>
      </c>
      <c r="E878">
        <v>3672.5761095299999</v>
      </c>
      <c r="F878">
        <v>57.18</v>
      </c>
      <c r="G878">
        <v>117.00851503281901</v>
      </c>
      <c r="H878">
        <v>24.5048321696157</v>
      </c>
      <c r="I878">
        <v>-22.9169815581519</v>
      </c>
      <c r="J878">
        <v>13.820508344967701</v>
      </c>
      <c r="K878">
        <v>48.878225996601003</v>
      </c>
      <c r="L878">
        <v>41.130836075049402</v>
      </c>
      <c r="M878">
        <v>63.735218447750498</v>
      </c>
      <c r="N878">
        <v>1.5172792379455899</v>
      </c>
      <c r="O878">
        <v>18.835257082896099</v>
      </c>
      <c r="P878">
        <v>170.995260663507</v>
      </c>
      <c r="Q878">
        <v>9.8482093801529003E-2</v>
      </c>
    </row>
    <row r="879" spans="1:17" x14ac:dyDescent="0.3">
      <c r="A879" t="s">
        <v>1902</v>
      </c>
      <c r="B879" t="s">
        <v>1903</v>
      </c>
      <c r="C879" t="str">
        <f>IFERROR(VLOOKUP(Table1[[#This Row],[Ticker]],[1]!Table2[[Symbol]:[Industry]],2,FALSE),"-")</f>
        <v>-</v>
      </c>
      <c r="D879" t="s">
        <v>478</v>
      </c>
      <c r="E879">
        <v>3670.6762613599999</v>
      </c>
      <c r="F879">
        <v>4248.7</v>
      </c>
      <c r="G879">
        <v>10.5852289655761</v>
      </c>
      <c r="H879">
        <v>-0.28639830782374798</v>
      </c>
      <c r="I879">
        <v>12.694470937278201</v>
      </c>
      <c r="J879">
        <v>1.41098787185935</v>
      </c>
      <c r="K879">
        <v>3951.5622355011801</v>
      </c>
      <c r="L879">
        <v>3552.562962038</v>
      </c>
      <c r="M879">
        <v>59.517790238245702</v>
      </c>
      <c r="N879">
        <v>0.69159628812950802</v>
      </c>
      <c r="O879">
        <v>3.3727963847765201</v>
      </c>
      <c r="P879">
        <v>42.813445378151201</v>
      </c>
      <c r="Q879">
        <v>6.1339356714802999E-2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Row],[Ticker]],[1]!Table2[[Symbol]:[Industry]],2,FALSE),"-")</f>
        <v>-</v>
      </c>
      <c r="D880" t="s">
        <v>65</v>
      </c>
      <c r="E880">
        <v>3663.7575269239901</v>
      </c>
      <c r="F880">
        <v>242.23</v>
      </c>
      <c r="G880">
        <v>81.078064726786707</v>
      </c>
      <c r="H880">
        <v>-3.0826193354515299</v>
      </c>
      <c r="I880">
        <v>-6.9727171808800996</v>
      </c>
      <c r="J880">
        <v>-0.60663392725312604</v>
      </c>
      <c r="K880">
        <v>229.927131122936</v>
      </c>
      <c r="L880">
        <v>190.62121358225701</v>
      </c>
      <c r="M880">
        <v>49.934108314640199</v>
      </c>
      <c r="N880">
        <v>0.59399657076307899</v>
      </c>
      <c r="O880">
        <v>11.423027700945299</v>
      </c>
      <c r="P880">
        <v>120.10904134484301</v>
      </c>
      <c r="Q880">
        <v>9.5331817165092994E-2</v>
      </c>
    </row>
    <row r="881" spans="1:17" x14ac:dyDescent="0.3">
      <c r="A881" t="s">
        <v>1906</v>
      </c>
      <c r="B881" t="s">
        <v>1907</v>
      </c>
      <c r="C881" t="str">
        <f>IFERROR(VLOOKUP(Table1[[#This Row],[Ticker]],[1]!Table2[[Symbol]:[Industry]],2,FALSE),"-")</f>
        <v>-</v>
      </c>
      <c r="D881" t="s">
        <v>1545</v>
      </c>
      <c r="E881">
        <v>3655.378791779</v>
      </c>
      <c r="F881">
        <v>161.59</v>
      </c>
      <c r="G881">
        <v>-13.4684551324005</v>
      </c>
      <c r="H881">
        <v>1.2106064353530499</v>
      </c>
      <c r="I881">
        <v>-9.5758837021238108</v>
      </c>
      <c r="J881">
        <v>3.5074122791659899</v>
      </c>
      <c r="K881">
        <v>154.11166274693801</v>
      </c>
      <c r="L881">
        <v>148.550826267189</v>
      </c>
      <c r="M881">
        <v>62.045326344040902</v>
      </c>
      <c r="N881">
        <v>1.27924248823997</v>
      </c>
      <c r="O881">
        <v>8.85574602388761</v>
      </c>
      <c r="P881">
        <v>25.263565891472801</v>
      </c>
      <c r="Q881">
        <v>3.0762038386388E-2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Row],[Ticker]],[1]!Table2[[Symbol]:[Industry]],2,FALSE),"-")</f>
        <v>-</v>
      </c>
      <c r="D882" t="s">
        <v>127</v>
      </c>
      <c r="E882">
        <v>3654.888003</v>
      </c>
      <c r="F882">
        <v>119.25</v>
      </c>
      <c r="G882">
        <v>80.541057336892493</v>
      </c>
      <c r="H882">
        <v>5.7469271710197702</v>
      </c>
      <c r="I882">
        <v>-18.793080510125002</v>
      </c>
      <c r="J882">
        <v>2.4953119907158099</v>
      </c>
      <c r="K882">
        <v>111.245367744444</v>
      </c>
      <c r="L882">
        <v>102.431423876048</v>
      </c>
      <c r="M882">
        <v>58.1592588591446</v>
      </c>
      <c r="N882">
        <v>2.2979771855247</v>
      </c>
      <c r="O882">
        <v>35.597484276729503</v>
      </c>
      <c r="P882">
        <v>126.711026615969</v>
      </c>
      <c r="Q882">
        <v>0.18740277628277799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Row],[Ticker]],[1]!Table2[[Symbol]:[Industry]],2,FALSE),"-")</f>
        <v>-</v>
      </c>
      <c r="D883" t="s">
        <v>60</v>
      </c>
      <c r="E883">
        <v>3652.4647214719998</v>
      </c>
      <c r="F883">
        <v>142.24</v>
      </c>
      <c r="G883">
        <v>45.476805710176301</v>
      </c>
      <c r="H883">
        <v>30.7019260762603</v>
      </c>
      <c r="I883">
        <v>36.876424658353898</v>
      </c>
      <c r="J883">
        <v>4.6625109152436801</v>
      </c>
      <c r="K883">
        <v>124.09217475495601</v>
      </c>
      <c r="L883">
        <v>101.053166078673</v>
      </c>
      <c r="M883">
        <v>47.582947529944697</v>
      </c>
      <c r="N883">
        <v>1.04277469638384</v>
      </c>
      <c r="O883">
        <v>11.431383577052801</v>
      </c>
      <c r="P883">
        <v>91.827376938637897</v>
      </c>
      <c r="Q883">
        <v>-6.3627174855479997E-3</v>
      </c>
    </row>
    <row r="884" spans="1:17" x14ac:dyDescent="0.3">
      <c r="A884" t="s">
        <v>1912</v>
      </c>
      <c r="B884" t="s">
        <v>1913</v>
      </c>
      <c r="C884" t="str">
        <f>IFERROR(VLOOKUP(Table1[[#This Row],[Ticker]],[1]!Table2[[Symbol]:[Industry]],2,FALSE),"-")</f>
        <v>-</v>
      </c>
      <c r="D884" t="s">
        <v>1473</v>
      </c>
      <c r="E884">
        <v>3635.5281839690001</v>
      </c>
      <c r="F884">
        <v>135.77000000000001</v>
      </c>
      <c r="G884">
        <v>-58.527308890868902</v>
      </c>
      <c r="H884">
        <v>1.06983670619975</v>
      </c>
      <c r="I884">
        <v>-18.212790051017301</v>
      </c>
      <c r="J884">
        <v>0.83010025606040005</v>
      </c>
      <c r="K884">
        <v>132.47635838523701</v>
      </c>
      <c r="L884">
        <v>140.297681092365</v>
      </c>
      <c r="M884">
        <v>49.672360457608697</v>
      </c>
      <c r="N884">
        <v>0.50583822665825695</v>
      </c>
      <c r="O884">
        <v>49.038815644103899</v>
      </c>
      <c r="P884">
        <v>29.985639061752</v>
      </c>
      <c r="Q884">
        <v>-4.5825130617695997E-2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Row],[Ticker]],[1]!Table2[[Symbol]:[Industry]],2,FALSE),"-")</f>
        <v>-</v>
      </c>
      <c r="D885" t="s">
        <v>608</v>
      </c>
      <c r="E885">
        <v>3629.3969459999998</v>
      </c>
      <c r="F885">
        <v>263.76</v>
      </c>
      <c r="G885">
        <v>78.233763149771093</v>
      </c>
      <c r="H885">
        <v>46.624527635031399</v>
      </c>
      <c r="I885">
        <v>27.649706127829798</v>
      </c>
      <c r="J885">
        <v>14.395116780914901</v>
      </c>
      <c r="K885">
        <v>204.345672778275</v>
      </c>
      <c r="L885">
        <v>174.71172488361</v>
      </c>
      <c r="M885">
        <v>86.183437095428502</v>
      </c>
      <c r="N885">
        <v>1.28247434712995</v>
      </c>
      <c r="O885">
        <v>1.0122838944494901</v>
      </c>
      <c r="P885">
        <v>122.488401518346</v>
      </c>
      <c r="Q885">
        <v>0.217577129758242</v>
      </c>
    </row>
    <row r="886" spans="1:17" hidden="1" x14ac:dyDescent="0.3">
      <c r="A886" t="s">
        <v>1916</v>
      </c>
      <c r="B886" t="s">
        <v>1917</v>
      </c>
      <c r="C886" t="str">
        <f>IFERROR(VLOOKUP(Table1[[#This Row],[Ticker]],[1]!Table2[[Symbol]:[Industry]],2,FALSE),"-")</f>
        <v>-</v>
      </c>
      <c r="D886" t="s">
        <v>60</v>
      </c>
      <c r="E886">
        <v>3621.76575641</v>
      </c>
      <c r="F886">
        <v>632.9</v>
      </c>
      <c r="G886">
        <v>-9.4100059018725997</v>
      </c>
      <c r="H886">
        <v>20.053940563674001</v>
      </c>
      <c r="I886">
        <v>7.5597148623960901</v>
      </c>
      <c r="J886">
        <v>5.3141025156227499</v>
      </c>
      <c r="K886">
        <v>532.40747677898696</v>
      </c>
      <c r="M886">
        <v>82.347289040387295</v>
      </c>
      <c r="N886">
        <v>2.1199609719964401</v>
      </c>
      <c r="O886">
        <v>2.6702480644651598</v>
      </c>
      <c r="P886">
        <v>50.207665836003301</v>
      </c>
    </row>
    <row r="887" spans="1:17" hidden="1" x14ac:dyDescent="0.3">
      <c r="A887" t="s">
        <v>1918</v>
      </c>
      <c r="B887" t="s">
        <v>1919</v>
      </c>
      <c r="C887" t="str">
        <f>IFERROR(VLOOKUP(Table1[[#This Row],[Ticker]],[1]!Table2[[Symbol]:[Industry]],2,FALSE),"-")</f>
        <v>-</v>
      </c>
      <c r="D887" t="s">
        <v>60</v>
      </c>
      <c r="E887">
        <v>3611.1088820999998</v>
      </c>
      <c r="F887">
        <v>497.1</v>
      </c>
      <c r="G887">
        <v>178.05719629111599</v>
      </c>
      <c r="H887">
        <v>1.28127352430911</v>
      </c>
      <c r="I887">
        <v>32.661176389313297</v>
      </c>
      <c r="J887">
        <v>0.50693988073166396</v>
      </c>
      <c r="K887">
        <v>462.21176074208199</v>
      </c>
      <c r="L887">
        <v>360.01372999865299</v>
      </c>
      <c r="M887">
        <v>57.956640206620797</v>
      </c>
      <c r="N887">
        <v>0.86654614289499399</v>
      </c>
      <c r="O887">
        <v>6.6183866425266498</v>
      </c>
      <c r="P887">
        <v>222.54087723851501</v>
      </c>
      <c r="Q887">
        <v>0.15964137278717699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Row],[Ticker]],[1]!Table2[[Symbol]:[Industry]],2,FALSE),"-")</f>
        <v>-</v>
      </c>
      <c r="D888" t="s">
        <v>1545</v>
      </c>
      <c r="E888">
        <v>3601.6913596949998</v>
      </c>
      <c r="F888">
        <v>2123.5500000000002</v>
      </c>
      <c r="G888">
        <v>69.363173975018796</v>
      </c>
      <c r="H888">
        <v>5.9452417698996598</v>
      </c>
      <c r="I888">
        <v>28.8407462858885</v>
      </c>
      <c r="J888">
        <v>4.6206139155645296</v>
      </c>
      <c r="K888">
        <v>1972.69991877594</v>
      </c>
      <c r="L888">
        <v>1703.36063630848</v>
      </c>
      <c r="M888">
        <v>61.183044988717398</v>
      </c>
      <c r="N888">
        <v>1.08910487223867</v>
      </c>
      <c r="O888">
        <v>2.8466483011937398</v>
      </c>
      <c r="P888">
        <v>96.843715239154605</v>
      </c>
      <c r="Q888">
        <v>0.101149357611936</v>
      </c>
    </row>
    <row r="889" spans="1:17" x14ac:dyDescent="0.3">
      <c r="A889" t="s">
        <v>1922</v>
      </c>
      <c r="B889" t="s">
        <v>1923</v>
      </c>
      <c r="C889" t="str">
        <f>IFERROR(VLOOKUP(Table1[[#This Row],[Ticker]],[1]!Table2[[Symbol]:[Industry]],2,FALSE),"-")</f>
        <v>-</v>
      </c>
      <c r="D889" t="s">
        <v>57</v>
      </c>
      <c r="E889">
        <v>3591.1987560839998</v>
      </c>
      <c r="F889">
        <v>271.56</v>
      </c>
      <c r="G889">
        <v>-7.4399838705203001</v>
      </c>
      <c r="H889">
        <v>32.447300972441603</v>
      </c>
      <c r="I889">
        <v>30.217860555789802</v>
      </c>
      <c r="J889">
        <v>8.9046845060866495</v>
      </c>
      <c r="K889">
        <v>220.36249237886</v>
      </c>
      <c r="L889">
        <v>194.50086574416301</v>
      </c>
      <c r="M889">
        <v>82.976012866294695</v>
      </c>
      <c r="N889">
        <v>1.8042477645494699</v>
      </c>
      <c r="O889">
        <v>1.78229488879069</v>
      </c>
      <c r="P889">
        <v>75.539754363283706</v>
      </c>
      <c r="Q889">
        <v>4.2938206667167002E-2</v>
      </c>
    </row>
    <row r="890" spans="1:17" x14ac:dyDescent="0.3">
      <c r="A890" t="s">
        <v>1924</v>
      </c>
      <c r="B890" t="s">
        <v>1925</v>
      </c>
      <c r="C890" t="str">
        <f>IFERROR(VLOOKUP(Table1[[#This Row],[Ticker]],[1]!Table2[[Symbol]:[Industry]],2,FALSE),"-")</f>
        <v>-</v>
      </c>
      <c r="D890" t="s">
        <v>60</v>
      </c>
      <c r="E890">
        <v>3574.8930888999998</v>
      </c>
      <c r="F890">
        <v>356.5</v>
      </c>
      <c r="G890">
        <v>12.4323121951124</v>
      </c>
      <c r="H890">
        <v>-0.55303253685142795</v>
      </c>
      <c r="I890">
        <v>-13.682791384022099</v>
      </c>
      <c r="J890">
        <v>2.60852981434329</v>
      </c>
      <c r="K890">
        <v>346.32198822783801</v>
      </c>
      <c r="L890">
        <v>317.82497912899498</v>
      </c>
      <c r="M890">
        <v>55.198292622744603</v>
      </c>
      <c r="N890">
        <v>0.58414749789396603</v>
      </c>
      <c r="O890">
        <v>8.5413744740532902</v>
      </c>
      <c r="P890">
        <v>50.200126395618199</v>
      </c>
      <c r="Q890">
        <v>5.4718630918671997E-2</v>
      </c>
    </row>
    <row r="891" spans="1:17" x14ac:dyDescent="0.3">
      <c r="A891" t="s">
        <v>1926</v>
      </c>
      <c r="B891" t="s">
        <v>1927</v>
      </c>
      <c r="C891" t="str">
        <f>IFERROR(VLOOKUP(Table1[[#This Row],[Ticker]],[1]!Table2[[Symbol]:[Industry]],2,FALSE),"-")</f>
        <v>-</v>
      </c>
      <c r="D891" t="s">
        <v>1435</v>
      </c>
      <c r="E891">
        <v>3573.645</v>
      </c>
      <c r="F891">
        <v>321.95</v>
      </c>
      <c r="G891">
        <v>-58.316969700604702</v>
      </c>
      <c r="H891">
        <v>-3.2928743075668399</v>
      </c>
      <c r="I891">
        <v>-27.240799831441901</v>
      </c>
      <c r="J891">
        <v>1.37317176858139</v>
      </c>
      <c r="K891">
        <v>325.05397943972099</v>
      </c>
      <c r="L891">
        <v>346.49845676394801</v>
      </c>
      <c r="M891">
        <v>49.664883047209102</v>
      </c>
      <c r="N891">
        <v>0.96106717443894596</v>
      </c>
      <c r="O891">
        <v>49.013822022053098</v>
      </c>
      <c r="P891">
        <v>10.8643250688705</v>
      </c>
      <c r="Q891">
        <v>-1.6560326144759E-2</v>
      </c>
    </row>
    <row r="892" spans="1:17" x14ac:dyDescent="0.3">
      <c r="A892" t="s">
        <v>1928</v>
      </c>
      <c r="B892" t="s">
        <v>1929</v>
      </c>
      <c r="C892" t="str">
        <f>IFERROR(VLOOKUP(Table1[[#This Row],[Ticker]],[1]!Table2[[Symbol]:[Industry]],2,FALSE),"-")</f>
        <v>-</v>
      </c>
      <c r="D892" t="s">
        <v>198</v>
      </c>
      <c r="E892">
        <v>3570.2618790000001</v>
      </c>
      <c r="F892">
        <v>1356.5</v>
      </c>
      <c r="G892">
        <v>15.042984603396899</v>
      </c>
      <c r="H892">
        <v>2.2045084855261599</v>
      </c>
      <c r="I892">
        <v>-1.1817888587641601</v>
      </c>
      <c r="J892">
        <v>4.33772087053626</v>
      </c>
      <c r="K892">
        <v>1293.7546758190399</v>
      </c>
      <c r="L892">
        <v>1154.15716358024</v>
      </c>
      <c r="M892">
        <v>55.999383376266103</v>
      </c>
      <c r="N892">
        <v>0.71010529252471799</v>
      </c>
      <c r="O892">
        <v>3.7965352008846298</v>
      </c>
      <c r="P892">
        <v>65.024330900243299</v>
      </c>
      <c r="Q892">
        <v>0.12284928041002199</v>
      </c>
    </row>
    <row r="893" spans="1:17" hidden="1" x14ac:dyDescent="0.3">
      <c r="A893" t="s">
        <v>1930</v>
      </c>
      <c r="B893" t="s">
        <v>1931</v>
      </c>
      <c r="C893" t="str">
        <f>IFERROR(VLOOKUP(Table1[[#This Row],[Ticker]],[1]!Table2[[Symbol]:[Industry]],2,FALSE),"-")</f>
        <v>-</v>
      </c>
      <c r="D893" t="s">
        <v>628</v>
      </c>
      <c r="E893">
        <v>3564.00249501999</v>
      </c>
      <c r="F893">
        <v>1789.7</v>
      </c>
      <c r="G893">
        <v>44.5193188480457</v>
      </c>
      <c r="H893">
        <v>-4.0536075607786097</v>
      </c>
      <c r="I893">
        <v>6.7903502369042501</v>
      </c>
      <c r="J893">
        <v>-0.196647162660743</v>
      </c>
      <c r="K893">
        <v>1789.5523991218399</v>
      </c>
      <c r="L893">
        <v>1537.71920352456</v>
      </c>
      <c r="M893">
        <v>47.104976931792102</v>
      </c>
      <c r="N893">
        <v>1.0028207988979201</v>
      </c>
      <c r="O893">
        <v>22.087500698441001</v>
      </c>
      <c r="P893">
        <v>85.701686121919593</v>
      </c>
      <c r="Q893">
        <v>0.14132874266697501</v>
      </c>
    </row>
    <row r="894" spans="1:17" x14ac:dyDescent="0.3">
      <c r="A894" t="s">
        <v>1932</v>
      </c>
      <c r="B894" t="s">
        <v>1933</v>
      </c>
      <c r="C894" t="str">
        <f>IFERROR(VLOOKUP(Table1[[#This Row],[Ticker]],[1]!Table2[[Symbol]:[Industry]],2,FALSE),"-")</f>
        <v>-</v>
      </c>
      <c r="D894" t="s">
        <v>60</v>
      </c>
      <c r="E894">
        <v>3557.6456191099901</v>
      </c>
      <c r="F894">
        <v>142.78</v>
      </c>
      <c r="G894">
        <v>24.9393660966497</v>
      </c>
      <c r="H894">
        <v>19.550622769076099</v>
      </c>
      <c r="I894">
        <v>-11.344973432741799</v>
      </c>
      <c r="J894">
        <v>1.1038163285432401</v>
      </c>
      <c r="K894">
        <v>130.113363913298</v>
      </c>
      <c r="L894">
        <v>119.94568354080199</v>
      </c>
      <c r="M894">
        <v>57.326598988000697</v>
      </c>
      <c r="N894">
        <v>1.1417900911168399</v>
      </c>
      <c r="O894">
        <v>8.9088107578092206</v>
      </c>
      <c r="P894">
        <v>65.254629629629605</v>
      </c>
      <c r="Q894">
        <v>-7.8297814667224006E-2</v>
      </c>
    </row>
    <row r="895" spans="1:17" hidden="1" x14ac:dyDescent="0.3">
      <c r="A895" t="s">
        <v>1934</v>
      </c>
      <c r="B895" t="s">
        <v>1935</v>
      </c>
      <c r="C895" t="str">
        <f>IFERROR(VLOOKUP(Table1[[#This Row],[Ticker]],[1]!Table2[[Symbol]:[Industry]],2,FALSE),"-")</f>
        <v>-</v>
      </c>
      <c r="D895" t="s">
        <v>287</v>
      </c>
      <c r="E895">
        <v>3553.8837954750002</v>
      </c>
      <c r="F895">
        <v>661.05</v>
      </c>
      <c r="G895">
        <v>200.860858301549</v>
      </c>
      <c r="H895">
        <v>-10.2854022125986</v>
      </c>
      <c r="I895">
        <v>122.361307869683</v>
      </c>
      <c r="J895">
        <v>9.2355377677271502</v>
      </c>
      <c r="K895">
        <v>648.85447718074897</v>
      </c>
      <c r="L895">
        <v>444.43422949455299</v>
      </c>
      <c r="M895">
        <v>41.090202708359399</v>
      </c>
      <c r="N895">
        <v>0.43618840543860399</v>
      </c>
      <c r="O895">
        <v>37.478254292413503</v>
      </c>
      <c r="P895">
        <v>250.447966919365</v>
      </c>
      <c r="Q895">
        <v>0.192199561422673</v>
      </c>
    </row>
    <row r="896" spans="1:17" hidden="1" x14ac:dyDescent="0.3">
      <c r="A896" t="s">
        <v>1936</v>
      </c>
      <c r="B896" t="s">
        <v>1937</v>
      </c>
      <c r="C896" t="str">
        <f>IFERROR(VLOOKUP(Table1[[#This Row],[Ticker]],[1]!Table2[[Symbol]:[Industry]],2,FALSE),"-")</f>
        <v>-</v>
      </c>
      <c r="D896" t="s">
        <v>54</v>
      </c>
      <c r="E896">
        <v>3539.6946215399998</v>
      </c>
      <c r="F896">
        <v>260.12</v>
      </c>
      <c r="G896">
        <v>22.456881109517902</v>
      </c>
      <c r="H896">
        <v>3.5594157173625698</v>
      </c>
      <c r="I896">
        <v>15.9988284142224</v>
      </c>
      <c r="J896">
        <v>4.6362861182519204</v>
      </c>
      <c r="K896">
        <v>244.16391930376801</v>
      </c>
      <c r="L896">
        <v>215.20500486444399</v>
      </c>
      <c r="M896">
        <v>70.380185760768001</v>
      </c>
      <c r="N896">
        <v>1.2283991638780101</v>
      </c>
      <c r="O896">
        <v>7.6426264800861103</v>
      </c>
      <c r="P896">
        <v>65.155555555555495</v>
      </c>
      <c r="Q896">
        <v>-3.8718588211567997E-2</v>
      </c>
    </row>
    <row r="897" spans="1:17" x14ac:dyDescent="0.3">
      <c r="A897" t="s">
        <v>1938</v>
      </c>
      <c r="B897" t="s">
        <v>1939</v>
      </c>
      <c r="C897" t="str">
        <f>IFERROR(VLOOKUP(Table1[[#This Row],[Ticker]],[1]!Table2[[Symbol]:[Industry]],2,FALSE),"-")</f>
        <v>-</v>
      </c>
      <c r="D897" t="s">
        <v>287</v>
      </c>
      <c r="E897">
        <v>3527.7826746000001</v>
      </c>
      <c r="F897">
        <v>344.55</v>
      </c>
      <c r="G897">
        <v>43.963643339051501</v>
      </c>
      <c r="H897">
        <v>13.8130410580332</v>
      </c>
      <c r="I897">
        <v>27.1191473612793</v>
      </c>
      <c r="J897">
        <v>13.433075693696001</v>
      </c>
      <c r="K897">
        <v>301.82296224196898</v>
      </c>
      <c r="L897">
        <v>258.62955264411198</v>
      </c>
      <c r="M897">
        <v>71.382212033501204</v>
      </c>
      <c r="N897">
        <v>1.18584552851753</v>
      </c>
      <c r="O897">
        <v>3.1780583369612501</v>
      </c>
      <c r="P897">
        <v>82.639809170421401</v>
      </c>
      <c r="Q897">
        <v>4.3253567932084999E-2</v>
      </c>
    </row>
    <row r="898" spans="1:17" hidden="1" x14ac:dyDescent="0.3">
      <c r="A898" t="s">
        <v>1940</v>
      </c>
      <c r="B898" t="s">
        <v>1941</v>
      </c>
      <c r="C898" t="str">
        <f>IFERROR(VLOOKUP(Table1[[#This Row],[Ticker]],[1]!Table2[[Symbol]:[Industry]],2,FALSE),"-")</f>
        <v>-</v>
      </c>
      <c r="D898" t="s">
        <v>130</v>
      </c>
      <c r="E898">
        <v>3497.1101519919998</v>
      </c>
      <c r="F898">
        <v>195.28</v>
      </c>
      <c r="G898">
        <v>86.412677643490696</v>
      </c>
      <c r="H898">
        <v>3.3743214437221001</v>
      </c>
      <c r="I898">
        <v>-21.522466620021198</v>
      </c>
      <c r="J898">
        <v>2.6522589992122101</v>
      </c>
      <c r="K898">
        <v>184.46034775096001</v>
      </c>
      <c r="L898">
        <v>164.54251222100299</v>
      </c>
      <c r="M898">
        <v>59.043316088239301</v>
      </c>
      <c r="N898">
        <v>1.0412662292126</v>
      </c>
      <c r="O898">
        <v>14.502253174928301</v>
      </c>
      <c r="P898">
        <v>126.80603948896599</v>
      </c>
      <c r="Q898">
        <v>8.0466545006497997E-2</v>
      </c>
    </row>
    <row r="899" spans="1:17" hidden="1" x14ac:dyDescent="0.3">
      <c r="A899" t="s">
        <v>1942</v>
      </c>
      <c r="B899" t="s">
        <v>1943</v>
      </c>
      <c r="C899" t="str">
        <f>IFERROR(VLOOKUP(Table1[[#This Row],[Ticker]],[1]!Table2[[Symbol]:[Industry]],2,FALSE),"-")</f>
        <v>-</v>
      </c>
      <c r="D899" t="s">
        <v>54</v>
      </c>
      <c r="E899">
        <v>3484.6678634</v>
      </c>
      <c r="F899">
        <v>557</v>
      </c>
      <c r="G899">
        <v>43.299597521741099</v>
      </c>
      <c r="H899">
        <v>-6.6596479958341899</v>
      </c>
      <c r="I899">
        <v>21.975177790262499</v>
      </c>
      <c r="J899">
        <v>-3.8603816663888999</v>
      </c>
      <c r="K899">
        <v>528.08995498605202</v>
      </c>
      <c r="L899">
        <v>457.331873659064</v>
      </c>
      <c r="M899">
        <v>63.0268995908188</v>
      </c>
      <c r="N899">
        <v>0.99518055391764104</v>
      </c>
      <c r="O899">
        <v>4.2369838420107602</v>
      </c>
      <c r="P899">
        <v>78.154485846793506</v>
      </c>
      <c r="Q899">
        <v>4.4658976218541001E-2</v>
      </c>
    </row>
    <row r="900" spans="1:17" hidden="1" x14ac:dyDescent="0.3">
      <c r="A900" t="s">
        <v>1944</v>
      </c>
      <c r="B900" t="s">
        <v>1945</v>
      </c>
      <c r="C900" t="str">
        <f>IFERROR(VLOOKUP(Table1[[#This Row],[Ticker]],[1]!Table2[[Symbol]:[Industry]],2,FALSE),"-")</f>
        <v>-</v>
      </c>
      <c r="D900" t="s">
        <v>231</v>
      </c>
      <c r="E900">
        <v>3464.02234275</v>
      </c>
      <c r="F900">
        <v>261.11</v>
      </c>
      <c r="G900">
        <v>281.673741096649</v>
      </c>
      <c r="H900">
        <v>52.0023271083409</v>
      </c>
      <c r="I900">
        <v>130.32746691187501</v>
      </c>
      <c r="J900">
        <v>-8.0017272410259892</v>
      </c>
      <c r="K900">
        <v>188.42197099907699</v>
      </c>
      <c r="L900">
        <v>123.31709009789699</v>
      </c>
      <c r="M900">
        <v>64.090521444134595</v>
      </c>
      <c r="N900">
        <v>1.09103000987678</v>
      </c>
      <c r="O900">
        <v>6.2655585768449997</v>
      </c>
      <c r="P900">
        <v>373.88384754990898</v>
      </c>
      <c r="Q900">
        <v>0.13661568766760701</v>
      </c>
    </row>
    <row r="901" spans="1:17" hidden="1" x14ac:dyDescent="0.3">
      <c r="A901" t="s">
        <v>1946</v>
      </c>
      <c r="B901" t="s">
        <v>1947</v>
      </c>
      <c r="C901" t="str">
        <f>IFERROR(VLOOKUP(Table1[[#This Row],[Ticker]],[1]!Table2[[Symbol]:[Industry]],2,FALSE),"-")</f>
        <v>-</v>
      </c>
      <c r="D901" t="s">
        <v>92</v>
      </c>
      <c r="E901">
        <v>3462.9409781699901</v>
      </c>
      <c r="F901">
        <v>607.35</v>
      </c>
      <c r="G901">
        <v>-4.7729825078789503</v>
      </c>
      <c r="H901">
        <v>15.630401463440201</v>
      </c>
      <c r="I901">
        <v>13.0842477231248</v>
      </c>
      <c r="J901">
        <v>-0.74867494754436004</v>
      </c>
      <c r="M901">
        <v>66.810069068449906</v>
      </c>
      <c r="O901">
        <v>3.3176916110973802</v>
      </c>
      <c r="P901">
        <v>29.1684389621437</v>
      </c>
    </row>
    <row r="902" spans="1:17" hidden="1" x14ac:dyDescent="0.3">
      <c r="A902" t="s">
        <v>1948</v>
      </c>
      <c r="B902" t="s">
        <v>1949</v>
      </c>
      <c r="C902" t="str">
        <f>IFERROR(VLOOKUP(Table1[[#This Row],[Ticker]],[1]!Table2[[Symbol]:[Industry]],2,FALSE),"-")</f>
        <v>-</v>
      </c>
      <c r="D902" t="s">
        <v>287</v>
      </c>
      <c r="E902">
        <v>3454.327343335</v>
      </c>
      <c r="F902">
        <v>2852.35</v>
      </c>
      <c r="G902">
        <v>-3.6394658317865098</v>
      </c>
      <c r="H902">
        <v>27.4605411599963</v>
      </c>
      <c r="I902">
        <v>9.3309456277342697</v>
      </c>
      <c r="J902">
        <v>9.75973719936988</v>
      </c>
      <c r="K902">
        <v>2330.3438089794299</v>
      </c>
      <c r="L902">
        <v>2107.0484300908802</v>
      </c>
      <c r="M902">
        <v>76.932030346643799</v>
      </c>
      <c r="N902">
        <v>1.2217265540361</v>
      </c>
      <c r="O902">
        <v>1.3182112994548401</v>
      </c>
      <c r="P902">
        <v>89.066383853113607</v>
      </c>
      <c r="Q902">
        <v>7.8152041456696006E-2</v>
      </c>
    </row>
    <row r="903" spans="1:17" hidden="1" x14ac:dyDescent="0.3">
      <c r="A903" t="s">
        <v>1950</v>
      </c>
      <c r="B903" t="s">
        <v>1951</v>
      </c>
      <c r="C903" t="str">
        <f>IFERROR(VLOOKUP(Table1[[#This Row],[Ticker]],[1]!Table2[[Symbol]:[Industry]],2,FALSE),"-")</f>
        <v>-</v>
      </c>
      <c r="D903" t="s">
        <v>133</v>
      </c>
      <c r="E903">
        <v>3448.2911071499998</v>
      </c>
      <c r="F903">
        <v>758.5</v>
      </c>
      <c r="G903">
        <v>90.527559349937306</v>
      </c>
      <c r="H903">
        <v>7.8349165631210198</v>
      </c>
      <c r="I903">
        <v>26.8235375957216</v>
      </c>
      <c r="J903">
        <v>10.7904884829995</v>
      </c>
      <c r="K903">
        <v>704.22941975395202</v>
      </c>
      <c r="L903">
        <v>587.07814494676097</v>
      </c>
      <c r="M903">
        <v>56.466088422199199</v>
      </c>
      <c r="N903">
        <v>1.66360796637229</v>
      </c>
      <c r="O903">
        <v>8.8991430454845108</v>
      </c>
      <c r="P903">
        <v>145.46925566343</v>
      </c>
      <c r="Q903">
        <v>0.175930746474252</v>
      </c>
    </row>
    <row r="904" spans="1:17" x14ac:dyDescent="0.3">
      <c r="A904" t="s">
        <v>1952</v>
      </c>
      <c r="B904" t="s">
        <v>1953</v>
      </c>
      <c r="C904" t="str">
        <f>IFERROR(VLOOKUP(Table1[[#This Row],[Ticker]],[1]!Table2[[Symbol]:[Industry]],2,FALSE),"-")</f>
        <v>-</v>
      </c>
      <c r="D904" t="s">
        <v>127</v>
      </c>
      <c r="E904">
        <v>3436.6807610849901</v>
      </c>
      <c r="F904">
        <v>521.95000000000005</v>
      </c>
      <c r="G904">
        <v>-39.181012002006398</v>
      </c>
      <c r="H904">
        <v>-5.8305357094741002</v>
      </c>
      <c r="I904">
        <v>-19.242248968657002</v>
      </c>
      <c r="J904">
        <v>-1.5241371554706</v>
      </c>
      <c r="K904">
        <v>521.56188022913102</v>
      </c>
      <c r="L904">
        <v>514.093092394275</v>
      </c>
      <c r="M904">
        <v>46.046047057280497</v>
      </c>
      <c r="N904">
        <v>0.50050564073423698</v>
      </c>
      <c r="O904">
        <v>18.7853242647763</v>
      </c>
      <c r="P904">
        <v>16.182526432943799</v>
      </c>
    </row>
    <row r="905" spans="1:17" hidden="1" x14ac:dyDescent="0.3">
      <c r="A905" t="s">
        <v>1954</v>
      </c>
      <c r="B905" t="s">
        <v>1955</v>
      </c>
      <c r="C905" t="str">
        <f>IFERROR(VLOOKUP(Table1[[#This Row],[Ticker]],[1]!Table2[[Symbol]:[Industry]],2,FALSE),"-")</f>
        <v>-</v>
      </c>
      <c r="D905" t="s">
        <v>490</v>
      </c>
      <c r="E905">
        <v>3412.1753627500002</v>
      </c>
      <c r="F905">
        <v>323.75</v>
      </c>
      <c r="G905">
        <v>-54.509791144423602</v>
      </c>
      <c r="H905">
        <v>3.2091342491037</v>
      </c>
      <c r="I905">
        <v>-16.5465608180895</v>
      </c>
      <c r="J905">
        <v>4.07327007798406</v>
      </c>
      <c r="K905">
        <v>306.224622274382</v>
      </c>
      <c r="M905">
        <v>63.857122408483399</v>
      </c>
      <c r="N905">
        <v>0.86090150619571804</v>
      </c>
      <c r="O905">
        <v>58.888030888030798</v>
      </c>
      <c r="P905">
        <v>31.552214546932099</v>
      </c>
    </row>
    <row r="906" spans="1:17" hidden="1" x14ac:dyDescent="0.3">
      <c r="A906" t="s">
        <v>1956</v>
      </c>
      <c r="B906" t="s">
        <v>1957</v>
      </c>
      <c r="C906" t="str">
        <f>IFERROR(VLOOKUP(Table1[[#This Row],[Ticker]],[1]!Table2[[Symbol]:[Industry]],2,FALSE),"-")</f>
        <v>-</v>
      </c>
      <c r="D906" t="s">
        <v>153</v>
      </c>
      <c r="E906">
        <v>3378.1241686499998</v>
      </c>
      <c r="F906">
        <v>369.25</v>
      </c>
      <c r="G906">
        <v>81.249793302945406</v>
      </c>
      <c r="H906">
        <v>-13.0874762181148</v>
      </c>
      <c r="I906">
        <v>-26.782802943204199</v>
      </c>
      <c r="J906">
        <v>-4.1610050054314797E-3</v>
      </c>
      <c r="K906">
        <v>379.38908391395898</v>
      </c>
      <c r="L906">
        <v>347.268210139632</v>
      </c>
      <c r="M906">
        <v>43.719577153882902</v>
      </c>
      <c r="N906">
        <v>0.75322462842345195</v>
      </c>
      <c r="O906">
        <v>30.859851049424499</v>
      </c>
      <c r="P906">
        <v>123.246674727932</v>
      </c>
      <c r="Q906">
        <v>8.6476457861601005E-2</v>
      </c>
    </row>
    <row r="907" spans="1:17" hidden="1" x14ac:dyDescent="0.3">
      <c r="A907" t="s">
        <v>1958</v>
      </c>
      <c r="B907" t="s">
        <v>1959</v>
      </c>
      <c r="C907" t="str">
        <f>IFERROR(VLOOKUP(Table1[[#This Row],[Ticker]],[1]!Table2[[Symbol]:[Industry]],2,FALSE),"-")</f>
        <v>-</v>
      </c>
      <c r="D907" t="s">
        <v>46</v>
      </c>
      <c r="E907">
        <v>3371.9880521549999</v>
      </c>
      <c r="F907">
        <v>3110.05</v>
      </c>
      <c r="G907">
        <v>77.961944093365702</v>
      </c>
      <c r="H907">
        <v>-6.7945082836276898</v>
      </c>
      <c r="I907">
        <v>45.950490406443102</v>
      </c>
      <c r="J907">
        <v>-2.5594079973316899</v>
      </c>
      <c r="K907">
        <v>3058.0880235510999</v>
      </c>
      <c r="L907">
        <v>2507.1561420344601</v>
      </c>
      <c r="M907">
        <v>42.400116922742001</v>
      </c>
      <c r="N907">
        <v>0.70665049841515704</v>
      </c>
      <c r="O907">
        <v>19.223163614732801</v>
      </c>
      <c r="P907">
        <v>114.46402096334801</v>
      </c>
      <c r="Q907">
        <v>0.115327419846634</v>
      </c>
    </row>
    <row r="908" spans="1:17" hidden="1" x14ac:dyDescent="0.3">
      <c r="A908" t="s">
        <v>1960</v>
      </c>
      <c r="B908" t="s">
        <v>1961</v>
      </c>
      <c r="C908" t="str">
        <f>IFERROR(VLOOKUP(Table1[[#This Row],[Ticker]],[1]!Table2[[Symbol]:[Industry]],2,FALSE),"-")</f>
        <v>-</v>
      </c>
      <c r="D908" t="s">
        <v>1962</v>
      </c>
      <c r="E908">
        <v>3360.42950152</v>
      </c>
      <c r="F908">
        <v>291.35000000000002</v>
      </c>
      <c r="G908">
        <v>27.0314713598076</v>
      </c>
      <c r="H908">
        <v>-3.7837931838159098</v>
      </c>
      <c r="I908">
        <v>45.0165837804389</v>
      </c>
      <c r="J908">
        <v>-0.23308705799705401</v>
      </c>
      <c r="K908">
        <v>281.73798711489599</v>
      </c>
      <c r="M908">
        <v>51.128419024846998</v>
      </c>
      <c r="N908">
        <v>0.91363654136280503</v>
      </c>
      <c r="O908">
        <v>13.2658314741719</v>
      </c>
      <c r="P908">
        <v>169.14549653579601</v>
      </c>
    </row>
    <row r="909" spans="1:17" hidden="1" x14ac:dyDescent="0.3">
      <c r="A909" t="s">
        <v>1963</v>
      </c>
      <c r="B909" t="s">
        <v>1964</v>
      </c>
      <c r="C909" t="str">
        <f>IFERROR(VLOOKUP(Table1[[#This Row],[Ticker]],[1]!Table2[[Symbol]:[Industry]],2,FALSE),"-")</f>
        <v>-</v>
      </c>
      <c r="D909" t="s">
        <v>101</v>
      </c>
      <c r="E909">
        <v>3352.3712953919999</v>
      </c>
      <c r="F909">
        <v>318.36</v>
      </c>
      <c r="G909">
        <v>15033.6893660966</v>
      </c>
      <c r="H909">
        <v>18.111536387820699</v>
      </c>
      <c r="I909">
        <v>1059.9139055931601</v>
      </c>
      <c r="J909">
        <v>-2.20226514018883</v>
      </c>
      <c r="K909">
        <v>115.936487977052</v>
      </c>
      <c r="L909">
        <v>37.504876005230699</v>
      </c>
      <c r="M909">
        <v>99.780675566950904</v>
      </c>
      <c r="N909">
        <v>0.313644447784374</v>
      </c>
      <c r="O909">
        <v>0</v>
      </c>
      <c r="P909">
        <v>15818</v>
      </c>
      <c r="Q909">
        <v>0.112137819158086</v>
      </c>
    </row>
    <row r="910" spans="1:17" x14ac:dyDescent="0.3">
      <c r="A910" t="s">
        <v>1965</v>
      </c>
      <c r="B910" t="s">
        <v>1966</v>
      </c>
      <c r="C910" t="str">
        <f>IFERROR(VLOOKUP(Table1[[#This Row],[Ticker]],[1]!Table2[[Symbol]:[Industry]],2,FALSE),"-")</f>
        <v>-</v>
      </c>
      <c r="D910" t="s">
        <v>46</v>
      </c>
      <c r="E910">
        <v>3349.2756171999999</v>
      </c>
      <c r="F910">
        <v>1976.2</v>
      </c>
      <c r="G910">
        <v>-6.0114557199650998</v>
      </c>
      <c r="H910">
        <v>-1.6068191871495301</v>
      </c>
      <c r="I910">
        <v>5.5619834296156698</v>
      </c>
      <c r="J910">
        <v>0.49248718423202598</v>
      </c>
      <c r="K910">
        <v>1831.4333236974201</v>
      </c>
      <c r="L910">
        <v>1683.99385286443</v>
      </c>
      <c r="M910">
        <v>58.463087564561697</v>
      </c>
      <c r="N910">
        <v>1.3360995537767399</v>
      </c>
      <c r="O910">
        <v>5.7585264649326797</v>
      </c>
      <c r="P910">
        <v>39.759547383309702</v>
      </c>
      <c r="Q910">
        <v>2.1829599654187001E-2</v>
      </c>
    </row>
    <row r="911" spans="1:17" hidden="1" x14ac:dyDescent="0.3">
      <c r="A911" t="s">
        <v>1967</v>
      </c>
      <c r="B911" t="s">
        <v>1968</v>
      </c>
      <c r="C911" t="str">
        <f>IFERROR(VLOOKUP(Table1[[#This Row],[Ticker]],[1]!Table2[[Symbol]:[Industry]],2,FALSE),"-")</f>
        <v>-</v>
      </c>
      <c r="D911" t="s">
        <v>1969</v>
      </c>
      <c r="E911">
        <v>3338.72</v>
      </c>
      <c r="F911">
        <v>1192.4000000000001</v>
      </c>
      <c r="G911">
        <v>195.524723721481</v>
      </c>
      <c r="H911">
        <v>6.8817345077630101</v>
      </c>
      <c r="I911">
        <v>35.169484229342103</v>
      </c>
      <c r="J911">
        <v>-1.0824948366613401</v>
      </c>
      <c r="K911">
        <v>1150.51709457737</v>
      </c>
      <c r="L911">
        <v>839.75976077824498</v>
      </c>
      <c r="M911">
        <v>35.222161521327301</v>
      </c>
      <c r="N911">
        <v>0.31775697327881403</v>
      </c>
      <c r="O911">
        <v>22.270211338477001</v>
      </c>
      <c r="P911">
        <v>234.33338006448901</v>
      </c>
      <c r="Q911">
        <v>0.100990310313779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Row],[Ticker]],[1]!Table2[[Symbol]:[Industry]],2,FALSE),"-")</f>
        <v>-</v>
      </c>
      <c r="D912" t="s">
        <v>388</v>
      </c>
      <c r="E912">
        <v>3329.3619104999998</v>
      </c>
      <c r="F912">
        <v>4348.1000000000004</v>
      </c>
      <c r="G912">
        <v>16.867330105408801</v>
      </c>
      <c r="H912">
        <v>-1.1990588880420201</v>
      </c>
      <c r="I912">
        <v>-16.724902010343701</v>
      </c>
      <c r="J912">
        <v>2.0100237703400898</v>
      </c>
      <c r="K912">
        <v>4306.1660351905202</v>
      </c>
      <c r="L912">
        <v>4094.1767739102302</v>
      </c>
      <c r="M912">
        <v>48.665939518887697</v>
      </c>
      <c r="N912">
        <v>0.68884995029544904</v>
      </c>
      <c r="O912">
        <v>17.223614912260501</v>
      </c>
      <c r="P912">
        <v>57.825771324863901</v>
      </c>
      <c r="Q912">
        <v>6.0241266710900999E-2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Row],[Ticker]],[1]!Table2[[Symbol]:[Industry]],2,FALSE),"-")</f>
        <v>-</v>
      </c>
      <c r="D913" t="s">
        <v>46</v>
      </c>
      <c r="E913">
        <v>3316.3311444299902</v>
      </c>
      <c r="F913">
        <v>493.3</v>
      </c>
      <c r="G913">
        <v>178.10158454774501</v>
      </c>
      <c r="H913">
        <v>17.811631577429999</v>
      </c>
      <c r="I913">
        <v>84.668419265701402</v>
      </c>
      <c r="J913">
        <v>4.7401277697077697</v>
      </c>
      <c r="K913">
        <v>436.33230746585002</v>
      </c>
      <c r="L913">
        <v>320.505048072492</v>
      </c>
      <c r="M913">
        <v>49.373802014356698</v>
      </c>
      <c r="N913">
        <v>0.26667471883364902</v>
      </c>
      <c r="O913">
        <v>30.954794242854199</v>
      </c>
      <c r="P913">
        <v>215.20766773162899</v>
      </c>
      <c r="Q913">
        <v>3.8352217713594997E-2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Row],[Ticker]],[1]!Table2[[Symbol]:[Industry]],2,FALSE),"-")</f>
        <v>-</v>
      </c>
      <c r="D914" t="s">
        <v>978</v>
      </c>
      <c r="E914">
        <v>3303.13295543</v>
      </c>
      <c r="F914">
        <v>408.1</v>
      </c>
      <c r="G914">
        <v>-19.028825280847599</v>
      </c>
      <c r="H914">
        <v>-3.1769131087711902</v>
      </c>
      <c r="I914">
        <v>-13.5807333234492</v>
      </c>
      <c r="J914">
        <v>2.1406064728777698</v>
      </c>
      <c r="K914">
        <v>403.06353483794101</v>
      </c>
      <c r="L914">
        <v>396.66509522585898</v>
      </c>
      <c r="M914">
        <v>52.431247741763897</v>
      </c>
      <c r="N914">
        <v>0.76598232818373202</v>
      </c>
      <c r="O914">
        <v>20.068610634648302</v>
      </c>
      <c r="P914">
        <v>20.7217867179411</v>
      </c>
      <c r="Q914">
        <v>-3.7967016100858002E-2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Row],[Ticker]],[1]!Table2[[Symbol]:[Industry]],2,FALSE),"-")</f>
        <v>-</v>
      </c>
      <c r="D915" t="s">
        <v>46</v>
      </c>
      <c r="E915">
        <v>3303.0659999999998</v>
      </c>
      <c r="F915">
        <v>265</v>
      </c>
      <c r="G915">
        <v>55.569942623760198</v>
      </c>
      <c r="H915">
        <v>27.0283034752288</v>
      </c>
      <c r="I915">
        <v>9.1303661788217596</v>
      </c>
      <c r="J915">
        <v>19.740164066457499</v>
      </c>
      <c r="K915">
        <v>202.391857853337</v>
      </c>
      <c r="L915">
        <v>191.84055845384501</v>
      </c>
      <c r="M915">
        <v>84.302952078576297</v>
      </c>
      <c r="N915">
        <v>1.71017981542756</v>
      </c>
      <c r="O915">
        <v>2.64150943396226</v>
      </c>
      <c r="P915">
        <v>87.943262411347504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Row],[Ticker]],[1]!Table2[[Symbol]:[Industry]],2,FALSE),"-")</f>
        <v>-</v>
      </c>
      <c r="E916">
        <v>3286.5050000000001</v>
      </c>
      <c r="F916">
        <v>614.29999999999995</v>
      </c>
      <c r="G916">
        <v>381.37531650987199</v>
      </c>
      <c r="H916">
        <v>-9.8369677139976996</v>
      </c>
      <c r="I916">
        <v>84.537075096523296</v>
      </c>
      <c r="J916">
        <v>-4.8927413306650296</v>
      </c>
      <c r="K916">
        <v>608.78793817896701</v>
      </c>
      <c r="L916">
        <v>447.06145523671199</v>
      </c>
      <c r="M916">
        <v>46.912181353800797</v>
      </c>
      <c r="N916">
        <v>1.0734393486454299</v>
      </c>
      <c r="O916">
        <v>29.033045743122202</v>
      </c>
      <c r="P916">
        <v>819.61077844311296</v>
      </c>
      <c r="Q916">
        <v>0.19786658262478801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Row],[Ticker]],[1]!Table2[[Symbol]:[Industry]],2,FALSE),"-")</f>
        <v>-</v>
      </c>
      <c r="D917" t="s">
        <v>46</v>
      </c>
      <c r="E917">
        <v>3283.6855506000002</v>
      </c>
      <c r="F917">
        <v>21</v>
      </c>
      <c r="G917">
        <v>32.531242545503098</v>
      </c>
      <c r="H917">
        <v>8.5528289117469107</v>
      </c>
      <c r="I917">
        <v>-32.808005351210099</v>
      </c>
      <c r="J917">
        <v>14.208272730283101</v>
      </c>
      <c r="K917">
        <v>19.194053435670401</v>
      </c>
      <c r="L917">
        <v>18.389097463846799</v>
      </c>
      <c r="M917">
        <v>66.500086282693701</v>
      </c>
      <c r="N917">
        <v>1.62459616725024</v>
      </c>
      <c r="O917">
        <v>27.174174318542299</v>
      </c>
      <c r="P917">
        <v>76.703613559567799</v>
      </c>
      <c r="Q917">
        <v>0.107659426361574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Row],[Ticker]],[1]!Table2[[Symbol]:[Industry]],2,FALSE),"-")</f>
        <v>-</v>
      </c>
      <c r="D918" t="s">
        <v>60</v>
      </c>
      <c r="E918">
        <v>3242.2258055249999</v>
      </c>
      <c r="F918">
        <v>1960.35</v>
      </c>
      <c r="G918">
        <v>55.6835173290686</v>
      </c>
      <c r="H918">
        <v>17.289484680677699</v>
      </c>
      <c r="I918">
        <v>6.3762790936258398</v>
      </c>
      <c r="J918">
        <v>2.2972079894212798</v>
      </c>
      <c r="K918">
        <v>1675.4933443694699</v>
      </c>
      <c r="L918">
        <v>1480.04412618945</v>
      </c>
      <c r="M918">
        <v>63.806937022661799</v>
      </c>
      <c r="N918">
        <v>3.4226159124003299</v>
      </c>
      <c r="O918">
        <v>5.3893437396383304</v>
      </c>
      <c r="P918">
        <v>89.956395348837106</v>
      </c>
      <c r="Q918">
        <v>0.149628815779943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Row],[Ticker]],[1]!Table2[[Symbol]:[Industry]],2,FALSE),"-")</f>
        <v>-</v>
      </c>
      <c r="D919" t="s">
        <v>77</v>
      </c>
      <c r="E919">
        <v>3241.5471904000001</v>
      </c>
      <c r="F919">
        <v>248</v>
      </c>
      <c r="G919">
        <v>-8.4679159180805801</v>
      </c>
      <c r="H919">
        <v>-4.8218278153950198</v>
      </c>
      <c r="I919">
        <v>-22.222525855184799</v>
      </c>
      <c r="J919">
        <v>2.1674827589708299</v>
      </c>
      <c r="K919">
        <v>239.30337767824301</v>
      </c>
      <c r="L919">
        <v>236.625742451685</v>
      </c>
      <c r="M919">
        <v>63.330805497396398</v>
      </c>
      <c r="N919">
        <v>0.98044625865676704</v>
      </c>
      <c r="O919">
        <v>22.9838709677419</v>
      </c>
      <c r="P919">
        <v>27.8350515463917</v>
      </c>
      <c r="Q919">
        <v>-7.2791592318423998E-2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Row],[Ticker]],[1]!Table2[[Symbol]:[Industry]],2,FALSE),"-")</f>
        <v>-</v>
      </c>
      <c r="D920" t="s">
        <v>1124</v>
      </c>
      <c r="E920">
        <v>3235.9866401999998</v>
      </c>
      <c r="F920">
        <v>447.6</v>
      </c>
      <c r="G920">
        <v>-56.504021301977801</v>
      </c>
      <c r="H920">
        <v>-1.89115682671012</v>
      </c>
      <c r="I920">
        <v>-22.1946170859364</v>
      </c>
      <c r="J920">
        <v>0.91666551215893799</v>
      </c>
      <c r="K920">
        <v>425.846916027833</v>
      </c>
      <c r="L920">
        <v>432.62558085524699</v>
      </c>
      <c r="M920">
        <v>51.677296771584899</v>
      </c>
      <c r="N920">
        <v>0.70972243684966696</v>
      </c>
      <c r="O920">
        <v>48.369079535299299</v>
      </c>
      <c r="P920">
        <v>42.095238095238003</v>
      </c>
      <c r="Q920">
        <v>-6.8424128040370001E-3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Row],[Ticker]],[1]!Table2[[Symbol]:[Industry]],2,FALSE),"-")</f>
        <v>-</v>
      </c>
      <c r="D921" t="s">
        <v>231</v>
      </c>
      <c r="E921">
        <v>3232.2028219499998</v>
      </c>
      <c r="F921">
        <v>2071.0500000000002</v>
      </c>
      <c r="G921">
        <v>84.644293522165398</v>
      </c>
      <c r="H921">
        <v>-16.151685806939899</v>
      </c>
      <c r="I921">
        <v>27.313211607364899</v>
      </c>
      <c r="J921">
        <v>3.0970972430691002</v>
      </c>
      <c r="K921">
        <v>1956.21998081825</v>
      </c>
      <c r="L921">
        <v>1496.0020758744099</v>
      </c>
      <c r="M921">
        <v>54.005740716281998</v>
      </c>
      <c r="N921">
        <v>0.57529006757618195</v>
      </c>
      <c r="O921">
        <v>21.6774100094155</v>
      </c>
      <c r="P921">
        <v>133.14758527524401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Row],[Ticker]],[1]!Table2[[Symbol]:[Industry]],2,FALSE),"-")</f>
        <v>-</v>
      </c>
      <c r="D922" t="s">
        <v>138</v>
      </c>
      <c r="E922">
        <v>3226.4937284799998</v>
      </c>
      <c r="F922">
        <v>932.8</v>
      </c>
      <c r="G922">
        <v>535.71917447138298</v>
      </c>
      <c r="H922">
        <v>9.6552871527782393</v>
      </c>
      <c r="I922">
        <v>153.00731147338101</v>
      </c>
      <c r="J922">
        <v>10.7562321310384</v>
      </c>
      <c r="K922">
        <v>698.66655523647501</v>
      </c>
      <c r="L922">
        <v>465.50563120520098</v>
      </c>
      <c r="M922">
        <v>85.921700647576699</v>
      </c>
      <c r="N922">
        <v>1.22396863460697</v>
      </c>
      <c r="O922">
        <v>0</v>
      </c>
      <c r="P922">
        <v>640.31746031746002</v>
      </c>
      <c r="Q922">
        <v>0.17223618691148801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Row],[Ticker]],[1]!Table2[[Symbol]:[Industry]],2,FALSE),"-")</f>
        <v>-</v>
      </c>
      <c r="D923" t="s">
        <v>195</v>
      </c>
      <c r="E923">
        <v>3222.3290565900002</v>
      </c>
      <c r="F923">
        <v>2226.65</v>
      </c>
      <c r="G923">
        <v>79.451044237388004</v>
      </c>
      <c r="H923">
        <v>-2.5433609620314601</v>
      </c>
      <c r="I923">
        <v>46.405885304574198</v>
      </c>
      <c r="J923">
        <v>4.5812868275205396</v>
      </c>
      <c r="K923">
        <v>2068.0080081773399</v>
      </c>
      <c r="L923">
        <v>1801.8706283465899</v>
      </c>
      <c r="M923">
        <v>74.846182497805401</v>
      </c>
      <c r="N923">
        <v>0.91534482347491997</v>
      </c>
      <c r="O923">
        <v>11.3780791772393</v>
      </c>
      <c r="P923">
        <v>112.72032481490299</v>
      </c>
      <c r="Q923">
        <v>0.123353994361262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Row],[Ticker]],[1]!Table2[[Symbol]:[Industry]],2,FALSE),"-")</f>
        <v>-</v>
      </c>
      <c r="D924" t="s">
        <v>287</v>
      </c>
      <c r="E924">
        <v>3215.31427377</v>
      </c>
      <c r="F924">
        <v>266.43</v>
      </c>
      <c r="G924">
        <v>31.284302805510499</v>
      </c>
      <c r="H924">
        <v>60.0382788521922</v>
      </c>
      <c r="I924">
        <v>77.0094503658501</v>
      </c>
      <c r="J924">
        <v>11.5862811153177</v>
      </c>
      <c r="K924">
        <v>198.80924765551299</v>
      </c>
      <c r="L924">
        <v>152.07376391844099</v>
      </c>
      <c r="M924">
        <v>80.418364985392898</v>
      </c>
      <c r="N924">
        <v>0.94241515468646198</v>
      </c>
      <c r="O924">
        <v>3.1790714258904602</v>
      </c>
      <c r="P924">
        <v>160.134739308728</v>
      </c>
      <c r="Q924">
        <v>0.18658868301025999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Row],[Ticker]],[1]!Table2[[Symbol]:[Industry]],2,FALSE),"-")</f>
        <v>-</v>
      </c>
      <c r="D925" t="s">
        <v>60</v>
      </c>
      <c r="E925">
        <v>3209.2516500000002</v>
      </c>
      <c r="F925">
        <v>398.75</v>
      </c>
      <c r="G925">
        <v>31.2147765735848</v>
      </c>
      <c r="H925">
        <v>-1.1824828962693801</v>
      </c>
      <c r="I925">
        <v>16.084639620319599</v>
      </c>
      <c r="J925">
        <v>1.8732944406107499</v>
      </c>
      <c r="K925">
        <v>388.56132916776897</v>
      </c>
      <c r="L925">
        <v>346.92636739590603</v>
      </c>
      <c r="M925">
        <v>53.709098508416602</v>
      </c>
      <c r="N925">
        <v>0.91836236469550103</v>
      </c>
      <c r="O925">
        <v>6.5078369905956004</v>
      </c>
      <c r="P925">
        <v>69.753086419753004</v>
      </c>
      <c r="Q925">
        <v>-4.8674589153270997E-2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Row],[Ticker]],[1]!Table2[[Symbol]:[Industry]],2,FALSE),"-")</f>
        <v>-</v>
      </c>
      <c r="D926" t="s">
        <v>77</v>
      </c>
      <c r="E926">
        <v>3206.3981703599902</v>
      </c>
      <c r="F926">
        <v>248.71</v>
      </c>
      <c r="G926">
        <v>89.489799936129103</v>
      </c>
      <c r="H926">
        <v>0.295664704905166</v>
      </c>
      <c r="I926">
        <v>12.078994021286601</v>
      </c>
      <c r="J926">
        <v>-9.1782428756509606</v>
      </c>
      <c r="K926">
        <v>234.06138945629601</v>
      </c>
      <c r="L926">
        <v>189.06288542708299</v>
      </c>
      <c r="M926">
        <v>44.484681399745398</v>
      </c>
      <c r="N926">
        <v>0.98592884375984902</v>
      </c>
      <c r="O926">
        <v>13.300631257287501</v>
      </c>
      <c r="P926">
        <v>122.0625</v>
      </c>
      <c r="Q926">
        <v>3.2784486927487998E-2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Row],[Ticker]],[1]!Table2[[Symbol]:[Industry]],2,FALSE),"-")</f>
        <v>-</v>
      </c>
      <c r="D927" t="s">
        <v>83</v>
      </c>
      <c r="E927">
        <v>3192.7817333500002</v>
      </c>
      <c r="F927">
        <v>742.75</v>
      </c>
      <c r="G927">
        <v>-61.251289971322002</v>
      </c>
      <c r="H927">
        <v>-6.4334730603362198</v>
      </c>
      <c r="I927">
        <v>-10.564037726108401</v>
      </c>
      <c r="J927">
        <v>-6.4083440908761897</v>
      </c>
      <c r="K927">
        <v>773.43499891246904</v>
      </c>
      <c r="L927">
        <v>804.92949563074501</v>
      </c>
      <c r="M927">
        <v>35.583677582991598</v>
      </c>
      <c r="N927">
        <v>1.2814824063997701</v>
      </c>
      <c r="O927">
        <v>57.441938741164599</v>
      </c>
      <c r="P927">
        <v>20.030704589528099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Row],[Ticker]],[1]!Table2[[Symbol]:[Industry]],2,FALSE),"-")</f>
        <v>-</v>
      </c>
      <c r="D928" t="s">
        <v>21</v>
      </c>
      <c r="E928">
        <v>3191.985665575</v>
      </c>
      <c r="F928">
        <v>595.75</v>
      </c>
      <c r="G928">
        <v>248.49276339139601</v>
      </c>
      <c r="H928">
        <v>12.430645282838899</v>
      </c>
      <c r="I928">
        <v>3.4050481862088899</v>
      </c>
      <c r="J928">
        <v>-3.27625082037977</v>
      </c>
      <c r="K928">
        <v>528.75932822050004</v>
      </c>
      <c r="L928">
        <v>442.33497539739602</v>
      </c>
      <c r="M928">
        <v>58.736944957552197</v>
      </c>
      <c r="N928">
        <v>3.20540389355194</v>
      </c>
      <c r="O928">
        <v>11.120436424674701</v>
      </c>
      <c r="P928">
        <v>285.34928848641601</v>
      </c>
      <c r="Q928">
        <v>5.8651774757065997E-2</v>
      </c>
    </row>
    <row r="929" spans="1:17" x14ac:dyDescent="0.3">
      <c r="A929" t="s">
        <v>2004</v>
      </c>
      <c r="B929" t="s">
        <v>2005</v>
      </c>
      <c r="C929" t="str">
        <f>IFERROR(VLOOKUP(Table1[[#This Row],[Ticker]],[1]!Table2[[Symbol]:[Industry]],2,FALSE),"-")</f>
        <v>-</v>
      </c>
      <c r="D929" t="s">
        <v>203</v>
      </c>
      <c r="E929">
        <v>3183.32396088</v>
      </c>
      <c r="F929">
        <v>203.04</v>
      </c>
      <c r="G929">
        <v>1.54830816214091</v>
      </c>
      <c r="H929">
        <v>-8.8060231616617894</v>
      </c>
      <c r="I929">
        <v>-10.4286539394004</v>
      </c>
      <c r="J929">
        <v>3.6193311039426201</v>
      </c>
      <c r="K929">
        <v>176.98471796159299</v>
      </c>
      <c r="L929">
        <v>183.44414676252799</v>
      </c>
      <c r="M929">
        <v>88.659957561154101</v>
      </c>
      <c r="N929">
        <v>1.55476965921694</v>
      </c>
      <c r="O929">
        <v>39.381402679274998</v>
      </c>
      <c r="P929">
        <v>52.661654135338303</v>
      </c>
      <c r="Q929">
        <v>-9.6749078299579998E-3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Row],[Ticker]],[1]!Table2[[Symbol]:[Industry]],2,FALSE),"-")</f>
        <v>-</v>
      </c>
      <c r="D930" t="s">
        <v>1448</v>
      </c>
      <c r="E930">
        <v>3181.04884128</v>
      </c>
      <c r="F930">
        <v>216.2</v>
      </c>
      <c r="G930">
        <v>-17.366315435222202</v>
      </c>
      <c r="K930">
        <v>198.53034696656701</v>
      </c>
      <c r="L930">
        <v>172.215069946667</v>
      </c>
      <c r="M930">
        <v>81.1750791682543</v>
      </c>
      <c r="N930">
        <v>1</v>
      </c>
      <c r="O930">
        <v>2.8445883441258202</v>
      </c>
      <c r="P930">
        <v>11.991711991711901</v>
      </c>
      <c r="Q930">
        <v>0.14788253940821999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Row],[Ticker]],[1]!Table2[[Symbol]:[Industry]],2,FALSE),"-")</f>
        <v>-</v>
      </c>
      <c r="D931" t="s">
        <v>717</v>
      </c>
      <c r="E931">
        <v>3180.4457852999999</v>
      </c>
      <c r="F931">
        <v>775.65</v>
      </c>
      <c r="G931">
        <v>-22.723640943242899</v>
      </c>
      <c r="H931">
        <v>-11.0590510452431</v>
      </c>
      <c r="I931">
        <v>-5.3684720718271999</v>
      </c>
      <c r="J931">
        <v>2.5270988652238899</v>
      </c>
      <c r="K931">
        <v>750.71746254844902</v>
      </c>
      <c r="L931">
        <v>697.76464218047704</v>
      </c>
      <c r="M931">
        <v>56.0432323524292</v>
      </c>
      <c r="N931">
        <v>0.42398232866648999</v>
      </c>
      <c r="O931">
        <v>12.499194224199</v>
      </c>
      <c r="P931">
        <v>38.212758374910798</v>
      </c>
      <c r="Q931">
        <v>-2.4295415850153001E-2</v>
      </c>
    </row>
    <row r="932" spans="1:17" x14ac:dyDescent="0.3">
      <c r="A932" t="s">
        <v>2010</v>
      </c>
      <c r="B932" t="s">
        <v>2011</v>
      </c>
      <c r="C932" t="str">
        <f>IFERROR(VLOOKUP(Table1[[#This Row],[Ticker]],[1]!Table2[[Symbol]:[Industry]],2,FALSE),"-")</f>
        <v>-</v>
      </c>
      <c r="D932" t="s">
        <v>513</v>
      </c>
      <c r="E932">
        <v>3174.0776421239998</v>
      </c>
      <c r="F932">
        <v>55.34</v>
      </c>
      <c r="G932">
        <v>20.674757862918</v>
      </c>
      <c r="H932">
        <v>8.6186898528799496</v>
      </c>
      <c r="I932">
        <v>29.2683413250206</v>
      </c>
      <c r="J932">
        <v>-4.9049678428915398</v>
      </c>
      <c r="K932">
        <v>52.428561655234901</v>
      </c>
      <c r="L932">
        <v>46.0044553449994</v>
      </c>
      <c r="M932">
        <v>44.9176579117795</v>
      </c>
      <c r="N932">
        <v>1.0319481438461899</v>
      </c>
      <c r="O932">
        <v>12.5045175280086</v>
      </c>
      <c r="P932">
        <v>66.436090225563902</v>
      </c>
      <c r="Q932">
        <v>-6.0359377836545998E-2</v>
      </c>
    </row>
    <row r="933" spans="1:17" x14ac:dyDescent="0.3">
      <c r="A933" t="s">
        <v>2012</v>
      </c>
      <c r="B933" t="s">
        <v>2013</v>
      </c>
      <c r="C933" t="str">
        <f>IFERROR(VLOOKUP(Table1[[#This Row],[Ticker]],[1]!Table2[[Symbol]:[Industry]],2,FALSE),"-")</f>
        <v>-</v>
      </c>
      <c r="D933" t="s">
        <v>258</v>
      </c>
      <c r="E933">
        <v>3170.3382459999998</v>
      </c>
      <c r="F933">
        <v>327.10000000000002</v>
      </c>
      <c r="G933">
        <v>4.3203565119852101</v>
      </c>
      <c r="H933">
        <v>-10.0457285126186</v>
      </c>
      <c r="I933">
        <v>-19.800477080229001</v>
      </c>
      <c r="J933">
        <v>-0.28488400223093102</v>
      </c>
      <c r="K933">
        <v>328.71173673287598</v>
      </c>
      <c r="L933">
        <v>303.72932626408601</v>
      </c>
      <c r="M933">
        <v>45.989290730057597</v>
      </c>
      <c r="N933">
        <v>0.33891694586941501</v>
      </c>
      <c r="O933">
        <v>22.760623662488499</v>
      </c>
      <c r="P933">
        <v>53.568075117370803</v>
      </c>
      <c r="Q933">
        <v>8.0014777419304003E-2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Row],[Ticker]],[1]!Table2[[Symbol]:[Industry]],2,FALSE),"-")</f>
        <v>-</v>
      </c>
      <c r="D934" t="s">
        <v>46</v>
      </c>
      <c r="E934">
        <v>3167.5507667500001</v>
      </c>
      <c r="F934">
        <v>2531.5</v>
      </c>
      <c r="G934">
        <v>76.241774481991399</v>
      </c>
      <c r="H934">
        <v>13.3153885313878</v>
      </c>
      <c r="I934">
        <v>25.550851885536702</v>
      </c>
      <c r="J934">
        <v>15.1271252146792</v>
      </c>
      <c r="K934">
        <v>2202.2354177126499</v>
      </c>
      <c r="L934">
        <v>1849.10098541357</v>
      </c>
      <c r="M934">
        <v>75.919356977796795</v>
      </c>
      <c r="N934">
        <v>1.0428648802428699</v>
      </c>
      <c r="O934">
        <v>4.2859964447955701</v>
      </c>
      <c r="P934">
        <v>110.08298755186701</v>
      </c>
      <c r="Q934">
        <v>0.146169140107584</v>
      </c>
    </row>
    <row r="935" spans="1:17" x14ac:dyDescent="0.3">
      <c r="A935" t="s">
        <v>2016</v>
      </c>
      <c r="B935" t="s">
        <v>2017</v>
      </c>
      <c r="C935" t="str">
        <f>IFERROR(VLOOKUP(Table1[[#This Row],[Ticker]],[1]!Table2[[Symbol]:[Industry]],2,FALSE),"-")</f>
        <v>-</v>
      </c>
      <c r="D935" t="s">
        <v>130</v>
      </c>
      <c r="E935">
        <v>3165.1532737500002</v>
      </c>
      <c r="F935">
        <v>1087.25</v>
      </c>
      <c r="G935">
        <v>-33.723560753388497</v>
      </c>
      <c r="H935">
        <v>-12.056695098676901</v>
      </c>
      <c r="I935">
        <v>-15.535865683869901</v>
      </c>
      <c r="J935">
        <v>-6.7861645222827001</v>
      </c>
      <c r="K935">
        <v>1185.1588239775199</v>
      </c>
      <c r="L935">
        <v>1137.86264946251</v>
      </c>
      <c r="M935">
        <v>22.941543457527999</v>
      </c>
      <c r="N935">
        <v>0.71077096442062004</v>
      </c>
      <c r="O935">
        <v>24.9942515520809</v>
      </c>
      <c r="P935">
        <v>13.848167539266999</v>
      </c>
      <c r="Q935">
        <v>-3.5130137533308001E-2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Row],[Ticker]],[1]!Table2[[Symbol]:[Industry]],2,FALSE),"-")</f>
        <v>-</v>
      </c>
      <c r="D936" t="s">
        <v>130</v>
      </c>
      <c r="E936">
        <v>3154.8093198299998</v>
      </c>
      <c r="F936">
        <v>18.27</v>
      </c>
      <c r="G936">
        <v>55.8429054785041</v>
      </c>
      <c r="H936">
        <v>-3.81117544011382</v>
      </c>
      <c r="I936">
        <v>-43.673667018051702</v>
      </c>
      <c r="J936">
        <v>2.1036838683097501</v>
      </c>
      <c r="K936">
        <v>19.056851601349901</v>
      </c>
      <c r="L936">
        <v>17.9020102162754</v>
      </c>
      <c r="M936">
        <v>53.981769212624002</v>
      </c>
      <c r="N936">
        <v>0.71101682685086798</v>
      </c>
      <c r="O936">
        <v>85.823754789272002</v>
      </c>
      <c r="P936">
        <v>109.278350515463</v>
      </c>
      <c r="Q936">
        <v>8.5417498625277005E-2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Row],[Ticker]],[1]!Table2[[Symbol]:[Industry]],2,FALSE),"-")</f>
        <v>-</v>
      </c>
      <c r="D937" t="s">
        <v>124</v>
      </c>
      <c r="E937">
        <v>3149.1680187500001</v>
      </c>
      <c r="F937">
        <v>4381.25</v>
      </c>
      <c r="G937">
        <v>30.8445215031457</v>
      </c>
      <c r="H937">
        <v>-2.5511259657786298</v>
      </c>
      <c r="I937">
        <v>26.543695707503499</v>
      </c>
      <c r="J937">
        <v>-2.2470726402749999</v>
      </c>
      <c r="K937">
        <v>4335.3181851934996</v>
      </c>
      <c r="L937">
        <v>3734.1543571956799</v>
      </c>
      <c r="M937">
        <v>58.337541066756202</v>
      </c>
      <c r="N937">
        <v>0.63979837649984095</v>
      </c>
      <c r="O937">
        <v>17.3865905848787</v>
      </c>
      <c r="P937">
        <v>105.38393024564</v>
      </c>
      <c r="Q937">
        <v>0.12698224828465199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Row],[Ticker]],[1]!Table2[[Symbol]:[Industry]],2,FALSE),"-")</f>
        <v>-</v>
      </c>
      <c r="D938" t="s">
        <v>258</v>
      </c>
      <c r="E938">
        <v>3141.04</v>
      </c>
      <c r="F938">
        <v>15705.2</v>
      </c>
      <c r="G938">
        <v>-14.4554135253762</v>
      </c>
      <c r="H938">
        <v>-2.07351458140195</v>
      </c>
      <c r="I938">
        <v>5.31366311974526</v>
      </c>
      <c r="J938">
        <v>6.1389038885838296</v>
      </c>
      <c r="K938">
        <v>15042.803348124</v>
      </c>
      <c r="L938">
        <v>13553.434680815901</v>
      </c>
      <c r="M938">
        <v>59.096517483186403</v>
      </c>
      <c r="N938">
        <v>0.69808602068270698</v>
      </c>
      <c r="O938">
        <v>8.2447214935180693</v>
      </c>
      <c r="P938">
        <v>50.997019517354097</v>
      </c>
      <c r="Q938">
        <v>0.13828694123507301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Row],[Ticker]],[1]!Table2[[Symbol]:[Industry]],2,FALSE),"-")</f>
        <v>-</v>
      </c>
      <c r="D939" t="s">
        <v>198</v>
      </c>
      <c r="E939">
        <v>3138.7572074999998</v>
      </c>
      <c r="F939">
        <v>2077</v>
      </c>
      <c r="G939">
        <v>-29.134223862879502</v>
      </c>
      <c r="H939">
        <v>-0.23190748931515601</v>
      </c>
      <c r="I939">
        <v>-13.8051834366061</v>
      </c>
      <c r="J939">
        <v>1.23875137568795</v>
      </c>
      <c r="K939">
        <v>2023.8631447805001</v>
      </c>
      <c r="L939">
        <v>2040.4197503417599</v>
      </c>
      <c r="M939">
        <v>57.160420050139898</v>
      </c>
      <c r="N939">
        <v>1.19967863528334</v>
      </c>
      <c r="O939">
        <v>18.4400577756379</v>
      </c>
      <c r="P939">
        <v>19.220503400969999</v>
      </c>
      <c r="Q939">
        <v>1.0314572482002999E-2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Row],[Ticker]],[1]!Table2[[Symbol]:[Industry]],2,FALSE),"-")</f>
        <v>-</v>
      </c>
      <c r="D940" t="s">
        <v>60</v>
      </c>
      <c r="E940">
        <v>3135.2458293089999</v>
      </c>
      <c r="F940">
        <v>143.77000000000001</v>
      </c>
      <c r="G940">
        <v>100.141485405911</v>
      </c>
      <c r="H940">
        <v>32.1536637592868</v>
      </c>
      <c r="I940">
        <v>17.905373873496998</v>
      </c>
      <c r="J940">
        <v>5.3988090057159797</v>
      </c>
      <c r="K940">
        <v>119.811734422225</v>
      </c>
      <c r="L940">
        <v>101.44778688107399</v>
      </c>
      <c r="M940">
        <v>64.318208645161405</v>
      </c>
      <c r="N940">
        <v>1.20098480759592</v>
      </c>
      <c r="O940">
        <v>6.1347986367114</v>
      </c>
      <c r="P940">
        <v>136.658436213991</v>
      </c>
      <c r="Q940">
        <v>4.9551138681473997E-2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Row],[Ticker]],[1]!Table2[[Symbol]:[Industry]],2,FALSE),"-")</f>
        <v>-</v>
      </c>
      <c r="D941" t="s">
        <v>133</v>
      </c>
      <c r="E941">
        <v>3112.1747085000002</v>
      </c>
      <c r="F941">
        <v>607.75</v>
      </c>
      <c r="G941">
        <v>51.2642382661165</v>
      </c>
      <c r="H941">
        <v>1.2489045443917901</v>
      </c>
      <c r="I941">
        <v>37.376675962883198</v>
      </c>
      <c r="J941">
        <v>-0.89835340498322602</v>
      </c>
      <c r="K941">
        <v>552.208887138205</v>
      </c>
      <c r="L941">
        <v>466.44489908904302</v>
      </c>
      <c r="M941">
        <v>53.998658522328398</v>
      </c>
      <c r="N941">
        <v>1.1383026293520699</v>
      </c>
      <c r="O941">
        <v>6.5240641711229896</v>
      </c>
      <c r="P941">
        <v>82.3158842057897</v>
      </c>
      <c r="Q941">
        <v>0.17077834000433401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Row],[Ticker]],[1]!Table2[[Symbol]:[Industry]],2,FALSE),"-")</f>
        <v>-</v>
      </c>
      <c r="D942" t="s">
        <v>2032</v>
      </c>
      <c r="E942">
        <v>3083.7626311650001</v>
      </c>
      <c r="F942">
        <v>695.15</v>
      </c>
      <c r="G942">
        <v>83.196092554048803</v>
      </c>
      <c r="H942">
        <v>39.467823472740903</v>
      </c>
      <c r="I942">
        <v>88.265518400744895</v>
      </c>
      <c r="J942">
        <v>19.170216935604898</v>
      </c>
      <c r="K942">
        <v>529.417809455015</v>
      </c>
      <c r="M942">
        <v>76.146203790715404</v>
      </c>
      <c r="N942">
        <v>0.42932428850429599</v>
      </c>
      <c r="O942">
        <v>4.7903330216500102</v>
      </c>
      <c r="P942">
        <v>171.75527756059401</v>
      </c>
    </row>
    <row r="943" spans="1:17" x14ac:dyDescent="0.3">
      <c r="A943" t="s">
        <v>2033</v>
      </c>
      <c r="B943" t="s">
        <v>2034</v>
      </c>
      <c r="C943" t="str">
        <f>IFERROR(VLOOKUP(Table1[[#This Row],[Ticker]],[1]!Table2[[Symbol]:[Industry]],2,FALSE),"-")</f>
        <v>-</v>
      </c>
      <c r="D943" t="s">
        <v>60</v>
      </c>
      <c r="E943">
        <v>3064.5974052249999</v>
      </c>
      <c r="F943">
        <v>332.45</v>
      </c>
      <c r="G943">
        <v>-21.486418232531999</v>
      </c>
      <c r="H943">
        <v>-3.5702340921882398</v>
      </c>
      <c r="I943">
        <v>-25.549975556526501</v>
      </c>
      <c r="J943">
        <v>0.63685157905406597</v>
      </c>
      <c r="K943">
        <v>329.09491466923498</v>
      </c>
      <c r="L943">
        <v>338.84749973259801</v>
      </c>
      <c r="M943">
        <v>56.850002750417801</v>
      </c>
      <c r="N943">
        <v>0.92646973353976403</v>
      </c>
      <c r="O943">
        <v>24.830801624304399</v>
      </c>
      <c r="P943">
        <v>15.9979064898813</v>
      </c>
      <c r="Q943">
        <v>-9.8173972968121997E-2</v>
      </c>
    </row>
    <row r="944" spans="1:17" x14ac:dyDescent="0.3">
      <c r="A944" t="s">
        <v>2035</v>
      </c>
      <c r="B944" t="s">
        <v>2036</v>
      </c>
      <c r="C944" t="str">
        <f>IFERROR(VLOOKUP(Table1[[#This Row],[Ticker]],[1]!Table2[[Symbol]:[Industry]],2,FALSE),"-")</f>
        <v>-</v>
      </c>
      <c r="D944" t="s">
        <v>487</v>
      </c>
      <c r="E944">
        <v>3061.5873912000002</v>
      </c>
      <c r="F944">
        <v>421.2</v>
      </c>
      <c r="G944">
        <v>-7.2266644377013902</v>
      </c>
      <c r="H944">
        <v>17.9574526213224</v>
      </c>
      <c r="I944">
        <v>2.5287057414434102</v>
      </c>
      <c r="J944">
        <v>4.0290035910799</v>
      </c>
      <c r="K944">
        <v>373.11759212646302</v>
      </c>
      <c r="L944">
        <v>353.63927363259199</v>
      </c>
      <c r="M944">
        <v>69.097016431912095</v>
      </c>
      <c r="N944">
        <v>1.956187411745</v>
      </c>
      <c r="O944">
        <v>9.9240265906932699</v>
      </c>
      <c r="P944">
        <v>42.755465175393901</v>
      </c>
      <c r="Q944">
        <v>-2.9017347096867999E-2</v>
      </c>
    </row>
    <row r="945" spans="1:17" hidden="1" x14ac:dyDescent="0.3">
      <c r="A945" t="s">
        <v>2037</v>
      </c>
      <c r="B945" t="s">
        <v>2038</v>
      </c>
      <c r="C945" t="str">
        <f>IFERROR(VLOOKUP(Table1[[#This Row],[Ticker]],[1]!Table2[[Symbol]:[Industry]],2,FALSE),"-")</f>
        <v>-</v>
      </c>
      <c r="D945" t="s">
        <v>130</v>
      </c>
      <c r="E945">
        <v>3059.7143150000002</v>
      </c>
      <c r="F945">
        <v>602.65</v>
      </c>
      <c r="G945">
        <v>-45.855390595159797</v>
      </c>
      <c r="H945">
        <v>-4.4152935442319201</v>
      </c>
      <c r="I945">
        <v>-26.3448836119547</v>
      </c>
      <c r="J945">
        <v>-1.65548506728483</v>
      </c>
      <c r="K945">
        <v>589.60650759909504</v>
      </c>
      <c r="L945">
        <v>648.04974954600698</v>
      </c>
      <c r="M945">
        <v>57.840818711991403</v>
      </c>
      <c r="N945">
        <v>1.05797734954559</v>
      </c>
      <c r="O945">
        <v>42.537127686053203</v>
      </c>
      <c r="P945">
        <v>20.2894211576846</v>
      </c>
      <c r="Q945">
        <v>1.9167300387041002E-2</v>
      </c>
    </row>
    <row r="946" spans="1:17" hidden="1" x14ac:dyDescent="0.3">
      <c r="A946" t="s">
        <v>2039</v>
      </c>
      <c r="B946" t="s">
        <v>2040</v>
      </c>
      <c r="C946" t="str">
        <f>IFERROR(VLOOKUP(Table1[[#This Row],[Ticker]],[1]!Table2[[Symbol]:[Industry]],2,FALSE),"-")</f>
        <v>-</v>
      </c>
      <c r="D946" t="s">
        <v>95</v>
      </c>
      <c r="E946">
        <v>3055.3179149849998</v>
      </c>
      <c r="F946">
        <v>2048.9</v>
      </c>
      <c r="G946">
        <v>639.49015099666804</v>
      </c>
      <c r="H946">
        <v>23.224203929025101</v>
      </c>
      <c r="I946">
        <v>61.866854718583603</v>
      </c>
      <c r="J946">
        <v>0.580753727735692</v>
      </c>
      <c r="K946">
        <v>1743.7839627870401</v>
      </c>
      <c r="L946">
        <v>1203.60858163851</v>
      </c>
      <c r="M946">
        <v>91.212089067363905</v>
      </c>
      <c r="N946">
        <v>1.0834103113241</v>
      </c>
      <c r="O946">
        <v>19.210307970130302</v>
      </c>
      <c r="P946">
        <v>729.51417004048506</v>
      </c>
    </row>
    <row r="947" spans="1:17" hidden="1" x14ac:dyDescent="0.3">
      <c r="A947" t="s">
        <v>2041</v>
      </c>
      <c r="B947" t="s">
        <v>2042</v>
      </c>
      <c r="C947" t="str">
        <f>IFERROR(VLOOKUP(Table1[[#This Row],[Ticker]],[1]!Table2[[Symbol]:[Industry]],2,FALSE),"-")</f>
        <v>-</v>
      </c>
      <c r="D947" t="s">
        <v>60</v>
      </c>
      <c r="E947">
        <v>3051.67718676</v>
      </c>
      <c r="F947">
        <v>59.7</v>
      </c>
      <c r="G947">
        <v>65.959897497615898</v>
      </c>
      <c r="H947">
        <v>4.2476408175318001</v>
      </c>
      <c r="I947">
        <v>-1.7780601901309001</v>
      </c>
      <c r="J947">
        <v>8.4814176310053302</v>
      </c>
      <c r="K947">
        <v>54.3984751433604</v>
      </c>
      <c r="L947">
        <v>47.663831440517797</v>
      </c>
      <c r="M947">
        <v>62.9668582558865</v>
      </c>
      <c r="N947">
        <v>1.1201494986344001</v>
      </c>
      <c r="O947">
        <v>4.02010050251255</v>
      </c>
      <c r="P947">
        <v>100.67226890756299</v>
      </c>
      <c r="Q947">
        <v>-1.1719417765013E-2</v>
      </c>
    </row>
    <row r="948" spans="1:17" hidden="1" x14ac:dyDescent="0.3">
      <c r="A948" t="s">
        <v>2043</v>
      </c>
      <c r="B948" t="s">
        <v>2044</v>
      </c>
      <c r="C948" t="str">
        <f>IFERROR(VLOOKUP(Table1[[#This Row],[Ticker]],[1]!Table2[[Symbol]:[Industry]],2,FALSE),"-")</f>
        <v>-</v>
      </c>
      <c r="D948" t="s">
        <v>101</v>
      </c>
      <c r="E948">
        <v>3040.1542558799902</v>
      </c>
      <c r="F948">
        <v>807.1</v>
      </c>
      <c r="G948">
        <v>88.058556003688196</v>
      </c>
      <c r="H948">
        <v>-13.0990542279926</v>
      </c>
      <c r="I948">
        <v>18.691150447014799</v>
      </c>
      <c r="J948">
        <v>-0.95693512773553502</v>
      </c>
      <c r="K948">
        <v>844.42911740553905</v>
      </c>
      <c r="L948">
        <v>754.43814539240395</v>
      </c>
      <c r="M948">
        <v>41.383260875696898</v>
      </c>
      <c r="N948">
        <v>0.33781625984799701</v>
      </c>
      <c r="O948">
        <v>25.882790236649701</v>
      </c>
      <c r="P948">
        <v>116.874916028483</v>
      </c>
      <c r="Q948">
        <v>4.5298019948651E-2</v>
      </c>
    </row>
    <row r="949" spans="1:17" hidden="1" x14ac:dyDescent="0.3">
      <c r="A949" t="s">
        <v>2045</v>
      </c>
      <c r="B949" t="s">
        <v>2046</v>
      </c>
      <c r="C949" t="str">
        <f>IFERROR(VLOOKUP(Table1[[#This Row],[Ticker]],[1]!Table2[[Symbol]:[Industry]],2,FALSE),"-")</f>
        <v>-</v>
      </c>
      <c r="D949" t="s">
        <v>548</v>
      </c>
      <c r="E949">
        <v>3037.8469525299902</v>
      </c>
      <c r="F949">
        <v>4756.7</v>
      </c>
      <c r="G949">
        <v>15.6698153168571</v>
      </c>
      <c r="H949">
        <v>12.014256571942999</v>
      </c>
      <c r="I949">
        <v>13.647234314656499</v>
      </c>
      <c r="J949">
        <v>13.3364305855221</v>
      </c>
      <c r="K949">
        <v>4136.6617265339801</v>
      </c>
      <c r="L949">
        <v>3627.4493060335199</v>
      </c>
      <c r="M949">
        <v>66.755118398705704</v>
      </c>
      <c r="N949">
        <v>1.8239024383493001</v>
      </c>
      <c r="O949">
        <v>6.63169844640192</v>
      </c>
      <c r="P949">
        <v>66.781788538069094</v>
      </c>
      <c r="Q949">
        <v>0.114661518859803</v>
      </c>
    </row>
    <row r="950" spans="1:17" hidden="1" x14ac:dyDescent="0.3">
      <c r="A950" t="s">
        <v>2047</v>
      </c>
      <c r="B950" t="s">
        <v>2048</v>
      </c>
      <c r="C950" t="str">
        <f>IFERROR(VLOOKUP(Table1[[#This Row],[Ticker]],[1]!Table2[[Symbol]:[Industry]],2,FALSE),"-")</f>
        <v>-</v>
      </c>
      <c r="D950" t="s">
        <v>293</v>
      </c>
      <c r="E950">
        <v>3033.1644713999999</v>
      </c>
      <c r="F950">
        <v>282.8</v>
      </c>
      <c r="G950">
        <v>17.0243889045564</v>
      </c>
      <c r="H950">
        <v>3.187041862504</v>
      </c>
      <c r="I950">
        <v>-22.953471902707498</v>
      </c>
      <c r="J950">
        <v>1.7613712234475101</v>
      </c>
      <c r="K950">
        <v>279.39904157455499</v>
      </c>
      <c r="L950">
        <v>265.72688363250899</v>
      </c>
      <c r="M950">
        <v>49.374754298717697</v>
      </c>
      <c r="N950">
        <v>1.6298448936409899</v>
      </c>
      <c r="O950">
        <v>20.049504950494999</v>
      </c>
      <c r="P950">
        <v>52.782279848730397</v>
      </c>
      <c r="Q950">
        <v>1.5445280263952E-2</v>
      </c>
    </row>
    <row r="951" spans="1:17" hidden="1" x14ac:dyDescent="0.3">
      <c r="A951" t="s">
        <v>2049</v>
      </c>
      <c r="B951" t="s">
        <v>2050</v>
      </c>
      <c r="C951" t="str">
        <f>IFERROR(VLOOKUP(Table1[[#This Row],[Ticker]],[1]!Table2[[Symbol]:[Industry]],2,FALSE),"-")</f>
        <v>-</v>
      </c>
      <c r="D951" t="s">
        <v>170</v>
      </c>
      <c r="E951">
        <v>3031.2880406999998</v>
      </c>
      <c r="F951">
        <v>462.6</v>
      </c>
      <c r="G951">
        <v>-1.4017639155009201</v>
      </c>
      <c r="H951">
        <v>-7.1696230597994699</v>
      </c>
      <c r="I951">
        <v>28.041788879718101</v>
      </c>
      <c r="J951">
        <v>7.2936036180436998</v>
      </c>
      <c r="K951">
        <v>406.93004431247999</v>
      </c>
      <c r="L951">
        <v>350.21899927733102</v>
      </c>
      <c r="M951">
        <v>68.388957363508695</v>
      </c>
      <c r="N951">
        <v>0.71840906641931102</v>
      </c>
      <c r="O951">
        <v>4.6260268050151296</v>
      </c>
      <c r="P951">
        <v>87.287449392712503</v>
      </c>
      <c r="Q951">
        <v>0.131840840551948</v>
      </c>
    </row>
    <row r="952" spans="1:17" hidden="1" x14ac:dyDescent="0.3">
      <c r="A952" t="s">
        <v>2051</v>
      </c>
      <c r="B952" t="s">
        <v>2052</v>
      </c>
      <c r="C952" t="str">
        <f>IFERROR(VLOOKUP(Table1[[#This Row],[Ticker]],[1]!Table2[[Symbol]:[Industry]],2,FALSE),"-")</f>
        <v>-</v>
      </c>
      <c r="D952" t="s">
        <v>130</v>
      </c>
      <c r="E952">
        <v>3026.6751570500001</v>
      </c>
      <c r="F952">
        <v>924.5</v>
      </c>
      <c r="G952">
        <v>56.252557249888298</v>
      </c>
      <c r="H952">
        <v>-2.2431983721367499</v>
      </c>
      <c r="I952">
        <v>-27.7525067280489</v>
      </c>
      <c r="J952">
        <v>0.44056850385108298</v>
      </c>
      <c r="K952">
        <v>915.790917091344</v>
      </c>
      <c r="L952">
        <v>863.86774955830003</v>
      </c>
      <c r="M952">
        <v>49.739016348808804</v>
      </c>
      <c r="N952">
        <v>1.2010302501158301</v>
      </c>
      <c r="O952">
        <v>26.419686316928001</v>
      </c>
      <c r="P952">
        <v>94.631578947368396</v>
      </c>
      <c r="Q952">
        <v>0.110644881461867</v>
      </c>
    </row>
    <row r="953" spans="1:17" hidden="1" x14ac:dyDescent="0.3">
      <c r="A953" t="s">
        <v>2053</v>
      </c>
      <c r="B953" t="s">
        <v>2054</v>
      </c>
      <c r="C953" t="str">
        <f>IFERROR(VLOOKUP(Table1[[#This Row],[Ticker]],[1]!Table2[[Symbol]:[Industry]],2,FALSE),"-")</f>
        <v>-</v>
      </c>
      <c r="D953" t="s">
        <v>533</v>
      </c>
      <c r="E953">
        <v>3018.4981469999998</v>
      </c>
      <c r="F953">
        <v>870</v>
      </c>
      <c r="G953">
        <v>71.439110385773503</v>
      </c>
      <c r="H953">
        <v>22.0786215471872</v>
      </c>
      <c r="I953">
        <v>55.859144040936698</v>
      </c>
      <c r="J953">
        <v>0.64816095443355604</v>
      </c>
      <c r="K953">
        <v>752.92486198277402</v>
      </c>
      <c r="L953">
        <v>585.41097192785605</v>
      </c>
      <c r="M953">
        <v>60.268440363956003</v>
      </c>
      <c r="N953">
        <v>0.74185010002699703</v>
      </c>
      <c r="O953">
        <v>4.59770114942528</v>
      </c>
      <c r="P953">
        <v>129.33965994464199</v>
      </c>
      <c r="Q953">
        <v>0.16991692098791</v>
      </c>
    </row>
    <row r="954" spans="1:17" hidden="1" x14ac:dyDescent="0.3">
      <c r="A954" t="s">
        <v>2055</v>
      </c>
      <c r="B954" t="s">
        <v>2056</v>
      </c>
      <c r="C954" t="str">
        <f>IFERROR(VLOOKUP(Table1[[#This Row],[Ticker]],[1]!Table2[[Symbol]:[Industry]],2,FALSE),"-")</f>
        <v>-</v>
      </c>
      <c r="D954" t="s">
        <v>416</v>
      </c>
      <c r="E954">
        <v>3014.7177051599901</v>
      </c>
      <c r="F954">
        <v>465.7</v>
      </c>
      <c r="G954">
        <v>205.62094129265799</v>
      </c>
      <c r="H954">
        <v>7.6386112353046096</v>
      </c>
      <c r="I954">
        <v>-8.3031168653248706</v>
      </c>
      <c r="J954">
        <v>1.0069487701320901</v>
      </c>
      <c r="K954">
        <v>431.10652457547098</v>
      </c>
      <c r="L954">
        <v>351.780046446477</v>
      </c>
      <c r="M954">
        <v>54.730964969943699</v>
      </c>
      <c r="N954">
        <v>1.00733092544777</v>
      </c>
      <c r="O954">
        <v>10.3070646338844</v>
      </c>
      <c r="P954">
        <v>246.63193152214299</v>
      </c>
      <c r="Q954">
        <v>0.119559190530496</v>
      </c>
    </row>
    <row r="955" spans="1:17" x14ac:dyDescent="0.3">
      <c r="A955" t="s">
        <v>2057</v>
      </c>
      <c r="B955" t="s">
        <v>2058</v>
      </c>
      <c r="C955" t="str">
        <f>IFERROR(VLOOKUP(Table1[[#This Row],[Ticker]],[1]!Table2[[Symbol]:[Industry]],2,FALSE),"-")</f>
        <v>-</v>
      </c>
      <c r="D955" t="s">
        <v>258</v>
      </c>
      <c r="E955">
        <v>3006.4117391999998</v>
      </c>
      <c r="F955">
        <v>440.4</v>
      </c>
      <c r="G955">
        <v>-57.444332105070302</v>
      </c>
      <c r="H955">
        <v>-13.343403210298</v>
      </c>
      <c r="I955">
        <v>-33.1848290656092</v>
      </c>
      <c r="J955">
        <v>-1.2046731209249899</v>
      </c>
      <c r="K955">
        <v>453.594566743092</v>
      </c>
      <c r="L955">
        <v>490.811756106058</v>
      </c>
      <c r="M955">
        <v>42.4016422341547</v>
      </c>
      <c r="N955">
        <v>0.85851516428221297</v>
      </c>
      <c r="O955">
        <v>48.2629427792915</v>
      </c>
      <c r="P955">
        <v>10.0999999999999</v>
      </c>
      <c r="Q955">
        <v>-7.0243338027747002E-2</v>
      </c>
    </row>
    <row r="956" spans="1:17" hidden="1" x14ac:dyDescent="0.3">
      <c r="A956" t="s">
        <v>2059</v>
      </c>
      <c r="B956" t="s">
        <v>2060</v>
      </c>
      <c r="C956" t="str">
        <f>IFERROR(VLOOKUP(Table1[[#This Row],[Ticker]],[1]!Table2[[Symbol]:[Industry]],2,FALSE),"-")</f>
        <v>-</v>
      </c>
      <c r="D956" t="s">
        <v>388</v>
      </c>
      <c r="E956">
        <v>3003.4008825000001</v>
      </c>
      <c r="F956">
        <v>1753.35</v>
      </c>
      <c r="G956">
        <v>310.85199154076798</v>
      </c>
      <c r="H956">
        <v>-9.2034149750408094</v>
      </c>
      <c r="I956">
        <v>147.199789974948</v>
      </c>
      <c r="J956">
        <v>-5.4474343878248499</v>
      </c>
      <c r="K956">
        <v>1579.0212141098</v>
      </c>
      <c r="L956">
        <v>1019.20821925639</v>
      </c>
      <c r="M956">
        <v>49.0047889606751</v>
      </c>
      <c r="N956">
        <v>0.88533246037830704</v>
      </c>
      <c r="O956">
        <v>24.287791941141201</v>
      </c>
      <c r="P956">
        <v>380.36986301369802</v>
      </c>
      <c r="Q956">
        <v>0.26832758953084401</v>
      </c>
    </row>
    <row r="957" spans="1:17" hidden="1" x14ac:dyDescent="0.3">
      <c r="A957" t="s">
        <v>2061</v>
      </c>
      <c r="B957" t="s">
        <v>2062</v>
      </c>
      <c r="C957" t="str">
        <f>IFERROR(VLOOKUP(Table1[[#This Row],[Ticker]],[1]!Table2[[Symbol]:[Industry]],2,FALSE),"-")</f>
        <v>-</v>
      </c>
      <c r="D957" t="s">
        <v>21</v>
      </c>
      <c r="E957">
        <v>2996.6694750000001</v>
      </c>
      <c r="F957">
        <v>296.25</v>
      </c>
      <c r="G957">
        <v>-30.109951974465599</v>
      </c>
      <c r="H957">
        <v>0.72832672438833101</v>
      </c>
      <c r="I957">
        <v>-19.481683823860699</v>
      </c>
      <c r="J957">
        <v>0.81786908799906699</v>
      </c>
      <c r="K957">
        <v>284.66851042356802</v>
      </c>
      <c r="L957">
        <v>282.566558402353</v>
      </c>
      <c r="M957">
        <v>54.721896929322099</v>
      </c>
      <c r="N957">
        <v>0.69651324347001298</v>
      </c>
      <c r="O957">
        <v>35.763713080168699</v>
      </c>
      <c r="P957">
        <v>41.105025005953799</v>
      </c>
      <c r="Q957">
        <v>0.145707879359046</v>
      </c>
    </row>
    <row r="958" spans="1:17" x14ac:dyDescent="0.3">
      <c r="A958" t="s">
        <v>2063</v>
      </c>
      <c r="B958" t="s">
        <v>2064</v>
      </c>
      <c r="C958" t="str">
        <f>IFERROR(VLOOKUP(Table1[[#This Row],[Ticker]],[1]!Table2[[Symbol]:[Industry]],2,FALSE),"-")</f>
        <v>-</v>
      </c>
      <c r="D958" t="s">
        <v>1785</v>
      </c>
      <c r="E958">
        <v>2992.0412502499998</v>
      </c>
      <c r="F958">
        <v>16.25</v>
      </c>
      <c r="G958">
        <v>-34.502724298830401</v>
      </c>
      <c r="H958">
        <v>0.28080065890452799</v>
      </c>
      <c r="I958">
        <v>-32.982262159446201</v>
      </c>
      <c r="J958">
        <v>5.5821659975357099</v>
      </c>
      <c r="K958">
        <v>15.8961004061831</v>
      </c>
      <c r="L958">
        <v>17.351415410423598</v>
      </c>
      <c r="M958">
        <v>73.241062300576203</v>
      </c>
      <c r="N958">
        <v>0.95892904108967403</v>
      </c>
      <c r="O958">
        <v>60.307692307692299</v>
      </c>
      <c r="P958">
        <v>26.459143968871501</v>
      </c>
      <c r="Q958">
        <v>2.0404201362645001E-2</v>
      </c>
    </row>
    <row r="959" spans="1:17" hidden="1" x14ac:dyDescent="0.3">
      <c r="A959" t="s">
        <v>2065</v>
      </c>
      <c r="B959" t="s">
        <v>2066</v>
      </c>
      <c r="C959" t="str">
        <f>IFERROR(VLOOKUP(Table1[[#This Row],[Ticker]],[1]!Table2[[Symbol]:[Industry]],2,FALSE),"-")</f>
        <v>-</v>
      </c>
      <c r="D959" t="s">
        <v>771</v>
      </c>
      <c r="E959">
        <v>2987.3114999999998</v>
      </c>
      <c r="F959">
        <v>35.049999999999997</v>
      </c>
      <c r="G959">
        <v>152.916611665261</v>
      </c>
      <c r="H959">
        <v>-7.90393227677309</v>
      </c>
      <c r="I959">
        <v>-21.5102457364267</v>
      </c>
      <c r="J959">
        <v>1.17016887740646</v>
      </c>
      <c r="K959">
        <v>36.637942586425602</v>
      </c>
      <c r="L959">
        <v>31.782767767172</v>
      </c>
      <c r="M959">
        <v>44.282085428888998</v>
      </c>
      <c r="N959">
        <v>0.82779241333535003</v>
      </c>
      <c r="O959">
        <v>29.101283880171099</v>
      </c>
      <c r="P959">
        <v>185.77252344068401</v>
      </c>
      <c r="Q959">
        <v>0.123607136663082</v>
      </c>
    </row>
    <row r="960" spans="1:17" x14ac:dyDescent="0.3">
      <c r="A960" t="s">
        <v>2067</v>
      </c>
      <c r="B960" t="s">
        <v>2068</v>
      </c>
      <c r="C960" t="str">
        <f>IFERROR(VLOOKUP(Table1[[#This Row],[Ticker]],[1]!Table2[[Symbol]:[Industry]],2,FALSE),"-")</f>
        <v>-</v>
      </c>
      <c r="D960" t="s">
        <v>579</v>
      </c>
      <c r="E960">
        <v>2960.4767954099998</v>
      </c>
      <c r="F960">
        <v>990.3</v>
      </c>
      <c r="G960">
        <v>8.9670110662556404</v>
      </c>
      <c r="H960">
        <v>-9.3817370682475598</v>
      </c>
      <c r="I960">
        <v>-18.784548342583701</v>
      </c>
      <c r="J960">
        <v>-2.25638568139424</v>
      </c>
      <c r="K960">
        <v>1058.7265835236201</v>
      </c>
      <c r="L960">
        <v>1014.4232235010001</v>
      </c>
      <c r="M960">
        <v>28.390212239424301</v>
      </c>
      <c r="N960">
        <v>1.49744737315774</v>
      </c>
      <c r="O960">
        <v>27.633040492779902</v>
      </c>
      <c r="P960">
        <v>41.532085179362497</v>
      </c>
      <c r="Q960">
        <v>9.0747176026489997E-3</v>
      </c>
    </row>
    <row r="961" spans="1:17" x14ac:dyDescent="0.3">
      <c r="A961" t="s">
        <v>2069</v>
      </c>
      <c r="B961" t="s">
        <v>2070</v>
      </c>
      <c r="C961" t="str">
        <f>IFERROR(VLOOKUP(Table1[[#This Row],[Ticker]],[1]!Table2[[Symbol]:[Industry]],2,FALSE),"-")</f>
        <v>-</v>
      </c>
      <c r="D961" t="s">
        <v>133</v>
      </c>
      <c r="E961">
        <v>2939.4705180750002</v>
      </c>
      <c r="F961">
        <v>386.75</v>
      </c>
      <c r="G961">
        <v>-37.1052366020009</v>
      </c>
      <c r="H961">
        <v>-13.9327318349086</v>
      </c>
      <c r="I961">
        <v>-39.131676620685397</v>
      </c>
      <c r="J961">
        <v>-7.7833789416416197</v>
      </c>
      <c r="K961">
        <v>436.88393636999899</v>
      </c>
      <c r="L961">
        <v>457.92162343351902</v>
      </c>
      <c r="M961">
        <v>27.835456313367299</v>
      </c>
      <c r="N961">
        <v>1.3994511340454601</v>
      </c>
      <c r="O961">
        <v>51.260504201680597</v>
      </c>
      <c r="P961">
        <v>5.4533060668030098</v>
      </c>
      <c r="Q961">
        <v>3.4517261719309002E-2</v>
      </c>
    </row>
    <row r="962" spans="1:17" hidden="1" x14ac:dyDescent="0.3">
      <c r="A962" t="s">
        <v>2071</v>
      </c>
      <c r="B962" t="s">
        <v>2072</v>
      </c>
      <c r="C962" t="str">
        <f>IFERROR(VLOOKUP(Table1[[#This Row],[Ticker]],[1]!Table2[[Symbol]:[Industry]],2,FALSE),"-")</f>
        <v>-</v>
      </c>
      <c r="D962" t="s">
        <v>60</v>
      </c>
      <c r="E962">
        <v>2937.2262498999999</v>
      </c>
      <c r="F962">
        <v>1181.5</v>
      </c>
      <c r="G962">
        <v>161.93821402291701</v>
      </c>
      <c r="H962">
        <v>7.8951035130005804</v>
      </c>
      <c r="I962">
        <v>62.237091325020501</v>
      </c>
      <c r="J962">
        <v>9.9939965420541501</v>
      </c>
      <c r="K962">
        <v>1091.75033613961</v>
      </c>
      <c r="L962">
        <v>877.30968464670605</v>
      </c>
      <c r="M962">
        <v>66.985487889776607</v>
      </c>
      <c r="N962">
        <v>0.62816763520891605</v>
      </c>
      <c r="O962">
        <v>3.8341091832416199</v>
      </c>
      <c r="P962">
        <v>193.74309392265101</v>
      </c>
      <c r="Q962">
        <v>0.22528990189777801</v>
      </c>
    </row>
    <row r="963" spans="1:17" x14ac:dyDescent="0.3">
      <c r="A963" t="s">
        <v>2073</v>
      </c>
      <c r="B963" t="s">
        <v>2074</v>
      </c>
      <c r="C963" t="str">
        <f>IFERROR(VLOOKUP(Table1[[#This Row],[Ticker]],[1]!Table2[[Symbol]:[Industry]],2,FALSE),"-")</f>
        <v>-</v>
      </c>
      <c r="D963" t="s">
        <v>431</v>
      </c>
      <c r="E963">
        <v>2936.678579077</v>
      </c>
      <c r="F963">
        <v>88.39</v>
      </c>
      <c r="G963">
        <v>-14.9882157673301</v>
      </c>
      <c r="H963">
        <v>5.3721062718649097</v>
      </c>
      <c r="I963">
        <v>-11.162957550834699</v>
      </c>
      <c r="J963">
        <v>7.1228882340442796</v>
      </c>
      <c r="K963">
        <v>84.205227296092502</v>
      </c>
      <c r="L963">
        <v>85.895327882607205</v>
      </c>
      <c r="M963">
        <v>59.639512282819403</v>
      </c>
      <c r="N963">
        <v>2.3910409409340101</v>
      </c>
      <c r="O963">
        <v>35.7619640230795</v>
      </c>
      <c r="P963">
        <v>41.310951239008801</v>
      </c>
      <c r="Q963">
        <v>2.0079468947684E-2</v>
      </c>
    </row>
    <row r="964" spans="1:17" hidden="1" x14ac:dyDescent="0.3">
      <c r="A964" t="s">
        <v>2075</v>
      </c>
      <c r="B964" t="s">
        <v>2076</v>
      </c>
      <c r="C964" t="str">
        <f>IFERROR(VLOOKUP(Table1[[#This Row],[Ticker]],[1]!Table2[[Symbol]:[Industry]],2,FALSE),"-")</f>
        <v>-</v>
      </c>
      <c r="D964" t="s">
        <v>95</v>
      </c>
      <c r="E964">
        <v>2930.4882865999998</v>
      </c>
      <c r="F964">
        <v>1296.05</v>
      </c>
      <c r="G964">
        <v>377.00975444616398</v>
      </c>
      <c r="H964">
        <v>-9.3479212610656006</v>
      </c>
      <c r="I964">
        <v>61.259471695063802</v>
      </c>
      <c r="J964">
        <v>-2.9650416466724301</v>
      </c>
      <c r="K964">
        <v>1273.6913475245001</v>
      </c>
      <c r="L964">
        <v>962.93935630289104</v>
      </c>
      <c r="M964">
        <v>37.631178485014303</v>
      </c>
      <c r="N964">
        <v>1.11549304701518</v>
      </c>
      <c r="O964">
        <v>12.190887697233901</v>
      </c>
      <c r="P964">
        <v>408.25490196078403</v>
      </c>
      <c r="Q964">
        <v>0.16140376115821101</v>
      </c>
    </row>
    <row r="965" spans="1:17" hidden="1" x14ac:dyDescent="0.3">
      <c r="A965" t="s">
        <v>2077</v>
      </c>
      <c r="B965" t="s">
        <v>2078</v>
      </c>
      <c r="C965" t="str">
        <f>IFERROR(VLOOKUP(Table1[[#This Row],[Ticker]],[1]!Table2[[Symbol]:[Industry]],2,FALSE),"-")</f>
        <v>-</v>
      </c>
      <c r="D965" t="s">
        <v>258</v>
      </c>
      <c r="E965">
        <v>2928.5870943750001</v>
      </c>
      <c r="F965">
        <v>20138.75</v>
      </c>
      <c r="G965">
        <v>44.496424411288402</v>
      </c>
      <c r="H965">
        <v>23.8671339697745</v>
      </c>
      <c r="I965">
        <v>20.044278229870201</v>
      </c>
      <c r="J965">
        <v>3.6555597934981701</v>
      </c>
      <c r="K965">
        <v>16932.9799508418</v>
      </c>
      <c r="L965">
        <v>14772.486658502499</v>
      </c>
      <c r="M965">
        <v>80.484234009135093</v>
      </c>
      <c r="N965">
        <v>1.77092652490078</v>
      </c>
      <c r="O965">
        <v>3.7800260691453098</v>
      </c>
      <c r="P965">
        <v>73.561286708465204</v>
      </c>
      <c r="Q965">
        <v>0.15175725708962401</v>
      </c>
    </row>
    <row r="966" spans="1:17" hidden="1" x14ac:dyDescent="0.3">
      <c r="A966" t="s">
        <v>2079</v>
      </c>
      <c r="B966" t="s">
        <v>2080</v>
      </c>
      <c r="C966" t="str">
        <f>IFERROR(VLOOKUP(Table1[[#This Row],[Ticker]],[1]!Table2[[Symbol]:[Industry]],2,FALSE),"-")</f>
        <v>-</v>
      </c>
      <c r="E966">
        <v>2917.8771470249999</v>
      </c>
      <c r="F966">
        <v>5909.25</v>
      </c>
      <c r="G966">
        <v>90.496521837070105</v>
      </c>
      <c r="H966">
        <v>-4.0807262974820704</v>
      </c>
      <c r="I966">
        <v>59.753766855756702</v>
      </c>
      <c r="J966">
        <v>-0.37273123573115502</v>
      </c>
      <c r="K966">
        <v>5165.44808451684</v>
      </c>
      <c r="L966">
        <v>3882.8770887769401</v>
      </c>
      <c r="M966">
        <v>56.165099627541103</v>
      </c>
      <c r="N966">
        <v>0.572125917104083</v>
      </c>
      <c r="O966">
        <v>9.0324491263696594</v>
      </c>
      <c r="P966">
        <v>148.91533277169299</v>
      </c>
      <c r="Q966">
        <v>0.15451520950703401</v>
      </c>
    </row>
    <row r="967" spans="1:17" hidden="1" x14ac:dyDescent="0.3">
      <c r="A967" t="s">
        <v>2081</v>
      </c>
      <c r="B967" t="s">
        <v>2082</v>
      </c>
      <c r="C967" t="str">
        <f>IFERROR(VLOOKUP(Table1[[#This Row],[Ticker]],[1]!Table2[[Symbol]:[Industry]],2,FALSE),"-")</f>
        <v>-</v>
      </c>
      <c r="E967">
        <v>2917.0815347479902</v>
      </c>
      <c r="F967">
        <v>59.66</v>
      </c>
      <c r="G967">
        <v>100.96555657284</v>
      </c>
      <c r="H967">
        <v>20.6404377926861</v>
      </c>
      <c r="I967">
        <v>-7.2732164042737901</v>
      </c>
      <c r="J967">
        <v>6.0330289774582297</v>
      </c>
      <c r="K967">
        <v>47.9507017647678</v>
      </c>
      <c r="L967">
        <v>41.246813832295203</v>
      </c>
      <c r="M967">
        <v>69.479103049108403</v>
      </c>
      <c r="N967">
        <v>2.5464764378658402</v>
      </c>
      <c r="O967">
        <v>15.4542406972846</v>
      </c>
      <c r="P967">
        <v>142.52032520325099</v>
      </c>
      <c r="Q967">
        <v>6.5495120446159003E-2</v>
      </c>
    </row>
    <row r="968" spans="1:17" x14ac:dyDescent="0.3">
      <c r="A968" t="s">
        <v>2083</v>
      </c>
      <c r="B968" t="s">
        <v>2084</v>
      </c>
      <c r="C968" t="str">
        <f>IFERROR(VLOOKUP(Table1[[#This Row],[Ticker]],[1]!Table2[[Symbol]:[Industry]],2,FALSE),"-")</f>
        <v>-</v>
      </c>
      <c r="D968" t="s">
        <v>118</v>
      </c>
      <c r="E968">
        <v>2904.99382152</v>
      </c>
      <c r="F968">
        <v>18.309999999999999</v>
      </c>
      <c r="G968">
        <v>-61.266228929993197</v>
      </c>
      <c r="H968">
        <v>-15.624104639036499</v>
      </c>
      <c r="I968">
        <v>-51.0483326006472</v>
      </c>
      <c r="J968">
        <v>3.8089708148673398</v>
      </c>
      <c r="K968">
        <v>21.058276449899498</v>
      </c>
      <c r="L968">
        <v>24.628127236642701</v>
      </c>
      <c r="M968">
        <v>45.584004417516901</v>
      </c>
      <c r="N968">
        <v>1.0274353922958599</v>
      </c>
      <c r="O968">
        <v>146.58656471873201</v>
      </c>
      <c r="P968">
        <v>9.64071856287425</v>
      </c>
    </row>
    <row r="969" spans="1:17" hidden="1" x14ac:dyDescent="0.3">
      <c r="A969" t="s">
        <v>2085</v>
      </c>
      <c r="B969" t="s">
        <v>2086</v>
      </c>
      <c r="C969" t="str">
        <f>IFERROR(VLOOKUP(Table1[[#This Row],[Ticker]],[1]!Table2[[Symbol]:[Industry]],2,FALSE),"-")</f>
        <v>-</v>
      </c>
      <c r="D969" t="s">
        <v>1448</v>
      </c>
      <c r="E969">
        <v>2900.4198752699999</v>
      </c>
      <c r="F969">
        <v>384.05</v>
      </c>
      <c r="G969">
        <v>19.245553324241101</v>
      </c>
      <c r="H969">
        <v>3.3924147690943598</v>
      </c>
      <c r="I969">
        <v>3.9259862273452102</v>
      </c>
      <c r="J969">
        <v>0.47773485981116698</v>
      </c>
      <c r="K969">
        <v>360.13959387595099</v>
      </c>
      <c r="L969">
        <v>321.75870309021502</v>
      </c>
      <c r="M969">
        <v>56.013393269148303</v>
      </c>
      <c r="N969">
        <v>1.1000539304728501</v>
      </c>
      <c r="O969">
        <v>6.0278609556047202</v>
      </c>
      <c r="P969">
        <v>57.333060221220798</v>
      </c>
      <c r="Q969">
        <v>-9.2421592571000008E-3</v>
      </c>
    </row>
    <row r="970" spans="1:17" hidden="1" x14ac:dyDescent="0.3">
      <c r="A970" t="s">
        <v>2087</v>
      </c>
      <c r="B970" t="s">
        <v>2088</v>
      </c>
      <c r="C970" t="str">
        <f>IFERROR(VLOOKUP(Table1[[#This Row],[Ticker]],[1]!Table2[[Symbol]:[Industry]],2,FALSE),"-")</f>
        <v>-</v>
      </c>
      <c r="D970" t="s">
        <v>471</v>
      </c>
      <c r="E970">
        <v>2900.1787961999999</v>
      </c>
      <c r="F970">
        <v>511.35</v>
      </c>
      <c r="G970">
        <v>-9.0419720526450504</v>
      </c>
      <c r="H970">
        <v>-9.4283412122363792</v>
      </c>
      <c r="I970">
        <v>-4.5820910649164999</v>
      </c>
      <c r="J970">
        <v>-4.1589119846162097</v>
      </c>
      <c r="K970">
        <v>537.22498473688995</v>
      </c>
      <c r="L970">
        <v>506.55895181971101</v>
      </c>
      <c r="M970">
        <v>39.4976012893095</v>
      </c>
      <c r="N970">
        <v>0.96607675466651299</v>
      </c>
      <c r="O970">
        <v>29.0603304977021</v>
      </c>
      <c r="P970">
        <v>32.731992212848802</v>
      </c>
      <c r="Q970">
        <v>1.5797065788959001E-2</v>
      </c>
    </row>
    <row r="971" spans="1:17" hidden="1" x14ac:dyDescent="0.3">
      <c r="A971" t="s">
        <v>2089</v>
      </c>
      <c r="B971" t="s">
        <v>2090</v>
      </c>
      <c r="C971" t="str">
        <f>IFERROR(VLOOKUP(Table1[[#This Row],[Ticker]],[1]!Table2[[Symbol]:[Industry]],2,FALSE),"-")</f>
        <v>-</v>
      </c>
      <c r="D971" t="s">
        <v>258</v>
      </c>
      <c r="E971">
        <v>2894.4052524399999</v>
      </c>
      <c r="F971">
        <v>470.6</v>
      </c>
      <c r="G971">
        <v>846.60646347105501</v>
      </c>
      <c r="H971">
        <v>38.360065268862698</v>
      </c>
      <c r="I971">
        <v>121.51739435532301</v>
      </c>
      <c r="J971">
        <v>10.947044771981799</v>
      </c>
      <c r="K971">
        <v>331.05321183233002</v>
      </c>
      <c r="L971">
        <v>231.488876844754</v>
      </c>
      <c r="M971">
        <v>93.830315490163699</v>
      </c>
      <c r="N971">
        <v>1.70507126565974</v>
      </c>
      <c r="O971">
        <v>0.59498512537185999</v>
      </c>
      <c r="P971">
        <v>880.41666666666595</v>
      </c>
      <c r="Q971">
        <v>0.247998558287162</v>
      </c>
    </row>
    <row r="972" spans="1:17" hidden="1" x14ac:dyDescent="0.3">
      <c r="A972" t="s">
        <v>2091</v>
      </c>
      <c r="B972" t="s">
        <v>2092</v>
      </c>
      <c r="C972" t="str">
        <f>IFERROR(VLOOKUP(Table1[[#This Row],[Ticker]],[1]!Table2[[Symbol]:[Industry]],2,FALSE),"-")</f>
        <v>-</v>
      </c>
      <c r="D972" t="s">
        <v>368</v>
      </c>
      <c r="E972">
        <v>2885.3448213749998</v>
      </c>
      <c r="F972">
        <v>1933.55</v>
      </c>
      <c r="G972">
        <v>-56.419074170836197</v>
      </c>
      <c r="H972">
        <v>-0.23753199329492</v>
      </c>
      <c r="I972">
        <v>-25.423187319909399</v>
      </c>
      <c r="J972">
        <v>2.2263985137814601</v>
      </c>
      <c r="K972">
        <v>1933.3268229078401</v>
      </c>
      <c r="L972">
        <v>2008.2799019659101</v>
      </c>
      <c r="M972">
        <v>45.753480297261397</v>
      </c>
      <c r="N972">
        <v>2.0983299341172601</v>
      </c>
      <c r="O972">
        <v>45.069949057433199</v>
      </c>
      <c r="P972">
        <v>14.4112426035502</v>
      </c>
      <c r="Q972">
        <v>-0.111529745540287</v>
      </c>
    </row>
    <row r="973" spans="1:17" hidden="1" x14ac:dyDescent="0.3">
      <c r="A973" t="s">
        <v>2093</v>
      </c>
      <c r="B973" t="s">
        <v>2094</v>
      </c>
      <c r="C973" t="str">
        <f>IFERROR(VLOOKUP(Table1[[#This Row],[Ticker]],[1]!Table2[[Symbol]:[Industry]],2,FALSE),"-")</f>
        <v>-</v>
      </c>
      <c r="E973">
        <v>2884.6258135099902</v>
      </c>
      <c r="F973">
        <v>1168.3</v>
      </c>
      <c r="G973">
        <v>35.190610221615103</v>
      </c>
      <c r="H973">
        <v>3.1482283807030398</v>
      </c>
      <c r="I973">
        <v>3.3489120207226102</v>
      </c>
      <c r="J973">
        <v>2.1291766048014198</v>
      </c>
      <c r="K973">
        <v>1113.79727659838</v>
      </c>
      <c r="L973">
        <v>972.39743755759298</v>
      </c>
      <c r="M973">
        <v>55.985916581553603</v>
      </c>
      <c r="N973">
        <v>1.07660775769246</v>
      </c>
      <c r="O973">
        <v>6.1371223144740297</v>
      </c>
      <c r="P973">
        <v>94.732894407867207</v>
      </c>
      <c r="Q973">
        <v>-1.1551298696273001E-2</v>
      </c>
    </row>
    <row r="974" spans="1:17" hidden="1" x14ac:dyDescent="0.3">
      <c r="A974" t="s">
        <v>2095</v>
      </c>
      <c r="B974" t="s">
        <v>2096</v>
      </c>
      <c r="C974" t="str">
        <f>IFERROR(VLOOKUP(Table1[[#This Row],[Ticker]],[1]!Table2[[Symbol]:[Industry]],2,FALSE),"-")</f>
        <v>-</v>
      </c>
      <c r="D974" t="s">
        <v>130</v>
      </c>
      <c r="E974">
        <v>2884.3427839999999</v>
      </c>
      <c r="F974">
        <v>597.4</v>
      </c>
      <c r="G974">
        <v>-14.714874318051599</v>
      </c>
      <c r="H974">
        <v>-6.0034728636887698</v>
      </c>
      <c r="I974">
        <v>15.0656857942315</v>
      </c>
      <c r="J974">
        <v>-7.8272166492275499</v>
      </c>
      <c r="K974">
        <v>610.38795560699702</v>
      </c>
      <c r="L974">
        <v>531.55008871356699</v>
      </c>
      <c r="M974">
        <v>28.421251844216901</v>
      </c>
      <c r="N974">
        <v>0.55696524232017297</v>
      </c>
      <c r="O974">
        <v>22.1627050552393</v>
      </c>
      <c r="P974">
        <v>44.824242424242399</v>
      </c>
      <c r="Q974">
        <v>3.2348906724828E-2</v>
      </c>
    </row>
    <row r="975" spans="1:17" hidden="1" x14ac:dyDescent="0.3">
      <c r="A975" t="s">
        <v>2097</v>
      </c>
      <c r="B975" t="s">
        <v>2098</v>
      </c>
      <c r="C975" t="str">
        <f>IFERROR(VLOOKUP(Table1[[#This Row],[Ticker]],[1]!Table2[[Symbol]:[Industry]],2,FALSE),"-")</f>
        <v>-</v>
      </c>
      <c r="D975" t="s">
        <v>231</v>
      </c>
      <c r="E975">
        <v>2881.2171628249998</v>
      </c>
      <c r="F975">
        <v>161.27000000000001</v>
      </c>
      <c r="G975">
        <v>50.133567409560001</v>
      </c>
      <c r="H975">
        <v>-2.9306531708403099</v>
      </c>
      <c r="I975">
        <v>-5.6956497917306601</v>
      </c>
      <c r="J975">
        <v>2.4413981942194098</v>
      </c>
      <c r="K975">
        <v>151.28004987821001</v>
      </c>
      <c r="L975">
        <v>132.398782217568</v>
      </c>
      <c r="M975">
        <v>56.723220233024698</v>
      </c>
      <c r="N975">
        <v>0.66104879300080299</v>
      </c>
      <c r="O975">
        <v>8.8237117876852391</v>
      </c>
      <c r="P975">
        <v>83.157296990346396</v>
      </c>
      <c r="Q975">
        <v>0.145641655991288</v>
      </c>
    </row>
    <row r="976" spans="1:17" hidden="1" x14ac:dyDescent="0.3">
      <c r="A976" t="s">
        <v>2099</v>
      </c>
      <c r="B976" t="s">
        <v>2100</v>
      </c>
      <c r="C976" t="str">
        <f>IFERROR(VLOOKUP(Table1[[#This Row],[Ticker]],[1]!Table2[[Symbol]:[Industry]],2,FALSE),"-")</f>
        <v>-</v>
      </c>
      <c r="D976" t="s">
        <v>1829</v>
      </c>
      <c r="E976">
        <v>2876.3293020000001</v>
      </c>
      <c r="F976">
        <v>719</v>
      </c>
      <c r="G976">
        <v>6155.9086758388903</v>
      </c>
      <c r="H976">
        <v>-7.0337861627245397</v>
      </c>
      <c r="I976">
        <v>255.39062719869</v>
      </c>
      <c r="J976">
        <v>12.215065537101999</v>
      </c>
      <c r="K976">
        <v>651.95093242333496</v>
      </c>
      <c r="L976">
        <v>367.15373595519702</v>
      </c>
      <c r="M976">
        <v>75.591195893859805</v>
      </c>
      <c r="N976">
        <v>0.58715922688880695</v>
      </c>
      <c r="O976">
        <v>31.9471488178025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Row],[Ticker]],[1]!Table2[[Symbol]:[Industry]],2,FALSE),"-")</f>
        <v>-</v>
      </c>
      <c r="D977" t="s">
        <v>303</v>
      </c>
      <c r="E977">
        <v>2865.3768846150001</v>
      </c>
      <c r="F977">
        <v>940.45</v>
      </c>
      <c r="G977">
        <v>62.156299964385198</v>
      </c>
      <c r="H977">
        <v>-1.0676145251748099</v>
      </c>
      <c r="I977">
        <v>27.1406229422421</v>
      </c>
      <c r="J977">
        <v>3.7032466708347802</v>
      </c>
      <c r="K977">
        <v>874.26270704475496</v>
      </c>
      <c r="L977">
        <v>715.64287251838095</v>
      </c>
      <c r="M977">
        <v>64.018348431849802</v>
      </c>
      <c r="N977">
        <v>0.50103057053646904</v>
      </c>
      <c r="O977">
        <v>5.5292679036631398</v>
      </c>
      <c r="P977">
        <v>127.271628806186</v>
      </c>
      <c r="Q977">
        <v>0.10157969499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Row],[Ticker]],[1]!Table2[[Symbol]:[Industry]],2,FALSE),"-")</f>
        <v>-</v>
      </c>
      <c r="D978" t="s">
        <v>513</v>
      </c>
      <c r="E978">
        <v>2852.05090625</v>
      </c>
      <c r="F978">
        <v>568.75</v>
      </c>
      <c r="G978">
        <v>85.277907763316406</v>
      </c>
      <c r="H978">
        <v>14.7609966625926</v>
      </c>
      <c r="I978">
        <v>59.269784319561097</v>
      </c>
      <c r="J978">
        <v>4.4261423203563499</v>
      </c>
      <c r="K978">
        <v>485.22142168976899</v>
      </c>
      <c r="L978">
        <v>388.917191100965</v>
      </c>
      <c r="M978">
        <v>74.087428048734793</v>
      </c>
      <c r="N978">
        <v>1.21654476120105</v>
      </c>
      <c r="O978">
        <v>1.36263736263735</v>
      </c>
      <c r="P978">
        <v>118.75</v>
      </c>
    </row>
    <row r="979" spans="1:17" hidden="1" x14ac:dyDescent="0.3">
      <c r="A979" t="s">
        <v>2105</v>
      </c>
      <c r="B979" t="s">
        <v>2106</v>
      </c>
      <c r="C979" t="str">
        <f>IFERROR(VLOOKUP(Table1[[#This Row],[Ticker]],[1]!Table2[[Symbol]:[Industry]],2,FALSE),"-")</f>
        <v>-</v>
      </c>
      <c r="D979" t="s">
        <v>628</v>
      </c>
      <c r="E979">
        <v>2843.7332200000001</v>
      </c>
      <c r="F979">
        <v>647</v>
      </c>
      <c r="G979">
        <v>-1.9234379021967301</v>
      </c>
      <c r="H979">
        <v>-4.68434374285959</v>
      </c>
      <c r="I979">
        <v>-0.97788579571154999</v>
      </c>
      <c r="J979">
        <v>4.2148020661523304</v>
      </c>
      <c r="K979">
        <v>604.76444860086599</v>
      </c>
      <c r="L979">
        <v>552.77763915155799</v>
      </c>
      <c r="M979">
        <v>67.550908644510798</v>
      </c>
      <c r="N979">
        <v>0.61557660749044696</v>
      </c>
      <c r="O979">
        <v>7.5502318392581103</v>
      </c>
      <c r="P979">
        <v>42.197802197802197</v>
      </c>
      <c r="Q979">
        <v>-1.3752006198399999E-4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Row],[Ticker]],[1]!Table2[[Symbol]:[Industry]],2,FALSE),"-")</f>
        <v>-</v>
      </c>
      <c r="D980" t="s">
        <v>21</v>
      </c>
      <c r="E980">
        <v>2830.7040623900002</v>
      </c>
      <c r="F980">
        <v>714.85</v>
      </c>
      <c r="G980">
        <v>112.251021361125</v>
      </c>
      <c r="H980">
        <v>18.887915086845499</v>
      </c>
      <c r="I980">
        <v>23.744296960279701</v>
      </c>
      <c r="J980">
        <v>-1.57985850118468</v>
      </c>
      <c r="K980">
        <v>622.89429133576698</v>
      </c>
      <c r="L980">
        <v>531.69500137906903</v>
      </c>
      <c r="M980">
        <v>60.635828274367</v>
      </c>
      <c r="N980">
        <v>1.85374754351125</v>
      </c>
      <c r="O980">
        <v>7.5330488913758202</v>
      </c>
      <c r="P980">
        <v>168.740601503759</v>
      </c>
      <c r="Q980">
        <v>0.12833491732802699</v>
      </c>
    </row>
    <row r="981" spans="1:17" hidden="1" x14ac:dyDescent="0.3">
      <c r="A981" t="s">
        <v>2109</v>
      </c>
      <c r="B981" t="s">
        <v>2110</v>
      </c>
      <c r="C981" t="str">
        <f>IFERROR(VLOOKUP(Table1[[#This Row],[Ticker]],[1]!Table2[[Symbol]:[Industry]],2,FALSE),"-")</f>
        <v>-</v>
      </c>
      <c r="D981" t="s">
        <v>133</v>
      </c>
      <c r="E981">
        <v>2828.221431807</v>
      </c>
      <c r="F981">
        <v>10.81</v>
      </c>
      <c r="G981">
        <v>645.83222323950702</v>
      </c>
      <c r="H981">
        <v>-6.6182282692905501</v>
      </c>
      <c r="I981">
        <v>-48.730034057242399</v>
      </c>
      <c r="J981">
        <v>-1.3727720526312299</v>
      </c>
      <c r="K981">
        <v>10.957332052326899</v>
      </c>
      <c r="L981">
        <v>9.4312398862545592</v>
      </c>
      <c r="M981">
        <v>45.816955435585797</v>
      </c>
      <c r="N981">
        <v>0.98639656364364103</v>
      </c>
      <c r="O981">
        <v>83.163737280296004</v>
      </c>
      <c r="P981">
        <v>731.53846153846098</v>
      </c>
      <c r="Q981">
        <v>0.135051827079154</v>
      </c>
    </row>
    <row r="982" spans="1:17" x14ac:dyDescent="0.3">
      <c r="A982" t="s">
        <v>2111</v>
      </c>
      <c r="B982" t="s">
        <v>2112</v>
      </c>
      <c r="C982" t="str">
        <f>IFERROR(VLOOKUP(Table1[[#This Row],[Ticker]],[1]!Table2[[Symbol]:[Industry]],2,FALSE),"-")</f>
        <v>-</v>
      </c>
      <c r="D982" t="s">
        <v>276</v>
      </c>
      <c r="E982">
        <v>2827.434757</v>
      </c>
      <c r="F982">
        <v>979.4</v>
      </c>
      <c r="G982">
        <v>-26.300422527877899</v>
      </c>
      <c r="H982">
        <v>19.778770401696999</v>
      </c>
      <c r="I982">
        <v>5.7546692095175702</v>
      </c>
      <c r="J982">
        <v>8.2285738620787292</v>
      </c>
      <c r="K982">
        <v>828.10225574589799</v>
      </c>
      <c r="L982">
        <v>825.79994188042599</v>
      </c>
      <c r="M982">
        <v>81.016152763060305</v>
      </c>
      <c r="N982">
        <v>1.86638041932084</v>
      </c>
      <c r="O982">
        <v>11.2926281396773</v>
      </c>
      <c r="P982">
        <v>48.102222894299103</v>
      </c>
      <c r="Q982">
        <v>2.0693816892341999E-2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Row],[Ticker]],[1]!Table2[[Symbol]:[Industry]],2,FALSE),"-")</f>
        <v>-</v>
      </c>
      <c r="D983" t="s">
        <v>133</v>
      </c>
      <c r="E983">
        <v>2820.1434262600001</v>
      </c>
      <c r="F983">
        <v>154.19</v>
      </c>
      <c r="G983">
        <v>200.01740842469201</v>
      </c>
      <c r="H983">
        <v>36.695275683735701</v>
      </c>
      <c r="I983">
        <v>38.424135725285602</v>
      </c>
      <c r="J983">
        <v>18.131068193144401</v>
      </c>
      <c r="K983">
        <v>120.377812130216</v>
      </c>
      <c r="L983">
        <v>97.219103706685701</v>
      </c>
      <c r="M983">
        <v>69.003666538951506</v>
      </c>
      <c r="N983">
        <v>0.58416106611452001</v>
      </c>
      <c r="O983">
        <v>5.3570270445553998</v>
      </c>
      <c r="P983">
        <v>266.68252080856098</v>
      </c>
      <c r="Q983">
        <v>5.1054307267365998E-2</v>
      </c>
    </row>
    <row r="984" spans="1:17" hidden="1" x14ac:dyDescent="0.3">
      <c r="A984" t="s">
        <v>2115</v>
      </c>
      <c r="B984" t="s">
        <v>2116</v>
      </c>
      <c r="C984" t="str">
        <f>IFERROR(VLOOKUP(Table1[[#This Row],[Ticker]],[1]!Table2[[Symbol]:[Industry]],2,FALSE),"-")</f>
        <v>-</v>
      </c>
      <c r="E984">
        <v>2818.1504927249998</v>
      </c>
      <c r="F984">
        <v>1221.75</v>
      </c>
      <c r="G984">
        <v>-39.630960260214302</v>
      </c>
      <c r="H984">
        <v>-2.2176605618268601</v>
      </c>
      <c r="I984">
        <v>-27.1304075681361</v>
      </c>
      <c r="J984">
        <v>0.75302338259150903</v>
      </c>
      <c r="K984">
        <v>1186.6365617147001</v>
      </c>
      <c r="L984">
        <v>1216.7024788731301</v>
      </c>
      <c r="M984">
        <v>72.827400712860097</v>
      </c>
      <c r="N984">
        <v>1.02688449815593</v>
      </c>
      <c r="O984">
        <v>17.863720073664801</v>
      </c>
      <c r="P984">
        <v>11.9844179651695</v>
      </c>
      <c r="Q984">
        <v>-4.2928889697123003E-2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Row],[Ticker]],[1]!Table2[[Symbol]:[Industry]],2,FALSE),"-")</f>
        <v>-</v>
      </c>
      <c r="D985" t="s">
        <v>400</v>
      </c>
      <c r="E985">
        <v>2807.3074726660002</v>
      </c>
      <c r="F985">
        <v>190.27</v>
      </c>
      <c r="G985">
        <v>36.731354100077297</v>
      </c>
      <c r="H985">
        <v>5.03052045054348</v>
      </c>
      <c r="I985">
        <v>36.461909085126599</v>
      </c>
      <c r="J985">
        <v>7.3332457977793899</v>
      </c>
      <c r="K985">
        <v>163.84870556454899</v>
      </c>
      <c r="L985">
        <v>137.29227835142299</v>
      </c>
      <c r="M985">
        <v>82.996922527206195</v>
      </c>
      <c r="N985">
        <v>0.51225751972283395</v>
      </c>
      <c r="O985">
        <v>4.5882167446260604</v>
      </c>
      <c r="P985">
        <v>100.28421052631499</v>
      </c>
      <c r="Q985">
        <v>0.11839209220416699</v>
      </c>
    </row>
    <row r="986" spans="1:17" x14ac:dyDescent="0.3">
      <c r="A986" t="s">
        <v>2119</v>
      </c>
      <c r="B986" t="s">
        <v>2120</v>
      </c>
      <c r="C986" t="str">
        <f>IFERROR(VLOOKUP(Table1[[#This Row],[Ticker]],[1]!Table2[[Symbol]:[Industry]],2,FALSE),"-")</f>
        <v>-</v>
      </c>
      <c r="D986" t="s">
        <v>400</v>
      </c>
      <c r="E986">
        <v>2796.8996894400002</v>
      </c>
      <c r="F986">
        <v>1985.4</v>
      </c>
      <c r="G986">
        <v>-28.44500566852</v>
      </c>
      <c r="H986">
        <v>0.83869489682107701</v>
      </c>
      <c r="I986">
        <v>-14.281470576123199</v>
      </c>
      <c r="J986">
        <v>8.2385509615760704</v>
      </c>
      <c r="K986">
        <v>1887.67805585458</v>
      </c>
      <c r="L986">
        <v>1861.98789450821</v>
      </c>
      <c r="M986">
        <v>65.289111939302401</v>
      </c>
      <c r="N986">
        <v>1.34141998084891</v>
      </c>
      <c r="O986">
        <v>16.596151908935202</v>
      </c>
      <c r="P986">
        <v>29.6799477465708</v>
      </c>
      <c r="Q986">
        <v>-9.1592020212323003E-2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Row],[Ticker]],[1]!Table2[[Symbol]:[Industry]],2,FALSE),"-")</f>
        <v>-</v>
      </c>
      <c r="D987" t="s">
        <v>368</v>
      </c>
      <c r="E987">
        <v>2775.7773309899999</v>
      </c>
      <c r="F987">
        <v>835.35</v>
      </c>
      <c r="G987">
        <v>-44.050663445447697</v>
      </c>
      <c r="H987">
        <v>-1.18238756132594</v>
      </c>
      <c r="I987">
        <v>-16.1750867992411</v>
      </c>
      <c r="J987">
        <v>1.4667038731816699</v>
      </c>
      <c r="K987">
        <v>800.11013704519303</v>
      </c>
      <c r="L987">
        <v>840.86539184647597</v>
      </c>
      <c r="M987">
        <v>77.990487039421097</v>
      </c>
      <c r="N987">
        <v>1.38693361393961</v>
      </c>
      <c r="O987">
        <v>25.091279104566901</v>
      </c>
      <c r="P987">
        <v>16.897565071368501</v>
      </c>
      <c r="Q987">
        <v>3.1412593049571003E-2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Row],[Ticker]],[1]!Table2[[Symbol]:[Industry]],2,FALSE),"-")</f>
        <v>-</v>
      </c>
      <c r="D988" t="s">
        <v>101</v>
      </c>
      <c r="E988">
        <v>2765.9677499999998</v>
      </c>
      <c r="F988">
        <v>414.75</v>
      </c>
      <c r="G988">
        <v>220.470302551499</v>
      </c>
      <c r="H988">
        <v>-5.2689780958208798</v>
      </c>
      <c r="I988">
        <v>8.3346311725604405</v>
      </c>
      <c r="J988">
        <v>-0.46971267557195701</v>
      </c>
      <c r="K988">
        <v>419.07565909543098</v>
      </c>
      <c r="L988">
        <v>342.42567228323401</v>
      </c>
      <c r="M988">
        <v>47.283111991819098</v>
      </c>
      <c r="N988">
        <v>0.57760560353131496</v>
      </c>
      <c r="O988">
        <v>23.905967450271199</v>
      </c>
      <c r="P988">
        <v>274.04178566060398</v>
      </c>
      <c r="Q988">
        <v>0.24213041936201199</v>
      </c>
    </row>
    <row r="989" spans="1:17" hidden="1" x14ac:dyDescent="0.3">
      <c r="A989" t="s">
        <v>2125</v>
      </c>
      <c r="B989" t="s">
        <v>2126</v>
      </c>
      <c r="C989" t="str">
        <f>IFERROR(VLOOKUP(Table1[[#This Row],[Ticker]],[1]!Table2[[Symbol]:[Industry]],2,FALSE),"-")</f>
        <v>-</v>
      </c>
      <c r="D989" t="s">
        <v>231</v>
      </c>
      <c r="E989">
        <v>2758.4405887500002</v>
      </c>
      <c r="F989">
        <v>123.75</v>
      </c>
      <c r="G989">
        <v>6.04230727312033</v>
      </c>
      <c r="H989">
        <v>32.183895463960297</v>
      </c>
      <c r="I989">
        <v>21.743161965197199</v>
      </c>
      <c r="J989">
        <v>-3.1054054169309002</v>
      </c>
      <c r="K989">
        <v>100.476952338305</v>
      </c>
      <c r="L989">
        <v>85.953767334448798</v>
      </c>
      <c r="M989">
        <v>69.8469533042162</v>
      </c>
      <c r="N989">
        <v>2.1951525505427898</v>
      </c>
      <c r="O989">
        <v>4.8969696969696797</v>
      </c>
      <c r="P989">
        <v>78.057553956834496</v>
      </c>
      <c r="Q989">
        <v>0.256592147556158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Row],[Ticker]],[1]!Table2[[Symbol]:[Industry]],2,FALSE),"-")</f>
        <v>-</v>
      </c>
      <c r="D990" t="s">
        <v>864</v>
      </c>
      <c r="E990">
        <v>2746.2421938150001</v>
      </c>
      <c r="F990">
        <v>516.15</v>
      </c>
      <c r="G990">
        <v>-38.0777926057103</v>
      </c>
      <c r="H990">
        <v>-2.1010974550142798</v>
      </c>
      <c r="I990">
        <v>-8.2697398402351006</v>
      </c>
      <c r="J990">
        <v>8.8738503453754696</v>
      </c>
      <c r="K990">
        <v>484.59540849455601</v>
      </c>
      <c r="L990">
        <v>487.35949704145901</v>
      </c>
      <c r="M990">
        <v>57.536794597959499</v>
      </c>
      <c r="N990">
        <v>1.04743387033075</v>
      </c>
      <c r="O990">
        <v>19.248280538603101</v>
      </c>
      <c r="P990">
        <v>32.652274479568199</v>
      </c>
      <c r="Q990">
        <v>-9.5027881604930003E-2</v>
      </c>
    </row>
    <row r="991" spans="1:17" x14ac:dyDescent="0.3">
      <c r="A991" t="s">
        <v>2129</v>
      </c>
      <c r="B991" t="s">
        <v>2130</v>
      </c>
      <c r="C991" t="str">
        <f>IFERROR(VLOOKUP(Table1[[#This Row],[Ticker]],[1]!Table2[[Symbol]:[Industry]],2,FALSE),"-")</f>
        <v>-</v>
      </c>
      <c r="D991" t="s">
        <v>1785</v>
      </c>
      <c r="E991">
        <v>2745.6948987259998</v>
      </c>
      <c r="F991">
        <v>57.59</v>
      </c>
      <c r="G991">
        <v>10.9718452384852</v>
      </c>
      <c r="H991">
        <v>1.4633682093367499</v>
      </c>
      <c r="I991">
        <v>-20.436405942738901</v>
      </c>
      <c r="J991">
        <v>4.7237310647447401</v>
      </c>
      <c r="K991">
        <v>53.754790435096702</v>
      </c>
      <c r="L991">
        <v>51.746272208082097</v>
      </c>
      <c r="M991">
        <v>72.012099041667796</v>
      </c>
      <c r="N991">
        <v>1.31156445114271</v>
      </c>
      <c r="O991">
        <v>20.5070324709151</v>
      </c>
      <c r="P991">
        <v>43.975000000000001</v>
      </c>
      <c r="Q991">
        <v>-1.5657509334410999E-2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Row],[Ticker]],[1]!Table2[[Symbol]:[Industry]],2,FALSE),"-")</f>
        <v>-</v>
      </c>
      <c r="D992" t="s">
        <v>46</v>
      </c>
      <c r="E992">
        <v>2722.135083525</v>
      </c>
      <c r="F992">
        <v>321.75</v>
      </c>
      <c r="G992">
        <v>20.172407298561801</v>
      </c>
      <c r="H992">
        <v>0.262468307442973</v>
      </c>
      <c r="I992">
        <v>7.3991987211705501</v>
      </c>
      <c r="J992">
        <v>9.2874608872084199</v>
      </c>
      <c r="K992">
        <v>302.02915818508302</v>
      </c>
      <c r="L992">
        <v>272.62382960206099</v>
      </c>
      <c r="M992">
        <v>70.194393812572898</v>
      </c>
      <c r="N992">
        <v>0.97901647643519696</v>
      </c>
      <c r="O992">
        <v>4.8640248640248602</v>
      </c>
      <c r="P992">
        <v>71.783235451147803</v>
      </c>
      <c r="Q992">
        <v>2.7944477804588998E-2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Row],[Ticker]],[1]!Table2[[Symbol]:[Industry]],2,FALSE),"-")</f>
        <v>-</v>
      </c>
      <c r="D993" t="s">
        <v>1448</v>
      </c>
      <c r="E993">
        <v>2716.3837565549902</v>
      </c>
      <c r="F993">
        <v>2992.05</v>
      </c>
      <c r="G993">
        <v>49.480324059106799</v>
      </c>
      <c r="H993">
        <v>18.113700803509801</v>
      </c>
      <c r="I993">
        <v>24.796256766568799</v>
      </c>
      <c r="J993">
        <v>23.0955053983431</v>
      </c>
      <c r="K993">
        <v>2435.15891163897</v>
      </c>
      <c r="L993">
        <v>2192.8282296724501</v>
      </c>
      <c r="M993">
        <v>78.203524203524495</v>
      </c>
      <c r="N993">
        <v>2.0426418005245699</v>
      </c>
      <c r="O993">
        <v>3.7215287177687402</v>
      </c>
      <c r="P993">
        <v>89.184660617748406</v>
      </c>
      <c r="Q993">
        <v>0.16725290103724799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Row],[Ticker]],[1]!Table2[[Symbol]:[Industry]],2,FALSE),"-")</f>
        <v>-</v>
      </c>
      <c r="D994" t="s">
        <v>416</v>
      </c>
      <c r="E994">
        <v>2711.4049559999999</v>
      </c>
      <c r="F994">
        <v>153.96</v>
      </c>
      <c r="G994">
        <v>60.988636169642398</v>
      </c>
      <c r="H994">
        <v>9.2748367732748207</v>
      </c>
      <c r="I994">
        <v>-9.1770587550525899</v>
      </c>
      <c r="J994">
        <v>1.2963382117664799</v>
      </c>
      <c r="K994">
        <v>137.84040967480399</v>
      </c>
      <c r="L994">
        <v>124.690911365524</v>
      </c>
      <c r="M994">
        <v>65.710436340928595</v>
      </c>
      <c r="N994">
        <v>1.5823740079422299</v>
      </c>
      <c r="O994">
        <v>10.418290465055801</v>
      </c>
      <c r="P994">
        <v>108.47664184157</v>
      </c>
      <c r="Q994">
        <v>8.1387013887811999E-2</v>
      </c>
    </row>
    <row r="995" spans="1:17" x14ac:dyDescent="0.3">
      <c r="A995" t="s">
        <v>2137</v>
      </c>
      <c r="B995" t="s">
        <v>2138</v>
      </c>
      <c r="C995" t="str">
        <f>IFERROR(VLOOKUP(Table1[[#This Row],[Ticker]],[1]!Table2[[Symbol]:[Industry]],2,FALSE),"-")</f>
        <v>-</v>
      </c>
      <c r="D995" t="s">
        <v>290</v>
      </c>
      <c r="E995">
        <v>2705.08628103</v>
      </c>
      <c r="F995">
        <v>1812.3</v>
      </c>
      <c r="G995">
        <v>7.1036770507133404</v>
      </c>
      <c r="H995">
        <v>1.1906158164721801</v>
      </c>
      <c r="I995">
        <v>-15.509473755736501</v>
      </c>
      <c r="J995">
        <v>-1.51631472696569</v>
      </c>
      <c r="K995">
        <v>1780.02837623445</v>
      </c>
      <c r="L995">
        <v>1673.1333215652801</v>
      </c>
      <c r="M995">
        <v>43.516097919229402</v>
      </c>
      <c r="N995">
        <v>0.92660846610187697</v>
      </c>
      <c r="O995">
        <v>17.3867461237102</v>
      </c>
      <c r="P995">
        <v>38.343511450381598</v>
      </c>
      <c r="Q995">
        <v>3.1863124713000001E-5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Row],[Ticker]],[1]!Table2[[Symbol]:[Industry]],2,FALSE),"-")</f>
        <v>-</v>
      </c>
      <c r="D996" t="s">
        <v>198</v>
      </c>
      <c r="E996">
        <v>2704.1773859999998</v>
      </c>
      <c r="F996">
        <v>871.25</v>
      </c>
      <c r="G996">
        <v>6.0076894317549003</v>
      </c>
      <c r="H996">
        <v>4.1653287320425099</v>
      </c>
      <c r="I996">
        <v>29.975898949133999</v>
      </c>
      <c r="J996">
        <v>3.0060042911344</v>
      </c>
      <c r="K996">
        <v>779.75852701057102</v>
      </c>
      <c r="L996">
        <v>679.24118465334004</v>
      </c>
      <c r="M996">
        <v>72.525379583120895</v>
      </c>
      <c r="N996">
        <v>0.81819387115102704</v>
      </c>
      <c r="O996">
        <v>1.71018651362984</v>
      </c>
      <c r="P996">
        <v>57.820849560728199</v>
      </c>
      <c r="Q996">
        <v>7.0731108597734002E-2</v>
      </c>
    </row>
    <row r="997" spans="1:17" x14ac:dyDescent="0.3">
      <c r="A997" t="s">
        <v>2141</v>
      </c>
      <c r="B997" t="s">
        <v>2142</v>
      </c>
      <c r="C997" t="str">
        <f>IFERROR(VLOOKUP(Table1[[#This Row],[Ticker]],[1]!Table2[[Symbol]:[Industry]],2,FALSE),"-")</f>
        <v>-</v>
      </c>
      <c r="D997" t="s">
        <v>46</v>
      </c>
      <c r="E997">
        <v>2704.1647730650002</v>
      </c>
      <c r="F997">
        <v>682.15</v>
      </c>
      <c r="G997">
        <v>-40.640304233020501</v>
      </c>
      <c r="H997">
        <v>-2.1443313552369601</v>
      </c>
      <c r="I997">
        <v>-23.826160615291101</v>
      </c>
      <c r="J997">
        <v>-0.840026968224582</v>
      </c>
      <c r="K997">
        <v>677.24620315610798</v>
      </c>
      <c r="L997">
        <v>697.36254515041503</v>
      </c>
      <c r="M997">
        <v>49.3762628494163</v>
      </c>
      <c r="N997">
        <v>0.72173840980486204</v>
      </c>
      <c r="O997">
        <v>24.019643773363601</v>
      </c>
      <c r="P997">
        <v>13.710618436406</v>
      </c>
      <c r="Q997">
        <v>1.8169174191222999E-2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Row],[Ticker]],[1]!Table2[[Symbol]:[Industry]],2,FALSE),"-")</f>
        <v>-</v>
      </c>
      <c r="D998" t="s">
        <v>198</v>
      </c>
      <c r="E998">
        <v>2697.94240984</v>
      </c>
      <c r="F998">
        <v>2886.2</v>
      </c>
      <c r="G998">
        <v>10.892256379973499</v>
      </c>
      <c r="H998">
        <v>0.82353931670889402</v>
      </c>
      <c r="I998">
        <v>2.5075841281432898</v>
      </c>
      <c r="J998">
        <v>-1.1869225701786299</v>
      </c>
      <c r="K998">
        <v>2801.0505511261099</v>
      </c>
      <c r="L998">
        <v>2531.1037982979501</v>
      </c>
      <c r="M998">
        <v>47.429062658449602</v>
      </c>
      <c r="N998">
        <v>0.47171328441703397</v>
      </c>
      <c r="O998">
        <v>5.1139907144342098</v>
      </c>
      <c r="P998">
        <v>45.3968413893856</v>
      </c>
      <c r="Q998">
        <v>5.4238578480236999E-2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Row],[Ticker]],[1]!Table2[[Symbol]:[Industry]],2,FALSE),"-")</f>
        <v>-</v>
      </c>
      <c r="D999" t="s">
        <v>548</v>
      </c>
      <c r="E999">
        <v>2693.5303666589998</v>
      </c>
      <c r="F999">
        <v>194.59</v>
      </c>
      <c r="G999">
        <v>37.831078454304702</v>
      </c>
      <c r="H999">
        <v>2.2617149753325001</v>
      </c>
      <c r="I999">
        <v>1.22294976025272</v>
      </c>
      <c r="J999">
        <v>2.8509263491728598</v>
      </c>
      <c r="K999">
        <v>194.940448987736</v>
      </c>
      <c r="L999">
        <v>182.47783921717601</v>
      </c>
      <c r="M999">
        <v>51.898257400256</v>
      </c>
      <c r="N999">
        <v>0.70984171481677505</v>
      </c>
      <c r="O999">
        <v>19.225037257824098</v>
      </c>
      <c r="P999">
        <v>68.841648590021606</v>
      </c>
      <c r="Q999">
        <v>-1.3211841546409E-2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Row],[Ticker]],[1]!Table2[[Symbol]:[Industry]],2,FALSE),"-")</f>
        <v>-</v>
      </c>
      <c r="D1000" t="s">
        <v>255</v>
      </c>
      <c r="E1000">
        <v>2687.02045524</v>
      </c>
      <c r="F1000">
        <v>6155.4</v>
      </c>
      <c r="G1000">
        <v>191.67464312105801</v>
      </c>
      <c r="H1000">
        <v>-6.3662202704395501</v>
      </c>
      <c r="I1000">
        <v>48.5288060985973</v>
      </c>
      <c r="J1000">
        <v>1.4644015264778301</v>
      </c>
      <c r="K1000">
        <v>5589.9204705244902</v>
      </c>
      <c r="L1000">
        <v>4232.9038760907697</v>
      </c>
      <c r="M1000">
        <v>48.2137685750453</v>
      </c>
      <c r="N1000">
        <v>0.11555287347851501</v>
      </c>
      <c r="O1000">
        <v>9.8247067615427</v>
      </c>
      <c r="P1000">
        <v>231.36304909560701</v>
      </c>
      <c r="Q1000">
        <v>0.10304648817689301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Row],[Ticker]],[1]!Table2[[Symbol]:[Industry]],2,FALSE),"-")</f>
        <v>-</v>
      </c>
      <c r="D1001" t="s">
        <v>628</v>
      </c>
      <c r="E1001">
        <v>2684.8135480999999</v>
      </c>
      <c r="F1001">
        <v>31.63</v>
      </c>
      <c r="G1001">
        <v>7.60130513136607</v>
      </c>
      <c r="H1001">
        <v>30.478723549785101</v>
      </c>
      <c r="I1001">
        <v>19.065697026403502</v>
      </c>
      <c r="J1001">
        <v>19.289670343682101</v>
      </c>
      <c r="M1001">
        <v>100</v>
      </c>
      <c r="O1001">
        <v>0</v>
      </c>
      <c r="P1001">
        <v>40.577777777777698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Row],[Ticker]],[1]!Table2[[Symbol]:[Industry]],2,FALSE),"-")</f>
        <v>-</v>
      </c>
      <c r="E1002">
        <v>2683.4612500799999</v>
      </c>
      <c r="F1002">
        <v>539.1</v>
      </c>
      <c r="G1002">
        <v>103.10338371442</v>
      </c>
      <c r="H1002">
        <v>-11.642511061065001</v>
      </c>
      <c r="I1002">
        <v>8.7580225795584106</v>
      </c>
      <c r="J1002">
        <v>-0.23125064743520299</v>
      </c>
      <c r="K1002">
        <v>504.66740377380398</v>
      </c>
      <c r="L1002">
        <v>400.18760419870898</v>
      </c>
      <c r="M1002">
        <v>58.1621775299717</v>
      </c>
      <c r="N1002">
        <v>0.45742296880288902</v>
      </c>
      <c r="O1002">
        <v>14.6355036171396</v>
      </c>
      <c r="P1002">
        <v>177.88659793814401</v>
      </c>
    </row>
    <row r="1003" spans="1:17" x14ac:dyDescent="0.3">
      <c r="A1003" t="s">
        <v>2153</v>
      </c>
      <c r="B1003" t="s">
        <v>2154</v>
      </c>
      <c r="C1003" t="str">
        <f>IFERROR(VLOOKUP(Table1[[#This Row],[Ticker]],[1]!Table2[[Symbol]:[Industry]],2,FALSE),"-")</f>
        <v>-</v>
      </c>
      <c r="D1003" t="s">
        <v>400</v>
      </c>
      <c r="E1003">
        <v>2681.1213485799999</v>
      </c>
      <c r="F1003">
        <v>53.54</v>
      </c>
      <c r="G1003">
        <v>-37.726914512218499</v>
      </c>
      <c r="H1003">
        <v>-5.0316522672082904</v>
      </c>
      <c r="I1003">
        <v>-40.277996882964501</v>
      </c>
      <c r="J1003">
        <v>-0.896436222702087</v>
      </c>
      <c r="K1003">
        <v>54.419602289534801</v>
      </c>
      <c r="L1003">
        <v>61.155568122065098</v>
      </c>
      <c r="M1003">
        <v>54.323824684202897</v>
      </c>
      <c r="N1003">
        <v>0.92414665333243595</v>
      </c>
      <c r="O1003">
        <v>56.985431453119098</v>
      </c>
      <c r="P1003">
        <v>11.3097713097713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Row],[Ticker]],[1]!Table2[[Symbol]:[Industry]],2,FALSE),"-")</f>
        <v>-</v>
      </c>
      <c r="D1004" t="s">
        <v>1342</v>
      </c>
      <c r="E1004">
        <v>2678.0777779499999</v>
      </c>
      <c r="F1004">
        <v>508.35</v>
      </c>
      <c r="G1004">
        <v>66.027618083028798</v>
      </c>
      <c r="H1004">
        <v>23.125512340538599</v>
      </c>
      <c r="I1004">
        <v>91.380938519070597</v>
      </c>
      <c r="J1004">
        <v>9.9390392076372507</v>
      </c>
      <c r="K1004">
        <v>407.43817721279697</v>
      </c>
      <c r="L1004">
        <v>312.84276327094602</v>
      </c>
      <c r="M1004">
        <v>67.835626698059997</v>
      </c>
      <c r="N1004">
        <v>1.1262063425558</v>
      </c>
      <c r="O1004">
        <v>6.4227402380249803</v>
      </c>
      <c r="P1004">
        <v>140.18426647767501</v>
      </c>
      <c r="Q1004">
        <v>6.9610802881285003E-2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Row],[Ticker]],[1]!Table2[[Symbol]:[Industry]],2,FALSE),"-")</f>
        <v>-</v>
      </c>
      <c r="D1005" t="s">
        <v>68</v>
      </c>
      <c r="E1005">
        <v>2672.2867500000002</v>
      </c>
      <c r="F1005">
        <v>996.75</v>
      </c>
      <c r="G1005">
        <v>319.66252045906498</v>
      </c>
      <c r="H1005">
        <v>-22.773753023173299</v>
      </c>
      <c r="I1005">
        <v>75.5912818739952</v>
      </c>
      <c r="J1005">
        <v>-7.1075681704918603</v>
      </c>
      <c r="K1005">
        <v>1165.9542840045201</v>
      </c>
      <c r="L1005">
        <v>911.59153187134098</v>
      </c>
      <c r="M1005">
        <v>19.0723288289824</v>
      </c>
      <c r="N1005">
        <v>0.77675217060492197</v>
      </c>
      <c r="O1005">
        <v>59.317782794080699</v>
      </c>
      <c r="P1005">
        <v>355.13698630136901</v>
      </c>
      <c r="Q1005">
        <v>0.16624672989960201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Row],[Ticker]],[1]!Table2[[Symbol]:[Industry]],2,FALSE),"-")</f>
        <v>-</v>
      </c>
      <c r="D1006" t="s">
        <v>133</v>
      </c>
      <c r="E1006">
        <v>2667.3980537500001</v>
      </c>
      <c r="F1006">
        <v>751.7</v>
      </c>
      <c r="G1006">
        <v>64.985968717848394</v>
      </c>
      <c r="H1006">
        <v>4.11118941245463</v>
      </c>
      <c r="I1006">
        <v>15.0595732513433</v>
      </c>
      <c r="J1006">
        <v>2.22842968948189</v>
      </c>
      <c r="K1006">
        <v>723.00959041744602</v>
      </c>
      <c r="L1006">
        <v>633.94550501777303</v>
      </c>
      <c r="M1006">
        <v>66.891070948118795</v>
      </c>
      <c r="N1006">
        <v>0.67966565843676596</v>
      </c>
      <c r="O1006">
        <v>18.059066116801901</v>
      </c>
      <c r="P1006">
        <v>130.33552933966601</v>
      </c>
      <c r="Q1006">
        <v>7.1969300954265E-2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Row],[Ticker]],[1]!Table2[[Symbol]:[Industry]],2,FALSE),"-")</f>
        <v>-</v>
      </c>
      <c r="D1007" t="s">
        <v>24</v>
      </c>
      <c r="E1007">
        <v>2663.68980702</v>
      </c>
      <c r="F1007">
        <v>320.10000000000002</v>
      </c>
      <c r="G1007">
        <v>-28.867711528920999</v>
      </c>
      <c r="H1007">
        <v>3.6284232494848498</v>
      </c>
      <c r="I1007">
        <v>-17.7874184789009</v>
      </c>
      <c r="J1007">
        <v>6.3065518432044003</v>
      </c>
      <c r="K1007">
        <v>299.38522797234202</v>
      </c>
      <c r="L1007">
        <v>293.30327511448598</v>
      </c>
      <c r="M1007">
        <v>69.254624419918699</v>
      </c>
      <c r="N1007">
        <v>0.54775389621508797</v>
      </c>
      <c r="O1007">
        <v>19.962511715089001</v>
      </c>
      <c r="P1007">
        <v>28.348035284683199</v>
      </c>
      <c r="Q1007">
        <v>-6.5475486293471996E-2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Row],[Ticker]],[1]!Table2[[Symbol]:[Industry]],2,FALSE),"-")</f>
        <v>-</v>
      </c>
      <c r="D1008" t="s">
        <v>77</v>
      </c>
      <c r="E1008">
        <v>2663.3882842799999</v>
      </c>
      <c r="F1008">
        <v>968.6</v>
      </c>
      <c r="G1008">
        <v>193.88771320408699</v>
      </c>
      <c r="H1008">
        <v>2.16050456761812</v>
      </c>
      <c r="I1008">
        <v>30.7531567139721</v>
      </c>
      <c r="J1008">
        <v>-0.85202187773871496</v>
      </c>
      <c r="K1008">
        <v>887.69317764851098</v>
      </c>
      <c r="L1008">
        <v>728.164668787192</v>
      </c>
      <c r="M1008">
        <v>73.083161768878</v>
      </c>
      <c r="N1008">
        <v>1.33429692765929</v>
      </c>
      <c r="O1008">
        <v>1.38344001651868</v>
      </c>
      <c r="P1008">
        <v>226.457701381867</v>
      </c>
      <c r="Q1008">
        <v>5.9932380375254002E-2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Row],[Ticker]],[1]!Table2[[Symbol]:[Industry]],2,FALSE),"-")</f>
        <v>-</v>
      </c>
      <c r="D1009" t="s">
        <v>130</v>
      </c>
      <c r="E1009">
        <v>2663.05322609</v>
      </c>
      <c r="F1009">
        <v>184.3</v>
      </c>
      <c r="G1009">
        <v>-14.782646006224599</v>
      </c>
      <c r="H1009">
        <v>10.91248264881</v>
      </c>
      <c r="I1009">
        <v>-15.7868493719246</v>
      </c>
      <c r="J1009">
        <v>9.8570928246809295</v>
      </c>
      <c r="K1009">
        <v>168.22919780553201</v>
      </c>
      <c r="L1009">
        <v>164.96115742012901</v>
      </c>
      <c r="M1009">
        <v>69.336040329653898</v>
      </c>
      <c r="N1009">
        <v>2.3683713272039699</v>
      </c>
      <c r="O1009">
        <v>15.4639175257731</v>
      </c>
      <c r="P1009">
        <v>36.518518518518498</v>
      </c>
      <c r="Q1009">
        <v>2.3875801814369998E-3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Row],[Ticker]],[1]!Table2[[Symbol]:[Industry]],2,FALSE),"-")</f>
        <v>-</v>
      </c>
      <c r="D1010" t="s">
        <v>24</v>
      </c>
      <c r="E1010">
        <v>2660.8970860019999</v>
      </c>
      <c r="F1010">
        <v>51.69</v>
      </c>
      <c r="G1010">
        <v>-51.451835930866501</v>
      </c>
      <c r="H1010">
        <v>-10.2505693795077</v>
      </c>
      <c r="I1010">
        <v>-40.203642730334401</v>
      </c>
      <c r="J1010">
        <v>-4.1847724288185697</v>
      </c>
      <c r="K1010">
        <v>53.288250464561997</v>
      </c>
      <c r="M1010">
        <v>54.874530438487298</v>
      </c>
      <c r="N1010">
        <v>0.97795416102201005</v>
      </c>
      <c r="O1010">
        <v>59.411878506480903</v>
      </c>
      <c r="P1010">
        <v>5.4897959183673297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Row],[Ticker]],[1]!Table2[[Symbol]:[Industry]],2,FALSE),"-")</f>
        <v>-</v>
      </c>
      <c r="D1011" t="s">
        <v>916</v>
      </c>
      <c r="E1011">
        <v>2658.7219844249998</v>
      </c>
      <c r="F1011">
        <v>403.45</v>
      </c>
      <c r="G1011">
        <v>-0.82074276804699398</v>
      </c>
      <c r="H1011">
        <v>19.165369334703101</v>
      </c>
      <c r="I1011">
        <v>10.6436491269905</v>
      </c>
      <c r="J1011">
        <v>-3.1694541705512198</v>
      </c>
      <c r="K1011">
        <v>376.44693018031398</v>
      </c>
      <c r="M1011">
        <v>45.112303584318802</v>
      </c>
      <c r="N1011">
        <v>0.80888199603751598</v>
      </c>
      <c r="O1011">
        <v>17.709753377122301</v>
      </c>
      <c r="P1011">
        <v>42.965981573352202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Row],[Ticker]],[1]!Table2[[Symbol]:[Industry]],2,FALSE),"-")</f>
        <v>-</v>
      </c>
      <c r="D1012" t="s">
        <v>60</v>
      </c>
      <c r="E1012">
        <v>2652.76810535</v>
      </c>
      <c r="F1012">
        <v>625.75</v>
      </c>
      <c r="G1012">
        <v>40.4314763043011</v>
      </c>
      <c r="H1012">
        <v>5.6101656301634097</v>
      </c>
      <c r="I1012">
        <v>61.853348795032801</v>
      </c>
      <c r="J1012">
        <v>-1.3825930090412899</v>
      </c>
      <c r="K1012">
        <v>532.94392766836995</v>
      </c>
      <c r="L1012">
        <v>438.42852760608798</v>
      </c>
      <c r="M1012">
        <v>66.380232507503393</v>
      </c>
      <c r="N1012">
        <v>0.37258191806339702</v>
      </c>
      <c r="O1012">
        <v>2.2293248102277201</v>
      </c>
      <c r="P1012">
        <v>137.43235225778199</v>
      </c>
      <c r="Q1012">
        <v>-8.1286344568534993E-2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Row],[Ticker]],[1]!Table2[[Symbol]:[Industry]],2,FALSE),"-")</f>
        <v>-</v>
      </c>
      <c r="D1013" t="s">
        <v>497</v>
      </c>
      <c r="E1013">
        <v>2650.9092713</v>
      </c>
      <c r="F1013">
        <v>3116.2</v>
      </c>
      <c r="G1013">
        <v>56.259597810039899</v>
      </c>
      <c r="H1013">
        <v>20.1425409809362</v>
      </c>
      <c r="I1013">
        <v>89.414376764628997</v>
      </c>
      <c r="J1013">
        <v>19.916611463797899</v>
      </c>
      <c r="K1013">
        <v>2422.9385094876102</v>
      </c>
      <c r="L1013">
        <v>1901.5073264223399</v>
      </c>
      <c r="M1013">
        <v>66.094799216691499</v>
      </c>
      <c r="N1013">
        <v>1.69554961896429</v>
      </c>
      <c r="O1013">
        <v>8.4333483088376795</v>
      </c>
      <c r="P1013">
        <v>141.033375875004</v>
      </c>
      <c r="Q1013">
        <v>3.804749704232E-3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Row],[Ticker]],[1]!Table2[[Symbol]:[Industry]],2,FALSE),"-")</f>
        <v>-</v>
      </c>
      <c r="D1014" t="s">
        <v>400</v>
      </c>
      <c r="E1014">
        <v>2645.0929675049902</v>
      </c>
      <c r="F1014">
        <v>799.45</v>
      </c>
      <c r="G1014">
        <v>26.752739636760801</v>
      </c>
      <c r="H1014">
        <v>7.9017328637035504</v>
      </c>
      <c r="I1014">
        <v>-9.6762097778319003</v>
      </c>
      <c r="J1014">
        <v>12.3457877358383</v>
      </c>
      <c r="K1014">
        <v>717.65841378434004</v>
      </c>
      <c r="L1014">
        <v>675.39019170327595</v>
      </c>
      <c r="M1014">
        <v>74.293681951401595</v>
      </c>
      <c r="N1014">
        <v>1.3119807425997301</v>
      </c>
      <c r="O1014">
        <v>5.9478391394083197</v>
      </c>
      <c r="P1014">
        <v>64.835051546391696</v>
      </c>
      <c r="Q1014">
        <v>-4.6426246536390003E-3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Row],[Ticker]],[1]!Table2[[Symbol]:[Industry]],2,FALSE),"-")</f>
        <v>-</v>
      </c>
      <c r="D1015" t="s">
        <v>1656</v>
      </c>
      <c r="E1015">
        <v>2644.090741</v>
      </c>
      <c r="F1015">
        <v>60.53</v>
      </c>
      <c r="G1015">
        <v>-10.1525068643941</v>
      </c>
      <c r="H1015">
        <v>-6.6628369456214802</v>
      </c>
      <c r="I1015">
        <v>-4.5309513212341797</v>
      </c>
      <c r="J1015">
        <v>-5.0442689937533798</v>
      </c>
      <c r="K1015">
        <v>62.464204582459899</v>
      </c>
      <c r="L1015">
        <v>58.767800502480597</v>
      </c>
      <c r="M1015">
        <v>53.860821394049402</v>
      </c>
      <c r="N1015">
        <v>1.6157781733513099</v>
      </c>
      <c r="O1015">
        <v>8.9542375681480308</v>
      </c>
      <c r="P1015">
        <v>23.253919771940499</v>
      </c>
      <c r="Q1015">
        <v>-2.7484158448541001E-2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Row],[Ticker]],[1]!Table2[[Symbol]:[Industry]],2,FALSE),"-")</f>
        <v>-</v>
      </c>
      <c r="D1016" t="s">
        <v>513</v>
      </c>
      <c r="E1016">
        <v>2639.9159367980001</v>
      </c>
      <c r="F1016">
        <v>110.39</v>
      </c>
      <c r="G1016">
        <v>110.577778113817</v>
      </c>
      <c r="H1016">
        <v>6.4108604184228604</v>
      </c>
      <c r="I1016">
        <v>13.963559625292801</v>
      </c>
      <c r="J1016">
        <v>1.6357468248364599</v>
      </c>
      <c r="K1016">
        <v>104.658053268464</v>
      </c>
      <c r="L1016">
        <v>85.743541416053404</v>
      </c>
      <c r="M1016">
        <v>47.600002902596898</v>
      </c>
      <c r="N1016">
        <v>0.90057487487555599</v>
      </c>
      <c r="O1016">
        <v>13.687834042938601</v>
      </c>
      <c r="P1016">
        <v>141.026200873362</v>
      </c>
      <c r="Q1016">
        <v>-1.311793973941E-3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Row],[Ticker]],[1]!Table2[[Symbol]:[Industry]],2,FALSE),"-")</f>
        <v>-</v>
      </c>
      <c r="D1017" t="s">
        <v>416</v>
      </c>
      <c r="E1017">
        <v>2629.94357016</v>
      </c>
      <c r="F1017">
        <v>638.6</v>
      </c>
      <c r="G1017">
        <v>-37.831243532723299</v>
      </c>
      <c r="H1017">
        <v>-5.7086826947639304</v>
      </c>
      <c r="I1017">
        <v>-21.230468351492298</v>
      </c>
      <c r="J1017">
        <v>-6.93693239460135E-2</v>
      </c>
      <c r="K1017">
        <v>636.19900659988696</v>
      </c>
      <c r="L1017">
        <v>655.02953291862696</v>
      </c>
      <c r="M1017">
        <v>65.356556650366002</v>
      </c>
      <c r="N1017">
        <v>0.72163984222266098</v>
      </c>
      <c r="O1017">
        <v>25.062637018477901</v>
      </c>
      <c r="P1017">
        <v>8.5500594934557306</v>
      </c>
      <c r="Q1017">
        <v>1.5118807627681001E-2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Row],[Ticker]],[1]!Table2[[Symbol]:[Industry]],2,FALSE),"-")</f>
        <v>-</v>
      </c>
      <c r="D1018" t="s">
        <v>296</v>
      </c>
      <c r="E1018">
        <v>2627.556132485</v>
      </c>
      <c r="F1018">
        <v>622.54999999999995</v>
      </c>
      <c r="G1018">
        <v>468.89014964219302</v>
      </c>
      <c r="H1018">
        <v>2.8088711799328001</v>
      </c>
      <c r="I1018">
        <v>53.524278613729102</v>
      </c>
      <c r="J1018">
        <v>6.3155920026683097</v>
      </c>
      <c r="K1018">
        <v>579.16730739592902</v>
      </c>
      <c r="L1018">
        <v>443.93841250914801</v>
      </c>
      <c r="M1018">
        <v>75.212470098306397</v>
      </c>
      <c r="N1018">
        <v>0.82143106639372798</v>
      </c>
      <c r="O1018">
        <v>19.500441731587799</v>
      </c>
      <c r="P1018">
        <v>526.93856998992896</v>
      </c>
      <c r="Q1018">
        <v>0.175723909412588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Row],[Ticker]],[1]!Table2[[Symbol]:[Industry]],2,FALSE),"-")</f>
        <v>-</v>
      </c>
      <c r="D1019" t="s">
        <v>130</v>
      </c>
      <c r="E1019">
        <v>2615.3929030109998</v>
      </c>
      <c r="F1019">
        <v>193.81</v>
      </c>
      <c r="G1019">
        <v>108.468287962185</v>
      </c>
      <c r="H1019">
        <v>8.3730477857400096</v>
      </c>
      <c r="I1019">
        <v>11.5790678416546</v>
      </c>
      <c r="J1019">
        <v>9.8682958777406</v>
      </c>
      <c r="K1019">
        <v>168.12605250876001</v>
      </c>
      <c r="L1019">
        <v>138.96062744358699</v>
      </c>
      <c r="M1019">
        <v>69.468693876467398</v>
      </c>
      <c r="N1019">
        <v>0.99006364730871899</v>
      </c>
      <c r="O1019">
        <v>5.3196429492802197</v>
      </c>
      <c r="P1019">
        <v>149.916183107672</v>
      </c>
      <c r="Q1019">
        <v>0.15457813089157599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Row],[Ticker]],[1]!Table2[[Symbol]:[Industry]],2,FALSE),"-")</f>
        <v>-</v>
      </c>
      <c r="E1020">
        <v>2607.25</v>
      </c>
      <c r="F1020">
        <v>521.45000000000005</v>
      </c>
      <c r="G1020">
        <v>121.99888990617301</v>
      </c>
      <c r="H1020">
        <v>-11.7570853160755</v>
      </c>
      <c r="I1020">
        <v>133.463281801211</v>
      </c>
      <c r="J1020">
        <v>-8.2387317714510093</v>
      </c>
      <c r="K1020">
        <v>553.34567352410897</v>
      </c>
      <c r="M1020">
        <v>29.7758679086099</v>
      </c>
      <c r="N1020">
        <v>0.33568043390114199</v>
      </c>
      <c r="O1020">
        <v>37.453255345670698</v>
      </c>
      <c r="P1020">
        <v>160.72499999999999</v>
      </c>
    </row>
    <row r="1021" spans="1:17" x14ac:dyDescent="0.3">
      <c r="A1021" t="s">
        <v>2189</v>
      </c>
      <c r="B1021" t="s">
        <v>2190</v>
      </c>
      <c r="C1021" t="str">
        <f>IFERROR(VLOOKUP(Table1[[#This Row],[Ticker]],[1]!Table2[[Symbol]:[Industry]],2,FALSE),"-")</f>
        <v>-</v>
      </c>
      <c r="D1021" t="s">
        <v>379</v>
      </c>
      <c r="E1021">
        <v>2604.9985509599901</v>
      </c>
      <c r="F1021">
        <v>226.2</v>
      </c>
      <c r="G1021">
        <v>-24.326864741943499</v>
      </c>
      <c r="H1021">
        <v>-6.4926471676183901</v>
      </c>
      <c r="I1021">
        <v>-57.674499306429702</v>
      </c>
      <c r="J1021">
        <v>5.9963436388948796</v>
      </c>
      <c r="K1021">
        <v>225.96864925879399</v>
      </c>
      <c r="L1021">
        <v>261.78780454732703</v>
      </c>
      <c r="M1021">
        <v>72.913456808678305</v>
      </c>
      <c r="N1021">
        <v>0.64421069981335899</v>
      </c>
      <c r="O1021">
        <v>90.8709106984969</v>
      </c>
      <c r="P1021">
        <v>18.120104438642201</v>
      </c>
      <c r="Q1021">
        <v>-4.5200138234201E-2</v>
      </c>
    </row>
    <row r="1022" spans="1:17" x14ac:dyDescent="0.3">
      <c r="A1022" t="s">
        <v>2191</v>
      </c>
      <c r="B1022" t="s">
        <v>2192</v>
      </c>
      <c r="C1022" t="str">
        <f>IFERROR(VLOOKUP(Table1[[#This Row],[Ticker]],[1]!Table2[[Symbol]:[Industry]],2,FALSE),"-")</f>
        <v>-</v>
      </c>
      <c r="D1022" t="s">
        <v>1574</v>
      </c>
      <c r="E1022">
        <v>2597.8543480500002</v>
      </c>
      <c r="F1022">
        <v>628.54999999999995</v>
      </c>
      <c r="G1022">
        <v>-39.995061258472397</v>
      </c>
      <c r="H1022">
        <v>-16.583411334859001</v>
      </c>
      <c r="I1022">
        <v>-39.606835735868401</v>
      </c>
      <c r="J1022">
        <v>-3.3132023957043999</v>
      </c>
      <c r="K1022">
        <v>684.10457622058595</v>
      </c>
      <c r="L1022">
        <v>718.19625851517196</v>
      </c>
      <c r="M1022">
        <v>31.234977779615601</v>
      </c>
      <c r="N1022">
        <v>1.10096236808304</v>
      </c>
      <c r="O1022">
        <v>43.982181210723098</v>
      </c>
      <c r="P1022">
        <v>1.15876720045062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Row],[Ticker]],[1]!Table2[[Symbol]:[Industry]],2,FALSE),"-")</f>
        <v>-</v>
      </c>
      <c r="D1023" t="s">
        <v>1339</v>
      </c>
      <c r="E1023">
        <v>2580.8388</v>
      </c>
      <c r="F1023">
        <v>999.99</v>
      </c>
      <c r="G1023">
        <v>-26.310633903350201</v>
      </c>
      <c r="H1023">
        <v>-3.4313875513258401</v>
      </c>
      <c r="I1023">
        <v>-14.8462420083127</v>
      </c>
      <c r="J1023">
        <v>-2.20226514018883</v>
      </c>
      <c r="K1023">
        <v>999.99527414911699</v>
      </c>
      <c r="L1023">
        <v>999.99645650447201</v>
      </c>
      <c r="M1023">
        <v>55.379180563809697</v>
      </c>
      <c r="N1023">
        <v>0.95728412965674503</v>
      </c>
      <c r="O1023">
        <v>3.0010300103000902</v>
      </c>
      <c r="P1023">
        <v>3.09175257731959</v>
      </c>
      <c r="Q1023">
        <v>-0.101916752053546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Row],[Ticker]],[1]!Table2[[Symbol]:[Industry]],2,FALSE),"-")</f>
        <v>-</v>
      </c>
      <c r="D1024" t="s">
        <v>60</v>
      </c>
      <c r="E1024">
        <v>2574.86079651</v>
      </c>
      <c r="F1024">
        <v>304.17</v>
      </c>
      <c r="G1024">
        <v>131.02439147736001</v>
      </c>
      <c r="H1024">
        <v>23.7824102083882</v>
      </c>
      <c r="I1024">
        <v>132.14523180411101</v>
      </c>
      <c r="J1024">
        <v>1.9609291784459</v>
      </c>
      <c r="K1024">
        <v>238.97200813830699</v>
      </c>
      <c r="L1024">
        <v>183.42219775500899</v>
      </c>
      <c r="M1024">
        <v>86.325066238163998</v>
      </c>
      <c r="N1024">
        <v>1.1008213527189901</v>
      </c>
      <c r="O1024">
        <v>0.83834697701943295</v>
      </c>
      <c r="P1024">
        <v>171.944568618685</v>
      </c>
      <c r="Q1024">
        <v>3.1249159854150999E-2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Row],[Ticker]],[1]!Table2[[Symbol]:[Industry]],2,FALSE),"-")</f>
        <v>-</v>
      </c>
      <c r="D1025" t="s">
        <v>303</v>
      </c>
      <c r="E1025">
        <v>2573.6141837999999</v>
      </c>
      <c r="F1025">
        <v>144.1</v>
      </c>
      <c r="G1025">
        <v>34.694952688828501</v>
      </c>
      <c r="H1025">
        <v>0.95479398477230204</v>
      </c>
      <c r="I1025">
        <v>1.69237505598163</v>
      </c>
      <c r="J1025">
        <v>6.2460891749939202</v>
      </c>
      <c r="K1025">
        <v>137.59265998103001</v>
      </c>
      <c r="L1025">
        <v>125.45237652463101</v>
      </c>
      <c r="M1025">
        <v>65.476709205350502</v>
      </c>
      <c r="N1025">
        <v>0.67205996693529002</v>
      </c>
      <c r="O1025">
        <v>7.4253990284524702</v>
      </c>
      <c r="P1025">
        <v>82.289690069576196</v>
      </c>
      <c r="Q1025">
        <v>0.14128002647927099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Row],[Ticker]],[1]!Table2[[Symbol]:[Industry]],2,FALSE),"-")</f>
        <v>-</v>
      </c>
      <c r="D1026" t="s">
        <v>400</v>
      </c>
      <c r="E1026">
        <v>2564.87548887</v>
      </c>
      <c r="F1026">
        <v>233.46</v>
      </c>
      <c r="G1026">
        <v>-19.9022473946902</v>
      </c>
      <c r="H1026">
        <v>-5.8348887954875401</v>
      </c>
      <c r="I1026">
        <v>-5.8037385052767601</v>
      </c>
      <c r="J1026">
        <v>5.0006268616186604</v>
      </c>
      <c r="K1026">
        <v>228.086339828154</v>
      </c>
      <c r="L1026">
        <v>213.24233213598799</v>
      </c>
      <c r="M1026">
        <v>54.006776906056402</v>
      </c>
      <c r="N1026">
        <v>0.88435709386053996</v>
      </c>
      <c r="O1026">
        <v>12.203375310545599</v>
      </c>
      <c r="P1026">
        <v>30.4245810055866</v>
      </c>
      <c r="Q1026">
        <v>8.9979398340169995E-3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Row],[Ticker]],[1]!Table2[[Symbol]:[Industry]],2,FALSE),"-")</f>
        <v>-</v>
      </c>
      <c r="D1027" t="s">
        <v>400</v>
      </c>
      <c r="E1027">
        <v>2562.9079700000002</v>
      </c>
      <c r="F1027">
        <v>9987.9500000000007</v>
      </c>
      <c r="G1027">
        <v>-54.458860180465798</v>
      </c>
      <c r="H1027">
        <v>-7.4105866357263004</v>
      </c>
      <c r="I1027">
        <v>-43.599416317097997</v>
      </c>
      <c r="J1027">
        <v>-2.6101499383175399</v>
      </c>
      <c r="K1027">
        <v>10564.3574336603</v>
      </c>
      <c r="L1027">
        <v>12096.491188177</v>
      </c>
      <c r="M1027">
        <v>40.959080274888102</v>
      </c>
      <c r="N1027">
        <v>2.1712901778762199</v>
      </c>
      <c r="O1027">
        <v>98.158280728277504</v>
      </c>
      <c r="P1027">
        <v>1.71028513238289</v>
      </c>
      <c r="Q1027">
        <v>-0.107788509806995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Row],[Ticker]],[1]!Table2[[Symbol]:[Industry]],2,FALSE),"-")</f>
        <v>-</v>
      </c>
      <c r="D1028" t="s">
        <v>130</v>
      </c>
      <c r="E1028">
        <v>2561.9208909479999</v>
      </c>
      <c r="F1028">
        <v>48.33</v>
      </c>
      <c r="G1028">
        <v>17.571473866819399</v>
      </c>
      <c r="H1028">
        <v>9.8883937989941195</v>
      </c>
      <c r="I1028">
        <v>-1.1553457486091301</v>
      </c>
      <c r="J1028">
        <v>-1.86886234794045</v>
      </c>
      <c r="K1028">
        <v>43.657034093777099</v>
      </c>
      <c r="L1028">
        <v>38.730274193319197</v>
      </c>
      <c r="M1028">
        <v>54.420118583673201</v>
      </c>
      <c r="N1028">
        <v>1.0514399242952199</v>
      </c>
      <c r="O1028">
        <v>8.6281812538795801</v>
      </c>
      <c r="P1028">
        <v>58.980263157894697</v>
      </c>
      <c r="Q1028">
        <v>0.101788382726923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Row],[Ticker]],[1]!Table2[[Symbol]:[Industry]],2,FALSE),"-")</f>
        <v>-</v>
      </c>
      <c r="D1029" t="s">
        <v>21</v>
      </c>
      <c r="E1029">
        <v>2559.59118954</v>
      </c>
      <c r="F1029">
        <v>392.7</v>
      </c>
      <c r="G1029">
        <v>37.280284655283303</v>
      </c>
      <c r="H1029">
        <v>-3.0297029975675498</v>
      </c>
      <c r="I1029">
        <v>-21.888495529439499</v>
      </c>
      <c r="J1029">
        <v>13.123050925182699</v>
      </c>
      <c r="K1029">
        <v>364.53028980495702</v>
      </c>
      <c r="L1029">
        <v>372.82962373859698</v>
      </c>
      <c r="M1029">
        <v>78.862443445473403</v>
      </c>
      <c r="N1029">
        <v>1.4926859373271899</v>
      </c>
      <c r="O1029">
        <v>75.897631779984707</v>
      </c>
      <c r="P1029">
        <v>76.098654708520101</v>
      </c>
      <c r="Q1029">
        <v>0.112008053344177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Row],[Ticker]],[1]!Table2[[Symbol]:[Industry]],2,FALSE),"-")</f>
        <v>-</v>
      </c>
      <c r="D1030" t="s">
        <v>130</v>
      </c>
      <c r="E1030">
        <v>2544.2975039099902</v>
      </c>
      <c r="F1030">
        <v>368.45</v>
      </c>
      <c r="G1030">
        <v>-16.430519385874401</v>
      </c>
      <c r="H1030">
        <v>13.0998705031901</v>
      </c>
      <c r="I1030">
        <v>-4.9661274908368904</v>
      </c>
      <c r="J1030">
        <v>5.68000334509472</v>
      </c>
      <c r="M1030">
        <v>51.934337417485203</v>
      </c>
      <c r="O1030">
        <v>8.5628986293934108</v>
      </c>
      <c r="P1030">
        <v>18.854838709677399</v>
      </c>
    </row>
    <row r="1031" spans="1:17" x14ac:dyDescent="0.3">
      <c r="A1031" t="s">
        <v>2209</v>
      </c>
      <c r="B1031" t="s">
        <v>2210</v>
      </c>
      <c r="C1031" t="str">
        <f>IFERROR(VLOOKUP(Table1[[#This Row],[Ticker]],[1]!Table2[[Symbol]:[Industry]],2,FALSE),"-")</f>
        <v>-</v>
      </c>
      <c r="D1031" t="s">
        <v>287</v>
      </c>
      <c r="E1031">
        <v>2540.18707154</v>
      </c>
      <c r="F1031">
        <v>432.7</v>
      </c>
      <c r="G1031">
        <v>-16.7247152000452</v>
      </c>
      <c r="H1031">
        <v>2.9582181247061898</v>
      </c>
      <c r="I1031">
        <v>-17.204360027042199</v>
      </c>
      <c r="J1031">
        <v>3.4699263883562899</v>
      </c>
      <c r="K1031">
        <v>407.05038078180701</v>
      </c>
      <c r="L1031">
        <v>406.92120443974602</v>
      </c>
      <c r="M1031">
        <v>67.233954710089705</v>
      </c>
      <c r="N1031">
        <v>0.944958475066486</v>
      </c>
      <c r="O1031">
        <v>23.850242662352599</v>
      </c>
      <c r="P1031">
        <v>30.7843433580172</v>
      </c>
      <c r="Q1031">
        <v>-6.5221955395332001E-2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Row],[Ticker]],[1]!Table2[[Symbol]:[Industry]],2,FALSE),"-")</f>
        <v>-</v>
      </c>
      <c r="D1032" t="s">
        <v>290</v>
      </c>
      <c r="E1032">
        <v>2536.7478707999999</v>
      </c>
      <c r="F1032">
        <v>1750.65</v>
      </c>
      <c r="G1032">
        <v>545.59495043746699</v>
      </c>
      <c r="H1032">
        <v>-1.6978742869896499</v>
      </c>
      <c r="I1032">
        <v>98.037566588999795</v>
      </c>
      <c r="J1032">
        <v>-6.1808825080090699</v>
      </c>
      <c r="K1032">
        <v>1573.12657123896</v>
      </c>
      <c r="L1032">
        <v>1082.1977136318801</v>
      </c>
      <c r="M1032">
        <v>56.176010768934098</v>
      </c>
      <c r="N1032">
        <v>1.3447266881367499</v>
      </c>
      <c r="O1032">
        <v>14.2432810670322</v>
      </c>
      <c r="P1032">
        <v>591.95652173913004</v>
      </c>
      <c r="Q1032">
        <v>0.25528214885053901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Row],[Ticker]],[1]!Table2[[Symbol]:[Industry]],2,FALSE),"-")</f>
        <v>-</v>
      </c>
      <c r="D1033" t="s">
        <v>290</v>
      </c>
      <c r="E1033">
        <v>2528.947654225</v>
      </c>
      <c r="F1033">
        <v>1677.25</v>
      </c>
      <c r="G1033">
        <v>55.386906991460698</v>
      </c>
      <c r="H1033">
        <v>-8.4375633999516904</v>
      </c>
      <c r="I1033">
        <v>0.74645268500221795</v>
      </c>
      <c r="J1033">
        <v>2.5875626482192899</v>
      </c>
      <c r="K1033">
        <v>1659.3347914738399</v>
      </c>
      <c r="L1033">
        <v>1477.51034880456</v>
      </c>
      <c r="M1033">
        <v>41.456859228072297</v>
      </c>
      <c r="N1033">
        <v>0.49360850727658401</v>
      </c>
      <c r="O1033">
        <v>16.5717692651661</v>
      </c>
      <c r="P1033">
        <v>85.259844259126297</v>
      </c>
      <c r="Q1033">
        <v>7.1137840189559997E-3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Row],[Ticker]],[1]!Table2[[Symbol]:[Industry]],2,FALSE),"-")</f>
        <v>-</v>
      </c>
      <c r="D1034" t="s">
        <v>351</v>
      </c>
      <c r="E1034">
        <v>2525.6366895239998</v>
      </c>
      <c r="F1034">
        <v>263.64</v>
      </c>
      <c r="G1034">
        <v>0.68358574982893205</v>
      </c>
      <c r="H1034">
        <v>5.0562336440582598</v>
      </c>
      <c r="I1034">
        <v>10.309229152380301</v>
      </c>
      <c r="J1034">
        <v>-2.7248744804408802</v>
      </c>
      <c r="K1034">
        <v>235.92507773832901</v>
      </c>
      <c r="M1034">
        <v>54.102982135914502</v>
      </c>
      <c r="N1034">
        <v>1.01787132534005</v>
      </c>
      <c r="O1034">
        <v>8.4812623274161698</v>
      </c>
      <c r="P1034">
        <v>75.059760956175296</v>
      </c>
    </row>
    <row r="1035" spans="1:17" x14ac:dyDescent="0.3">
      <c r="A1035" t="s">
        <v>2217</v>
      </c>
      <c r="B1035" t="s">
        <v>2218</v>
      </c>
      <c r="C1035" t="str">
        <f>IFERROR(VLOOKUP(Table1[[#This Row],[Ticker]],[1]!Table2[[Symbol]:[Industry]],2,FALSE),"-")</f>
        <v>-</v>
      </c>
      <c r="D1035" t="s">
        <v>628</v>
      </c>
      <c r="E1035">
        <v>2516.1480364919998</v>
      </c>
      <c r="F1035">
        <v>170.76</v>
      </c>
      <c r="G1035">
        <v>-56.5842149568414</v>
      </c>
      <c r="H1035">
        <v>-13.1834249057242</v>
      </c>
      <c r="I1035">
        <v>-44.690120397794999</v>
      </c>
      <c r="J1035">
        <v>-3.46995946594086E-3</v>
      </c>
      <c r="K1035">
        <v>178.764927375236</v>
      </c>
      <c r="L1035">
        <v>221.36695808229899</v>
      </c>
      <c r="M1035">
        <v>46.8514637921473</v>
      </c>
      <c r="N1035">
        <v>0.75875231686742295</v>
      </c>
      <c r="O1035">
        <v>82.712579058327407</v>
      </c>
      <c r="P1035">
        <v>18.5833333333333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Row],[Ticker]],[1]!Table2[[Symbol]:[Industry]],2,FALSE),"-")</f>
        <v>-</v>
      </c>
      <c r="D1036" t="s">
        <v>86</v>
      </c>
      <c r="E1036">
        <v>2515.7774589800001</v>
      </c>
      <c r="F1036">
        <v>29.69</v>
      </c>
      <c r="G1036">
        <v>197.47483807711299</v>
      </c>
      <c r="H1036">
        <v>-0.96861944538391798</v>
      </c>
      <c r="I1036">
        <v>-15.2199429374009</v>
      </c>
      <c r="J1036">
        <v>8.0511461658540497</v>
      </c>
      <c r="K1036">
        <v>26.4660753718201</v>
      </c>
      <c r="L1036">
        <v>22.564515686119702</v>
      </c>
      <c r="M1036">
        <v>74.582352719214398</v>
      </c>
      <c r="N1036">
        <v>1.11184497555972</v>
      </c>
      <c r="O1036">
        <v>13.001010441225899</v>
      </c>
      <c r="P1036">
        <v>237.86310119700499</v>
      </c>
      <c r="Q1036">
        <v>7.5545385638427998E-2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Row],[Ticker]],[1]!Table2[[Symbol]:[Industry]],2,FALSE),"-")</f>
        <v>-</v>
      </c>
      <c r="E1037">
        <v>2512.8999875999998</v>
      </c>
      <c r="F1037">
        <v>1886</v>
      </c>
      <c r="G1037">
        <v>281.384999473216</v>
      </c>
      <c r="H1037">
        <v>-7.0703357684972499</v>
      </c>
      <c r="I1037">
        <v>91.759443482183997</v>
      </c>
      <c r="J1037">
        <v>-0.36011139930091701</v>
      </c>
      <c r="K1037">
        <v>1854.6890675751399</v>
      </c>
      <c r="L1037">
        <v>1349.3317571323</v>
      </c>
      <c r="M1037">
        <v>38.742841465249697</v>
      </c>
      <c r="N1037">
        <v>0.63486654836923395</v>
      </c>
      <c r="O1037">
        <v>19.056203605514298</v>
      </c>
      <c r="P1037">
        <v>333.56321839080402</v>
      </c>
      <c r="Q1037">
        <v>0.221003657104899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Row],[Ticker]],[1]!Table2[[Symbol]:[Industry]],2,FALSE),"-")</f>
        <v>-</v>
      </c>
      <c r="D1038" t="s">
        <v>548</v>
      </c>
      <c r="E1038">
        <v>2501.10780931</v>
      </c>
      <c r="F1038">
        <v>413.45</v>
      </c>
      <c r="G1038">
        <v>17.548099569161899</v>
      </c>
      <c r="H1038">
        <v>6.1094526507149496</v>
      </c>
      <c r="I1038">
        <v>0.25676467320174001</v>
      </c>
      <c r="J1038">
        <v>1.1930172043429701</v>
      </c>
      <c r="K1038">
        <v>394.19093128370901</v>
      </c>
      <c r="L1038">
        <v>353.11657109029898</v>
      </c>
      <c r="M1038">
        <v>46.713353589457</v>
      </c>
      <c r="N1038">
        <v>1.4354905186262099</v>
      </c>
      <c r="O1038">
        <v>9.4449147418067501</v>
      </c>
      <c r="P1038">
        <v>45.478536242083003</v>
      </c>
      <c r="Q1038">
        <v>1.6809585235351001E-2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Row],[Ticker]],[1]!Table2[[Symbol]:[Industry]],2,FALSE),"-")</f>
        <v>-</v>
      </c>
      <c r="D1039" t="s">
        <v>54</v>
      </c>
      <c r="E1039">
        <v>2500.7975880029999</v>
      </c>
      <c r="F1039">
        <v>227.37</v>
      </c>
      <c r="G1039">
        <v>-14.1122623267403</v>
      </c>
      <c r="H1039">
        <v>-2.5248973811823698</v>
      </c>
      <c r="I1039">
        <v>-26.752479900602498</v>
      </c>
      <c r="J1039">
        <v>3.08320687790048</v>
      </c>
      <c r="K1039">
        <v>225.117501851968</v>
      </c>
      <c r="L1039">
        <v>226.91350579753899</v>
      </c>
      <c r="M1039">
        <v>65.904286482473694</v>
      </c>
      <c r="N1039">
        <v>1.09401916657288</v>
      </c>
      <c r="O1039">
        <v>24.708624708624701</v>
      </c>
      <c r="P1039">
        <v>24.2119639442775</v>
      </c>
      <c r="Q1039">
        <v>9.0394587894844003E-2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Row],[Ticker]],[1]!Table2[[Symbol]:[Industry]],2,FALSE),"-")</f>
        <v>-</v>
      </c>
      <c r="D1040" t="s">
        <v>471</v>
      </c>
      <c r="E1040">
        <v>2499.8545435999999</v>
      </c>
      <c r="F1040">
        <v>314.35000000000002</v>
      </c>
      <c r="G1040">
        <v>-21.176854639136199</v>
      </c>
      <c r="H1040">
        <v>11.8508329588023</v>
      </c>
      <c r="I1040">
        <v>-1.3010009030210601</v>
      </c>
      <c r="J1040">
        <v>16.072588660980699</v>
      </c>
      <c r="K1040">
        <v>279.22689900614398</v>
      </c>
      <c r="L1040">
        <v>270.35369534495698</v>
      </c>
      <c r="M1040">
        <v>69.112928944786006</v>
      </c>
      <c r="N1040">
        <v>2.5627734465852199</v>
      </c>
      <c r="O1040">
        <v>5.26483219341495</v>
      </c>
      <c r="P1040">
        <v>38.571743442803601</v>
      </c>
      <c r="Q1040">
        <v>-8.2166952040649999E-2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Row],[Ticker]],[1]!Table2[[Symbol]:[Industry]],2,FALSE),"-")</f>
        <v>-</v>
      </c>
      <c r="D1041" t="s">
        <v>513</v>
      </c>
      <c r="E1041">
        <v>2497.7919999999999</v>
      </c>
      <c r="F1041">
        <v>141.91999999999999</v>
      </c>
      <c r="G1041">
        <v>178.565843003201</v>
      </c>
      <c r="H1041">
        <v>-3.56188396420364</v>
      </c>
      <c r="I1041">
        <v>45.244000518477897</v>
      </c>
      <c r="J1041">
        <v>7.5455410104950102</v>
      </c>
      <c r="K1041">
        <v>130.72650829366401</v>
      </c>
      <c r="L1041">
        <v>100.720865023377</v>
      </c>
      <c r="M1041">
        <v>74.997727668571599</v>
      </c>
      <c r="N1041">
        <v>0.50010953707780603</v>
      </c>
      <c r="O1041">
        <v>19.1868658399098</v>
      </c>
      <c r="P1041">
        <v>227.00460829492999</v>
      </c>
      <c r="Q1041">
        <v>5.7369589819430003E-3</v>
      </c>
    </row>
    <row r="1042" spans="1:17" x14ac:dyDescent="0.3">
      <c r="A1042" t="s">
        <v>2231</v>
      </c>
      <c r="B1042" t="s">
        <v>2232</v>
      </c>
      <c r="C1042" t="str">
        <f>IFERROR(VLOOKUP(Table1[[#This Row],[Ticker]],[1]!Table2[[Symbol]:[Industry]],2,FALSE),"-")</f>
        <v>-</v>
      </c>
      <c r="D1042" t="s">
        <v>231</v>
      </c>
      <c r="E1042">
        <v>2496.9394493099999</v>
      </c>
      <c r="F1042">
        <v>323.10000000000002</v>
      </c>
      <c r="G1042">
        <v>-48.967725465289199</v>
      </c>
      <c r="H1042">
        <v>6.9406323671359802</v>
      </c>
      <c r="I1042">
        <v>-18.037253244267699</v>
      </c>
      <c r="J1042">
        <v>7.2941863636976203</v>
      </c>
      <c r="K1042">
        <v>301.31472056460098</v>
      </c>
      <c r="L1042">
        <v>320.59944202156203</v>
      </c>
      <c r="M1042">
        <v>66.357142874864607</v>
      </c>
      <c r="N1042">
        <v>1.6477314842781801</v>
      </c>
      <c r="O1042">
        <v>35.468895078922898</v>
      </c>
      <c r="P1042">
        <v>31.6357710327969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Row],[Ticker]],[1]!Table2[[Symbol]:[Industry]],2,FALSE),"-")</f>
        <v>-</v>
      </c>
      <c r="D1043" t="s">
        <v>106</v>
      </c>
      <c r="E1043">
        <v>2495.5732125999998</v>
      </c>
      <c r="F1043">
        <v>169</v>
      </c>
      <c r="G1043">
        <v>81.920021591967597</v>
      </c>
      <c r="H1043">
        <v>28.224550022868002</v>
      </c>
      <c r="I1043">
        <v>18.1199263630484</v>
      </c>
      <c r="J1043">
        <v>31.3740446547997</v>
      </c>
      <c r="K1043">
        <v>116.973053871174</v>
      </c>
      <c r="L1043">
        <v>110.599250812603</v>
      </c>
      <c r="M1043">
        <v>92.184634859634997</v>
      </c>
      <c r="N1043">
        <v>2.91819332087988</v>
      </c>
      <c r="O1043">
        <v>1.12426035502959</v>
      </c>
      <c r="P1043">
        <v>112.712397734424</v>
      </c>
      <c r="Q1043">
        <v>0.159969322379172</v>
      </c>
    </row>
    <row r="1044" spans="1:17" x14ac:dyDescent="0.3">
      <c r="A1044" t="s">
        <v>2235</v>
      </c>
      <c r="B1044" t="s">
        <v>2236</v>
      </c>
      <c r="C1044" t="str">
        <f>IFERROR(VLOOKUP(Table1[[#This Row],[Ticker]],[1]!Table2[[Symbol]:[Industry]],2,FALSE),"-")</f>
        <v>-</v>
      </c>
      <c r="D1044" t="s">
        <v>393</v>
      </c>
      <c r="E1044">
        <v>2490.0968275199998</v>
      </c>
      <c r="F1044">
        <v>469.6</v>
      </c>
      <c r="G1044">
        <v>-66.359146606018399</v>
      </c>
      <c r="H1044">
        <v>-4.8180929166082898</v>
      </c>
      <c r="I1044">
        <v>-30.567706473495701</v>
      </c>
      <c r="J1044">
        <v>-0.41712695328701499</v>
      </c>
      <c r="K1044">
        <v>482.62336702147599</v>
      </c>
      <c r="L1044">
        <v>502.16601333643399</v>
      </c>
      <c r="M1044">
        <v>43.365288051318302</v>
      </c>
      <c r="N1044">
        <v>0.56623102199942799</v>
      </c>
      <c r="O1044">
        <v>80.366269165247004</v>
      </c>
      <c r="P1044">
        <v>6.7272727272727302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Row],[Ticker]],[1]!Table2[[Symbol]:[Industry]],2,FALSE),"-")</f>
        <v>-</v>
      </c>
      <c r="D1045" t="s">
        <v>186</v>
      </c>
      <c r="E1045">
        <v>2478.52659528</v>
      </c>
      <c r="F1045">
        <v>92.36</v>
      </c>
      <c r="G1045">
        <v>524.22643248157601</v>
      </c>
      <c r="H1045">
        <v>1.8233251699036399</v>
      </c>
      <c r="I1045">
        <v>-9.94831759251446</v>
      </c>
      <c r="J1045">
        <v>14.339903534509901</v>
      </c>
      <c r="K1045">
        <v>91.9390575959046</v>
      </c>
      <c r="L1045">
        <v>81.278704503707999</v>
      </c>
      <c r="M1045">
        <v>61.618452708771002</v>
      </c>
      <c r="N1045">
        <v>0.583139281879264</v>
      </c>
      <c r="O1045">
        <v>51.580770896491899</v>
      </c>
      <c r="P1045">
        <v>605.98127269252802</v>
      </c>
      <c r="Q1045">
        <v>0.18421471212252999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Row],[Ticker]],[1]!Table2[[Symbol]:[Industry]],2,FALSE),"-")</f>
        <v>-</v>
      </c>
      <c r="D1046" t="s">
        <v>533</v>
      </c>
      <c r="E1046">
        <v>2476.6354089400002</v>
      </c>
      <c r="F1046">
        <v>81.62</v>
      </c>
      <c r="G1046">
        <v>79.281305643249198</v>
      </c>
      <c r="H1046">
        <v>5.4854206578521403</v>
      </c>
      <c r="I1046">
        <v>-37.517961572500298</v>
      </c>
      <c r="J1046">
        <v>7.0147678268441398</v>
      </c>
      <c r="K1046">
        <v>75.531614999612103</v>
      </c>
      <c r="L1046">
        <v>72.909442391682205</v>
      </c>
      <c r="M1046">
        <v>75.655883818081804</v>
      </c>
      <c r="N1046">
        <v>2.0748366509170801</v>
      </c>
      <c r="O1046">
        <v>43.1634403332516</v>
      </c>
      <c r="P1046">
        <v>112.829204693611</v>
      </c>
      <c r="Q1046">
        <v>0.12405075195628699</v>
      </c>
    </row>
    <row r="1047" spans="1:17" x14ac:dyDescent="0.3">
      <c r="A1047" t="s">
        <v>2241</v>
      </c>
      <c r="B1047" t="s">
        <v>2242</v>
      </c>
      <c r="C1047" t="str">
        <f>IFERROR(VLOOKUP(Table1[[#This Row],[Ticker]],[1]!Table2[[Symbol]:[Industry]],2,FALSE),"-")</f>
        <v>-</v>
      </c>
      <c r="D1047" t="s">
        <v>77</v>
      </c>
      <c r="E1047">
        <v>2472.1798199999998</v>
      </c>
      <c r="F1047">
        <v>95.7</v>
      </c>
      <c r="G1047">
        <v>-21.2612376355127</v>
      </c>
      <c r="H1047">
        <v>-7.11343069071411</v>
      </c>
      <c r="I1047">
        <v>-39.639955171377501</v>
      </c>
      <c r="J1047">
        <v>-2.7408461862789402</v>
      </c>
      <c r="K1047">
        <v>97.264145477038895</v>
      </c>
      <c r="L1047">
        <v>100.26770353728099</v>
      </c>
      <c r="M1047">
        <v>41.920940789905202</v>
      </c>
      <c r="N1047">
        <v>0.95861065560139702</v>
      </c>
      <c r="O1047">
        <v>63.0094043887147</v>
      </c>
      <c r="P1047">
        <v>15.440289505428201</v>
      </c>
      <c r="Q1047">
        <v>1.4613167579227E-2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Row],[Ticker]],[1]!Table2[[Symbol]:[Industry]],2,FALSE),"-")</f>
        <v>-</v>
      </c>
      <c r="D1048" t="s">
        <v>255</v>
      </c>
      <c r="E1048">
        <v>2467.6063102799999</v>
      </c>
      <c r="F1048">
        <v>655.1</v>
      </c>
      <c r="G1048">
        <v>46.038747838296601</v>
      </c>
      <c r="H1048">
        <v>-8.2460746716637807</v>
      </c>
      <c r="I1048">
        <v>8.6526740063917504</v>
      </c>
      <c r="J1048">
        <v>1.6332429657819001</v>
      </c>
      <c r="K1048">
        <v>628.04867867715495</v>
      </c>
      <c r="L1048">
        <v>559.09788852085001</v>
      </c>
      <c r="M1048">
        <v>55.2521509110301</v>
      </c>
      <c r="N1048">
        <v>0.36978390893568602</v>
      </c>
      <c r="O1048">
        <v>11.128072050068599</v>
      </c>
      <c r="P1048">
        <v>74.020454243591402</v>
      </c>
      <c r="Q1048">
        <v>4.1995350373824999E-2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Row],[Ticker]],[1]!Table2[[Symbol]:[Industry]],2,FALSE),"-")</f>
        <v>-</v>
      </c>
      <c r="D1049" t="s">
        <v>198</v>
      </c>
      <c r="E1049">
        <v>2465.0596802999999</v>
      </c>
      <c r="F1049">
        <v>443.1</v>
      </c>
      <c r="G1049">
        <v>-3.5512489469850901</v>
      </c>
      <c r="H1049">
        <v>-7.2892908592577497</v>
      </c>
      <c r="I1049">
        <v>4.2986894248682299</v>
      </c>
      <c r="J1049">
        <v>-0.11299638425341001</v>
      </c>
      <c r="K1049">
        <v>417.56421792835499</v>
      </c>
      <c r="L1049">
        <v>382.86102930229299</v>
      </c>
      <c r="M1049">
        <v>70.932410925987099</v>
      </c>
      <c r="N1049">
        <v>0.48891728770563397</v>
      </c>
      <c r="O1049">
        <v>3.4980816971338302</v>
      </c>
      <c r="P1049">
        <v>41.542884523239103</v>
      </c>
      <c r="Q1049">
        <v>9.1744833223719995E-3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Row],[Ticker]],[1]!Table2[[Symbol]:[Industry]],2,FALSE),"-")</f>
        <v>-</v>
      </c>
      <c r="D1050" t="s">
        <v>513</v>
      </c>
      <c r="E1050">
        <v>2453.62081416</v>
      </c>
      <c r="F1050">
        <v>267.60000000000002</v>
      </c>
      <c r="G1050">
        <v>-27.8739960515937</v>
      </c>
      <c r="H1050">
        <v>-15.739822256570401</v>
      </c>
      <c r="I1050">
        <v>-20.087035209445801</v>
      </c>
      <c r="J1050">
        <v>-1.06282906448391</v>
      </c>
      <c r="K1050">
        <v>268.58798959221701</v>
      </c>
      <c r="L1050">
        <v>262.35772213356699</v>
      </c>
      <c r="M1050">
        <v>56.345674778478198</v>
      </c>
      <c r="N1050">
        <v>0.42814289851464099</v>
      </c>
      <c r="O1050">
        <v>19.263826606875899</v>
      </c>
      <c r="P1050">
        <v>25.633802816901401</v>
      </c>
      <c r="Q1050">
        <v>7.1174048859472996E-2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Row],[Ticker]],[1]!Table2[[Symbol]:[Industry]],2,FALSE),"-")</f>
        <v>-</v>
      </c>
      <c r="D1051" t="s">
        <v>293</v>
      </c>
      <c r="E1051">
        <v>2446.8440430000001</v>
      </c>
      <c r="F1051">
        <v>266.91000000000003</v>
      </c>
      <c r="G1051">
        <v>84.1032407517542</v>
      </c>
      <c r="H1051">
        <v>8.7370339262773502</v>
      </c>
      <c r="I1051">
        <v>26.525580025585501</v>
      </c>
      <c r="J1051">
        <v>7.6965202849123697</v>
      </c>
      <c r="K1051">
        <v>246.91647164669899</v>
      </c>
      <c r="L1051">
        <v>209.62101367698301</v>
      </c>
      <c r="M1051">
        <v>65.867041745645807</v>
      </c>
      <c r="N1051">
        <v>1.7161094950012601</v>
      </c>
      <c r="O1051">
        <v>5.9533175976920996</v>
      </c>
      <c r="P1051">
        <v>121.870324189526</v>
      </c>
      <c r="Q1051">
        <v>0.109946244057186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Row],[Ticker]],[1]!Table2[[Symbol]:[Industry]],2,FALSE),"-")</f>
        <v>-</v>
      </c>
      <c r="D1052" t="s">
        <v>198</v>
      </c>
      <c r="E1052">
        <v>2429.0836451700002</v>
      </c>
      <c r="F1052">
        <v>1701.3</v>
      </c>
      <c r="G1052">
        <v>44.126152311836996</v>
      </c>
      <c r="H1052">
        <v>22.9882031684207</v>
      </c>
      <c r="I1052">
        <v>23.307966445136401</v>
      </c>
      <c r="J1052">
        <v>2.5680798770773001</v>
      </c>
      <c r="K1052">
        <v>1523.57296667181</v>
      </c>
      <c r="L1052">
        <v>1289.6941201623099</v>
      </c>
      <c r="M1052">
        <v>53.856790991288499</v>
      </c>
      <c r="N1052">
        <v>0.26241703846182601</v>
      </c>
      <c r="O1052">
        <v>10.7976253453241</v>
      </c>
      <c r="P1052">
        <v>90.078766549354697</v>
      </c>
      <c r="Q1052">
        <v>7.8744784135674997E-2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Row],[Ticker]],[1]!Table2[[Symbol]:[Industry]],2,FALSE),"-")</f>
        <v>-</v>
      </c>
      <c r="D1053" t="s">
        <v>1448</v>
      </c>
      <c r="E1053">
        <v>2427.8681976749999</v>
      </c>
      <c r="F1053">
        <v>937.35</v>
      </c>
      <c r="G1053">
        <v>24.631395082156899</v>
      </c>
      <c r="H1053">
        <v>15.774677690596</v>
      </c>
      <c r="I1053">
        <v>36.290488078755899</v>
      </c>
      <c r="J1053">
        <v>8.2924345064542706</v>
      </c>
      <c r="K1053">
        <v>773.93075227298903</v>
      </c>
      <c r="L1053">
        <v>666.27777096636999</v>
      </c>
      <c r="M1053">
        <v>73.650786543488096</v>
      </c>
      <c r="N1053">
        <v>1.38939912275083</v>
      </c>
      <c r="O1053">
        <v>3.70725982823918</v>
      </c>
      <c r="P1053">
        <v>107.607973421926</v>
      </c>
      <c r="Q1053">
        <v>-1.4738997328646E-2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Row],[Ticker]],[1]!Table2[[Symbol]:[Industry]],2,FALSE),"-")</f>
        <v>-</v>
      </c>
      <c r="E1054">
        <v>2415.9173577000001</v>
      </c>
      <c r="F1054">
        <v>43.6</v>
      </c>
      <c r="G1054">
        <v>45.0056725799503</v>
      </c>
      <c r="H1054">
        <v>-9.1216654606694902</v>
      </c>
      <c r="I1054">
        <v>-3.7917336028109401</v>
      </c>
      <c r="J1054">
        <v>2.5364954916459199</v>
      </c>
      <c r="K1054">
        <v>41.887422031829097</v>
      </c>
      <c r="L1054">
        <v>37.525876760262598</v>
      </c>
      <c r="M1054">
        <v>55.893273104758201</v>
      </c>
      <c r="N1054">
        <v>0.74484338973403597</v>
      </c>
      <c r="O1054">
        <v>11.467889908256801</v>
      </c>
      <c r="P1054">
        <v>74.400000000000006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Row],[Ticker]],[1]!Table2[[Symbol]:[Industry]],2,FALSE),"-")</f>
        <v>-</v>
      </c>
      <c r="E1055">
        <v>2414.3845249999999</v>
      </c>
      <c r="F1055">
        <v>431.95</v>
      </c>
      <c r="G1055">
        <v>-53.568088754253203</v>
      </c>
      <c r="H1055">
        <v>14.7212853911086</v>
      </c>
      <c r="I1055">
        <v>-28.473516553403702</v>
      </c>
      <c r="J1055">
        <v>8.1262499715063008</v>
      </c>
      <c r="K1055">
        <v>401.97700537632602</v>
      </c>
      <c r="L1055">
        <v>442.21174024513198</v>
      </c>
      <c r="M1055">
        <v>70.288153142135002</v>
      </c>
      <c r="N1055">
        <v>1.5543365467964201</v>
      </c>
      <c r="O1055">
        <v>42.377589998842403</v>
      </c>
      <c r="P1055">
        <v>32.907692307692301</v>
      </c>
      <c r="Q1055">
        <v>0.29878907209831101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Row],[Ticker]],[1]!Table2[[Symbol]:[Industry]],2,FALSE),"-")</f>
        <v>-</v>
      </c>
      <c r="D1056" t="s">
        <v>198</v>
      </c>
      <c r="E1056">
        <v>2405.8546462499999</v>
      </c>
      <c r="F1056">
        <v>389.75</v>
      </c>
      <c r="G1056">
        <v>81.793644929180104</v>
      </c>
      <c r="H1056">
        <v>14.1047470817023</v>
      </c>
      <c r="I1056">
        <v>25.5536138994682</v>
      </c>
      <c r="J1056">
        <v>0.90828551134541202</v>
      </c>
      <c r="K1056">
        <v>334.63668076827099</v>
      </c>
      <c r="L1056">
        <v>281.91428236274101</v>
      </c>
      <c r="M1056">
        <v>74.522994948046602</v>
      </c>
      <c r="N1056">
        <v>1.20757215430384</v>
      </c>
      <c r="O1056">
        <v>1.55227710070557</v>
      </c>
      <c r="P1056">
        <v>128.968393843261</v>
      </c>
      <c r="Q1056">
        <v>0.150978608440687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Row],[Ticker]],[1]!Table2[[Symbol]:[Industry]],2,FALSE),"-")</f>
        <v>-</v>
      </c>
      <c r="D1057" t="s">
        <v>548</v>
      </c>
      <c r="E1057">
        <v>2403.7915704000002</v>
      </c>
      <c r="F1057">
        <v>463.65</v>
      </c>
      <c r="G1057">
        <v>-32.1493828879156</v>
      </c>
      <c r="H1057">
        <v>0.43444689697401401</v>
      </c>
      <c r="I1057">
        <v>-18.342963831603399</v>
      </c>
      <c r="J1057">
        <v>2.9395993647329899</v>
      </c>
      <c r="K1057">
        <v>441.53562414476397</v>
      </c>
      <c r="L1057">
        <v>459.69920428372001</v>
      </c>
      <c r="M1057">
        <v>62.084078397181102</v>
      </c>
      <c r="N1057">
        <v>1.21731012632267</v>
      </c>
      <c r="O1057">
        <v>21.5032891189475</v>
      </c>
      <c r="P1057">
        <v>21.057441253263601</v>
      </c>
      <c r="Q1057">
        <v>7.0921209161430004E-3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Row],[Ticker]],[1]!Table2[[Symbol]:[Industry]],2,FALSE),"-")</f>
        <v>-</v>
      </c>
      <c r="D1058" t="s">
        <v>46</v>
      </c>
      <c r="E1058">
        <v>2399.5833600000001</v>
      </c>
      <c r="F1058">
        <v>106.44</v>
      </c>
      <c r="G1058">
        <v>138.795219147708</v>
      </c>
      <c r="H1058">
        <v>17.376925077254899</v>
      </c>
      <c r="I1058">
        <v>43.900961571105597</v>
      </c>
      <c r="J1058">
        <v>7.8684419305182303</v>
      </c>
      <c r="K1058">
        <v>92.150875230230398</v>
      </c>
      <c r="L1058">
        <v>73.944116820460195</v>
      </c>
      <c r="M1058">
        <v>59.118440399354597</v>
      </c>
      <c r="N1058">
        <v>0.83393017169915895</v>
      </c>
      <c r="O1058">
        <v>6.53889515219843</v>
      </c>
      <c r="P1058">
        <v>174.32989690721601</v>
      </c>
      <c r="Q1058">
        <v>0.12585952076208901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Row],[Ticker]],[1]!Table2[[Symbol]:[Industry]],2,FALSE),"-")</f>
        <v>-</v>
      </c>
      <c r="D1059" t="s">
        <v>628</v>
      </c>
      <c r="E1059">
        <v>2391.5988000000002</v>
      </c>
      <c r="F1059">
        <v>425.4</v>
      </c>
      <c r="G1059">
        <v>57.8452102524938</v>
      </c>
      <c r="H1059">
        <v>16.881414160418</v>
      </c>
      <c r="I1059">
        <v>2.7325307943406498</v>
      </c>
      <c r="J1059">
        <v>2.6627959756286699</v>
      </c>
      <c r="K1059">
        <v>375.94905365622901</v>
      </c>
      <c r="L1059">
        <v>340.271773280177</v>
      </c>
      <c r="M1059">
        <v>59.966275956655998</v>
      </c>
      <c r="N1059">
        <v>3.3084815465820498</v>
      </c>
      <c r="O1059">
        <v>5.0893276915843799</v>
      </c>
      <c r="P1059">
        <v>87.400881057268705</v>
      </c>
      <c r="Q1059">
        <v>4.7876531253701997E-2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Row],[Ticker]],[1]!Table2[[Symbol]:[Industry]],2,FALSE),"-")</f>
        <v>-</v>
      </c>
      <c r="D1060" t="s">
        <v>290</v>
      </c>
      <c r="E1060">
        <v>2381.4035524999999</v>
      </c>
      <c r="F1060">
        <v>3736.25</v>
      </c>
      <c r="G1060">
        <v>1966.82662099861</v>
      </c>
      <c r="H1060">
        <v>17.131674938673999</v>
      </c>
      <c r="I1060">
        <v>202.37654624096501</v>
      </c>
      <c r="J1060">
        <v>1.36954694034808</v>
      </c>
      <c r="K1060">
        <v>3079.2627272623999</v>
      </c>
      <c r="L1060">
        <v>1383.77276632608</v>
      </c>
      <c r="M1060">
        <v>49.023236892220403</v>
      </c>
      <c r="N1060">
        <v>0.43951148891941</v>
      </c>
      <c r="O1060">
        <v>11.7430578788892</v>
      </c>
      <c r="P1060">
        <v>2110.7988165680399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Row],[Ticker]],[1]!Table2[[Symbol]:[Industry]],2,FALSE),"-")</f>
        <v>-</v>
      </c>
      <c r="D1061" t="s">
        <v>843</v>
      </c>
      <c r="E1061">
        <v>2376.6332464349998</v>
      </c>
      <c r="F1061">
        <v>22.05</v>
      </c>
      <c r="G1061">
        <v>13.6893660966497</v>
      </c>
      <c r="H1061">
        <v>-6.8334476319973199</v>
      </c>
      <c r="I1061">
        <v>-41.711913650103703</v>
      </c>
      <c r="J1061">
        <v>-5.5179150075628396</v>
      </c>
      <c r="K1061">
        <v>22.605503185839201</v>
      </c>
      <c r="L1061">
        <v>22.3323360724583</v>
      </c>
      <c r="M1061">
        <v>53.963123410297399</v>
      </c>
      <c r="N1061">
        <v>0.95972833312168004</v>
      </c>
      <c r="O1061">
        <v>46.031746031746003</v>
      </c>
      <c r="P1061">
        <v>51.5463917525773</v>
      </c>
      <c r="Q1061">
        <v>-2.7470907636692E-2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Row],[Ticker]],[1]!Table2[[Symbol]:[Industry]],2,FALSE),"-")</f>
        <v>-</v>
      </c>
      <c r="D1062" t="s">
        <v>628</v>
      </c>
      <c r="E1062">
        <v>2368.7722944799998</v>
      </c>
      <c r="F1062">
        <v>522.1</v>
      </c>
      <c r="G1062">
        <v>-31.6758686323696</v>
      </c>
      <c r="H1062">
        <v>-1.1817084771194999</v>
      </c>
      <c r="I1062">
        <v>-16.587090789718498</v>
      </c>
      <c r="J1062">
        <v>7.4067198847695597</v>
      </c>
      <c r="K1062">
        <v>495.50223475476298</v>
      </c>
      <c r="L1062">
        <v>498.81355084226698</v>
      </c>
      <c r="M1062">
        <v>61.297633059977301</v>
      </c>
      <c r="N1062">
        <v>0.95079023136527796</v>
      </c>
      <c r="O1062">
        <v>21.6242099214709</v>
      </c>
      <c r="P1062">
        <v>27.4658203125</v>
      </c>
      <c r="Q1062">
        <v>6.1864400114679998E-3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Row],[Ticker]],[1]!Table2[[Symbol]:[Industry]],2,FALSE),"-")</f>
        <v>-</v>
      </c>
      <c r="D1063" t="s">
        <v>379</v>
      </c>
      <c r="E1063">
        <v>2366.5667801999998</v>
      </c>
      <c r="F1063">
        <v>1206.8</v>
      </c>
      <c r="G1063">
        <v>-29.932404457996199</v>
      </c>
      <c r="H1063">
        <v>-10.582763501175499</v>
      </c>
      <c r="I1063">
        <v>9.8940546478451896</v>
      </c>
      <c r="J1063">
        <v>-3.84304570570057</v>
      </c>
      <c r="K1063">
        <v>1268.1501285120801</v>
      </c>
      <c r="L1063">
        <v>1217.94083747538</v>
      </c>
      <c r="M1063">
        <v>29.302483192904901</v>
      </c>
      <c r="N1063">
        <v>0.83503520592911995</v>
      </c>
      <c r="O1063">
        <v>23.4670202187603</v>
      </c>
      <c r="P1063">
        <v>46.269923034967498</v>
      </c>
      <c r="Q1063">
        <v>-5.0365599489265001E-2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Row],[Ticker]],[1]!Table2[[Symbol]:[Industry]],2,FALSE),"-")</f>
        <v>-</v>
      </c>
      <c r="D1064" t="s">
        <v>513</v>
      </c>
      <c r="E1064">
        <v>2366.0532012959902</v>
      </c>
      <c r="F1064">
        <v>131.44</v>
      </c>
      <c r="G1064">
        <v>74.361121821840499</v>
      </c>
      <c r="H1064">
        <v>-12.0456701868629</v>
      </c>
      <c r="I1064">
        <v>-2.9347903267461102</v>
      </c>
      <c r="J1064">
        <v>-6.9795455393963</v>
      </c>
      <c r="K1064">
        <v>122.76690613142</v>
      </c>
      <c r="L1064">
        <v>106.410497356105</v>
      </c>
      <c r="M1064">
        <v>56.1232938848513</v>
      </c>
      <c r="N1064">
        <v>0.45961645768417603</v>
      </c>
      <c r="O1064">
        <v>13.3597078514911</v>
      </c>
      <c r="P1064">
        <v>113.549959382615</v>
      </c>
      <c r="Q1064">
        <v>4.7730221764761001E-2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Row],[Ticker]],[1]!Table2[[Symbol]:[Industry]],2,FALSE),"-")</f>
        <v>-</v>
      </c>
      <c r="D1065" t="s">
        <v>46</v>
      </c>
      <c r="E1065">
        <v>2363.1520723399999</v>
      </c>
      <c r="F1065">
        <v>563.35</v>
      </c>
      <c r="G1065">
        <v>-10.727950275939399</v>
      </c>
      <c r="H1065">
        <v>8.2906274755479199</v>
      </c>
      <c r="I1065">
        <v>-44.290790821638502</v>
      </c>
      <c r="J1065">
        <v>2.5763210450262899</v>
      </c>
      <c r="K1065">
        <v>567.73024793533295</v>
      </c>
      <c r="L1065">
        <v>572.39858546180301</v>
      </c>
      <c r="M1065">
        <v>46.9577590949091</v>
      </c>
      <c r="N1065">
        <v>0.55066258913008703</v>
      </c>
      <c r="O1065">
        <v>50.883109967160699</v>
      </c>
      <c r="P1065">
        <v>30.239278696104499</v>
      </c>
      <c r="Q1065">
        <v>0.15459834043909901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Row],[Ticker]],[1]!Table2[[Symbol]:[Industry]],2,FALSE),"-")</f>
        <v>-</v>
      </c>
      <c r="D1066" t="s">
        <v>471</v>
      </c>
      <c r="E1066">
        <v>2360.6836790000002</v>
      </c>
      <c r="F1066">
        <v>282.25</v>
      </c>
      <c r="G1066">
        <v>21.836542246135298</v>
      </c>
      <c r="H1066">
        <v>8.8164350446395101</v>
      </c>
      <c r="I1066">
        <v>-3.43909774148818</v>
      </c>
      <c r="J1066">
        <v>2.18475628395072</v>
      </c>
      <c r="K1066">
        <v>253.488434516837</v>
      </c>
      <c r="L1066">
        <v>232.23887561971901</v>
      </c>
      <c r="M1066">
        <v>56.8545319887861</v>
      </c>
      <c r="N1066">
        <v>0.900789646736184</v>
      </c>
      <c r="O1066">
        <v>9.6545615589016691</v>
      </c>
      <c r="P1066">
        <v>56.327887011907997</v>
      </c>
      <c r="Q1066">
        <v>0.11708955277668601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Row],[Ticker]],[1]!Table2[[Symbol]:[Industry]],2,FALSE),"-")</f>
        <v>-</v>
      </c>
      <c r="D1067" t="s">
        <v>919</v>
      </c>
      <c r="E1067">
        <v>2359.7108440799998</v>
      </c>
      <c r="F1067">
        <v>354.3</v>
      </c>
      <c r="G1067">
        <v>359.00673110597398</v>
      </c>
      <c r="H1067">
        <v>3.7286159318464902</v>
      </c>
      <c r="I1067">
        <v>142.21528188824399</v>
      </c>
      <c r="J1067">
        <v>12.4791282327933</v>
      </c>
      <c r="K1067">
        <v>280.91324522769401</v>
      </c>
      <c r="L1067">
        <v>191.44013503378</v>
      </c>
      <c r="M1067">
        <v>86.728624834836594</v>
      </c>
      <c r="N1067">
        <v>0.75355735923865497</v>
      </c>
      <c r="O1067">
        <v>0</v>
      </c>
      <c r="Q1067">
        <v>0.15530780020558699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Row],[Ticker]],[1]!Table2[[Symbol]:[Industry]],2,FALSE),"-")</f>
        <v>-</v>
      </c>
      <c r="D1068" t="s">
        <v>118</v>
      </c>
      <c r="E1068">
        <v>2358.9037766299998</v>
      </c>
      <c r="F1068">
        <v>1062.7</v>
      </c>
      <c r="G1068">
        <v>125.12672561398</v>
      </c>
      <c r="H1068">
        <v>14.5164760750376</v>
      </c>
      <c r="I1068">
        <v>37.829571510831002</v>
      </c>
      <c r="J1068">
        <v>10.1299859420622</v>
      </c>
      <c r="K1068">
        <v>888.83132320277798</v>
      </c>
      <c r="L1068">
        <v>699.78740984231695</v>
      </c>
      <c r="M1068">
        <v>90.840087112642905</v>
      </c>
      <c r="N1068">
        <v>1.30370365276767</v>
      </c>
      <c r="O1068">
        <v>1.53382892631974</v>
      </c>
      <c r="P1068">
        <v>175.239575239575</v>
      </c>
      <c r="Q1068">
        <v>7.5315242119918996E-2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Row],[Ticker]],[1]!Table2[[Symbol]:[Industry]],2,FALSE),"-")</f>
        <v>-</v>
      </c>
      <c r="D1069" t="s">
        <v>379</v>
      </c>
      <c r="E1069">
        <v>2357.7636954200002</v>
      </c>
      <c r="F1069">
        <v>796.6</v>
      </c>
      <c r="G1069">
        <v>60.290443632372401</v>
      </c>
      <c r="H1069">
        <v>10.2961838672454</v>
      </c>
      <c r="I1069">
        <v>11.3278294259155</v>
      </c>
      <c r="J1069">
        <v>-1.2127941266153099</v>
      </c>
      <c r="K1069">
        <v>689.24118413608596</v>
      </c>
      <c r="L1069">
        <v>604.11904667859403</v>
      </c>
      <c r="M1069">
        <v>67.106270342250596</v>
      </c>
      <c r="N1069">
        <v>1.5085104533915801</v>
      </c>
      <c r="O1069">
        <v>4.5192066281697096</v>
      </c>
      <c r="P1069">
        <v>86.995305164319205</v>
      </c>
      <c r="Q1069">
        <v>1.9377122342162999E-2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Row],[Ticker]],[1]!Table2[[Symbol]:[Industry]],2,FALSE),"-")</f>
        <v>-</v>
      </c>
      <c r="D1070" t="s">
        <v>548</v>
      </c>
      <c r="E1070">
        <v>2336.6323739499999</v>
      </c>
      <c r="F1070">
        <v>998.9</v>
      </c>
      <c r="G1070">
        <v>-65.478137937941099</v>
      </c>
      <c r="H1070">
        <v>-13.1256667674603</v>
      </c>
      <c r="I1070">
        <v>-40.279207072510999</v>
      </c>
      <c r="J1070">
        <v>-10.5100279063898</v>
      </c>
      <c r="K1070">
        <v>1100.0982177605299</v>
      </c>
      <c r="L1070">
        <v>1287.3509657602699</v>
      </c>
      <c r="M1070">
        <v>20.7186147594342</v>
      </c>
      <c r="N1070">
        <v>1.22078242618803</v>
      </c>
      <c r="O1070">
        <v>77.435178696566197</v>
      </c>
      <c r="P1070">
        <v>4.4109961325389202</v>
      </c>
      <c r="Q1070">
        <v>-0.15450701814967199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Row],[Ticker]],[1]!Table2[[Symbol]:[Industry]],2,FALSE),"-")</f>
        <v>-</v>
      </c>
      <c r="D1071" t="s">
        <v>681</v>
      </c>
      <c r="E1071">
        <v>2334.5201149999998</v>
      </c>
      <c r="F1071">
        <v>379.85</v>
      </c>
      <c r="G1071">
        <v>469.07493438404498</v>
      </c>
      <c r="H1071">
        <v>40.963591956974803</v>
      </c>
      <c r="I1071">
        <v>24.984422449629399</v>
      </c>
      <c r="J1071">
        <v>-2.8287334252319098</v>
      </c>
      <c r="K1071">
        <v>328.73166366776701</v>
      </c>
      <c r="L1071">
        <v>246.88549380323099</v>
      </c>
      <c r="M1071">
        <v>49.297819289753001</v>
      </c>
      <c r="N1071">
        <v>1.9525385177086201</v>
      </c>
      <c r="O1071">
        <v>17.151507173884401</v>
      </c>
      <c r="P1071">
        <v>533.08333333333303</v>
      </c>
      <c r="Q1071">
        <v>0.14743953314424901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Row],[Ticker]],[1]!Table2[[Symbol]:[Industry]],2,FALSE),"-")</f>
        <v>-</v>
      </c>
      <c r="D1072" t="s">
        <v>255</v>
      </c>
      <c r="E1072">
        <v>2325.3464366200001</v>
      </c>
      <c r="F1072">
        <v>4527.3999999999996</v>
      </c>
      <c r="G1072">
        <v>44.270730777709197</v>
      </c>
      <c r="H1072">
        <v>-3.0157208946592702</v>
      </c>
      <c r="I1072">
        <v>20.177094953557699</v>
      </c>
      <c r="J1072">
        <v>4.4663686750959002</v>
      </c>
      <c r="K1072">
        <v>4091.9044646294901</v>
      </c>
      <c r="L1072">
        <v>3454.1997185289301</v>
      </c>
      <c r="M1072">
        <v>62.547725190476797</v>
      </c>
      <c r="N1072">
        <v>0.58014052810759897</v>
      </c>
      <c r="O1072">
        <v>5.4689225604099603</v>
      </c>
      <c r="P1072">
        <v>92.614337375026494</v>
      </c>
      <c r="Q1072">
        <v>8.3126858320010003E-2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Row],[Ticker]],[1]!Table2[[Symbol]:[Industry]],2,FALSE),"-")</f>
        <v>-</v>
      </c>
      <c r="D1073" t="s">
        <v>263</v>
      </c>
      <c r="E1073">
        <v>2324.51465211</v>
      </c>
      <c r="F1073">
        <v>904.35</v>
      </c>
      <c r="G1073">
        <v>46.787270202305699</v>
      </c>
      <c r="H1073">
        <v>-2.1882814430506401</v>
      </c>
      <c r="I1073">
        <v>57.5093897812813</v>
      </c>
      <c r="J1073">
        <v>8.3766267131337404</v>
      </c>
      <c r="K1073">
        <v>818.95520503444402</v>
      </c>
      <c r="L1073">
        <v>657.31684425344099</v>
      </c>
      <c r="M1073">
        <v>73.673223091113101</v>
      </c>
      <c r="N1073">
        <v>1.47136851876235</v>
      </c>
      <c r="O1073">
        <v>9.4708906949742797</v>
      </c>
      <c r="P1073">
        <v>124.962686567164</v>
      </c>
      <c r="Q1073">
        <v>0.21987740837443201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Row],[Ticker]],[1]!Table2[[Symbol]:[Industry]],2,FALSE),"-")</f>
        <v>-</v>
      </c>
      <c r="D1074" t="s">
        <v>130</v>
      </c>
      <c r="E1074">
        <v>2322.609723</v>
      </c>
      <c r="F1074">
        <v>285</v>
      </c>
      <c r="G1074">
        <v>27.328180112822199</v>
      </c>
      <c r="H1074">
        <v>-11.6465010479036</v>
      </c>
      <c r="I1074">
        <v>17.281713485428501</v>
      </c>
      <c r="J1074">
        <v>-3.5157805221452798</v>
      </c>
      <c r="K1074">
        <v>294.57751425492</v>
      </c>
      <c r="L1074">
        <v>253.03545684733399</v>
      </c>
      <c r="M1074">
        <v>30.491476902608898</v>
      </c>
      <c r="N1074">
        <v>0.44727485734310402</v>
      </c>
      <c r="O1074">
        <v>19.368421052631501</v>
      </c>
      <c r="P1074">
        <v>63.043478260869499</v>
      </c>
      <c r="Q1074">
        <v>5.5754016341321003E-2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Row],[Ticker]],[1]!Table2[[Symbol]:[Industry]],2,FALSE),"-")</f>
        <v>-</v>
      </c>
      <c r="D1075" t="s">
        <v>258</v>
      </c>
      <c r="E1075">
        <v>2320.9513630199999</v>
      </c>
      <c r="F1075">
        <v>418.89</v>
      </c>
      <c r="G1075">
        <v>261.77302368419799</v>
      </c>
      <c r="H1075">
        <v>61.422984339500402</v>
      </c>
      <c r="I1075">
        <v>97.196278872476896</v>
      </c>
      <c r="J1075">
        <v>16.720440317825201</v>
      </c>
      <c r="K1075">
        <v>289.739378016584</v>
      </c>
      <c r="L1075">
        <v>216.78095596022999</v>
      </c>
      <c r="M1075">
        <v>86.652795713126196</v>
      </c>
      <c r="N1075">
        <v>1.3904239704191901</v>
      </c>
      <c r="O1075">
        <v>0</v>
      </c>
      <c r="P1075">
        <v>350.17732401934398</v>
      </c>
      <c r="Q1075">
        <v>0.145229554129475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Row],[Ticker]],[1]!Table2[[Symbol]:[Industry]],2,FALSE),"-")</f>
        <v>-</v>
      </c>
      <c r="D1076" t="s">
        <v>1324</v>
      </c>
      <c r="E1076">
        <v>2320.0877558000002</v>
      </c>
      <c r="F1076">
        <v>818</v>
      </c>
      <c r="G1076">
        <v>128.478339776761</v>
      </c>
      <c r="H1076">
        <v>46.229266574012399</v>
      </c>
      <c r="I1076">
        <v>30.433928491642799</v>
      </c>
      <c r="J1076">
        <v>11.858332238222401</v>
      </c>
      <c r="K1076">
        <v>593.21810501956202</v>
      </c>
      <c r="L1076">
        <v>492.40283063791497</v>
      </c>
      <c r="M1076">
        <v>69.771211448300605</v>
      </c>
      <c r="N1076">
        <v>3.2773228973321298</v>
      </c>
      <c r="O1076">
        <v>10.2689486552567</v>
      </c>
      <c r="P1076">
        <v>161.88570513846599</v>
      </c>
      <c r="Q1076">
        <v>7.3674843373684004E-2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Row],[Ticker]],[1]!Table2[[Symbol]:[Industry]],2,FALSE),"-")</f>
        <v>-</v>
      </c>
      <c r="D1077" t="s">
        <v>124</v>
      </c>
      <c r="E1077">
        <v>2316.7678181360002</v>
      </c>
      <c r="F1077">
        <v>194.36</v>
      </c>
      <c r="G1077">
        <v>-13.2448980103892</v>
      </c>
      <c r="H1077">
        <v>9.0363126435454308</v>
      </c>
      <c r="I1077">
        <v>-20.313168078351602</v>
      </c>
      <c r="J1077">
        <v>-6.4883945473953402</v>
      </c>
      <c r="K1077">
        <v>191.14564030054501</v>
      </c>
      <c r="L1077">
        <v>195.752903832892</v>
      </c>
      <c r="M1077">
        <v>48.247845894752103</v>
      </c>
      <c r="N1077">
        <v>2.0747216697604398</v>
      </c>
      <c r="O1077">
        <v>49.079028606709102</v>
      </c>
      <c r="P1077">
        <v>29.746328437917199</v>
      </c>
      <c r="Q1077">
        <v>2.7238507375041E-2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Row],[Ticker]],[1]!Table2[[Symbol]:[Industry]],2,FALSE),"-")</f>
        <v>-</v>
      </c>
      <c r="D1078" t="s">
        <v>60</v>
      </c>
      <c r="E1078">
        <v>2312.2318946400001</v>
      </c>
      <c r="F1078">
        <v>251.22</v>
      </c>
      <c r="G1078">
        <v>46.183186475666403</v>
      </c>
      <c r="H1078">
        <v>19.622640901672099</v>
      </c>
      <c r="I1078">
        <v>-10.6055781078978</v>
      </c>
      <c r="J1078">
        <v>10.1164185575812</v>
      </c>
      <c r="K1078">
        <v>225.106471443582</v>
      </c>
      <c r="L1078">
        <v>205.99840284586099</v>
      </c>
      <c r="M1078">
        <v>65.523333059035707</v>
      </c>
      <c r="N1078">
        <v>1.95161216313238</v>
      </c>
      <c r="O1078">
        <v>8.4109545418358405</v>
      </c>
      <c r="P1078">
        <v>76.915492957746395</v>
      </c>
      <c r="Q1078">
        <v>9.0186032453223999E-2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Row],[Ticker]],[1]!Table2[[Symbol]:[Industry]],2,FALSE),"-")</f>
        <v>-</v>
      </c>
      <c r="D1079" t="s">
        <v>287</v>
      </c>
      <c r="E1079">
        <v>2303.0638840000001</v>
      </c>
      <c r="F1079">
        <v>1003.4</v>
      </c>
      <c r="G1079">
        <v>61.8215620599182</v>
      </c>
      <c r="H1079">
        <v>28.0365537070683</v>
      </c>
      <c r="I1079">
        <v>36.5875038413703</v>
      </c>
      <c r="J1079">
        <v>11.230319129473999</v>
      </c>
      <c r="K1079">
        <v>816.12060071529595</v>
      </c>
      <c r="L1079">
        <v>690.35664877064005</v>
      </c>
      <c r="M1079">
        <v>81.309334572610098</v>
      </c>
      <c r="N1079">
        <v>1.3436425755900201</v>
      </c>
      <c r="O1079">
        <v>2.65596970300976</v>
      </c>
      <c r="P1079">
        <v>108.477041346353</v>
      </c>
      <c r="Q1079">
        <v>7.5420177371907995E-2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Row],[Ticker]],[1]!Table2[[Symbol]:[Industry]],2,FALSE),"-")</f>
        <v>-</v>
      </c>
      <c r="D1080" t="s">
        <v>686</v>
      </c>
      <c r="E1080">
        <v>2288.3680440599901</v>
      </c>
      <c r="F1080">
        <v>575.4</v>
      </c>
      <c r="G1080">
        <v>9.1891894806130097</v>
      </c>
      <c r="H1080">
        <v>-1.1337386755565</v>
      </c>
      <c r="I1080">
        <v>-22.2041553878007</v>
      </c>
      <c r="J1080">
        <v>-0.62547273666937298</v>
      </c>
      <c r="K1080">
        <v>560.52238973080603</v>
      </c>
      <c r="L1080">
        <v>536.09008008133299</v>
      </c>
      <c r="M1080">
        <v>49.029037286358601</v>
      </c>
      <c r="N1080">
        <v>0.84426125934683705</v>
      </c>
      <c r="O1080">
        <v>17.292318387208901</v>
      </c>
      <c r="P1080">
        <v>41.358555460017101</v>
      </c>
      <c r="Q1080">
        <v>8.4475541786851002E-2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Row],[Ticker]],[1]!Table2[[Symbol]:[Industry]],2,FALSE),"-")</f>
        <v>-</v>
      </c>
      <c r="D1081" t="s">
        <v>513</v>
      </c>
      <c r="E1081">
        <v>2283.1442083799998</v>
      </c>
      <c r="F1081">
        <v>674.1</v>
      </c>
      <c r="G1081">
        <v>70.679430386538698</v>
      </c>
      <c r="H1081">
        <v>22.9709388420004</v>
      </c>
      <c r="I1081">
        <v>-1.17960344495381</v>
      </c>
      <c r="J1081">
        <v>12.1811793612648</v>
      </c>
      <c r="K1081">
        <v>559.58218315831698</v>
      </c>
      <c r="L1081">
        <v>512.39791922205598</v>
      </c>
      <c r="M1081">
        <v>85.583783566405003</v>
      </c>
      <c r="N1081">
        <v>3.3384808662555301</v>
      </c>
      <c r="O1081">
        <v>2.35128319240469</v>
      </c>
      <c r="P1081">
        <v>118.19064573555499</v>
      </c>
      <c r="Q1081">
        <v>0.141122447397522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Row],[Ticker]],[1]!Table2[[Symbol]:[Industry]],2,FALSE),"-")</f>
        <v>-</v>
      </c>
      <c r="D1082" t="s">
        <v>153</v>
      </c>
      <c r="E1082">
        <v>2281.8909490000001</v>
      </c>
      <c r="F1082">
        <v>1255</v>
      </c>
      <c r="G1082">
        <v>351.78460419188701</v>
      </c>
      <c r="H1082">
        <v>-7.2073690565146897</v>
      </c>
      <c r="I1082">
        <v>363.24899608692499</v>
      </c>
      <c r="J1082">
        <v>-9.0790559711343892</v>
      </c>
      <c r="K1082">
        <v>1217.69479590165</v>
      </c>
      <c r="M1082">
        <v>38.628899909592398</v>
      </c>
      <c r="N1082">
        <v>0.62164834525679002</v>
      </c>
      <c r="O1082">
        <v>25.019920318725099</v>
      </c>
      <c r="P1082">
        <v>442.46812189323498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Row],[Ticker]],[1]!Table2[[Symbol]:[Industry]],2,FALSE),"-")</f>
        <v>-</v>
      </c>
      <c r="D1083" t="s">
        <v>225</v>
      </c>
      <c r="E1083">
        <v>2278.7519137499999</v>
      </c>
      <c r="F1083">
        <v>604.5</v>
      </c>
      <c r="G1083">
        <v>7.3395982434549598</v>
      </c>
      <c r="H1083">
        <v>4.3824369770480702</v>
      </c>
      <c r="I1083">
        <v>12.8740199819682</v>
      </c>
      <c r="J1083">
        <v>2.2045145208281101</v>
      </c>
      <c r="K1083">
        <v>541.931663213251</v>
      </c>
      <c r="L1083">
        <v>466.29905519421101</v>
      </c>
      <c r="M1083">
        <v>57.214914853866603</v>
      </c>
      <c r="N1083">
        <v>0.57117535520346496</v>
      </c>
      <c r="O1083">
        <v>9.9090157154673104</v>
      </c>
      <c r="P1083">
        <v>76.9613583138173</v>
      </c>
      <c r="Q1083">
        <v>0.112746452749045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Row],[Ticker]],[1]!Table2[[Symbol]:[Industry]],2,FALSE),"-")</f>
        <v>-</v>
      </c>
      <c r="D1084" t="s">
        <v>77</v>
      </c>
      <c r="E1084">
        <v>2271.5827102650001</v>
      </c>
      <c r="F1084">
        <v>3012.35</v>
      </c>
      <c r="G1084">
        <v>-26.687649198926898</v>
      </c>
      <c r="H1084">
        <v>2.38035173557624</v>
      </c>
      <c r="I1084">
        <v>-13.733527185541501</v>
      </c>
      <c r="J1084">
        <v>-1.1653068844058001</v>
      </c>
      <c r="K1084">
        <v>2872.5284286064498</v>
      </c>
      <c r="L1084">
        <v>2806.2819572163198</v>
      </c>
      <c r="M1084">
        <v>52.176734429579803</v>
      </c>
      <c r="N1084">
        <v>1.66656373659847</v>
      </c>
      <c r="O1084">
        <v>6.76050259763971</v>
      </c>
      <c r="P1084">
        <v>28.422825229680399</v>
      </c>
      <c r="Q1084">
        <v>-0.165035690417175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Row],[Ticker]],[1]!Table2[[Symbol]:[Industry]],2,FALSE),"-")</f>
        <v>-</v>
      </c>
      <c r="D1085" t="s">
        <v>167</v>
      </c>
      <c r="E1085">
        <v>2259.5643</v>
      </c>
      <c r="F1085">
        <v>2127.65</v>
      </c>
      <c r="G1085">
        <v>334.51890908993499</v>
      </c>
      <c r="H1085">
        <v>16.2713161423777</v>
      </c>
      <c r="I1085">
        <v>116.83557864829901</v>
      </c>
      <c r="J1085">
        <v>3.0060681931444901</v>
      </c>
      <c r="K1085">
        <v>1773.86072865658</v>
      </c>
      <c r="L1085">
        <v>1243.4828601434299</v>
      </c>
      <c r="M1085">
        <v>63.5490371241942</v>
      </c>
      <c r="N1085">
        <v>1.22050159863596</v>
      </c>
      <c r="O1085">
        <v>4.44151998683994</v>
      </c>
      <c r="P1085">
        <v>455.522193211488</v>
      </c>
      <c r="Q1085">
        <v>0.15472974536212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Row],[Ticker]],[1]!Table2[[Symbol]:[Industry]],2,FALSE),"-")</f>
        <v>-</v>
      </c>
      <c r="D1086" t="s">
        <v>287</v>
      </c>
      <c r="E1086">
        <v>2253.0189500000001</v>
      </c>
      <c r="F1086">
        <v>451.1</v>
      </c>
      <c r="G1086">
        <v>-10.7328732064504</v>
      </c>
      <c r="H1086">
        <v>-2.5711001633205002</v>
      </c>
      <c r="I1086">
        <v>-4.7815842066779899</v>
      </c>
      <c r="J1086">
        <v>-0.52284094277080195</v>
      </c>
      <c r="K1086">
        <v>445.81925288461599</v>
      </c>
      <c r="L1086">
        <v>437.01615931895498</v>
      </c>
      <c r="M1086">
        <v>66.635190053840802</v>
      </c>
      <c r="N1086">
        <v>0.47648974568330599</v>
      </c>
      <c r="O1086">
        <v>10.152959432498299</v>
      </c>
      <c r="P1086">
        <v>18.228279386712099</v>
      </c>
      <c r="Q1086">
        <v>3.8288721260049999E-3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Row],[Ticker]],[1]!Table2[[Symbol]:[Industry]],2,FALSE),"-")</f>
        <v>-</v>
      </c>
      <c r="D1087" t="s">
        <v>77</v>
      </c>
      <c r="E1087">
        <v>2252.5956200000001</v>
      </c>
      <c r="F1087">
        <v>726.55</v>
      </c>
      <c r="G1087">
        <v>56.6994416634003</v>
      </c>
      <c r="H1087">
        <v>-1.74926056174324</v>
      </c>
      <c r="I1087">
        <v>39.247077185748701</v>
      </c>
      <c r="J1087">
        <v>-1.5066249445830799</v>
      </c>
      <c r="K1087">
        <v>669.82083159021704</v>
      </c>
      <c r="L1087">
        <v>553.90368963628703</v>
      </c>
      <c r="M1087">
        <v>53.802908929319599</v>
      </c>
      <c r="N1087">
        <v>0.52353632663673799</v>
      </c>
      <c r="O1087">
        <v>9.6345743582685301</v>
      </c>
      <c r="P1087">
        <v>88.225388601036201</v>
      </c>
      <c r="Q1087">
        <v>3.9113769161910998E-2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Row],[Ticker]],[1]!Table2[[Symbol]:[Industry]],2,FALSE),"-")</f>
        <v>-</v>
      </c>
      <c r="D1088" t="s">
        <v>287</v>
      </c>
      <c r="E1088">
        <v>2246.8660541849999</v>
      </c>
      <c r="F1088">
        <v>88.35</v>
      </c>
      <c r="G1088">
        <v>-18.104877626558999</v>
      </c>
      <c r="H1088">
        <v>2.6109695901818699</v>
      </c>
      <c r="I1088">
        <v>-13.469305691617301</v>
      </c>
      <c r="J1088">
        <v>8.0609258936859902</v>
      </c>
      <c r="K1088">
        <v>82.863610284920398</v>
      </c>
      <c r="L1088">
        <v>83.937893142510802</v>
      </c>
      <c r="M1088">
        <v>77.312402796518995</v>
      </c>
      <c r="N1088">
        <v>1.6309064043766901</v>
      </c>
      <c r="O1088">
        <v>18.279569892473098</v>
      </c>
      <c r="P1088">
        <v>23.7394957983193</v>
      </c>
      <c r="Q1088">
        <v>-2.783840740376E-2</v>
      </c>
    </row>
    <row r="1089" spans="1:17" x14ac:dyDescent="0.3">
      <c r="A1089" t="s">
        <v>2325</v>
      </c>
      <c r="B1089" t="s">
        <v>2326</v>
      </c>
      <c r="C1089" t="str">
        <f>IFERROR(VLOOKUP(Table1[[#This Row],[Ticker]],[1]!Table2[[Symbol]:[Industry]],2,FALSE),"-")</f>
        <v>-</v>
      </c>
      <c r="D1089" t="s">
        <v>528</v>
      </c>
      <c r="E1089">
        <v>2242.1507943349998</v>
      </c>
      <c r="F1089">
        <v>573.85</v>
      </c>
      <c r="G1089">
        <v>-41.734362716909502</v>
      </c>
      <c r="H1089">
        <v>-8.3509822485581697</v>
      </c>
      <c r="I1089">
        <v>-24.312203986698702</v>
      </c>
      <c r="J1089">
        <v>1.6636901158253801</v>
      </c>
      <c r="K1089">
        <v>550.94412764020399</v>
      </c>
      <c r="L1089">
        <v>593.98896305146604</v>
      </c>
      <c r="M1089">
        <v>68.336896119065401</v>
      </c>
      <c r="N1089">
        <v>1.4882371448069101</v>
      </c>
      <c r="O1089">
        <v>37.962882286311697</v>
      </c>
      <c r="P1089">
        <v>24.465893070165901</v>
      </c>
      <c r="Q1089">
        <v>-0.118352206019798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Row],[Ticker]],[1]!Table2[[Symbol]:[Industry]],2,FALSE),"-")</f>
        <v>-</v>
      </c>
      <c r="D1090" t="s">
        <v>686</v>
      </c>
      <c r="E1090">
        <v>2239.5496514000001</v>
      </c>
      <c r="F1090">
        <v>355.1</v>
      </c>
      <c r="G1090">
        <v>2.0696987069172699</v>
      </c>
      <c r="H1090">
        <v>1.7389984297321801</v>
      </c>
      <c r="I1090">
        <v>-11.978339343190999</v>
      </c>
      <c r="J1090">
        <v>2.50099895476666</v>
      </c>
      <c r="K1090">
        <v>343.17598467131398</v>
      </c>
      <c r="L1090">
        <v>331.66810601084302</v>
      </c>
      <c r="M1090">
        <v>59.262188956758202</v>
      </c>
      <c r="N1090">
        <v>1.07202780950023</v>
      </c>
      <c r="O1090">
        <v>18.797521824838</v>
      </c>
      <c r="P1090">
        <v>39.720637418847097</v>
      </c>
      <c r="Q1090">
        <v>4.6180573751345003E-2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Row],[Ticker]],[1]!Table2[[Symbol]:[Industry]],2,FALSE),"-")</f>
        <v>-</v>
      </c>
      <c r="D1091" t="s">
        <v>290</v>
      </c>
      <c r="E1091">
        <v>2235.3746249999999</v>
      </c>
      <c r="F1091">
        <v>3562.35</v>
      </c>
      <c r="G1091">
        <v>1969.18936609664</v>
      </c>
      <c r="H1091">
        <v>37.113612669540899</v>
      </c>
      <c r="I1091">
        <v>325.03151313152699</v>
      </c>
      <c r="J1091">
        <v>-2.6750171837855601</v>
      </c>
      <c r="K1091">
        <v>2805.0779448764702</v>
      </c>
      <c r="L1091">
        <v>1695.95824626236</v>
      </c>
      <c r="M1091">
        <v>63.614179488103098</v>
      </c>
      <c r="N1091">
        <v>1.1698041576149101</v>
      </c>
      <c r="O1091">
        <v>13.548640644518301</v>
      </c>
      <c r="P1091">
        <v>2085.4907975460101</v>
      </c>
      <c r="Q1091">
        <v>0.204344842877103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Row],[Ticker]],[1]!Table2[[Symbol]:[Industry]],2,FALSE),"-")</f>
        <v>-</v>
      </c>
      <c r="D1092" t="s">
        <v>255</v>
      </c>
      <c r="E1092">
        <v>2232.739257705</v>
      </c>
      <c r="F1092">
        <v>2048.0500000000002</v>
      </c>
      <c r="G1092">
        <v>89.9847939981737</v>
      </c>
      <c r="H1092">
        <v>4.3223895087377402</v>
      </c>
      <c r="I1092">
        <v>32.702477418220901</v>
      </c>
      <c r="J1092">
        <v>7.4498899856618603</v>
      </c>
      <c r="K1092">
        <v>1724.2035810765501</v>
      </c>
      <c r="L1092">
        <v>1389.09511540466</v>
      </c>
      <c r="M1092">
        <v>74.128785220444598</v>
      </c>
      <c r="N1092">
        <v>0.75253876870815095</v>
      </c>
      <c r="O1092">
        <v>4.0013671541221996</v>
      </c>
      <c r="P1092">
        <v>131.40500536692801</v>
      </c>
      <c r="Q1092">
        <v>9.7525171144806994E-2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Row],[Ticker]],[1]!Table2[[Symbol]:[Industry]],2,FALSE),"-")</f>
        <v>-</v>
      </c>
      <c r="D1093" t="s">
        <v>258</v>
      </c>
      <c r="E1093">
        <v>2229.0314472</v>
      </c>
      <c r="F1093">
        <v>618.5</v>
      </c>
      <c r="G1093">
        <v>28.411067159814198</v>
      </c>
      <c r="H1093">
        <v>-6.4792445283183397</v>
      </c>
      <c r="I1093">
        <v>-39.872001145230101</v>
      </c>
      <c r="J1093">
        <v>1.1184957650259799</v>
      </c>
      <c r="K1093">
        <v>634.38836210154795</v>
      </c>
      <c r="L1093">
        <v>608.57659535175503</v>
      </c>
      <c r="M1093">
        <v>43.135634980635999</v>
      </c>
      <c r="N1093">
        <v>0.54266373475205198</v>
      </c>
      <c r="O1093">
        <v>51.172190784155198</v>
      </c>
      <c r="P1093">
        <v>56.4040965988114</v>
      </c>
      <c r="Q1093">
        <v>3.0617417036267001E-2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Row],[Ticker]],[1]!Table2[[Symbol]:[Industry]],2,FALSE),"-")</f>
        <v>-</v>
      </c>
      <c r="D1094" t="s">
        <v>170</v>
      </c>
      <c r="E1094">
        <v>2223.376759065</v>
      </c>
      <c r="F1094">
        <v>1475.65</v>
      </c>
      <c r="G1094">
        <v>155.409488280689</v>
      </c>
      <c r="H1094">
        <v>-12.001354670030199</v>
      </c>
      <c r="I1094">
        <v>127.73965310922701</v>
      </c>
      <c r="J1094">
        <v>-3.0828521982275299</v>
      </c>
      <c r="K1094">
        <v>1441.94379015044</v>
      </c>
      <c r="L1094">
        <v>1097.66853251459</v>
      </c>
      <c r="M1094">
        <v>37.632479502840901</v>
      </c>
      <c r="N1094">
        <v>0.46542060546112202</v>
      </c>
      <c r="O1094">
        <v>20.831497983939201</v>
      </c>
      <c r="P1094">
        <v>184.81953290870399</v>
      </c>
      <c r="Q1094">
        <v>9.9595098155456002E-2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Row],[Ticker]],[1]!Table2[[Symbol]:[Industry]],2,FALSE),"-")</f>
        <v>-</v>
      </c>
      <c r="D1095" t="s">
        <v>400</v>
      </c>
      <c r="E1095">
        <v>2221.5021062400001</v>
      </c>
      <c r="F1095">
        <v>911.6</v>
      </c>
      <c r="G1095">
        <v>-20.1563398713269</v>
      </c>
      <c r="H1095">
        <v>28.6795005505621</v>
      </c>
      <c r="I1095">
        <v>-6.5866374717650098</v>
      </c>
      <c r="J1095">
        <v>5.1447432125584696</v>
      </c>
      <c r="K1095">
        <v>810.62071628465696</v>
      </c>
      <c r="L1095">
        <v>792.07742710326102</v>
      </c>
      <c r="M1095">
        <v>53.755735960175699</v>
      </c>
      <c r="N1095">
        <v>1.21431191536914</v>
      </c>
      <c r="O1095">
        <v>19.569986836331701</v>
      </c>
      <c r="P1095">
        <v>41.453952983163902</v>
      </c>
      <c r="Q1095">
        <v>-6.6617319755289006E-2</v>
      </c>
    </row>
    <row r="1096" spans="1:17" x14ac:dyDescent="0.3">
      <c r="A1096" t="s">
        <v>2339</v>
      </c>
      <c r="B1096" t="s">
        <v>2340</v>
      </c>
      <c r="C1096" t="str">
        <f>IFERROR(VLOOKUP(Table1[[#This Row],[Ticker]],[1]!Table2[[Symbol]:[Industry]],2,FALSE),"-")</f>
        <v>-</v>
      </c>
      <c r="D1096" t="s">
        <v>258</v>
      </c>
      <c r="E1096">
        <v>2221.0136282399999</v>
      </c>
      <c r="F1096">
        <v>496.2</v>
      </c>
      <c r="G1096">
        <v>-53.4043747202765</v>
      </c>
      <c r="H1096">
        <v>-9.4467842273611797</v>
      </c>
      <c r="I1096">
        <v>-28.976206531978001</v>
      </c>
      <c r="J1096">
        <v>-3.5444802923065502</v>
      </c>
      <c r="K1096">
        <v>513.96382122963598</v>
      </c>
      <c r="L1096">
        <v>540.03863011873705</v>
      </c>
      <c r="M1096">
        <v>38.315344541863603</v>
      </c>
      <c r="N1096">
        <v>1.1383583630036</v>
      </c>
      <c r="O1096">
        <v>45.636839983877401</v>
      </c>
      <c r="P1096">
        <v>9.2951541850220192</v>
      </c>
    </row>
    <row r="1097" spans="1:17" hidden="1" x14ac:dyDescent="0.3">
      <c r="A1097" t="s">
        <v>2341</v>
      </c>
      <c r="B1097" t="s">
        <v>2342</v>
      </c>
      <c r="C1097" t="str">
        <f>IFERROR(VLOOKUP(Table1[[#This Row],[Ticker]],[1]!Table2[[Symbol]:[Industry]],2,FALSE),"-")</f>
        <v>-</v>
      </c>
      <c r="D1097" t="s">
        <v>127</v>
      </c>
      <c r="E1097">
        <v>2218.6377082099998</v>
      </c>
      <c r="F1097">
        <v>1720.3</v>
      </c>
      <c r="G1097">
        <v>-8.9881214570568595</v>
      </c>
      <c r="H1097">
        <v>-0.523973608263407</v>
      </c>
      <c r="I1097">
        <v>-7.9853543479717004</v>
      </c>
      <c r="J1097">
        <v>5.2547138273063796</v>
      </c>
      <c r="K1097">
        <v>1678.0665898862201</v>
      </c>
      <c r="L1097">
        <v>1595.51932553186</v>
      </c>
      <c r="M1097">
        <v>70.305571650809696</v>
      </c>
      <c r="N1097">
        <v>0.45411850236277701</v>
      </c>
      <c r="O1097">
        <v>22.013602278672298</v>
      </c>
      <c r="P1097">
        <v>38.265552162031803</v>
      </c>
      <c r="Q1097">
        <v>0.109973189619519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Row],[Ticker]],[1]!Table2[[Symbol]:[Industry]],2,FALSE),"-")</f>
        <v>-</v>
      </c>
      <c r="D1098" t="s">
        <v>1124</v>
      </c>
      <c r="E1098">
        <v>2212.1549270999999</v>
      </c>
      <c r="F1098">
        <v>778.5</v>
      </c>
      <c r="G1098">
        <v>-11.724234138852101</v>
      </c>
      <c r="H1098">
        <v>-10.169179902656699</v>
      </c>
      <c r="I1098">
        <v>-24.5749062012626</v>
      </c>
      <c r="J1098">
        <v>1.9487280624773</v>
      </c>
      <c r="K1098">
        <v>823.70625896149704</v>
      </c>
      <c r="L1098">
        <v>836.27247346233003</v>
      </c>
      <c r="M1098">
        <v>44.286276792212298</v>
      </c>
      <c r="N1098">
        <v>0.95624962152138004</v>
      </c>
      <c r="O1098">
        <v>47.842003853564499</v>
      </c>
      <c r="P1098">
        <v>31.270550543799001</v>
      </c>
      <c r="Q1098">
        <v>-6.3581969904229997E-3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Row],[Ticker]],[1]!Table2[[Symbol]:[Industry]],2,FALSE),"-")</f>
        <v>-</v>
      </c>
      <c r="D1099" t="s">
        <v>368</v>
      </c>
      <c r="E1099">
        <v>2210.4050119150002</v>
      </c>
      <c r="F1099">
        <v>1003.15</v>
      </c>
      <c r="G1099">
        <v>-9.0801838370792893</v>
      </c>
      <c r="H1099">
        <v>-1.8542812888529101</v>
      </c>
      <c r="I1099">
        <v>-32.745329457672298</v>
      </c>
      <c r="J1099">
        <v>-0.24226714530187801</v>
      </c>
      <c r="K1099">
        <v>1019.1933496102</v>
      </c>
      <c r="L1099">
        <v>1017.26605396069</v>
      </c>
      <c r="M1099">
        <v>44.124670647005999</v>
      </c>
      <c r="N1099">
        <v>1.1441681821198399</v>
      </c>
      <c r="O1099">
        <v>29.3724766984</v>
      </c>
      <c r="P1099">
        <v>21.292545795296501</v>
      </c>
      <c r="Q1099">
        <v>0.15273138289067101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Row],[Ticker]],[1]!Table2[[Symbol]:[Industry]],2,FALSE),"-")</f>
        <v>-</v>
      </c>
      <c r="D1100" t="s">
        <v>287</v>
      </c>
      <c r="E1100">
        <v>2205.4800801000001</v>
      </c>
      <c r="F1100">
        <v>444.9</v>
      </c>
      <c r="G1100">
        <v>-23.336441101591198</v>
      </c>
      <c r="H1100">
        <v>-6.4238405527789304</v>
      </c>
      <c r="I1100">
        <v>-25.021893128845701</v>
      </c>
      <c r="J1100">
        <v>-9.9487674766588194E-2</v>
      </c>
      <c r="K1100">
        <v>442.67296863247299</v>
      </c>
      <c r="L1100">
        <v>443.79474073508197</v>
      </c>
      <c r="M1100">
        <v>47.917600474295902</v>
      </c>
      <c r="N1100">
        <v>0.984424973318482</v>
      </c>
      <c r="O1100">
        <v>44.043605304562803</v>
      </c>
      <c r="P1100">
        <v>34.818181818181799</v>
      </c>
      <c r="Q1100">
        <v>3.9290120735489001E-2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Row],[Ticker]],[1]!Table2[[Symbol]:[Industry]],2,FALSE),"-")</f>
        <v>-</v>
      </c>
      <c r="D1101" t="s">
        <v>276</v>
      </c>
      <c r="E1101">
        <v>2204.3442237599902</v>
      </c>
      <c r="F1101">
        <v>113.05</v>
      </c>
      <c r="G1101">
        <v>-41.667028033329203</v>
      </c>
      <c r="H1101">
        <v>-4.7535880163088802</v>
      </c>
      <c r="I1101">
        <v>-12.8155560877351</v>
      </c>
      <c r="J1101">
        <v>2.58264612990315</v>
      </c>
      <c r="K1101">
        <v>115.67929530741699</v>
      </c>
      <c r="L1101">
        <v>113.867319734077</v>
      </c>
      <c r="M1101">
        <v>56.836777306579201</v>
      </c>
      <c r="N1101">
        <v>0.616947626190817</v>
      </c>
      <c r="O1101">
        <v>37.992038920831497</v>
      </c>
      <c r="P1101">
        <v>30.7541059449456</v>
      </c>
      <c r="Q1101">
        <v>0.167955559885128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Row],[Ticker]],[1]!Table2[[Symbol]:[Industry]],2,FALSE),"-")</f>
        <v>-</v>
      </c>
      <c r="D1102" t="s">
        <v>60</v>
      </c>
      <c r="E1102">
        <v>2204.2612963349902</v>
      </c>
      <c r="F1102">
        <v>1559.95</v>
      </c>
      <c r="G1102">
        <v>3.0116458893958602</v>
      </c>
      <c r="H1102">
        <v>2.46747897301579</v>
      </c>
      <c r="I1102">
        <v>-9.4726943184991708</v>
      </c>
      <c r="J1102">
        <v>4.1306329424171704</v>
      </c>
      <c r="K1102">
        <v>1477.03392477128</v>
      </c>
      <c r="L1102">
        <v>1420.7931849645599</v>
      </c>
      <c r="M1102">
        <v>91.200011147445394</v>
      </c>
      <c r="N1102">
        <v>2.5711977595863802</v>
      </c>
      <c r="O1102">
        <v>11.7984550786884</v>
      </c>
      <c r="P1102">
        <v>41.659099164547698</v>
      </c>
      <c r="Q1102">
        <v>6.4070047228466001E-2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Row],[Ticker]],[1]!Table2[[Symbol]:[Industry]],2,FALSE),"-")</f>
        <v>-</v>
      </c>
      <c r="D1103" t="s">
        <v>1545</v>
      </c>
      <c r="E1103">
        <v>2200.9199984639999</v>
      </c>
      <c r="F1103">
        <v>101.12</v>
      </c>
      <c r="G1103">
        <v>-28.939425429589999</v>
      </c>
      <c r="H1103">
        <v>8.9575845835208501</v>
      </c>
      <c r="I1103">
        <v>-14.0286946503865</v>
      </c>
      <c r="J1103">
        <v>2.8159545370625998</v>
      </c>
      <c r="K1103">
        <v>95.919020766679793</v>
      </c>
      <c r="L1103">
        <v>96.879922078734495</v>
      </c>
      <c r="M1103">
        <v>67.216175662269904</v>
      </c>
      <c r="N1103">
        <v>1.37242889408888</v>
      </c>
      <c r="O1103">
        <v>28.065664556961998</v>
      </c>
      <c r="P1103">
        <v>21.831325301204799</v>
      </c>
      <c r="Q1103">
        <v>2.8295744746641E-2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Row],[Ticker]],[1]!Table2[[Symbol]:[Industry]],2,FALSE),"-")</f>
        <v>-</v>
      </c>
      <c r="D1104" t="s">
        <v>146</v>
      </c>
      <c r="E1104">
        <v>2200.4357744389999</v>
      </c>
      <c r="F1104">
        <v>140.22999999999999</v>
      </c>
      <c r="G1104">
        <v>-25.037639054196401</v>
      </c>
      <c r="H1104">
        <v>4.0910499386740504</v>
      </c>
      <c r="I1104">
        <v>-36.373942064272399</v>
      </c>
      <c r="J1104">
        <v>7.3408739874775097</v>
      </c>
      <c r="K1104">
        <v>131.712586738829</v>
      </c>
      <c r="L1104">
        <v>144.270246756364</v>
      </c>
      <c r="M1104">
        <v>81.689942474757999</v>
      </c>
      <c r="N1104">
        <v>1.7837154179432499</v>
      </c>
      <c r="O1104">
        <v>38.344148898238601</v>
      </c>
      <c r="P1104">
        <v>16.858333333333299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Row],[Ticker]],[1]!Table2[[Symbol]:[Industry]],2,FALSE),"-")</f>
        <v>-</v>
      </c>
      <c r="D1105" t="s">
        <v>287</v>
      </c>
      <c r="E1105">
        <v>2199.5627559599998</v>
      </c>
      <c r="F1105">
        <v>67.02</v>
      </c>
      <c r="G1105">
        <v>87.230866813552595</v>
      </c>
      <c r="H1105">
        <v>5.9652424584238899</v>
      </c>
      <c r="I1105">
        <v>-28.032770505721999</v>
      </c>
      <c r="J1105">
        <v>11.421666483742699</v>
      </c>
      <c r="K1105">
        <v>63.416320880541598</v>
      </c>
      <c r="L1105">
        <v>59.7483581680616</v>
      </c>
      <c r="M1105">
        <v>71.946393889500996</v>
      </c>
      <c r="N1105">
        <v>1.6214288753611901</v>
      </c>
      <c r="O1105">
        <v>43.0916144434497</v>
      </c>
      <c r="P1105">
        <v>129.52054794520501</v>
      </c>
      <c r="Q1105">
        <v>1.7323831632384001E-2</v>
      </c>
    </row>
    <row r="1106" spans="1:17" x14ac:dyDescent="0.3">
      <c r="A1106" t="s">
        <v>2359</v>
      </c>
      <c r="B1106" t="s">
        <v>2360</v>
      </c>
      <c r="C1106" t="str">
        <f>IFERROR(VLOOKUP(Table1[[#This Row],[Ticker]],[1]!Table2[[Symbol]:[Industry]],2,FALSE),"-")</f>
        <v>-</v>
      </c>
      <c r="D1106" t="s">
        <v>293</v>
      </c>
      <c r="E1106">
        <v>2192.15201007</v>
      </c>
      <c r="F1106">
        <v>678.9</v>
      </c>
      <c r="G1106">
        <v>4.82709064754793</v>
      </c>
      <c r="H1106">
        <v>8.2244559226295308</v>
      </c>
      <c r="I1106">
        <v>-17.471026862013201</v>
      </c>
      <c r="J1106">
        <v>2.4712058136903798</v>
      </c>
      <c r="K1106">
        <v>643.66977108242395</v>
      </c>
      <c r="L1106">
        <v>627.531882909111</v>
      </c>
      <c r="M1106">
        <v>55.630879299166402</v>
      </c>
      <c r="N1106">
        <v>0.69415288639223605</v>
      </c>
      <c r="O1106">
        <v>13.1094417439976</v>
      </c>
      <c r="P1106">
        <v>40.821406347230798</v>
      </c>
      <c r="Q1106">
        <v>-5.8984019475566002E-2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Row],[Ticker]],[1]!Table2[[Symbol]:[Industry]],2,FALSE),"-")</f>
        <v>-</v>
      </c>
      <c r="D1107" t="s">
        <v>65</v>
      </c>
      <c r="E1107">
        <v>2192.0004796399999</v>
      </c>
      <c r="F1107">
        <v>22.51</v>
      </c>
      <c r="G1107">
        <v>22.762213778768899</v>
      </c>
      <c r="H1107">
        <v>20.5999636807306</v>
      </c>
      <c r="I1107">
        <v>-21.829713082692798</v>
      </c>
      <c r="J1107">
        <v>-0.92868023452846005</v>
      </c>
      <c r="K1107">
        <v>19.332646810245599</v>
      </c>
      <c r="L1107">
        <v>18.1697555101143</v>
      </c>
      <c r="M1107">
        <v>69.822344171285394</v>
      </c>
      <c r="N1107">
        <v>2.22036304654209</v>
      </c>
      <c r="O1107">
        <v>24.611283873833798</v>
      </c>
      <c r="P1107">
        <v>72.490421455938602</v>
      </c>
      <c r="Q1107">
        <v>3.2570957678753003E-2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Row],[Ticker]],[1]!Table2[[Symbol]:[Industry]],2,FALSE),"-")</f>
        <v>-</v>
      </c>
      <c r="D1108" t="s">
        <v>471</v>
      </c>
      <c r="E1108">
        <v>2191.5876840000001</v>
      </c>
      <c r="F1108">
        <v>873.4</v>
      </c>
      <c r="G1108">
        <v>66.483548555882805</v>
      </c>
      <c r="H1108">
        <v>14.7899848617899</v>
      </c>
      <c r="I1108">
        <v>25.922554832689698</v>
      </c>
      <c r="J1108">
        <v>3.2414290966088402</v>
      </c>
      <c r="K1108">
        <v>747.95487720536505</v>
      </c>
      <c r="L1108">
        <v>625.81897856709804</v>
      </c>
      <c r="M1108">
        <v>65.176771862608405</v>
      </c>
      <c r="N1108">
        <v>0.60462566710719401</v>
      </c>
      <c r="O1108">
        <v>4.4653079917563501</v>
      </c>
      <c r="P1108">
        <v>102.998256827425</v>
      </c>
      <c r="Q1108">
        <v>9.3191726630908994E-2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Row],[Ticker]],[1]!Table2[[Symbol]:[Industry]],2,FALSE),"-")</f>
        <v>-</v>
      </c>
      <c r="D1109" t="s">
        <v>60</v>
      </c>
      <c r="E1109">
        <v>2183.04264672</v>
      </c>
      <c r="F1109">
        <v>755.6</v>
      </c>
      <c r="G1109">
        <v>-11.460352705599799</v>
      </c>
      <c r="H1109">
        <v>-2.16865856833931</v>
      </c>
      <c r="I1109">
        <v>15.530774642537001</v>
      </c>
      <c r="J1109">
        <v>-0.53493419824650101</v>
      </c>
      <c r="K1109">
        <v>743.753976287368</v>
      </c>
      <c r="L1109">
        <v>686.067087699691</v>
      </c>
      <c r="M1109">
        <v>49.120187315107898</v>
      </c>
      <c r="N1109">
        <v>0.50033167704897996</v>
      </c>
      <c r="O1109">
        <v>9.2046056114346104</v>
      </c>
      <c r="P1109">
        <v>33.995389253413698</v>
      </c>
      <c r="Q1109">
        <v>-3.9756827026867003E-2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Row],[Ticker]],[1]!Table2[[Symbol]:[Industry]],2,FALSE),"-")</f>
        <v>-</v>
      </c>
      <c r="D1110" t="s">
        <v>732</v>
      </c>
      <c r="E1110">
        <v>2180.653534008</v>
      </c>
      <c r="F1110">
        <v>276.51</v>
      </c>
      <c r="G1110">
        <v>1.6914029450896899</v>
      </c>
      <c r="H1110">
        <v>0.46298315752991498</v>
      </c>
      <c r="I1110">
        <v>0.872527608761965</v>
      </c>
      <c r="J1110">
        <v>-0.301194634467154</v>
      </c>
      <c r="K1110">
        <v>263.99335589038702</v>
      </c>
      <c r="L1110">
        <v>244.225117084261</v>
      </c>
      <c r="M1110">
        <v>58.290846172297002</v>
      </c>
      <c r="N1110">
        <v>0.51979033921768003</v>
      </c>
      <c r="O1110">
        <v>2.3109471628512499</v>
      </c>
      <c r="P1110">
        <v>33.4507722007721</v>
      </c>
      <c r="Q1110">
        <v>3.2968413234804997E-2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Row],[Ticker]],[1]!Table2[[Symbol]:[Industry]],2,FALSE),"-")</f>
        <v>-</v>
      </c>
      <c r="D1111" t="s">
        <v>393</v>
      </c>
      <c r="E1111">
        <v>2162.6595926079999</v>
      </c>
      <c r="F1111">
        <v>143.68</v>
      </c>
      <c r="G1111">
        <v>112.75758573059299</v>
      </c>
      <c r="H1111">
        <v>29.185903399126001</v>
      </c>
      <c r="I1111">
        <v>12.247964095181301</v>
      </c>
      <c r="J1111">
        <v>9.8929445300096202</v>
      </c>
      <c r="K1111">
        <v>119.27353209857699</v>
      </c>
      <c r="L1111">
        <v>100.24344290853401</v>
      </c>
      <c r="M1111">
        <v>62.247916757793298</v>
      </c>
      <c r="N1111">
        <v>1.7796263491745099</v>
      </c>
      <c r="O1111">
        <v>9.2636414253897499</v>
      </c>
      <c r="P1111">
        <v>158.18508535489599</v>
      </c>
      <c r="Q1111">
        <v>9.1397292199220007E-2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Row],[Ticker]],[1]!Table2[[Symbol]:[Industry]],2,FALSE),"-")</f>
        <v>-</v>
      </c>
      <c r="D1112" t="s">
        <v>101</v>
      </c>
      <c r="E1112">
        <v>2162.4963692849901</v>
      </c>
      <c r="F1112">
        <v>22.05</v>
      </c>
      <c r="G1112">
        <v>41.7400068167237</v>
      </c>
      <c r="H1112">
        <v>4.4001247539449899</v>
      </c>
      <c r="I1112">
        <v>-29.5464354319104</v>
      </c>
      <c r="J1112">
        <v>2.13519911147942</v>
      </c>
      <c r="K1112">
        <v>21.062607868833201</v>
      </c>
      <c r="L1112">
        <v>19.883482217730901</v>
      </c>
      <c r="M1112">
        <v>65.220742775744498</v>
      </c>
      <c r="N1112">
        <v>1.1913805802447801</v>
      </c>
      <c r="O1112">
        <v>56.235827664398997</v>
      </c>
      <c r="P1112">
        <v>82.987551867219906</v>
      </c>
      <c r="Q1112">
        <v>0.14887922788385199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Row],[Ticker]],[1]!Table2[[Symbol]:[Industry]],2,FALSE),"-")</f>
        <v>-</v>
      </c>
      <c r="D1113" t="s">
        <v>548</v>
      </c>
      <c r="E1113">
        <v>2161.5163040000002</v>
      </c>
      <c r="F1113">
        <v>1896.2</v>
      </c>
      <c r="G1113">
        <v>-16.354060897109399</v>
      </c>
      <c r="H1113">
        <v>-6.2171976879082198</v>
      </c>
      <c r="I1113">
        <v>0.238879224958889</v>
      </c>
      <c r="J1113">
        <v>-2.20226514018883</v>
      </c>
      <c r="K1113">
        <v>1885.31780863993</v>
      </c>
      <c r="L1113">
        <v>1795.31466492405</v>
      </c>
      <c r="M1113">
        <v>45.501294572970203</v>
      </c>
      <c r="N1113">
        <v>0.85975764172496905</v>
      </c>
      <c r="O1113">
        <v>27.974369792215999</v>
      </c>
      <c r="P1113">
        <v>25.161716171617101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Row],[Ticker]],[1]!Table2[[Symbol]:[Industry]],2,FALSE),"-")</f>
        <v>-</v>
      </c>
      <c r="D1114" t="s">
        <v>258</v>
      </c>
      <c r="E1114">
        <v>2160.4798380000002</v>
      </c>
      <c r="F1114">
        <v>1585.65</v>
      </c>
      <c r="G1114">
        <v>-11.558137159972</v>
      </c>
      <c r="H1114">
        <v>12.8109328398159</v>
      </c>
      <c r="I1114">
        <v>10.9840162942702</v>
      </c>
      <c r="J1114">
        <v>-5.2547681926918797</v>
      </c>
      <c r="K1114">
        <v>1441.51717983455</v>
      </c>
      <c r="L1114">
        <v>1317.8288603521501</v>
      </c>
      <c r="M1114">
        <v>58.243862274941101</v>
      </c>
      <c r="N1114">
        <v>1.6974268495570599</v>
      </c>
      <c r="O1114">
        <v>8.6147636615898797</v>
      </c>
      <c r="P1114">
        <v>54.223605505033298</v>
      </c>
      <c r="Q1114">
        <v>3.5341710190279998E-2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Row],[Ticker]],[1]!Table2[[Symbol]:[Industry]],2,FALSE),"-")</f>
        <v>-</v>
      </c>
      <c r="E1115">
        <v>2157.9541642499998</v>
      </c>
      <c r="F1115">
        <v>118.41</v>
      </c>
      <c r="G1115">
        <v>-23.408052865720901</v>
      </c>
      <c r="H1115">
        <v>5.0171537230777101</v>
      </c>
      <c r="I1115">
        <v>-11.9436609706834</v>
      </c>
      <c r="J1115">
        <v>6.2472761442148199</v>
      </c>
      <c r="O1115">
        <v>8.7661515074740102</v>
      </c>
      <c r="P1115">
        <v>10.560224089635801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Row],[Ticker]],[1]!Table2[[Symbol]:[Industry]],2,FALSE),"-")</f>
        <v>-</v>
      </c>
      <c r="D1116" t="s">
        <v>258</v>
      </c>
      <c r="E1116">
        <v>2156.28946455</v>
      </c>
      <c r="F1116">
        <v>686.55</v>
      </c>
      <c r="G1116">
        <v>78.385251606488694</v>
      </c>
      <c r="H1116">
        <v>18.3931520070193</v>
      </c>
      <c r="I1116">
        <v>44.2246569722247</v>
      </c>
      <c r="J1116">
        <v>2.81323873578016</v>
      </c>
      <c r="K1116">
        <v>577.39189209853305</v>
      </c>
      <c r="L1116">
        <v>454.55436302966899</v>
      </c>
      <c r="M1116">
        <v>61.1830356819356</v>
      </c>
      <c r="N1116">
        <v>0.80329198977838201</v>
      </c>
      <c r="O1116">
        <v>8.7466317092710106</v>
      </c>
      <c r="P1116">
        <v>130.23138832997901</v>
      </c>
      <c r="Q1116">
        <v>0.147316634746923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Row],[Ticker]],[1]!Table2[[Symbol]:[Industry]],2,FALSE),"-")</f>
        <v>-</v>
      </c>
      <c r="D1117" t="s">
        <v>198</v>
      </c>
      <c r="E1117">
        <v>2142.1721831999998</v>
      </c>
      <c r="F1117">
        <v>1317.3</v>
      </c>
      <c r="G1117">
        <v>30.361583032900899</v>
      </c>
      <c r="H1117">
        <v>-6.8974928019957596E-2</v>
      </c>
      <c r="I1117">
        <v>17.698910680724801</v>
      </c>
      <c r="J1117">
        <v>1.4204167135057999</v>
      </c>
      <c r="K1117">
        <v>1190.22708005814</v>
      </c>
      <c r="L1117">
        <v>1007.3298463157</v>
      </c>
      <c r="M1117">
        <v>71.126253396205897</v>
      </c>
      <c r="N1117">
        <v>0.44595663894559601</v>
      </c>
      <c r="O1117">
        <v>6.2020800121460598</v>
      </c>
      <c r="P1117">
        <v>69.853652246792606</v>
      </c>
      <c r="Q1117">
        <v>3.0769884095150999E-2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Row],[Ticker]],[1]!Table2[[Symbol]:[Industry]],2,FALSE),"-")</f>
        <v>-</v>
      </c>
      <c r="D1118" t="s">
        <v>77</v>
      </c>
      <c r="E1118">
        <v>2141.7531283200001</v>
      </c>
      <c r="F1118">
        <v>246.72</v>
      </c>
      <c r="G1118">
        <v>7.3405036914493103</v>
      </c>
      <c r="H1118">
        <v>-4.7855241960991499</v>
      </c>
      <c r="I1118">
        <v>-14.390215949680799</v>
      </c>
      <c r="J1118">
        <v>-1.3427014710799099</v>
      </c>
      <c r="K1118">
        <v>244.516689784947</v>
      </c>
      <c r="L1118">
        <v>224.67806185323599</v>
      </c>
      <c r="M1118">
        <v>48.962603760622898</v>
      </c>
      <c r="N1118">
        <v>0.63139169840131504</v>
      </c>
      <c r="O1118">
        <v>11.2597276264591</v>
      </c>
      <c r="P1118">
        <v>45.385975250441902</v>
      </c>
      <c r="Q1118">
        <v>-8.9884223364568999E-2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Row],[Ticker]],[1]!Table2[[Symbol]:[Industry]],2,FALSE),"-")</f>
        <v>-</v>
      </c>
      <c r="D1119" t="s">
        <v>916</v>
      </c>
      <c r="E1119">
        <v>2135.43920325</v>
      </c>
      <c r="F1119">
        <v>601.45000000000005</v>
      </c>
      <c r="G1119">
        <v>74.843212250495895</v>
      </c>
      <c r="H1119">
        <v>24.243356580535899</v>
      </c>
      <c r="I1119">
        <v>73.962422251614996</v>
      </c>
      <c r="J1119">
        <v>-0.21238318403369999</v>
      </c>
      <c r="K1119">
        <v>517.30589532479405</v>
      </c>
      <c r="L1119">
        <v>388.42589801440602</v>
      </c>
      <c r="M1119">
        <v>51.784224428578</v>
      </c>
      <c r="N1119">
        <v>0.27069951049583701</v>
      </c>
      <c r="O1119">
        <v>13.716850943553</v>
      </c>
      <c r="P1119">
        <v>135.77028616228901</v>
      </c>
      <c r="Q1119">
        <v>0.13702558776777801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Row],[Ticker]],[1]!Table2[[Symbol]:[Industry]],2,FALSE),"-")</f>
        <v>-</v>
      </c>
      <c r="D1120" t="s">
        <v>133</v>
      </c>
      <c r="E1120">
        <v>2135.2766257200001</v>
      </c>
      <c r="F1120">
        <v>123.13</v>
      </c>
      <c r="G1120">
        <v>421.17713843991299</v>
      </c>
      <c r="H1120">
        <v>-9.0309958169008304</v>
      </c>
      <c r="I1120">
        <v>50.196315461025698</v>
      </c>
      <c r="J1120">
        <v>-4.34980612379539</v>
      </c>
      <c r="K1120">
        <v>119.752333987632</v>
      </c>
      <c r="L1120">
        <v>89.859394287691799</v>
      </c>
      <c r="M1120">
        <v>54.357538325235403</v>
      </c>
      <c r="N1120">
        <v>0.79930679096885204</v>
      </c>
      <c r="O1120">
        <v>11.8167790140502</v>
      </c>
      <c r="P1120">
        <v>455.64079422382599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Row],[Ticker]],[1]!Table2[[Symbol]:[Industry]],2,FALSE),"-")</f>
        <v>-</v>
      </c>
      <c r="D1121" t="s">
        <v>416</v>
      </c>
      <c r="E1121">
        <v>2129.821034045</v>
      </c>
      <c r="F1121">
        <v>687.95</v>
      </c>
      <c r="G1121">
        <v>-7.5552394617828202</v>
      </c>
      <c r="H1121">
        <v>17.804307826408401</v>
      </c>
      <c r="I1121">
        <v>-2.0860387629431201</v>
      </c>
      <c r="J1121">
        <v>3.4903484543321102</v>
      </c>
      <c r="K1121">
        <v>622.25466842679498</v>
      </c>
      <c r="L1121">
        <v>582.54059084131904</v>
      </c>
      <c r="M1121">
        <v>55.4539241287018</v>
      </c>
      <c r="N1121">
        <v>1.64102307714369</v>
      </c>
      <c r="O1121">
        <v>8.5762046660367695</v>
      </c>
      <c r="P1121">
        <v>56.334507442336097</v>
      </c>
      <c r="Q1121">
        <v>0.14464125125813901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Row],[Ticker]],[1]!Table2[[Symbol]:[Industry]],2,FALSE),"-")</f>
        <v>-</v>
      </c>
      <c r="E1122">
        <v>2126.9607794899998</v>
      </c>
      <c r="F1122">
        <v>1969.3</v>
      </c>
      <c r="G1122">
        <v>317.92577484918701</v>
      </c>
      <c r="H1122">
        <v>11.0870632395893</v>
      </c>
      <c r="I1122">
        <v>79.355227347241694</v>
      </c>
      <c r="J1122">
        <v>-9.0519626739254502</v>
      </c>
      <c r="K1122">
        <v>1830.3010502633599</v>
      </c>
      <c r="L1122">
        <v>1298.51710987195</v>
      </c>
      <c r="M1122">
        <v>41.7461332065579</v>
      </c>
      <c r="N1122">
        <v>1.13268051758791</v>
      </c>
      <c r="O1122">
        <v>14.761590412837</v>
      </c>
      <c r="P1122">
        <v>459.06316536550702</v>
      </c>
      <c r="Q1122">
        <v>0.25664607614853002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Row],[Ticker]],[1]!Table2[[Symbol]:[Industry]],2,FALSE),"-")</f>
        <v>-</v>
      </c>
      <c r="D1123" t="s">
        <v>400</v>
      </c>
      <c r="E1123">
        <v>2124.9735592500001</v>
      </c>
      <c r="F1123">
        <v>890.1</v>
      </c>
      <c r="G1123">
        <v>-21.110302973200099</v>
      </c>
      <c r="H1123">
        <v>-6.9491821609231001</v>
      </c>
      <c r="I1123">
        <v>-45.339760671439301</v>
      </c>
      <c r="J1123">
        <v>1.09065944309592</v>
      </c>
      <c r="K1123">
        <v>896.74627257906604</v>
      </c>
      <c r="L1123">
        <v>935.87400584081502</v>
      </c>
      <c r="M1123">
        <v>51.262281486272798</v>
      </c>
      <c r="N1123">
        <v>0.99604988757496504</v>
      </c>
      <c r="O1123">
        <v>62.903044601730102</v>
      </c>
      <c r="P1123">
        <v>19.2044997991161</v>
      </c>
      <c r="Q1123">
        <v>-1.3888432220544001E-2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Row],[Ticker]],[1]!Table2[[Symbol]:[Industry]],2,FALSE),"-")</f>
        <v>-</v>
      </c>
      <c r="D1124" t="s">
        <v>608</v>
      </c>
      <c r="E1124">
        <v>2114.8988819400001</v>
      </c>
      <c r="F1124">
        <v>315.89999999999998</v>
      </c>
      <c r="G1124">
        <v>-15.0390594052875</v>
      </c>
      <c r="H1124">
        <v>2.56761243867405</v>
      </c>
      <c r="I1124">
        <v>-26.802763747443102</v>
      </c>
      <c r="J1124">
        <v>-2.82726514018883</v>
      </c>
      <c r="K1124">
        <v>307.74054414728403</v>
      </c>
      <c r="L1124">
        <v>308.592202747832</v>
      </c>
      <c r="M1124">
        <v>52.991271161014303</v>
      </c>
      <c r="N1124">
        <v>1.17962717215307</v>
      </c>
      <c r="O1124">
        <v>21.8423551756885</v>
      </c>
      <c r="P1124">
        <v>34.254143646408799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Row],[Ticker]],[1]!Table2[[Symbol]:[Industry]],2,FALSE),"-")</f>
        <v>-</v>
      </c>
      <c r="D1125" t="s">
        <v>170</v>
      </c>
      <c r="E1125">
        <v>2113.5030000000002</v>
      </c>
      <c r="F1125">
        <v>2118.8000000000002</v>
      </c>
      <c r="G1125">
        <v>-2.2404770198670798</v>
      </c>
      <c r="H1125">
        <v>-7.5964386180323702</v>
      </c>
      <c r="I1125">
        <v>-15.0511262604852</v>
      </c>
      <c r="J1125">
        <v>-6.2927300292018202</v>
      </c>
      <c r="K1125">
        <v>2159.9749858558098</v>
      </c>
      <c r="L1125">
        <v>2064.6526143562401</v>
      </c>
      <c r="M1125">
        <v>44.809933828901798</v>
      </c>
      <c r="N1125">
        <v>0.87588452876417899</v>
      </c>
      <c r="O1125">
        <v>31.1449877289031</v>
      </c>
      <c r="P1125">
        <v>25.372781065088699</v>
      </c>
      <c r="Q1125">
        <v>0.15915907678301899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Row],[Ticker]],[1]!Table2[[Symbol]:[Industry]],2,FALSE),"-")</f>
        <v>-</v>
      </c>
      <c r="D1126" t="s">
        <v>379</v>
      </c>
      <c r="E1126">
        <v>2103.30944082</v>
      </c>
      <c r="F1126">
        <v>240.03</v>
      </c>
      <c r="G1126">
        <v>-46.876531148324098</v>
      </c>
      <c r="H1126">
        <v>3.78001147818506</v>
      </c>
      <c r="I1126">
        <v>-26.469953348518899</v>
      </c>
      <c r="J1126">
        <v>6.5580873997819298</v>
      </c>
      <c r="K1126">
        <v>231.686617855523</v>
      </c>
      <c r="L1126">
        <v>251.12554247870901</v>
      </c>
      <c r="M1126">
        <v>64.782196205588903</v>
      </c>
      <c r="N1126">
        <v>1.3633688325365501</v>
      </c>
      <c r="O1126">
        <v>45.1276923717868</v>
      </c>
      <c r="P1126">
        <v>14.3</v>
      </c>
      <c r="Q1126">
        <v>0.159028301589136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Row],[Ticker]],[1]!Table2[[Symbol]:[Industry]],2,FALSE),"-")</f>
        <v>-</v>
      </c>
      <c r="D1127" t="s">
        <v>388</v>
      </c>
      <c r="E1127">
        <v>2102.606141015</v>
      </c>
      <c r="F1127">
        <v>15769.55</v>
      </c>
      <c r="G1127">
        <v>314.76481536593099</v>
      </c>
      <c r="H1127">
        <v>5.53312968005336</v>
      </c>
      <c r="I1127">
        <v>200.22968206761101</v>
      </c>
      <c r="J1127">
        <v>1.0589596163630199</v>
      </c>
      <c r="K1127">
        <v>12424.422070341399</v>
      </c>
      <c r="L1127">
        <v>8058.1331373740504</v>
      </c>
      <c r="M1127">
        <v>74.240916752748703</v>
      </c>
      <c r="N1127">
        <v>0.319880243619451</v>
      </c>
      <c r="O1127">
        <v>6.1793139309618903</v>
      </c>
      <c r="P1127">
        <v>361.52979395926002</v>
      </c>
      <c r="Q1127">
        <v>0.24416674912262901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Row],[Ticker]],[1]!Table2[[Symbol]:[Industry]],2,FALSE),"-")</f>
        <v>-</v>
      </c>
      <c r="D1128" t="s">
        <v>628</v>
      </c>
      <c r="E1128">
        <v>2101.9325055300001</v>
      </c>
      <c r="F1128">
        <v>421.85</v>
      </c>
      <c r="G1128">
        <v>2.9524272273376502</v>
      </c>
      <c r="H1128">
        <v>1.88939461689187</v>
      </c>
      <c r="I1128">
        <v>-26.119772347990899</v>
      </c>
      <c r="J1128">
        <v>2.1508924318528502</v>
      </c>
      <c r="K1128">
        <v>409.99587200534802</v>
      </c>
      <c r="L1128">
        <v>399.29633188006397</v>
      </c>
      <c r="M1128">
        <v>58.846796059406898</v>
      </c>
      <c r="N1128">
        <v>1.11251719841389</v>
      </c>
      <c r="O1128">
        <v>49.330330686262798</v>
      </c>
      <c r="P1128">
        <v>54.100456621004497</v>
      </c>
      <c r="Q1128">
        <v>8.3371356869544E-2</v>
      </c>
    </row>
    <row r="1129" spans="1:17" hidden="1" x14ac:dyDescent="0.3">
      <c r="A1129" t="s">
        <v>1683</v>
      </c>
      <c r="B1129" t="s">
        <v>2405</v>
      </c>
      <c r="C1129" t="str">
        <f>IFERROR(VLOOKUP(Table1[[#This Row],[Ticker]],[1]!Table2[[Symbol]:[Industry]],2,FALSE),"-")</f>
        <v>-</v>
      </c>
      <c r="D1129" t="s">
        <v>1685</v>
      </c>
      <c r="E1129">
        <v>2091.9342556299998</v>
      </c>
      <c r="F1129">
        <v>39.979999999999997</v>
      </c>
      <c r="G1129">
        <v>36.873039566037399</v>
      </c>
      <c r="H1129">
        <v>-1.9471185084893201</v>
      </c>
      <c r="I1129">
        <v>-9.3581153592362192</v>
      </c>
      <c r="J1129">
        <v>0.73673214309098001</v>
      </c>
      <c r="K1129">
        <v>39.518621156898</v>
      </c>
      <c r="L1129">
        <v>34.691543038589799</v>
      </c>
      <c r="M1129">
        <v>49.333103027404697</v>
      </c>
      <c r="N1129">
        <v>0.91860302527109505</v>
      </c>
      <c r="O1129">
        <v>14.9324662331165</v>
      </c>
      <c r="P1129">
        <v>66.237006237006199</v>
      </c>
      <c r="Q1129">
        <v>7.0291434656782004E-2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Row],[Ticker]],[1]!Table2[[Symbol]:[Industry]],2,FALSE),"-")</f>
        <v>-</v>
      </c>
      <c r="D1130" t="s">
        <v>18</v>
      </c>
      <c r="E1130">
        <v>2089.0313505899999</v>
      </c>
      <c r="F1130">
        <v>213.45</v>
      </c>
      <c r="G1130">
        <v>-55.4911249451551</v>
      </c>
      <c r="H1130">
        <v>-0.86520329133892404</v>
      </c>
      <c r="I1130">
        <v>-27.8303431090057</v>
      </c>
      <c r="J1130">
        <v>2.3810681931444901</v>
      </c>
      <c r="K1130">
        <v>212.24348084658601</v>
      </c>
      <c r="M1130">
        <v>62.292639675127397</v>
      </c>
      <c r="N1130">
        <v>0.63463472045250902</v>
      </c>
      <c r="O1130">
        <v>61.185289294916799</v>
      </c>
      <c r="P1130">
        <v>16.990956426418101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Row],[Ticker]],[1]!Table2[[Symbol]:[Industry]],2,FALSE),"-")</f>
        <v>-</v>
      </c>
      <c r="D1131" t="s">
        <v>287</v>
      </c>
      <c r="E1131">
        <v>2086.1556601560001</v>
      </c>
      <c r="F1131">
        <v>70.680000000000007</v>
      </c>
      <c r="G1131">
        <v>31.457223239506899</v>
      </c>
      <c r="H1131">
        <v>19.449582025929601</v>
      </c>
      <c r="I1131">
        <v>-12.411459399617</v>
      </c>
      <c r="J1131">
        <v>29.424649732799299</v>
      </c>
      <c r="K1131">
        <v>56.276960479013297</v>
      </c>
      <c r="L1131">
        <v>55.006395482338398</v>
      </c>
      <c r="M1131">
        <v>87.196583641456499</v>
      </c>
      <c r="N1131">
        <v>2.7520804231693901</v>
      </c>
      <c r="O1131">
        <v>2.5466893039049099</v>
      </c>
      <c r="P1131">
        <v>61.185860889395599</v>
      </c>
      <c r="Q1131">
        <v>5.5423717043682999E-2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Row],[Ticker]],[1]!Table2[[Symbol]:[Industry]],2,FALSE),"-")</f>
        <v>-</v>
      </c>
      <c r="E1132">
        <v>2074.9608047649999</v>
      </c>
      <c r="F1132">
        <v>803.45</v>
      </c>
      <c r="G1132">
        <v>38.940291641692902</v>
      </c>
      <c r="H1132">
        <v>-5.6165030847916402</v>
      </c>
      <c r="I1132">
        <v>-32.216530484684398</v>
      </c>
      <c r="J1132">
        <v>-0.46884836922512801</v>
      </c>
      <c r="K1132">
        <v>832.48023790887396</v>
      </c>
      <c r="L1132">
        <v>799.03518062623903</v>
      </c>
      <c r="M1132">
        <v>51.487233710637</v>
      </c>
      <c r="N1132">
        <v>0.73185098986705499</v>
      </c>
      <c r="O1132">
        <v>61.802227892214802</v>
      </c>
      <c r="P1132">
        <v>76.543616787519198</v>
      </c>
      <c r="Q1132">
        <v>0.17660878668473901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Row],[Ticker]],[1]!Table2[[Symbol]:[Industry]],2,FALSE),"-")</f>
        <v>-</v>
      </c>
      <c r="D1133" t="s">
        <v>46</v>
      </c>
      <c r="E1133">
        <v>2074.2877420509999</v>
      </c>
      <c r="F1133">
        <v>215.39</v>
      </c>
      <c r="G1133">
        <v>282.01164097816599</v>
      </c>
      <c r="H1133">
        <v>23.197242068303598</v>
      </c>
      <c r="I1133">
        <v>50.330138359785401</v>
      </c>
      <c r="J1133">
        <v>13.0449258710471</v>
      </c>
      <c r="K1133">
        <v>167.525452730507</v>
      </c>
      <c r="L1133">
        <v>132.713177752636</v>
      </c>
      <c r="M1133">
        <v>74.868673130597202</v>
      </c>
      <c r="N1133">
        <v>0.568894042754024</v>
      </c>
      <c r="O1133">
        <v>0.51534425925065996</v>
      </c>
      <c r="P1133">
        <v>323.579154375614</v>
      </c>
      <c r="Q1133">
        <v>0.163262773468557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Row],[Ticker]],[1]!Table2[[Symbol]:[Industry]],2,FALSE),"-")</f>
        <v>-</v>
      </c>
      <c r="D1134" t="s">
        <v>1615</v>
      </c>
      <c r="E1134">
        <v>2071.4619072</v>
      </c>
      <c r="F1134">
        <v>197.4</v>
      </c>
      <c r="G1134">
        <v>-57.410110343140801</v>
      </c>
      <c r="H1134">
        <v>-0.30201618781691397</v>
      </c>
      <c r="I1134">
        <v>-36.388372373972501</v>
      </c>
      <c r="J1134">
        <v>-3.68990134099485</v>
      </c>
      <c r="K1134">
        <v>203.114021966536</v>
      </c>
      <c r="L1134">
        <v>224.611288661831</v>
      </c>
      <c r="M1134">
        <v>41.2715332811891</v>
      </c>
      <c r="N1134">
        <v>0.90897075774756597</v>
      </c>
      <c r="O1134">
        <v>52.9635258358662</v>
      </c>
      <c r="P1134">
        <v>7.8688524590164004</v>
      </c>
      <c r="Q1134">
        <v>0.13571628070125999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Row],[Ticker]],[1]!Table2[[Symbol]:[Industry]],2,FALSE),"-")</f>
        <v>-</v>
      </c>
      <c r="D1135" t="s">
        <v>21</v>
      </c>
      <c r="E1135">
        <v>2066.9850337500002</v>
      </c>
      <c r="F1135">
        <v>227.5</v>
      </c>
      <c r="G1135">
        <v>-64.152163957995</v>
      </c>
      <c r="H1135">
        <v>-12.161757217321099</v>
      </c>
      <c r="I1135">
        <v>-52.687772062957499</v>
      </c>
      <c r="J1135">
        <v>0.39049301805882197</v>
      </c>
      <c r="K1135">
        <v>251.47249549779599</v>
      </c>
      <c r="M1135">
        <v>41.626052549461001</v>
      </c>
      <c r="N1135">
        <v>0.92696514898787696</v>
      </c>
      <c r="O1135">
        <v>86.241758241758205</v>
      </c>
      <c r="P1135">
        <v>5.32407407407407</v>
      </c>
    </row>
    <row r="1136" spans="1:17" x14ac:dyDescent="0.3">
      <c r="A1136" t="s">
        <v>2418</v>
      </c>
      <c r="B1136" t="s">
        <v>2419</v>
      </c>
      <c r="C1136" t="str">
        <f>IFERROR(VLOOKUP(Table1[[#This Row],[Ticker]],[1]!Table2[[Symbol]:[Industry]],2,FALSE),"-")</f>
        <v>-</v>
      </c>
      <c r="D1136" t="s">
        <v>118</v>
      </c>
      <c r="E1136">
        <v>2065.9345869799999</v>
      </c>
      <c r="F1136">
        <v>8.44</v>
      </c>
      <c r="G1136">
        <v>-17.4074080968986</v>
      </c>
      <c r="H1136">
        <v>-25.751228141036002</v>
      </c>
      <c r="I1136">
        <v>-76.913657738649803</v>
      </c>
      <c r="J1136">
        <v>5.14085902536522</v>
      </c>
      <c r="K1136">
        <v>10.5069665041798</v>
      </c>
      <c r="L1136">
        <v>14.5160851826151</v>
      </c>
      <c r="M1136">
        <v>59.049203374576599</v>
      </c>
      <c r="N1136">
        <v>0.61492270224143397</v>
      </c>
      <c r="O1136">
        <v>221.68246445497601</v>
      </c>
      <c r="P1136">
        <v>25.782414307004402</v>
      </c>
      <c r="Q1136">
        <v>1.8438722029420001E-3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Row],[Ticker]],[1]!Table2[[Symbol]:[Industry]],2,FALSE),"-")</f>
        <v>-</v>
      </c>
      <c r="D1137" t="s">
        <v>393</v>
      </c>
      <c r="E1137">
        <v>2059.3374749999998</v>
      </c>
      <c r="F1137">
        <v>3451.5</v>
      </c>
      <c r="G1137">
        <v>259.54738733756602</v>
      </c>
      <c r="H1137">
        <v>24.834254518703499</v>
      </c>
      <c r="I1137">
        <v>90.075684014367297</v>
      </c>
      <c r="J1137">
        <v>7.5226299602938598</v>
      </c>
      <c r="K1137">
        <v>2919.20021349945</v>
      </c>
      <c r="L1137">
        <v>2092.8983206289399</v>
      </c>
      <c r="M1137">
        <v>59.774248745691303</v>
      </c>
      <c r="N1137">
        <v>0.822777454968041</v>
      </c>
      <c r="O1137">
        <v>9.3727364913805502</v>
      </c>
      <c r="P1137">
        <v>306.05882352941097</v>
      </c>
      <c r="Q1137">
        <v>0.11600449267853299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Row],[Ticker]],[1]!Table2[[Symbol]:[Industry]],2,FALSE),"-")</f>
        <v>-</v>
      </c>
      <c r="D1138" t="s">
        <v>133</v>
      </c>
      <c r="E1138">
        <v>2057.8023325200002</v>
      </c>
      <c r="F1138">
        <v>66.66</v>
      </c>
      <c r="G1138">
        <v>76.303347859567594</v>
      </c>
      <c r="H1138">
        <v>-9.0044005391789597</v>
      </c>
      <c r="I1138">
        <v>-7.15641971429012</v>
      </c>
      <c r="J1138">
        <v>-3.03189476981846</v>
      </c>
      <c r="K1138">
        <v>65.953867196163898</v>
      </c>
      <c r="L1138">
        <v>54.8609349361816</v>
      </c>
      <c r="M1138">
        <v>44.784644009086399</v>
      </c>
      <c r="N1138">
        <v>0.32513248156227598</v>
      </c>
      <c r="O1138">
        <v>17.3567356735673</v>
      </c>
      <c r="P1138">
        <v>136.80284191829401</v>
      </c>
      <c r="Q1138">
        <v>0.128694698973462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Row],[Ticker]],[1]!Table2[[Symbol]:[Industry]],2,FALSE),"-")</f>
        <v>-</v>
      </c>
      <c r="D1139" t="s">
        <v>303</v>
      </c>
      <c r="E1139">
        <v>2057.5495584250002</v>
      </c>
      <c r="F1139">
        <v>328.15</v>
      </c>
      <c r="G1139">
        <v>-6.3361255275308901</v>
      </c>
      <c r="H1139">
        <v>-5.3963810146810998</v>
      </c>
      <c r="I1139">
        <v>13.1124243983942</v>
      </c>
      <c r="J1139">
        <v>-1.1594802912392901</v>
      </c>
      <c r="K1139">
        <v>336.99881081298201</v>
      </c>
      <c r="L1139">
        <v>313.05852549287403</v>
      </c>
      <c r="M1139">
        <v>44.413743313626497</v>
      </c>
      <c r="N1139">
        <v>0.56004199501974306</v>
      </c>
      <c r="O1139">
        <v>28.7978058814566</v>
      </c>
      <c r="P1139">
        <v>54.278326281147102</v>
      </c>
      <c r="Q1139">
        <v>9.7587854646918007E-2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Row],[Ticker]],[1]!Table2[[Symbol]:[Industry]],2,FALSE),"-")</f>
        <v>-</v>
      </c>
      <c r="D1140" t="s">
        <v>198</v>
      </c>
      <c r="E1140">
        <v>2048.9441000000002</v>
      </c>
      <c r="F1140">
        <v>838.7</v>
      </c>
      <c r="G1140">
        <v>-12.8685715595385</v>
      </c>
      <c r="H1140">
        <v>4.9491153288474701</v>
      </c>
      <c r="I1140">
        <v>12.693295704582599</v>
      </c>
      <c r="J1140">
        <v>4.2200928090985901</v>
      </c>
      <c r="K1140">
        <v>789.86640498527095</v>
      </c>
      <c r="L1140">
        <v>700.59912227186703</v>
      </c>
      <c r="M1140">
        <v>45.776060449774199</v>
      </c>
      <c r="N1140">
        <v>0.54510743287932095</v>
      </c>
      <c r="O1140">
        <v>9.0914510552044803</v>
      </c>
      <c r="P1140">
        <v>53.0474452554744</v>
      </c>
      <c r="Q1140">
        <v>-3.6741150360240997E-2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Row],[Ticker]],[1]!Table2[[Symbol]:[Industry]],2,FALSE),"-")</f>
        <v>-</v>
      </c>
      <c r="D1141" t="s">
        <v>258</v>
      </c>
      <c r="E1141">
        <v>2048.2915358250002</v>
      </c>
      <c r="F1141">
        <v>669.75</v>
      </c>
      <c r="G1141">
        <v>-51.049368592641102</v>
      </c>
      <c r="H1141">
        <v>-2.08864459908586</v>
      </c>
      <c r="I1141">
        <v>-42.814622305150699</v>
      </c>
      <c r="J1141">
        <v>-4.4399362242644402</v>
      </c>
      <c r="K1141">
        <v>712.51753239841196</v>
      </c>
      <c r="L1141">
        <v>798.89476593827203</v>
      </c>
      <c r="M1141">
        <v>35.879841171968899</v>
      </c>
      <c r="N1141">
        <v>0.55053060152105404</v>
      </c>
      <c r="O1141">
        <v>71.705860395670001</v>
      </c>
      <c r="P1141">
        <v>4.7876085425956303</v>
      </c>
    </row>
    <row r="1142" spans="1:17" hidden="1" x14ac:dyDescent="0.3">
      <c r="A1142" t="s">
        <v>2430</v>
      </c>
      <c r="B1142" t="s">
        <v>2431</v>
      </c>
      <c r="C1142" t="str">
        <f>IFERROR(VLOOKUP(Table1[[#This Row],[Ticker]],[1]!Table2[[Symbol]:[Industry]],2,FALSE),"-")</f>
        <v>-</v>
      </c>
      <c r="D1142" t="s">
        <v>287</v>
      </c>
      <c r="E1142">
        <v>2048.1145670800001</v>
      </c>
      <c r="F1142">
        <v>85.45</v>
      </c>
      <c r="G1142">
        <v>-30.782405842981301</v>
      </c>
      <c r="H1142">
        <v>21.432477303538899</v>
      </c>
      <c r="I1142">
        <v>-15.079750472994499</v>
      </c>
      <c r="J1142">
        <v>2.5403819186346901</v>
      </c>
      <c r="K1142">
        <v>74.367735741615306</v>
      </c>
      <c r="L1142">
        <v>77.708331290548102</v>
      </c>
      <c r="M1142">
        <v>68.820455163400993</v>
      </c>
      <c r="N1142">
        <v>1.6451078287419401</v>
      </c>
      <c r="O1142">
        <v>28.7302516091281</v>
      </c>
      <c r="P1142">
        <v>74.032586558044798</v>
      </c>
    </row>
    <row r="1143" spans="1:17" hidden="1" x14ac:dyDescent="0.3">
      <c r="A1143" t="s">
        <v>2432</v>
      </c>
      <c r="B1143" t="s">
        <v>2433</v>
      </c>
      <c r="C1143" t="str">
        <f>IFERROR(VLOOKUP(Table1[[#This Row],[Ticker]],[1]!Table2[[Symbol]:[Industry]],2,FALSE),"-")</f>
        <v>-</v>
      </c>
      <c r="D1143" t="s">
        <v>290</v>
      </c>
      <c r="E1143">
        <v>2039.1385072099999</v>
      </c>
      <c r="F1143">
        <v>1313.9</v>
      </c>
      <c r="G1143">
        <v>-45.848892882498397</v>
      </c>
      <c r="H1143">
        <v>-0.17727779599665699</v>
      </c>
      <c r="I1143">
        <v>-19.598135879058301</v>
      </c>
      <c r="J1143">
        <v>7.88935937285897E-2</v>
      </c>
      <c r="K1143">
        <v>1278.8943612130399</v>
      </c>
      <c r="L1143">
        <v>1314.3899609469399</v>
      </c>
      <c r="M1143">
        <v>60.669196608237002</v>
      </c>
      <c r="N1143">
        <v>0.84582534986740998</v>
      </c>
      <c r="O1143">
        <v>35.261435421264899</v>
      </c>
      <c r="P1143">
        <v>14.660965180207601</v>
      </c>
      <c r="Q1143">
        <v>-1.3291880862017999E-2</v>
      </c>
    </row>
    <row r="1144" spans="1:17" hidden="1" x14ac:dyDescent="0.3">
      <c r="A1144" t="s">
        <v>2434</v>
      </c>
      <c r="B1144" t="s">
        <v>2435</v>
      </c>
      <c r="C1144" t="str">
        <f>IFERROR(VLOOKUP(Table1[[#This Row],[Ticker]],[1]!Table2[[Symbol]:[Industry]],2,FALSE),"-")</f>
        <v>-</v>
      </c>
      <c r="D1144" t="s">
        <v>351</v>
      </c>
      <c r="E1144">
        <v>2035.9883543999999</v>
      </c>
      <c r="F1144">
        <v>616</v>
      </c>
      <c r="G1144">
        <v>2.4528345420063302</v>
      </c>
      <c r="H1144">
        <v>0.93878451686852504</v>
      </c>
      <c r="I1144">
        <v>24.0645709356493</v>
      </c>
      <c r="J1144">
        <v>2.6969675101189301</v>
      </c>
      <c r="K1144">
        <v>573.34394267853099</v>
      </c>
      <c r="L1144">
        <v>512.15381192842005</v>
      </c>
      <c r="M1144">
        <v>50.838520020608001</v>
      </c>
      <c r="N1144">
        <v>0.54596467505864699</v>
      </c>
      <c r="O1144">
        <v>6.5422077922077699</v>
      </c>
      <c r="P1144">
        <v>50.427350427350397</v>
      </c>
      <c r="Q1144">
        <v>-5.8020783901778998E-2</v>
      </c>
    </row>
    <row r="1145" spans="1:17" x14ac:dyDescent="0.3">
      <c r="A1145" t="s">
        <v>2436</v>
      </c>
      <c r="B1145" t="s">
        <v>2437</v>
      </c>
      <c r="C1145" t="str">
        <f>IFERROR(VLOOKUP(Table1[[#This Row],[Ticker]],[1]!Table2[[Symbol]:[Industry]],2,FALSE),"-")</f>
        <v>-</v>
      </c>
      <c r="D1145" t="s">
        <v>548</v>
      </c>
      <c r="E1145">
        <v>2029.8744136329999</v>
      </c>
      <c r="F1145">
        <v>121.19</v>
      </c>
      <c r="G1145">
        <v>-48.798641578438101</v>
      </c>
      <c r="H1145">
        <v>10.264408230161299</v>
      </c>
      <c r="I1145">
        <v>-21.227084032260201</v>
      </c>
      <c r="J1145">
        <v>5.3723954932953299</v>
      </c>
      <c r="K1145">
        <v>108.797787947684</v>
      </c>
      <c r="L1145">
        <v>118.262220122145</v>
      </c>
      <c r="M1145">
        <v>66.139006145538602</v>
      </c>
      <c r="N1145">
        <v>2.8464341530157702</v>
      </c>
      <c r="O1145">
        <v>53.766812443270901</v>
      </c>
      <c r="P1145">
        <v>51.582238899312003</v>
      </c>
      <c r="Q1145">
        <v>-6.6671239367831994E-2</v>
      </c>
    </row>
    <row r="1146" spans="1:17" hidden="1" x14ac:dyDescent="0.3">
      <c r="A1146" t="s">
        <v>2438</v>
      </c>
      <c r="B1146" t="s">
        <v>2439</v>
      </c>
      <c r="C1146" t="str">
        <f>IFERROR(VLOOKUP(Table1[[#This Row],[Ticker]],[1]!Table2[[Symbol]:[Industry]],2,FALSE),"-")</f>
        <v>-</v>
      </c>
      <c r="D1146" t="s">
        <v>1538</v>
      </c>
      <c r="E1146">
        <v>2026.5193117680001</v>
      </c>
      <c r="F1146">
        <v>284.33</v>
      </c>
      <c r="G1146">
        <v>29.657550408224001</v>
      </c>
      <c r="H1146">
        <v>29.523765196806998</v>
      </c>
      <c r="I1146">
        <v>-10.8864613867405</v>
      </c>
      <c r="J1146">
        <v>-4.9575325632034204</v>
      </c>
      <c r="K1146">
        <v>240.00052893457399</v>
      </c>
      <c r="L1146">
        <v>221.980628741126</v>
      </c>
      <c r="M1146">
        <v>58.0638698450676</v>
      </c>
      <c r="N1146">
        <v>0.43987379594118298</v>
      </c>
      <c r="O1146">
        <v>18.489079590616502</v>
      </c>
      <c r="P1146">
        <v>110.614814814814</v>
      </c>
      <c r="Q1146">
        <v>7.3312549569618995E-2</v>
      </c>
    </row>
    <row r="1147" spans="1:17" hidden="1" x14ac:dyDescent="0.3">
      <c r="A1147" t="s">
        <v>2440</v>
      </c>
      <c r="B1147" t="s">
        <v>2441</v>
      </c>
      <c r="C1147" t="str">
        <f>IFERROR(VLOOKUP(Table1[[#This Row],[Ticker]],[1]!Table2[[Symbol]:[Industry]],2,FALSE),"-")</f>
        <v>-</v>
      </c>
      <c r="D1147" t="s">
        <v>130</v>
      </c>
      <c r="E1147">
        <v>2025.41563494</v>
      </c>
      <c r="F1147">
        <v>156.62</v>
      </c>
      <c r="G1147">
        <v>-30.371889646076099</v>
      </c>
      <c r="H1147">
        <v>-5.0391396713603198</v>
      </c>
      <c r="I1147">
        <v>-13.0788605918085</v>
      </c>
      <c r="J1147">
        <v>-0.751868698494772</v>
      </c>
      <c r="K1147">
        <v>151.287066761587</v>
      </c>
      <c r="L1147">
        <v>151.04473850583199</v>
      </c>
      <c r="M1147">
        <v>54.770479393880102</v>
      </c>
      <c r="N1147">
        <v>0.85465835025093595</v>
      </c>
      <c r="O1147">
        <v>25.367130634657101</v>
      </c>
      <c r="P1147">
        <v>36.191304347825998</v>
      </c>
    </row>
    <row r="1148" spans="1:17" hidden="1" x14ac:dyDescent="0.3">
      <c r="A1148" t="s">
        <v>2442</v>
      </c>
      <c r="B1148" t="s">
        <v>2443</v>
      </c>
      <c r="C1148" t="str">
        <f>IFERROR(VLOOKUP(Table1[[#This Row],[Ticker]],[1]!Table2[[Symbol]:[Industry]],2,FALSE),"-")</f>
        <v>-</v>
      </c>
      <c r="D1148" t="s">
        <v>24</v>
      </c>
      <c r="E1148">
        <v>2019.8697966750001</v>
      </c>
      <c r="F1148">
        <v>190.11</v>
      </c>
      <c r="G1148">
        <v>-24.3652962827714</v>
      </c>
      <c r="H1148">
        <v>-2.9074949257286899</v>
      </c>
      <c r="I1148">
        <v>-0.80305064658506498</v>
      </c>
      <c r="J1148">
        <v>4.6146362682618598</v>
      </c>
      <c r="K1148">
        <v>189.10326469905999</v>
      </c>
      <c r="L1148">
        <v>178.95939999250399</v>
      </c>
      <c r="M1148">
        <v>63.432119834691299</v>
      </c>
      <c r="N1148">
        <v>0.82771178223810604</v>
      </c>
      <c r="O1148">
        <v>14.5126505707221</v>
      </c>
      <c r="P1148">
        <v>33.598032326071603</v>
      </c>
      <c r="Q1148">
        <v>-3.281600767427E-3</v>
      </c>
    </row>
    <row r="1149" spans="1:17" hidden="1" x14ac:dyDescent="0.3">
      <c r="A1149" t="s">
        <v>2444</v>
      </c>
      <c r="B1149" t="s">
        <v>2445</v>
      </c>
      <c r="C1149" t="str">
        <f>IFERROR(VLOOKUP(Table1[[#This Row],[Ticker]],[1]!Table2[[Symbol]:[Industry]],2,FALSE),"-")</f>
        <v>-</v>
      </c>
      <c r="D1149" t="s">
        <v>1829</v>
      </c>
      <c r="E1149">
        <v>2017.28</v>
      </c>
      <c r="F1149">
        <v>315.2</v>
      </c>
      <c r="G1149">
        <v>15.927633244664101</v>
      </c>
      <c r="H1149">
        <v>4.41750054333923</v>
      </c>
      <c r="I1149">
        <v>7.7996723885744199</v>
      </c>
      <c r="J1149">
        <v>2.5636211474365802</v>
      </c>
      <c r="K1149">
        <v>298.77805795130098</v>
      </c>
      <c r="L1149">
        <v>272.34770008026999</v>
      </c>
      <c r="M1149">
        <v>64.578736913405606</v>
      </c>
      <c r="N1149">
        <v>0.95598417455852203</v>
      </c>
      <c r="O1149">
        <v>7.3604060913705602</v>
      </c>
      <c r="P1149">
        <v>47.255314178930099</v>
      </c>
      <c r="Q1149">
        <v>0.17607381702106101</v>
      </c>
    </row>
    <row r="1150" spans="1:17" hidden="1" x14ac:dyDescent="0.3">
      <c r="A1150" t="s">
        <v>2446</v>
      </c>
      <c r="B1150" t="s">
        <v>2447</v>
      </c>
      <c r="C1150" t="str">
        <f>IFERROR(VLOOKUP(Table1[[#This Row],[Ticker]],[1]!Table2[[Symbol]:[Industry]],2,FALSE),"-")</f>
        <v>-</v>
      </c>
      <c r="D1150" t="s">
        <v>95</v>
      </c>
      <c r="E1150">
        <v>2012.3404838459901</v>
      </c>
      <c r="F1150">
        <v>188.43</v>
      </c>
      <c r="G1150">
        <v>20.785384832012699</v>
      </c>
      <c r="H1150">
        <v>15.567924841048301</v>
      </c>
      <c r="I1150">
        <v>-7.2641694990349697</v>
      </c>
      <c r="J1150">
        <v>0.195584322176759</v>
      </c>
      <c r="K1150">
        <v>174.811626379476</v>
      </c>
      <c r="L1150">
        <v>167.625185964134</v>
      </c>
      <c r="M1150">
        <v>60.1729754487721</v>
      </c>
      <c r="N1150">
        <v>1.3889222821782901</v>
      </c>
      <c r="O1150">
        <v>14.8967786445894</v>
      </c>
      <c r="P1150">
        <v>56.698544698544602</v>
      </c>
      <c r="Q1150">
        <v>2.4759869975739E-2</v>
      </c>
    </row>
    <row r="1151" spans="1:17" hidden="1" x14ac:dyDescent="0.3">
      <c r="A1151" t="s">
        <v>2448</v>
      </c>
      <c r="B1151" t="s">
        <v>2449</v>
      </c>
      <c r="C1151" t="str">
        <f>IFERROR(VLOOKUP(Table1[[#This Row],[Ticker]],[1]!Table2[[Symbol]:[Industry]],2,FALSE),"-")</f>
        <v>-</v>
      </c>
      <c r="D1151" t="s">
        <v>2450</v>
      </c>
      <c r="E1151">
        <v>2011.4127744</v>
      </c>
      <c r="F1151">
        <v>724.8</v>
      </c>
      <c r="G1151">
        <v>71.048113543892697</v>
      </c>
      <c r="H1151">
        <v>10.2961615806397</v>
      </c>
      <c r="I1151">
        <v>12.602324898668</v>
      </c>
      <c r="J1151">
        <v>0.90947460521427503</v>
      </c>
      <c r="K1151">
        <v>659.05847716746803</v>
      </c>
      <c r="L1151">
        <v>569.02007764099301</v>
      </c>
      <c r="M1151">
        <v>53.320977349855397</v>
      </c>
      <c r="N1151">
        <v>0.12697403816653599</v>
      </c>
      <c r="O1151">
        <v>16.501103752759299</v>
      </c>
      <c r="P1151">
        <v>121.27919401618</v>
      </c>
      <c r="Q1151">
        <v>0.103400954402567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Row],[Ticker]],[1]!Table2[[Symbol]:[Industry]],2,FALSE),"-")</f>
        <v>-</v>
      </c>
      <c r="D1152" t="s">
        <v>931</v>
      </c>
      <c r="E1152">
        <v>2006.30782</v>
      </c>
      <c r="F1152">
        <v>879.25</v>
      </c>
      <c r="G1152">
        <v>-15.983762706913801</v>
      </c>
      <c r="H1152">
        <v>11.1579895518079</v>
      </c>
      <c r="I1152">
        <v>-4.0815657674460102</v>
      </c>
      <c r="J1152">
        <v>9.2221516265810894</v>
      </c>
      <c r="K1152">
        <v>806.62794361799502</v>
      </c>
      <c r="L1152">
        <v>770.73123011874804</v>
      </c>
      <c r="M1152">
        <v>69.896008355090004</v>
      </c>
      <c r="N1152">
        <v>0.71790267189509505</v>
      </c>
      <c r="O1152">
        <v>8.84276371907875</v>
      </c>
      <c r="P1152">
        <v>36.8376001867559</v>
      </c>
      <c r="Q1152">
        <v>7.8018213239517006E-2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Row],[Ticker]],[1]!Table2[[Symbol]:[Industry]],2,FALSE),"-")</f>
        <v>-</v>
      </c>
      <c r="D1153" t="s">
        <v>258</v>
      </c>
      <c r="E1153">
        <v>2005.44</v>
      </c>
      <c r="F1153">
        <v>626.70000000000005</v>
      </c>
      <c r="G1153">
        <v>59.1584397870907</v>
      </c>
      <c r="H1153">
        <v>8.7928993859113298</v>
      </c>
      <c r="I1153">
        <v>28.678319997870702</v>
      </c>
      <c r="J1153">
        <v>4.2365534252119996</v>
      </c>
      <c r="K1153">
        <v>570.284907568687</v>
      </c>
      <c r="L1153">
        <v>466.46724633820003</v>
      </c>
      <c r="M1153">
        <v>59.173493165699099</v>
      </c>
      <c r="N1153">
        <v>0.73016333671469202</v>
      </c>
      <c r="O1153">
        <v>4.6752832296154301</v>
      </c>
      <c r="P1153">
        <v>119.202518363064</v>
      </c>
      <c r="Q1153">
        <v>0.138924088507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Row],[Ticker]],[1]!Table2[[Symbol]:[Industry]],2,FALSE),"-")</f>
        <v>-</v>
      </c>
      <c r="D1154" t="s">
        <v>1829</v>
      </c>
      <c r="E1154">
        <v>1992.4509</v>
      </c>
      <c r="F1154">
        <v>687.5</v>
      </c>
      <c r="G1154">
        <v>37.7900941071522</v>
      </c>
      <c r="H1154">
        <v>3.2074673397070899</v>
      </c>
      <c r="I1154">
        <v>-23.4355253482941</v>
      </c>
      <c r="J1154">
        <v>9.2816590147987892</v>
      </c>
      <c r="K1154">
        <v>647.11996150796097</v>
      </c>
      <c r="L1154">
        <v>643.90556817669096</v>
      </c>
      <c r="M1154">
        <v>77.506195620458001</v>
      </c>
      <c r="N1154">
        <v>2.4910351833817002</v>
      </c>
      <c r="O1154">
        <v>33.090909090909001</v>
      </c>
      <c r="P1154">
        <v>82.6514346439957</v>
      </c>
      <c r="Q1154">
        <v>0.14907626166972501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Row],[Ticker]],[1]!Table2[[Symbol]:[Industry]],2,FALSE),"-")</f>
        <v>-</v>
      </c>
      <c r="D1155" t="s">
        <v>98</v>
      </c>
      <c r="E1155">
        <v>1989.833484</v>
      </c>
      <c r="F1155">
        <v>363.05</v>
      </c>
      <c r="G1155">
        <v>-29.043386749967802</v>
      </c>
      <c r="H1155">
        <v>10.813160704840801</v>
      </c>
      <c r="I1155">
        <v>-19.732278162360402</v>
      </c>
      <c r="J1155">
        <v>0.50802835791535605</v>
      </c>
      <c r="K1155">
        <v>340.67934126699402</v>
      </c>
      <c r="L1155">
        <v>344.89258714107899</v>
      </c>
      <c r="M1155">
        <v>58.634960200131701</v>
      </c>
      <c r="N1155">
        <v>1.95956068215472</v>
      </c>
      <c r="O1155">
        <v>22.2972042418399</v>
      </c>
      <c r="P1155">
        <v>28.7183123559652</v>
      </c>
      <c r="Q1155">
        <v>6.7530110315635994E-2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Row],[Ticker]],[1]!Table2[[Symbol]:[Industry]],2,FALSE),"-")</f>
        <v>-</v>
      </c>
      <c r="D1156" t="s">
        <v>431</v>
      </c>
      <c r="E1156">
        <v>1984.2909999999999</v>
      </c>
      <c r="F1156">
        <v>1314.1</v>
      </c>
      <c r="G1156">
        <v>9.2055051087153092</v>
      </c>
      <c r="H1156">
        <v>-7.81157354793078</v>
      </c>
      <c r="I1156">
        <v>-21.674092263559402</v>
      </c>
      <c r="J1156">
        <v>1.98378137143907</v>
      </c>
      <c r="K1156">
        <v>1302.1295171791901</v>
      </c>
      <c r="L1156">
        <v>1244.7997952846599</v>
      </c>
      <c r="M1156">
        <v>56.9240250366109</v>
      </c>
      <c r="N1156">
        <v>0.59318968773539504</v>
      </c>
      <c r="O1156">
        <v>22.136823681607101</v>
      </c>
      <c r="P1156">
        <v>40.552970747098698</v>
      </c>
      <c r="Q1156">
        <v>5.6868455587570997E-2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Row],[Ticker]],[1]!Table2[[Symbol]:[Industry]],2,FALSE),"-")</f>
        <v>-</v>
      </c>
      <c r="D1157" t="s">
        <v>1656</v>
      </c>
      <c r="E1157">
        <v>1984.1380216</v>
      </c>
      <c r="F1157">
        <v>58.95</v>
      </c>
      <c r="G1157">
        <v>-10.1758821303006</v>
      </c>
      <c r="H1157">
        <v>-7.7026755194411196</v>
      </c>
      <c r="I1157">
        <v>-4.32880668772781</v>
      </c>
      <c r="J1157">
        <v>-6.2842323533035902</v>
      </c>
      <c r="K1157">
        <v>60.824714237416202</v>
      </c>
      <c r="L1157">
        <v>57.303479705559802</v>
      </c>
      <c r="M1157">
        <v>58.880462682991599</v>
      </c>
      <c r="N1157">
        <v>2.0929861678839301</v>
      </c>
      <c r="O1157">
        <v>8.4817642069550505</v>
      </c>
      <c r="P1157">
        <v>22.8125</v>
      </c>
      <c r="Q1157">
        <v>-2.8254867209200001E-2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Row],[Ticker]],[1]!Table2[[Symbol]:[Industry]],2,FALSE),"-")</f>
        <v>-</v>
      </c>
      <c r="D1158" t="s">
        <v>133</v>
      </c>
      <c r="E1158">
        <v>1976.57428221699</v>
      </c>
      <c r="F1158">
        <v>247.27</v>
      </c>
      <c r="G1158">
        <v>411.81776653190502</v>
      </c>
      <c r="H1158">
        <v>42.055344335741601</v>
      </c>
      <c r="I1158">
        <v>59.287560808588601</v>
      </c>
      <c r="J1158">
        <v>27.6295105607457</v>
      </c>
      <c r="K1158">
        <v>173.470187744665</v>
      </c>
      <c r="L1158">
        <v>129.06964074493001</v>
      </c>
      <c r="M1158">
        <v>90.482714281007901</v>
      </c>
      <c r="N1158">
        <v>2.5850123715475601</v>
      </c>
      <c r="O1158">
        <v>3.2312856391798199</v>
      </c>
      <c r="P1158">
        <v>488.03804994054701</v>
      </c>
      <c r="Q1158">
        <v>0.139123967797983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Row],[Ticker]],[1]!Table2[[Symbol]:[Industry]],2,FALSE),"-")</f>
        <v>-</v>
      </c>
      <c r="D1159" t="s">
        <v>771</v>
      </c>
      <c r="E1159">
        <v>1966.440492184</v>
      </c>
      <c r="F1159">
        <v>17.36</v>
      </c>
      <c r="G1159">
        <v>11.7959691197205</v>
      </c>
      <c r="H1159">
        <v>-8.6407208946592693</v>
      </c>
      <c r="I1159">
        <v>-42.902603384193299</v>
      </c>
      <c r="J1159">
        <v>5.5907523161702599</v>
      </c>
      <c r="K1159">
        <v>17.600015134431899</v>
      </c>
      <c r="L1159">
        <v>18.170261454758101</v>
      </c>
      <c r="M1159">
        <v>57.864337803143499</v>
      </c>
      <c r="N1159">
        <v>0.448763630902204</v>
      </c>
      <c r="O1159">
        <v>68.778801843317893</v>
      </c>
      <c r="P1159">
        <v>39.999999999999901</v>
      </c>
      <c r="Q1159">
        <v>8.4900284335714005E-2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Row],[Ticker]],[1]!Table2[[Symbol]:[Industry]],2,FALSE),"-")</f>
        <v>-</v>
      </c>
      <c r="D1160" t="s">
        <v>54</v>
      </c>
      <c r="E1160">
        <v>1963.7577750200001</v>
      </c>
      <c r="F1160">
        <v>1874.05</v>
      </c>
      <c r="G1160">
        <v>-44.257611726857697</v>
      </c>
      <c r="H1160">
        <v>-12.0093437092193</v>
      </c>
      <c r="I1160">
        <v>-34.511451198984901</v>
      </c>
      <c r="J1160">
        <v>-5.1535087699142501</v>
      </c>
      <c r="K1160">
        <v>2066.8561110885898</v>
      </c>
      <c r="L1160">
        <v>2098.5472853845599</v>
      </c>
      <c r="M1160">
        <v>22.965782853382802</v>
      </c>
      <c r="N1160">
        <v>0.89845564975463599</v>
      </c>
      <c r="O1160">
        <v>43.005789600063999</v>
      </c>
      <c r="P1160">
        <v>10.4591536013202</v>
      </c>
      <c r="Q1160">
        <v>8.6072090381711E-2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Row],[Ticker]],[1]!Table2[[Symbol]:[Industry]],2,FALSE),"-")</f>
        <v>-</v>
      </c>
      <c r="D1161" t="s">
        <v>46</v>
      </c>
      <c r="E1161">
        <v>1947.5985599999999</v>
      </c>
      <c r="F1161">
        <v>167.4</v>
      </c>
      <c r="G1161">
        <v>305.689366096649</v>
      </c>
      <c r="H1161">
        <v>18.605184693009299</v>
      </c>
      <c r="I1161">
        <v>56.670151434310199</v>
      </c>
      <c r="J1161">
        <v>9.9491292821219304</v>
      </c>
      <c r="K1161">
        <v>147.394599007495</v>
      </c>
      <c r="L1161">
        <v>103.99741001935899</v>
      </c>
      <c r="M1161">
        <v>51.686032115341902</v>
      </c>
      <c r="N1161">
        <v>1.1881520782750501</v>
      </c>
      <c r="O1161">
        <v>21.863799283154101</v>
      </c>
      <c r="P1161">
        <v>353.35138794854402</v>
      </c>
      <c r="Q1161">
        <v>0.18068503794096599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Row],[Ticker]],[1]!Table2[[Symbol]:[Industry]],2,FALSE),"-")</f>
        <v>-</v>
      </c>
      <c r="D1162" t="s">
        <v>258</v>
      </c>
      <c r="E1162">
        <v>1947.0964973949999</v>
      </c>
      <c r="F1162">
        <v>1431.85</v>
      </c>
      <c r="G1162">
        <v>-14.114269697112899</v>
      </c>
      <c r="H1162">
        <v>-2.59846529984185</v>
      </c>
      <c r="I1162">
        <v>-25.500803346138699</v>
      </c>
      <c r="J1162">
        <v>1.2077729101826</v>
      </c>
      <c r="K1162">
        <v>1393.10789812398</v>
      </c>
      <c r="L1162">
        <v>1358.68892007504</v>
      </c>
      <c r="M1162">
        <v>56.201534177004604</v>
      </c>
      <c r="N1162">
        <v>0.58965940020583696</v>
      </c>
      <c r="O1162">
        <v>23.616300590145599</v>
      </c>
      <c r="P1162">
        <v>40.102739726027302</v>
      </c>
      <c r="Q1162">
        <v>5.9763929259596997E-2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Row],[Ticker]],[1]!Table2[[Symbol]:[Industry]],2,FALSE),"-")</f>
        <v>-</v>
      </c>
      <c r="D1163" t="s">
        <v>198</v>
      </c>
      <c r="E1163">
        <v>1941.53833588</v>
      </c>
      <c r="F1163">
        <v>616.85</v>
      </c>
      <c r="G1163">
        <v>-10.6548731458739</v>
      </c>
      <c r="H1163">
        <v>18.4806559169349</v>
      </c>
      <c r="I1163">
        <v>-4.7534345837187502</v>
      </c>
      <c r="J1163">
        <v>15.102587699657599</v>
      </c>
      <c r="K1163">
        <v>513.04143892693401</v>
      </c>
      <c r="L1163">
        <v>503.709521057073</v>
      </c>
      <c r="M1163">
        <v>84.446018985266093</v>
      </c>
      <c r="N1163">
        <v>2.6457753406113098</v>
      </c>
      <c r="O1163">
        <v>12.2639215368403</v>
      </c>
      <c r="P1163">
        <v>53.445273631840699</v>
      </c>
      <c r="Q1163">
        <v>5.0303497456150002E-3</v>
      </c>
    </row>
    <row r="1164" spans="1:17" hidden="1" x14ac:dyDescent="0.3">
      <c r="A1164" t="s">
        <v>2475</v>
      </c>
      <c r="B1164" t="s">
        <v>2476</v>
      </c>
      <c r="C1164" t="str">
        <f>IFERROR(VLOOKUP(Table1[[#This Row],[Ticker]],[1]!Table2[[Symbol]:[Industry]],2,FALSE),"-")</f>
        <v>-</v>
      </c>
      <c r="D1164" t="s">
        <v>379</v>
      </c>
      <c r="E1164">
        <v>1912.7557349000001</v>
      </c>
      <c r="F1164">
        <v>118.73</v>
      </c>
      <c r="G1164">
        <v>25.8098017148432</v>
      </c>
      <c r="H1164">
        <v>6.3264147674791502</v>
      </c>
      <c r="I1164">
        <v>-11.467922461077199</v>
      </c>
      <c r="J1164">
        <v>-2.7215716147679498</v>
      </c>
      <c r="K1164">
        <v>109.911865668269</v>
      </c>
      <c r="L1164">
        <v>96.456965026996102</v>
      </c>
      <c r="M1164">
        <v>51.861419616359598</v>
      </c>
      <c r="N1164">
        <v>0.91354710257868899</v>
      </c>
      <c r="O1164">
        <v>12.8611134506864</v>
      </c>
      <c r="P1164">
        <v>68.053786270346706</v>
      </c>
      <c r="Q1164">
        <v>0.114467227516887</v>
      </c>
    </row>
    <row r="1165" spans="1:17" hidden="1" x14ac:dyDescent="0.3">
      <c r="A1165" t="s">
        <v>2477</v>
      </c>
      <c r="B1165" t="s">
        <v>2478</v>
      </c>
      <c r="C1165" t="str">
        <f>IFERROR(VLOOKUP(Table1[[#This Row],[Ticker]],[1]!Table2[[Symbol]:[Industry]],2,FALSE),"-")</f>
        <v>-</v>
      </c>
      <c r="D1165" t="s">
        <v>548</v>
      </c>
      <c r="E1165">
        <v>1910.2942571999999</v>
      </c>
      <c r="F1165">
        <v>6198</v>
      </c>
      <c r="G1165">
        <v>-33.883149357463402</v>
      </c>
      <c r="H1165">
        <v>0.93217802640829195</v>
      </c>
      <c r="I1165">
        <v>-0.806554430690125</v>
      </c>
      <c r="J1165">
        <v>11.540772364452801</v>
      </c>
      <c r="K1165">
        <v>5640.9000570041999</v>
      </c>
      <c r="L1165">
        <v>5748.4061814425604</v>
      </c>
      <c r="M1165">
        <v>80.115680046627403</v>
      </c>
      <c r="N1165">
        <v>1.0702554150829999</v>
      </c>
      <c r="O1165">
        <v>11.100354953210701</v>
      </c>
      <c r="P1165">
        <v>38.844086021505298</v>
      </c>
      <c r="Q1165">
        <v>-9.5942007207849997E-2</v>
      </c>
    </row>
    <row r="1166" spans="1:17" hidden="1" x14ac:dyDescent="0.3">
      <c r="A1166" t="s">
        <v>2479</v>
      </c>
      <c r="B1166" t="s">
        <v>2480</v>
      </c>
      <c r="C1166" t="str">
        <f>IFERROR(VLOOKUP(Table1[[#This Row],[Ticker]],[1]!Table2[[Symbol]:[Industry]],2,FALSE),"-")</f>
        <v>-</v>
      </c>
      <c r="E1166">
        <v>1907.951724</v>
      </c>
      <c r="F1166">
        <v>772.05</v>
      </c>
      <c r="G1166">
        <v>2387.34052888734</v>
      </c>
      <c r="H1166">
        <v>-1.7822440705876199</v>
      </c>
      <c r="I1166">
        <v>233.394624026869</v>
      </c>
      <c r="J1166">
        <v>16.803538158528301</v>
      </c>
      <c r="K1166">
        <v>728.03230830794701</v>
      </c>
      <c r="L1166">
        <v>469.430324527724</v>
      </c>
      <c r="M1166">
        <v>51.758232818443602</v>
      </c>
      <c r="N1166">
        <v>0.42034441329595501</v>
      </c>
      <c r="O1166">
        <v>23.308075901819802</v>
      </c>
      <c r="P1166">
        <v>2988.2</v>
      </c>
    </row>
    <row r="1167" spans="1:17" hidden="1" x14ac:dyDescent="0.3">
      <c r="A1167" t="s">
        <v>2481</v>
      </c>
      <c r="B1167" t="s">
        <v>2482</v>
      </c>
      <c r="C1167" t="str">
        <f>IFERROR(VLOOKUP(Table1[[#This Row],[Ticker]],[1]!Table2[[Symbol]:[Industry]],2,FALSE),"-")</f>
        <v>-</v>
      </c>
      <c r="D1167" t="s">
        <v>548</v>
      </c>
      <c r="E1167">
        <v>1907.58698325</v>
      </c>
      <c r="F1167">
        <v>619.45000000000005</v>
      </c>
      <c r="G1167">
        <v>17.030798469668301</v>
      </c>
      <c r="H1167">
        <v>0.316379291682924</v>
      </c>
      <c r="I1167">
        <v>8.9942218061614803</v>
      </c>
      <c r="J1167">
        <v>2.8943371249677301</v>
      </c>
      <c r="K1167">
        <v>579.96437254217597</v>
      </c>
      <c r="L1167">
        <v>521.13648230650904</v>
      </c>
      <c r="M1167">
        <v>51.991936436975898</v>
      </c>
      <c r="N1167">
        <v>0.81995135323763502</v>
      </c>
      <c r="O1167">
        <v>7.3532972798450098</v>
      </c>
      <c r="P1167">
        <v>53.900621118012403</v>
      </c>
      <c r="Q1167">
        <v>-4.3008046381904003E-2</v>
      </c>
    </row>
    <row r="1168" spans="1:17" hidden="1" x14ac:dyDescent="0.3">
      <c r="A1168" t="s">
        <v>2483</v>
      </c>
      <c r="B1168" t="s">
        <v>2484</v>
      </c>
      <c r="C1168" t="str">
        <f>IFERROR(VLOOKUP(Table1[[#This Row],[Ticker]],[1]!Table2[[Symbol]:[Industry]],2,FALSE),"-")</f>
        <v>-</v>
      </c>
      <c r="D1168" t="s">
        <v>1656</v>
      </c>
      <c r="E1168">
        <v>1906.0882018</v>
      </c>
      <c r="F1168">
        <v>60.85</v>
      </c>
      <c r="G1168">
        <v>-9.5160081835805794</v>
      </c>
      <c r="H1168">
        <v>-6.7369852624753701</v>
      </c>
      <c r="I1168">
        <v>-3.56240879690088</v>
      </c>
      <c r="J1168">
        <v>-5.1349574478811402</v>
      </c>
      <c r="K1168">
        <v>62.491791022581097</v>
      </c>
      <c r="L1168">
        <v>58.778489286952002</v>
      </c>
      <c r="M1168">
        <v>59.453032016997597</v>
      </c>
      <c r="N1168">
        <v>2.4854778396758199</v>
      </c>
      <c r="O1168">
        <v>8.3155299917830607</v>
      </c>
      <c r="P1168">
        <v>22.929292929292899</v>
      </c>
      <c r="Q1168">
        <v>-2.8326200589973E-2</v>
      </c>
    </row>
    <row r="1169" spans="1:17" hidden="1" x14ac:dyDescent="0.3">
      <c r="A1169" t="s">
        <v>2485</v>
      </c>
      <c r="B1169" t="s">
        <v>2486</v>
      </c>
      <c r="C1169" t="str">
        <f>IFERROR(VLOOKUP(Table1[[#This Row],[Ticker]],[1]!Table2[[Symbol]:[Industry]],2,FALSE),"-")</f>
        <v>-</v>
      </c>
      <c r="D1169" t="s">
        <v>1656</v>
      </c>
      <c r="E1169">
        <v>1905.052968</v>
      </c>
      <c r="F1169">
        <v>60.55</v>
      </c>
      <c r="G1169">
        <v>-10.0025278718481</v>
      </c>
      <c r="H1169">
        <v>-6.1355225581269703</v>
      </c>
      <c r="I1169">
        <v>-4.4341340579115798</v>
      </c>
      <c r="J1169">
        <v>-4.62446597432423</v>
      </c>
      <c r="K1169">
        <v>62.3631407441761</v>
      </c>
      <c r="L1169">
        <v>58.737771254712101</v>
      </c>
      <c r="M1169">
        <v>55.931821315525497</v>
      </c>
      <c r="N1169">
        <v>2.48575894010889</v>
      </c>
      <c r="O1169">
        <v>10.0743187448389</v>
      </c>
      <c r="P1169">
        <v>23.044096728307199</v>
      </c>
      <c r="Q1169">
        <v>-2.9924776916618E-2</v>
      </c>
    </row>
    <row r="1170" spans="1:17" hidden="1" x14ac:dyDescent="0.3">
      <c r="A1170" t="s">
        <v>2487</v>
      </c>
      <c r="B1170" t="s">
        <v>2488</v>
      </c>
      <c r="C1170" t="str">
        <f>IFERROR(VLOOKUP(Table1[[#This Row],[Ticker]],[1]!Table2[[Symbol]:[Industry]],2,FALSE),"-")</f>
        <v>-</v>
      </c>
      <c r="D1170" t="s">
        <v>400</v>
      </c>
      <c r="E1170">
        <v>1904.5199062049901</v>
      </c>
      <c r="F1170">
        <v>218.93</v>
      </c>
      <c r="G1170">
        <v>60.969092358411899</v>
      </c>
      <c r="H1170">
        <v>-0.61966999344476603</v>
      </c>
      <c r="I1170">
        <v>3.43036523101736</v>
      </c>
      <c r="J1170">
        <v>-1.00993987751182</v>
      </c>
      <c r="K1170">
        <v>215.76024080463</v>
      </c>
      <c r="L1170">
        <v>185.74071186206899</v>
      </c>
      <c r="M1170">
        <v>50.967805083149301</v>
      </c>
      <c r="N1170">
        <v>0.78028192397852603</v>
      </c>
      <c r="O1170">
        <v>10.765998264285299</v>
      </c>
      <c r="P1170">
        <v>93.914968999114194</v>
      </c>
      <c r="Q1170">
        <v>9.0387649483297999E-2</v>
      </c>
    </row>
    <row r="1171" spans="1:17" hidden="1" x14ac:dyDescent="0.3">
      <c r="A1171" t="s">
        <v>2489</v>
      </c>
      <c r="B1171" t="s">
        <v>2490</v>
      </c>
      <c r="C1171" t="str">
        <f>IFERROR(VLOOKUP(Table1[[#This Row],[Ticker]],[1]!Table2[[Symbol]:[Industry]],2,FALSE),"-")</f>
        <v>-</v>
      </c>
      <c r="D1171" t="s">
        <v>133</v>
      </c>
      <c r="E1171">
        <v>1902.50126537599</v>
      </c>
      <c r="F1171">
        <v>111.68</v>
      </c>
      <c r="G1171">
        <v>34.380013578664098</v>
      </c>
      <c r="H1171">
        <v>-5.8962479122669302</v>
      </c>
      <c r="I1171">
        <v>-27.288421545748999</v>
      </c>
      <c r="J1171">
        <v>1.70088255956903</v>
      </c>
      <c r="K1171">
        <v>109.98845171607</v>
      </c>
      <c r="L1171">
        <v>109.46087581726201</v>
      </c>
      <c r="M1171">
        <v>71.516949534237099</v>
      </c>
      <c r="N1171">
        <v>0.83822331727044896</v>
      </c>
      <c r="O1171">
        <v>26.164040114613101</v>
      </c>
      <c r="P1171">
        <v>65.207100591715999</v>
      </c>
      <c r="Q1171">
        <v>1.5074399151531E-2</v>
      </c>
    </row>
    <row r="1172" spans="1:17" hidden="1" x14ac:dyDescent="0.3">
      <c r="A1172" t="s">
        <v>2491</v>
      </c>
      <c r="B1172" t="s">
        <v>2492</v>
      </c>
      <c r="C1172" t="str">
        <f>IFERROR(VLOOKUP(Table1[[#This Row],[Ticker]],[1]!Table2[[Symbol]:[Industry]],2,FALSE),"-")</f>
        <v>-</v>
      </c>
      <c r="D1172" t="s">
        <v>732</v>
      </c>
      <c r="E1172">
        <v>1901.11000107</v>
      </c>
      <c r="F1172">
        <v>794.51</v>
      </c>
      <c r="G1172">
        <v>39.122673055380403</v>
      </c>
      <c r="H1172">
        <v>0.74532953028974203</v>
      </c>
      <c r="I1172">
        <v>20.343480639296502</v>
      </c>
      <c r="J1172">
        <v>1.54230888836615</v>
      </c>
      <c r="K1172">
        <v>755.419313300422</v>
      </c>
      <c r="L1172">
        <v>650.86856436235598</v>
      </c>
      <c r="M1172">
        <v>43.078312623575101</v>
      </c>
      <c r="N1172">
        <v>1.0694928943882001</v>
      </c>
      <c r="O1172">
        <v>2.3146341770399399</v>
      </c>
      <c r="P1172">
        <v>79.125239544583394</v>
      </c>
      <c r="Q1172">
        <v>-3.6227040049000002E-5</v>
      </c>
    </row>
    <row r="1173" spans="1:17" hidden="1" x14ac:dyDescent="0.3">
      <c r="A1173" t="s">
        <v>2493</v>
      </c>
      <c r="B1173" t="s">
        <v>2494</v>
      </c>
      <c r="C1173" t="str">
        <f>IFERROR(VLOOKUP(Table1[[#This Row],[Ticker]],[1]!Table2[[Symbol]:[Industry]],2,FALSE),"-")</f>
        <v>-</v>
      </c>
      <c r="D1173" t="s">
        <v>2495</v>
      </c>
      <c r="E1173">
        <v>1898.84857182</v>
      </c>
      <c r="F1173">
        <v>1202.2</v>
      </c>
      <c r="G1173">
        <v>-0.61666140086711596</v>
      </c>
      <c r="H1173">
        <v>0.766578846942787</v>
      </c>
      <c r="I1173">
        <v>-21.2133123770965</v>
      </c>
      <c r="J1173">
        <v>3.9161559124427399</v>
      </c>
      <c r="K1173">
        <v>1172.50790439554</v>
      </c>
      <c r="L1173">
        <v>1147.6207542316499</v>
      </c>
      <c r="M1173">
        <v>54.6064186792049</v>
      </c>
      <c r="N1173">
        <v>0.80427059581989102</v>
      </c>
      <c r="O1173">
        <v>20.691232739976702</v>
      </c>
      <c r="P1173">
        <v>37.347195247343699</v>
      </c>
      <c r="Q1173">
        <v>8.8536930730510999E-2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Row],[Ticker]],[1]!Table2[[Symbol]:[Industry]],2,FALSE),"-")</f>
        <v>-</v>
      </c>
      <c r="D1174" t="s">
        <v>290</v>
      </c>
      <c r="E1174">
        <v>1898.2236595500001</v>
      </c>
      <c r="F1174">
        <v>34.25</v>
      </c>
      <c r="G1174">
        <v>-19.4896462490292</v>
      </c>
      <c r="H1174">
        <v>13.0995989706605</v>
      </c>
      <c r="I1174">
        <v>-23.6345242985923</v>
      </c>
      <c r="J1174">
        <v>6.6342128472325399</v>
      </c>
      <c r="K1174">
        <v>31.463526377246001</v>
      </c>
      <c r="L1174">
        <v>32.188730181209003</v>
      </c>
      <c r="M1174">
        <v>61.529123833036898</v>
      </c>
      <c r="N1174">
        <v>2.1310267184110598</v>
      </c>
      <c r="O1174">
        <v>33.722627737226198</v>
      </c>
      <c r="P1174">
        <v>52.2222222222222</v>
      </c>
      <c r="Q1174">
        <v>-4.2098502002859001E-2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Row],[Ticker]],[1]!Table2[[Symbol]:[Industry]],2,FALSE),"-")</f>
        <v>-</v>
      </c>
      <c r="D1175" t="s">
        <v>173</v>
      </c>
      <c r="E1175">
        <v>1897.095279574</v>
      </c>
      <c r="F1175">
        <v>169.07</v>
      </c>
      <c r="G1175">
        <v>17.090553543638698</v>
      </c>
      <c r="H1175">
        <v>32.712668778937498</v>
      </c>
      <c r="I1175">
        <v>3.7577565886707598</v>
      </c>
      <c r="J1175">
        <v>16.687624680336398</v>
      </c>
      <c r="K1175">
        <v>144.43216146631099</v>
      </c>
      <c r="L1175">
        <v>136.90278845761301</v>
      </c>
      <c r="M1175">
        <v>67.587216155918895</v>
      </c>
      <c r="N1175">
        <v>2.02489664651163</v>
      </c>
      <c r="O1175">
        <v>5.8733069142958598</v>
      </c>
      <c r="P1175">
        <v>58.009345794392502</v>
      </c>
      <c r="Q1175">
        <v>5.3020741787386999E-2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Row],[Ticker]],[1]!Table2[[Symbol]:[Industry]],2,FALSE),"-")</f>
        <v>-</v>
      </c>
      <c r="D1176" t="s">
        <v>173</v>
      </c>
      <c r="E1176">
        <v>1896.9570773999999</v>
      </c>
      <c r="F1176">
        <v>462</v>
      </c>
      <c r="G1176">
        <v>-28.667180453070198</v>
      </c>
      <c r="H1176">
        <v>-2.33106597542286</v>
      </c>
      <c r="I1176">
        <v>-29.155803354876699</v>
      </c>
      <c r="J1176">
        <v>-0.28153681777294198</v>
      </c>
      <c r="K1176">
        <v>472.10251017316301</v>
      </c>
      <c r="M1176">
        <v>57.591973830759002</v>
      </c>
      <c r="N1176">
        <v>0.63605791261852296</v>
      </c>
      <c r="O1176">
        <v>38.744588744588697</v>
      </c>
      <c r="P1176">
        <v>7.0435588507877496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Row],[Ticker]],[1]!Table2[[Symbol]:[Industry]],2,FALSE),"-")</f>
        <v>-</v>
      </c>
      <c r="D1177" t="s">
        <v>198</v>
      </c>
      <c r="E1177">
        <v>1895.38032</v>
      </c>
      <c r="F1177">
        <v>1009.9</v>
      </c>
      <c r="G1177">
        <v>121.396013141045</v>
      </c>
      <c r="H1177">
        <v>-4.2421041605162202</v>
      </c>
      <c r="I1177">
        <v>96.429908619302296</v>
      </c>
      <c r="J1177">
        <v>5.2362044097755298</v>
      </c>
      <c r="K1177">
        <v>965.38878011864597</v>
      </c>
      <c r="L1177">
        <v>752.98812013659403</v>
      </c>
      <c r="M1177">
        <v>71.0173469613013</v>
      </c>
      <c r="N1177">
        <v>0.63918261968194601</v>
      </c>
      <c r="O1177">
        <v>26.789781166452102</v>
      </c>
      <c r="P1177">
        <v>188.66657138773701</v>
      </c>
      <c r="Q1177">
        <v>9.6267149543409994E-2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Row],[Ticker]],[1]!Table2[[Symbol]:[Industry]],2,FALSE),"-")</f>
        <v>-</v>
      </c>
      <c r="D1178" t="s">
        <v>231</v>
      </c>
      <c r="E1178">
        <v>1885.172717959</v>
      </c>
      <c r="F1178">
        <v>85.13</v>
      </c>
      <c r="G1178">
        <v>172.39112048261401</v>
      </c>
      <c r="H1178">
        <v>-9.51229491511865</v>
      </c>
      <c r="I1178">
        <v>118.386634704016</v>
      </c>
      <c r="J1178">
        <v>-7.5145827117008102</v>
      </c>
      <c r="K1178">
        <v>73.860599426578403</v>
      </c>
      <c r="L1178">
        <v>51.1969144004225</v>
      </c>
      <c r="M1178">
        <v>49.472625113880397</v>
      </c>
      <c r="N1178">
        <v>0.87316954651674294</v>
      </c>
      <c r="O1178">
        <v>17.396922354046701</v>
      </c>
      <c r="P1178">
        <v>272.56017505470402</v>
      </c>
      <c r="Q1178">
        <v>0.13999873830776799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Row],[Ticker]],[1]!Table2[[Symbol]:[Industry]],2,FALSE),"-")</f>
        <v>-</v>
      </c>
      <c r="D1179" t="s">
        <v>1397</v>
      </c>
      <c r="E1179">
        <v>1882.7451113750001</v>
      </c>
      <c r="F1179">
        <v>265.97000000000003</v>
      </c>
      <c r="G1179">
        <v>44.019177175740303</v>
      </c>
      <c r="H1179">
        <v>14.552588134652799</v>
      </c>
      <c r="I1179">
        <v>34.827365194838599</v>
      </c>
      <c r="J1179">
        <v>-3.49616532503171</v>
      </c>
      <c r="K1179">
        <v>251.66775081257899</v>
      </c>
      <c r="L1179">
        <v>214.44728048551801</v>
      </c>
      <c r="M1179">
        <v>46.820038658014198</v>
      </c>
      <c r="N1179">
        <v>1.00027073501692</v>
      </c>
      <c r="O1179">
        <v>10.7794112117907</v>
      </c>
      <c r="P1179">
        <v>92.383363471971094</v>
      </c>
      <c r="Q1179">
        <v>0.20417365254852299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Row],[Ticker]],[1]!Table2[[Symbol]:[Industry]],2,FALSE),"-")</f>
        <v>-</v>
      </c>
      <c r="D1180" t="s">
        <v>1785</v>
      </c>
      <c r="E1180">
        <v>1881.9564778919901</v>
      </c>
      <c r="F1180">
        <v>167.34</v>
      </c>
      <c r="G1180">
        <v>-1.0561428853861701</v>
      </c>
      <c r="H1180">
        <v>-9.3600329216837501</v>
      </c>
      <c r="I1180">
        <v>-29.074842725893401</v>
      </c>
      <c r="J1180">
        <v>1.1053697764985499</v>
      </c>
      <c r="K1180">
        <v>170.881721070726</v>
      </c>
      <c r="L1180">
        <v>171.55432058771601</v>
      </c>
      <c r="M1180">
        <v>51.7366655202486</v>
      </c>
      <c r="N1180">
        <v>0.61243858644523796</v>
      </c>
      <c r="O1180">
        <v>30.154177124417298</v>
      </c>
      <c r="P1180">
        <v>28.7726048480184</v>
      </c>
      <c r="Q1180">
        <v>-3.9421175946045002E-2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Row],[Ticker]],[1]!Table2[[Symbol]:[Industry]],2,FALSE),"-")</f>
        <v>-</v>
      </c>
      <c r="D1181" t="s">
        <v>293</v>
      </c>
      <c r="E1181">
        <v>1879.1775</v>
      </c>
      <c r="F1181">
        <v>3998.25</v>
      </c>
      <c r="G1181">
        <v>98.591216909885802</v>
      </c>
      <c r="H1181">
        <v>26.177302882819301</v>
      </c>
      <c r="I1181">
        <v>21.1440304314002</v>
      </c>
      <c r="J1181">
        <v>14.442805282346299</v>
      </c>
      <c r="K1181">
        <v>3397.1687416984901</v>
      </c>
      <c r="L1181">
        <v>3012.9560134530898</v>
      </c>
      <c r="M1181">
        <v>74.381519003692503</v>
      </c>
      <c r="N1181">
        <v>3.1525809327635499</v>
      </c>
      <c r="O1181">
        <v>4.9459138373038201</v>
      </c>
      <c r="P1181">
        <v>156.298076923076</v>
      </c>
      <c r="Q1181">
        <v>0.196865872952008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Row],[Ticker]],[1]!Table2[[Symbol]:[Industry]],2,FALSE),"-")</f>
        <v>-</v>
      </c>
      <c r="D1182" t="s">
        <v>276</v>
      </c>
      <c r="E1182">
        <v>1876.76048983499</v>
      </c>
      <c r="F1182">
        <v>821.45</v>
      </c>
      <c r="G1182">
        <v>44.625357440082396</v>
      </c>
      <c r="H1182">
        <v>25.158163619776399</v>
      </c>
      <c r="I1182">
        <v>42.942847503788599</v>
      </c>
      <c r="J1182">
        <v>-0.72966665628180105</v>
      </c>
      <c r="K1182">
        <v>744.04757160435702</v>
      </c>
      <c r="L1182">
        <v>616.96941028716697</v>
      </c>
      <c r="M1182">
        <v>53.414526231361599</v>
      </c>
      <c r="N1182">
        <v>0.35783650292833702</v>
      </c>
      <c r="O1182">
        <v>15.4056850690851</v>
      </c>
      <c r="P1182">
        <v>79.827057793345006</v>
      </c>
      <c r="Q1182">
        <v>4.9355037454791001E-2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Row],[Ticker]],[1]!Table2[[Symbol]:[Industry]],2,FALSE),"-")</f>
        <v>-</v>
      </c>
      <c r="D1183" t="s">
        <v>258</v>
      </c>
      <c r="E1183">
        <v>1869.043265775</v>
      </c>
      <c r="F1183">
        <v>3240.15</v>
      </c>
      <c r="G1183">
        <v>295.00787594646403</v>
      </c>
      <c r="H1183">
        <v>25.436898725763001</v>
      </c>
      <c r="I1183">
        <v>111.176568497075</v>
      </c>
      <c r="J1183">
        <v>-0.17051910844280399</v>
      </c>
      <c r="K1183">
        <v>2580.7310986549201</v>
      </c>
      <c r="L1183">
        <v>1865.2984200455601</v>
      </c>
      <c r="M1183">
        <v>63.5177105351828</v>
      </c>
      <c r="N1183">
        <v>1.68203737266769</v>
      </c>
      <c r="O1183">
        <v>7.9888276777309697</v>
      </c>
      <c r="P1183">
        <v>357.648305084745</v>
      </c>
      <c r="Q1183">
        <v>0.16681105098309301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Row],[Ticker]],[1]!Table2[[Symbol]:[Industry]],2,FALSE),"-")</f>
        <v>-</v>
      </c>
      <c r="D1184" t="s">
        <v>198</v>
      </c>
      <c r="E1184">
        <v>1864.3819693799901</v>
      </c>
      <c r="F1184">
        <v>196.28</v>
      </c>
      <c r="G1184">
        <v>-43.141142377926499</v>
      </c>
      <c r="H1184">
        <v>0.64711034662385103</v>
      </c>
      <c r="I1184">
        <v>-31.305063034062801</v>
      </c>
      <c r="J1184">
        <v>8.3287279724527998</v>
      </c>
      <c r="K1184">
        <v>192.99310939884899</v>
      </c>
      <c r="L1184">
        <v>206.51336468253399</v>
      </c>
      <c r="M1184">
        <v>64.731930677755699</v>
      </c>
      <c r="N1184">
        <v>1.1306660155969199</v>
      </c>
      <c r="O1184">
        <v>62.5229264316282</v>
      </c>
      <c r="P1184">
        <v>13.686649290471999</v>
      </c>
      <c r="Q1184">
        <v>5.8113692825151997E-2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Row],[Ticker]],[1]!Table2[[Symbol]:[Industry]],2,FALSE),"-")</f>
        <v>-</v>
      </c>
      <c r="D1185" t="s">
        <v>231</v>
      </c>
      <c r="E1185">
        <v>1863.84</v>
      </c>
      <c r="F1185">
        <v>423.6</v>
      </c>
      <c r="G1185">
        <v>12.3700012251486</v>
      </c>
      <c r="H1185">
        <v>7.9087465520853799</v>
      </c>
      <c r="I1185">
        <v>25.767865875504601</v>
      </c>
      <c r="J1185">
        <v>1.4486805145873101</v>
      </c>
      <c r="K1185">
        <v>397.18016893454597</v>
      </c>
      <c r="L1185">
        <v>333.09274816765202</v>
      </c>
      <c r="M1185">
        <v>51.498530213993199</v>
      </c>
      <c r="N1185">
        <v>0.48414039984449703</v>
      </c>
      <c r="O1185">
        <v>9.77337110481586</v>
      </c>
      <c r="P1185">
        <v>86.2387337876456</v>
      </c>
      <c r="Q1185">
        <v>0.164166137450454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Row],[Ticker]],[1]!Table2[[Symbol]:[Industry]],2,FALSE),"-")</f>
        <v>-</v>
      </c>
      <c r="E1186">
        <v>1858.44162295</v>
      </c>
      <c r="F1186">
        <v>799.7</v>
      </c>
      <c r="G1186">
        <v>273.53936609664902</v>
      </c>
      <c r="H1186">
        <v>-7.0826943097921999</v>
      </c>
      <c r="I1186">
        <v>50.023359063741701</v>
      </c>
      <c r="J1186">
        <v>6.8602348598111602</v>
      </c>
      <c r="K1186">
        <v>787.45943328929502</v>
      </c>
      <c r="L1186">
        <v>632.43849391988601</v>
      </c>
      <c r="M1186">
        <v>77.048980596065505</v>
      </c>
      <c r="N1186">
        <v>1.8903528227014901</v>
      </c>
      <c r="O1186">
        <v>22.5459547330248</v>
      </c>
      <c r="P1186">
        <v>337.11396556436102</v>
      </c>
      <c r="Q1186">
        <v>0.27105102893864502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Row],[Ticker]],[1]!Table2[[Symbol]:[Industry]],2,FALSE),"-")</f>
        <v>-</v>
      </c>
      <c r="D1187" t="s">
        <v>46</v>
      </c>
      <c r="E1187">
        <v>1856.9436020000001</v>
      </c>
      <c r="F1187">
        <v>189.95</v>
      </c>
      <c r="G1187">
        <v>1087.4273852659701</v>
      </c>
      <c r="H1187">
        <v>-15.006461635400001</v>
      </c>
      <c r="I1187">
        <v>134.17053827485401</v>
      </c>
      <c r="J1187">
        <v>6.9405920026682999</v>
      </c>
      <c r="K1187">
        <v>184.89043170730301</v>
      </c>
      <c r="L1187">
        <v>115.02210106263701</v>
      </c>
      <c r="M1187">
        <v>62.132167325911396</v>
      </c>
      <c r="N1187">
        <v>0.20282768654743399</v>
      </c>
      <c r="O1187">
        <v>21.295077652013699</v>
      </c>
      <c r="P1187">
        <v>1166.3333333333301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Row],[Ticker]],[1]!Table2[[Symbol]:[Industry]],2,FALSE),"-")</f>
        <v>-</v>
      </c>
      <c r="E1188">
        <v>1853.5311191999999</v>
      </c>
      <c r="F1188">
        <v>359.25</v>
      </c>
      <c r="G1188">
        <v>37.394082432944998</v>
      </c>
      <c r="H1188">
        <v>0.22167564409167401</v>
      </c>
      <c r="I1188">
        <v>48.858474327982499</v>
      </c>
      <c r="J1188">
        <v>-1.0039180327508099</v>
      </c>
      <c r="M1188">
        <v>41.831568026682604</v>
      </c>
      <c r="O1188">
        <v>16.005567153792601</v>
      </c>
      <c r="P1188">
        <v>71.889952153110002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Row],[Ticker]],[1]!Table2[[Symbol]:[Industry]],2,FALSE),"-")</f>
        <v>-</v>
      </c>
      <c r="D1189" t="s">
        <v>124</v>
      </c>
      <c r="E1189">
        <v>1848.01767174</v>
      </c>
      <c r="F1189">
        <v>62.61</v>
      </c>
      <c r="G1189">
        <v>8.5375246148491595</v>
      </c>
      <c r="H1189">
        <v>14.763101160478501</v>
      </c>
      <c r="I1189">
        <v>-29.254991153903902</v>
      </c>
      <c r="J1189">
        <v>-1.2550826068769001</v>
      </c>
      <c r="K1189">
        <v>56.712518790314903</v>
      </c>
      <c r="L1189">
        <v>57.736584456838997</v>
      </c>
      <c r="M1189">
        <v>75.626417361311198</v>
      </c>
      <c r="N1189">
        <v>2.5431256684480998</v>
      </c>
      <c r="O1189">
        <v>37.837406165149297</v>
      </c>
      <c r="P1189">
        <v>40.9817608646701</v>
      </c>
      <c r="Q1189">
        <v>7.9836381767699999E-2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Row],[Ticker]],[1]!Table2[[Symbol]:[Industry]],2,FALSE),"-")</f>
        <v>-</v>
      </c>
      <c r="D1190" t="s">
        <v>198</v>
      </c>
      <c r="E1190">
        <v>1836.0880199999999</v>
      </c>
      <c r="F1190">
        <v>135.72</v>
      </c>
      <c r="G1190">
        <v>10.8495480067053</v>
      </c>
      <c r="H1190">
        <v>-3.7241072112623499</v>
      </c>
      <c r="I1190">
        <v>18.473993748072299</v>
      </c>
      <c r="J1190">
        <v>3.2983284490474198</v>
      </c>
      <c r="K1190">
        <v>131.412042140588</v>
      </c>
      <c r="L1190">
        <v>116.99928037782701</v>
      </c>
      <c r="M1190">
        <v>62.875312033113502</v>
      </c>
      <c r="N1190">
        <v>0.86361662785430604</v>
      </c>
      <c r="O1190">
        <v>15.679339817270799</v>
      </c>
      <c r="P1190">
        <v>72.452350698856407</v>
      </c>
      <c r="Q1190">
        <v>8.2096120462492997E-2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Row],[Ticker]],[1]!Table2[[Symbol]:[Industry]],2,FALSE),"-")</f>
        <v>-</v>
      </c>
      <c r="D1191" t="s">
        <v>133</v>
      </c>
      <c r="E1191">
        <v>1832.9167909499999</v>
      </c>
      <c r="F1191">
        <v>108.15</v>
      </c>
      <c r="G1191">
        <v>45.219897420995501</v>
      </c>
      <c r="H1191">
        <v>-0.13289517553914401</v>
      </c>
      <c r="I1191">
        <v>6.2895106798593101</v>
      </c>
      <c r="J1191">
        <v>1.6772652324502599</v>
      </c>
      <c r="K1191">
        <v>97.417244454828605</v>
      </c>
      <c r="L1191">
        <v>89.007124303479799</v>
      </c>
      <c r="M1191">
        <v>79.066442288588306</v>
      </c>
      <c r="N1191">
        <v>1.3746794814819701</v>
      </c>
      <c r="O1191">
        <v>5.4091539528432699</v>
      </c>
      <c r="P1191">
        <v>98.440366972476994</v>
      </c>
      <c r="Q1191">
        <v>6.5156032806578001E-2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Row],[Ticker]],[1]!Table2[[Symbol]:[Industry]],2,FALSE),"-")</f>
        <v>-</v>
      </c>
      <c r="D1192" t="s">
        <v>490</v>
      </c>
      <c r="E1192">
        <v>1830.644763306</v>
      </c>
      <c r="F1192">
        <v>182.51</v>
      </c>
      <c r="G1192">
        <v>-7.21764858524259</v>
      </c>
      <c r="H1192">
        <v>7.7456229098782297</v>
      </c>
      <c r="I1192">
        <v>11.3272802868825</v>
      </c>
      <c r="J1192">
        <v>9.7819141610636393</v>
      </c>
      <c r="K1192">
        <v>153.093611649172</v>
      </c>
      <c r="L1192">
        <v>140.75231599612599</v>
      </c>
      <c r="M1192">
        <v>89.714450146437599</v>
      </c>
      <c r="N1192">
        <v>0.90267402173698696</v>
      </c>
      <c r="O1192">
        <v>1.9122239877267</v>
      </c>
      <c r="P1192">
        <v>66.5237226277372</v>
      </c>
      <c r="Q1192">
        <v>8.7583636627088998E-2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Row],[Ticker]],[1]!Table2[[Symbol]:[Industry]],2,FALSE),"-")</f>
        <v>-</v>
      </c>
      <c r="D1193" t="s">
        <v>548</v>
      </c>
      <c r="E1193">
        <v>1828.7109640799999</v>
      </c>
      <c r="F1193">
        <v>352.8</v>
      </c>
      <c r="G1193">
        <v>-1.9539190637309301</v>
      </c>
      <c r="H1193">
        <v>5.3758232229877798</v>
      </c>
      <c r="I1193">
        <v>-29.100707921546402</v>
      </c>
      <c r="J1193">
        <v>2.9650431215819602</v>
      </c>
      <c r="K1193">
        <v>340.97146933469497</v>
      </c>
      <c r="L1193">
        <v>340.844448294382</v>
      </c>
      <c r="M1193">
        <v>61.6335940768586</v>
      </c>
      <c r="N1193">
        <v>0.49626669804832702</v>
      </c>
      <c r="O1193">
        <v>28.2596371882086</v>
      </c>
      <c r="P1193">
        <v>35.172413793103402</v>
      </c>
      <c r="Q1193">
        <v>-6.4120501252596995E-2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Row],[Ticker]],[1]!Table2[[Symbol]:[Industry]],2,FALSE),"-")</f>
        <v>-</v>
      </c>
      <c r="D1194" t="s">
        <v>133</v>
      </c>
      <c r="E1194">
        <v>1822.58251677</v>
      </c>
      <c r="F1194">
        <v>143.03</v>
      </c>
      <c r="G1194">
        <v>47.3748548641057</v>
      </c>
      <c r="H1194">
        <v>-1.13469970005426</v>
      </c>
      <c r="I1194">
        <v>7.4016212395505097</v>
      </c>
      <c r="J1194">
        <v>4.4172092178200604</v>
      </c>
      <c r="K1194">
        <v>129.78107980235399</v>
      </c>
      <c r="L1194">
        <v>109.054024786051</v>
      </c>
      <c r="M1194">
        <v>65.126501408116795</v>
      </c>
      <c r="N1194">
        <v>0.64472511207019001</v>
      </c>
      <c r="O1194">
        <v>5.5372998671607103</v>
      </c>
      <c r="P1194">
        <v>116.220710506424</v>
      </c>
      <c r="Q1194">
        <v>7.3207944823467999E-2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Row],[Ticker]],[1]!Table2[[Symbol]:[Industry]],2,FALSE),"-")</f>
        <v>-</v>
      </c>
      <c r="E1195">
        <v>1819.2598212400001</v>
      </c>
      <c r="F1195">
        <v>112.64</v>
      </c>
      <c r="G1195">
        <v>127.383059790343</v>
      </c>
      <c r="H1195">
        <v>-11.6291088728013</v>
      </c>
      <c r="I1195">
        <v>-65.797689863744907</v>
      </c>
      <c r="J1195">
        <v>-4.6412895304327302</v>
      </c>
      <c r="K1195">
        <v>120.330078548739</v>
      </c>
      <c r="L1195">
        <v>126.522888230378</v>
      </c>
      <c r="M1195">
        <v>39.240812004789397</v>
      </c>
      <c r="N1195">
        <v>0.856584038487466</v>
      </c>
      <c r="O1195">
        <v>143.60795454545399</v>
      </c>
      <c r="P1195">
        <v>221.828571428571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Row],[Ticker]],[1]!Table2[[Symbol]:[Industry]],2,FALSE),"-")</f>
        <v>-</v>
      </c>
      <c r="D1196" t="s">
        <v>287</v>
      </c>
      <c r="E1196">
        <v>1815.66</v>
      </c>
      <c r="F1196">
        <v>330</v>
      </c>
      <c r="G1196">
        <v>249.972148308736</v>
      </c>
      <c r="H1196">
        <v>17.9129039184946</v>
      </c>
      <c r="I1196">
        <v>46.680923924139499</v>
      </c>
      <c r="J1196">
        <v>27.644183996087499</v>
      </c>
      <c r="K1196">
        <v>265.83016917967501</v>
      </c>
      <c r="L1196">
        <v>202.61194438064399</v>
      </c>
      <c r="M1196">
        <v>65.050355358057104</v>
      </c>
      <c r="N1196">
        <v>1.1576209098817301</v>
      </c>
      <c r="O1196">
        <v>8.3939393939393891</v>
      </c>
      <c r="P1196">
        <v>287.77908343125699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Row],[Ticker]],[1]!Table2[[Symbol]:[Industry]],2,FALSE),"-")</f>
        <v>-</v>
      </c>
      <c r="D1197" t="s">
        <v>231</v>
      </c>
      <c r="E1197">
        <v>1808.4400680000001</v>
      </c>
      <c r="F1197">
        <v>1193</v>
      </c>
      <c r="G1197">
        <v>85.045553535749704</v>
      </c>
      <c r="H1197">
        <v>-6.5990542279926201</v>
      </c>
      <c r="I1197">
        <v>41.050523754509797</v>
      </c>
      <c r="J1197">
        <v>-3.32467690727827</v>
      </c>
      <c r="K1197">
        <v>1220.4399229918199</v>
      </c>
      <c r="L1197">
        <v>992.67163388786798</v>
      </c>
      <c r="M1197">
        <v>42.4915934099078</v>
      </c>
      <c r="N1197">
        <v>0.76772548136244101</v>
      </c>
      <c r="O1197">
        <v>25.125733445096301</v>
      </c>
      <c r="P1197">
        <v>146.640479636138</v>
      </c>
      <c r="Q1197">
        <v>0.13277649295592001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Row],[Ticker]],[1]!Table2[[Symbol]:[Industry]],2,FALSE),"-")</f>
        <v>-</v>
      </c>
      <c r="D1198" t="s">
        <v>686</v>
      </c>
      <c r="E1198">
        <v>1806.7427130000001</v>
      </c>
      <c r="F1198">
        <v>261.05</v>
      </c>
      <c r="G1198">
        <v>-2.6488622311569698</v>
      </c>
      <c r="H1198">
        <v>-7.7401931577913503</v>
      </c>
      <c r="I1198">
        <v>-33.484234839853897</v>
      </c>
      <c r="J1198">
        <v>-1.68012242117898</v>
      </c>
      <c r="K1198">
        <v>267.47740266251799</v>
      </c>
      <c r="L1198">
        <v>266.345071521195</v>
      </c>
      <c r="M1198">
        <v>41.947173458041902</v>
      </c>
      <c r="N1198">
        <v>0.55644410151463497</v>
      </c>
      <c r="O1198">
        <v>26.795633020494101</v>
      </c>
      <c r="P1198">
        <v>25.504807692307601</v>
      </c>
      <c r="Q1198">
        <v>4.3218805181429003E-2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Row],[Ticker]],[1]!Table2[[Symbol]:[Industry]],2,FALSE),"-")</f>
        <v>-</v>
      </c>
      <c r="D1199" t="s">
        <v>198</v>
      </c>
      <c r="E1199">
        <v>1806.31341</v>
      </c>
      <c r="F1199">
        <v>420.75</v>
      </c>
      <c r="G1199">
        <v>-43.907578674207997</v>
      </c>
      <c r="H1199">
        <v>3.7502123375106802</v>
      </c>
      <c r="I1199">
        <v>-28.644643975122801</v>
      </c>
      <c r="J1199">
        <v>0.36307851905608701</v>
      </c>
      <c r="K1199">
        <v>415.38918878715901</v>
      </c>
      <c r="L1199">
        <v>420.47567247646401</v>
      </c>
      <c r="M1199">
        <v>48.963292073173903</v>
      </c>
      <c r="N1199">
        <v>0.61061707306535495</v>
      </c>
      <c r="O1199">
        <v>38.621509209744403</v>
      </c>
      <c r="P1199">
        <v>17.7911534154535</v>
      </c>
      <c r="Q1199">
        <v>-9.8941774148579992E-3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Row],[Ticker]],[1]!Table2[[Symbol]:[Industry]],2,FALSE),"-")</f>
        <v>-</v>
      </c>
      <c r="D1200" t="s">
        <v>258</v>
      </c>
      <c r="E1200">
        <v>1796.02197669</v>
      </c>
      <c r="F1200">
        <v>415.55</v>
      </c>
      <c r="G1200">
        <v>128.29059309051399</v>
      </c>
      <c r="H1200">
        <v>-5.8968534026831199</v>
      </c>
      <c r="I1200">
        <v>37.091600770480603</v>
      </c>
      <c r="J1200">
        <v>-1.09722711737515</v>
      </c>
      <c r="K1200">
        <v>416.06208156782998</v>
      </c>
      <c r="L1200">
        <v>333.135678376719</v>
      </c>
      <c r="M1200">
        <v>40.5140126822456</v>
      </c>
      <c r="N1200">
        <v>0.56465610208537098</v>
      </c>
      <c r="O1200">
        <v>12.6218264950066</v>
      </c>
      <c r="P1200">
        <v>178.89261744966399</v>
      </c>
      <c r="Q1200">
        <v>0.20335904438201199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Row],[Ticker]],[1]!Table2[[Symbol]:[Industry]],2,FALSE),"-")</f>
        <v>-</v>
      </c>
      <c r="D1201" t="s">
        <v>198</v>
      </c>
      <c r="E1201">
        <v>1795.4624228799901</v>
      </c>
      <c r="F1201">
        <v>793.7</v>
      </c>
      <c r="G1201">
        <v>31.954570483489199</v>
      </c>
      <c r="H1201">
        <v>-6.1484369440419897</v>
      </c>
      <c r="I1201">
        <v>-0.80069275908506299</v>
      </c>
      <c r="J1201">
        <v>-1.9350555715414199</v>
      </c>
      <c r="K1201">
        <v>764.42422017053002</v>
      </c>
      <c r="L1201">
        <v>662.48031124229897</v>
      </c>
      <c r="M1201">
        <v>51.103052194137803</v>
      </c>
      <c r="N1201">
        <v>0.732678868159514</v>
      </c>
      <c r="O1201">
        <v>6.9421695854856802</v>
      </c>
      <c r="P1201">
        <v>85.400607334734801</v>
      </c>
      <c r="Q1201">
        <v>6.0109390201993997E-2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Row],[Ticker]],[1]!Table2[[Symbol]:[Industry]],2,FALSE),"-")</f>
        <v>-</v>
      </c>
      <c r="D1202" t="s">
        <v>296</v>
      </c>
      <c r="E1202">
        <v>1790.9634120000001</v>
      </c>
      <c r="F1202">
        <v>731.8</v>
      </c>
      <c r="G1202">
        <v>85.528995565458501</v>
      </c>
      <c r="H1202">
        <v>-23.068940001616699</v>
      </c>
      <c r="I1202">
        <v>96.993387460495995</v>
      </c>
      <c r="J1202">
        <v>-12.1929606507726</v>
      </c>
      <c r="K1202">
        <v>804.69748595952797</v>
      </c>
      <c r="M1202">
        <v>22.579586783767301</v>
      </c>
      <c r="N1202">
        <v>0.53448618692392003</v>
      </c>
      <c r="O1202">
        <v>54.646078163432598</v>
      </c>
      <c r="P1202">
        <v>211.40425531914801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Row],[Ticker]],[1]!Table2[[Symbol]:[Industry]],2,FALSE),"-")</f>
        <v>-</v>
      </c>
      <c r="D1203" t="s">
        <v>130</v>
      </c>
      <c r="E1203">
        <v>1783.9297450250001</v>
      </c>
      <c r="F1203">
        <v>260.95</v>
      </c>
      <c r="G1203">
        <v>-5.4444921710667904</v>
      </c>
      <c r="H1203">
        <v>-0.69929975361126795</v>
      </c>
      <c r="I1203">
        <v>-41.328845191859699</v>
      </c>
      <c r="J1203">
        <v>3.2493862724653502</v>
      </c>
      <c r="K1203">
        <v>265.09247591732299</v>
      </c>
      <c r="L1203">
        <v>271.80133159943898</v>
      </c>
      <c r="M1203">
        <v>58.341614255668198</v>
      </c>
      <c r="N1203">
        <v>0.78751941438914697</v>
      </c>
      <c r="O1203">
        <v>53.515999233569602</v>
      </c>
      <c r="P1203">
        <v>30.638297872340399</v>
      </c>
      <c r="Q1203">
        <v>0.102299048959727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Row],[Ticker]],[1]!Table2[[Symbol]:[Industry]],2,FALSE),"-")</f>
        <v>-</v>
      </c>
      <c r="D1204" t="s">
        <v>21</v>
      </c>
      <c r="E1204">
        <v>1780.96670208</v>
      </c>
      <c r="F1204">
        <v>1512.6</v>
      </c>
      <c r="G1204">
        <v>151.655467791565</v>
      </c>
      <c r="H1204">
        <v>17.7697894836556</v>
      </c>
      <c r="I1204">
        <v>212.84006648388799</v>
      </c>
      <c r="J1204">
        <v>-5.6885621446502697</v>
      </c>
      <c r="K1204">
        <v>1305.1766263361901</v>
      </c>
      <c r="L1204">
        <v>949.94828065862305</v>
      </c>
      <c r="M1204">
        <v>55.5971100456429</v>
      </c>
      <c r="N1204">
        <v>1.35441230389224</v>
      </c>
      <c r="O1204">
        <v>10.931508660584401</v>
      </c>
      <c r="P1204">
        <v>263.03852154086098</v>
      </c>
      <c r="Q1204">
        <v>0.130403104431943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Row],[Ticker]],[1]!Table2[[Symbol]:[Industry]],2,FALSE),"-")</f>
        <v>-</v>
      </c>
      <c r="D1205" t="s">
        <v>124</v>
      </c>
      <c r="E1205">
        <v>1774.89754800999</v>
      </c>
      <c r="F1205">
        <v>16.7</v>
      </c>
      <c r="G1205">
        <v>5.9081597056566499</v>
      </c>
      <c r="H1205">
        <v>-8.2591905141936195</v>
      </c>
      <c r="I1205">
        <v>-19.057384117018501</v>
      </c>
      <c r="J1205">
        <v>-3.72987971128165</v>
      </c>
      <c r="K1205">
        <v>17.4046030216549</v>
      </c>
      <c r="L1205">
        <v>16.883229676915398</v>
      </c>
      <c r="M1205">
        <v>40.534580239835996</v>
      </c>
      <c r="N1205">
        <v>1.05862933468331</v>
      </c>
      <c r="O1205">
        <v>57.815248216438398</v>
      </c>
      <c r="P1205">
        <v>41.702842095728897</v>
      </c>
      <c r="Q1205">
        <v>8.6482307356293003E-2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Row],[Ticker]],[1]!Table2[[Symbol]:[Industry]],2,FALSE),"-")</f>
        <v>-</v>
      </c>
      <c r="D1206" t="s">
        <v>548</v>
      </c>
      <c r="E1206">
        <v>1766.6759833599999</v>
      </c>
      <c r="F1206">
        <v>1356.8</v>
      </c>
      <c r="G1206">
        <v>-12.6234245523091</v>
      </c>
      <c r="H1206">
        <v>-1.8236429631489399</v>
      </c>
      <c r="I1206">
        <v>-6.3326258208452204</v>
      </c>
      <c r="J1206">
        <v>-1.06729803254768</v>
      </c>
      <c r="K1206">
        <v>1366.3871044879099</v>
      </c>
      <c r="L1206">
        <v>1308.1933572775199</v>
      </c>
      <c r="M1206">
        <v>39.865874096829899</v>
      </c>
      <c r="N1206">
        <v>0.77463077774072198</v>
      </c>
      <c r="O1206">
        <v>14.460495283018799</v>
      </c>
      <c r="P1206">
        <v>35.815815815815803</v>
      </c>
      <c r="Q1206">
        <v>-5.9875218598851997E-2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Row],[Ticker]],[1]!Table2[[Symbol]:[Industry]],2,FALSE),"-")</f>
        <v>-</v>
      </c>
      <c r="D1207" t="s">
        <v>121</v>
      </c>
      <c r="E1207">
        <v>1763.572902608</v>
      </c>
      <c r="F1207">
        <v>190.46</v>
      </c>
      <c r="G1207">
        <v>89.385855337872798</v>
      </c>
      <c r="H1207">
        <v>-9.6120222873704702</v>
      </c>
      <c r="I1207">
        <v>-10.712835775398499</v>
      </c>
      <c r="J1207">
        <v>-0.85091378883748403</v>
      </c>
      <c r="K1207">
        <v>186.71257886748501</v>
      </c>
      <c r="L1207">
        <v>163.862029035923</v>
      </c>
      <c r="M1207">
        <v>51.005978504549901</v>
      </c>
      <c r="N1207">
        <v>0.91410859436569403</v>
      </c>
      <c r="O1207">
        <v>40.4756904336868</v>
      </c>
      <c r="P1207">
        <v>128.506298740251</v>
      </c>
      <c r="Q1207">
        <v>8.4578908244135997E-2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Row],[Ticker]],[1]!Table2[[Symbol]:[Industry]],2,FALSE),"-")</f>
        <v>-</v>
      </c>
      <c r="D1208" t="s">
        <v>413</v>
      </c>
      <c r="E1208">
        <v>1762.0564735</v>
      </c>
      <c r="F1208">
        <v>798.55</v>
      </c>
      <c r="G1208">
        <v>120.536352186294</v>
      </c>
      <c r="H1208">
        <v>-5.4753196262118999</v>
      </c>
      <c r="I1208">
        <v>71.426209589541202</v>
      </c>
      <c r="J1208">
        <v>-0.52483761771763604</v>
      </c>
      <c r="K1208">
        <v>774.46235488123602</v>
      </c>
      <c r="L1208">
        <v>625.75261315691</v>
      </c>
      <c r="M1208">
        <v>54.879018343463798</v>
      </c>
      <c r="N1208">
        <v>1.0177883836783901</v>
      </c>
      <c r="O1208">
        <v>8.3213324150021908</v>
      </c>
      <c r="P1208">
        <v>182.023662369768</v>
      </c>
      <c r="Q1208">
        <v>0.14390294638796799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Row],[Ticker]],[1]!Table2[[Symbol]:[Industry]],2,FALSE),"-")</f>
        <v>-</v>
      </c>
      <c r="D1209" t="s">
        <v>287</v>
      </c>
      <c r="E1209">
        <v>1761.5040215849999</v>
      </c>
      <c r="F1209">
        <v>1177.6500000000001</v>
      </c>
      <c r="G1209">
        <v>14.2120079437949</v>
      </c>
      <c r="H1209">
        <v>-0.58510542155027701</v>
      </c>
      <c r="I1209">
        <v>-11.0336538559855</v>
      </c>
      <c r="J1209">
        <v>0.46784683224871798</v>
      </c>
      <c r="K1209">
        <v>1113.2887641349801</v>
      </c>
      <c r="L1209">
        <v>968.66592500766103</v>
      </c>
      <c r="M1209">
        <v>46.923996010252999</v>
      </c>
      <c r="N1209">
        <v>0.58784464571710604</v>
      </c>
      <c r="O1209">
        <v>10.2195049462913</v>
      </c>
      <c r="P1209">
        <v>53.9311156133586</v>
      </c>
      <c r="Q1209">
        <v>0.114581140533614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Row],[Ticker]],[1]!Table2[[Symbol]:[Industry]],2,FALSE),"-")</f>
        <v>-</v>
      </c>
      <c r="D1210" t="s">
        <v>46</v>
      </c>
      <c r="E1210">
        <v>1759.47</v>
      </c>
      <c r="F1210">
        <v>446</v>
      </c>
      <c r="G1210">
        <v>26.533780078829299</v>
      </c>
      <c r="H1210">
        <v>-4.2434353473846897</v>
      </c>
      <c r="I1210">
        <v>57.421042657581403</v>
      </c>
      <c r="J1210">
        <v>-0.92652655469197098</v>
      </c>
      <c r="K1210">
        <v>418.08570129827001</v>
      </c>
      <c r="L1210">
        <v>339.53741377032401</v>
      </c>
      <c r="M1210">
        <v>53.377667605821003</v>
      </c>
      <c r="N1210">
        <v>0.46424745856018101</v>
      </c>
      <c r="O1210">
        <v>11.5358744394618</v>
      </c>
      <c r="P1210">
        <v>93.786660873343394</v>
      </c>
      <c r="Q1210">
        <v>6.8965447338702995E-2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Row],[Ticker]],[1]!Table2[[Symbol]:[Industry]],2,FALSE),"-")</f>
        <v>-</v>
      </c>
      <c r="D1211" t="s">
        <v>130</v>
      </c>
      <c r="E1211">
        <v>1754.53274055</v>
      </c>
      <c r="F1211">
        <v>14.65</v>
      </c>
      <c r="G1211">
        <v>-10.7640751988968</v>
      </c>
      <c r="H1211">
        <v>-5.2893339162090198</v>
      </c>
      <c r="I1211">
        <v>-30.4082016624914</v>
      </c>
      <c r="J1211">
        <v>7.3142352435410203</v>
      </c>
      <c r="K1211">
        <v>13.7980411963312</v>
      </c>
      <c r="L1211">
        <v>13.402011749301</v>
      </c>
      <c r="M1211">
        <v>66.965878488464398</v>
      </c>
      <c r="N1211">
        <v>1.38942756579825</v>
      </c>
      <c r="O1211">
        <v>25.5972696245733</v>
      </c>
      <c r="P1211">
        <v>87.820512820512803</v>
      </c>
      <c r="Q1211">
        <v>5.2585624728805999E-2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Row],[Ticker]],[1]!Table2[[Symbol]:[Industry]],2,FALSE),"-")</f>
        <v>-</v>
      </c>
      <c r="E1212">
        <v>1752.06356667</v>
      </c>
      <c r="F1212">
        <v>795.15</v>
      </c>
      <c r="G1212">
        <v>2890.1916422726699</v>
      </c>
      <c r="H1212">
        <v>23.768817661305398</v>
      </c>
      <c r="I1212">
        <v>117.009713670357</v>
      </c>
      <c r="J1212">
        <v>14.8855622866216</v>
      </c>
      <c r="K1212">
        <v>623.86959702703803</v>
      </c>
      <c r="L1212">
        <v>398.74200921337302</v>
      </c>
      <c r="M1212">
        <v>79.561227121021403</v>
      </c>
      <c r="N1212">
        <v>2.2840834623211599</v>
      </c>
      <c r="O1212">
        <v>0.33955857385399302</v>
      </c>
      <c r="P1212">
        <v>2916.5022761760201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Row],[Ticker]],[1]!Table2[[Symbol]:[Industry]],2,FALSE),"-")</f>
        <v>-</v>
      </c>
      <c r="D1213" t="s">
        <v>379</v>
      </c>
      <c r="E1213">
        <v>1743.847458</v>
      </c>
      <c r="F1213">
        <v>282.05</v>
      </c>
      <c r="G1213">
        <v>5.7507028635934496</v>
      </c>
      <c r="H1213">
        <v>-7.1907768230708999</v>
      </c>
      <c r="I1213">
        <v>6.5700300536760601</v>
      </c>
      <c r="J1213">
        <v>-0.51816657610445305</v>
      </c>
      <c r="K1213">
        <v>272.74277600836899</v>
      </c>
      <c r="L1213">
        <v>250.15717047042099</v>
      </c>
      <c r="M1213">
        <v>53.435660834839602</v>
      </c>
      <c r="N1213">
        <v>0.86412512836729904</v>
      </c>
      <c r="O1213">
        <v>10.6009572770785</v>
      </c>
      <c r="P1213">
        <v>39.7844133316813</v>
      </c>
      <c r="Q1213">
        <v>0.13066117848721201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Row],[Ticker]],[1]!Table2[[Symbol]:[Industry]],2,FALSE),"-")</f>
        <v>-</v>
      </c>
      <c r="D1214" t="s">
        <v>1538</v>
      </c>
      <c r="E1214">
        <v>1742.664</v>
      </c>
      <c r="F1214">
        <v>108.24</v>
      </c>
      <c r="G1214">
        <v>41.894494301777897</v>
      </c>
      <c r="H1214">
        <v>4.6977899534669501</v>
      </c>
      <c r="I1214">
        <v>53.9622420840141</v>
      </c>
      <c r="J1214">
        <v>-2.7897964207894099</v>
      </c>
      <c r="K1214">
        <v>88.141374658128598</v>
      </c>
      <c r="L1214">
        <v>75.965110335230605</v>
      </c>
      <c r="M1214">
        <v>77.773094109263099</v>
      </c>
      <c r="N1214">
        <v>4.5737240833556303</v>
      </c>
      <c r="O1214">
        <v>1.29342202512934</v>
      </c>
      <c r="P1214">
        <v>108.113824264564</v>
      </c>
      <c r="Q1214">
        <v>0.156713384204899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Row],[Ticker]],[1]!Table2[[Symbol]:[Industry]],2,FALSE),"-")</f>
        <v>-</v>
      </c>
      <c r="D1215" t="s">
        <v>95</v>
      </c>
      <c r="E1215">
        <v>1740.3779999999999</v>
      </c>
      <c r="F1215">
        <v>172.4</v>
      </c>
      <c r="G1215">
        <v>-14.5077804662555</v>
      </c>
      <c r="H1215">
        <v>9.6884178078015708</v>
      </c>
      <c r="I1215">
        <v>-5.9391036633980203</v>
      </c>
      <c r="J1215">
        <v>0.259740938838526</v>
      </c>
      <c r="K1215">
        <v>152.716278352958</v>
      </c>
      <c r="L1215">
        <v>149.85336248373901</v>
      </c>
      <c r="M1215">
        <v>73.769028651471402</v>
      </c>
      <c r="N1215">
        <v>1.9396947702537399</v>
      </c>
      <c r="O1215">
        <v>17.749419953596199</v>
      </c>
      <c r="P1215">
        <v>51.9612163948876</v>
      </c>
      <c r="Q1215">
        <v>0.113039786036252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Row],[Ticker]],[1]!Table2[[Symbol]:[Industry]],2,FALSE),"-")</f>
        <v>-</v>
      </c>
      <c r="D1216" t="s">
        <v>46</v>
      </c>
      <c r="E1216">
        <v>1735.4091215829999</v>
      </c>
      <c r="F1216">
        <v>77.53</v>
      </c>
      <c r="G1216">
        <v>51.510467014080902</v>
      </c>
      <c r="H1216">
        <v>5.9753259372966596</v>
      </c>
      <c r="I1216">
        <v>-24.167879435213301</v>
      </c>
      <c r="J1216">
        <v>8.8731089333673108</v>
      </c>
      <c r="K1216">
        <v>73.037283762926407</v>
      </c>
      <c r="L1216">
        <v>68.520665267656597</v>
      </c>
      <c r="M1216">
        <v>54.4185437487968</v>
      </c>
      <c r="N1216">
        <v>1.74436541686812</v>
      </c>
      <c r="O1216">
        <v>20.147039855539798</v>
      </c>
      <c r="P1216">
        <v>78.846597462514396</v>
      </c>
      <c r="Q1216">
        <v>0.111374224470593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Row],[Ticker]],[1]!Table2[[Symbol]:[Industry]],2,FALSE),"-")</f>
        <v>-</v>
      </c>
      <c r="D1217" t="s">
        <v>379</v>
      </c>
      <c r="E1217">
        <v>1728.702812304</v>
      </c>
      <c r="F1217">
        <v>84.89</v>
      </c>
      <c r="G1217">
        <v>1.6320940544492999</v>
      </c>
      <c r="H1217">
        <v>-8.7063820318761406E-2</v>
      </c>
      <c r="I1217">
        <v>-14.4441130905126</v>
      </c>
      <c r="J1217">
        <v>0.30724960767034498</v>
      </c>
      <c r="K1217">
        <v>82.869994503370705</v>
      </c>
      <c r="L1217">
        <v>78.876453081570602</v>
      </c>
      <c r="M1217">
        <v>49.227470121499998</v>
      </c>
      <c r="N1217">
        <v>0.84086793790888903</v>
      </c>
      <c r="O1217">
        <v>26.634468135233799</v>
      </c>
      <c r="P1217">
        <v>36.919354838709602</v>
      </c>
      <c r="Q1217">
        <v>2.3312391588492E-2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Row],[Ticker]],[1]!Table2[[Symbol]:[Industry]],2,FALSE),"-")</f>
        <v>-</v>
      </c>
      <c r="D1218" t="s">
        <v>60</v>
      </c>
      <c r="E1218">
        <v>1727.515205705</v>
      </c>
      <c r="F1218">
        <v>826.55</v>
      </c>
      <c r="G1218">
        <v>120.053002460286</v>
      </c>
      <c r="H1218">
        <v>6.5745089903981802</v>
      </c>
      <c r="I1218">
        <v>53.889085132648702</v>
      </c>
      <c r="J1218">
        <v>13.3428272176525</v>
      </c>
      <c r="K1218">
        <v>684.82775925937199</v>
      </c>
      <c r="L1218">
        <v>546.60782699476204</v>
      </c>
      <c r="M1218">
        <v>85.664629940334805</v>
      </c>
      <c r="N1218">
        <v>1.1566694827174899</v>
      </c>
      <c r="O1218">
        <v>0.41739761659911301</v>
      </c>
      <c r="P1218">
        <v>169.93794905290599</v>
      </c>
      <c r="Q1218">
        <v>7.7692960400193994E-2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Row],[Ticker]],[1]!Table2[[Symbol]:[Industry]],2,FALSE),"-")</f>
        <v>-</v>
      </c>
      <c r="D1219" t="s">
        <v>413</v>
      </c>
      <c r="E1219">
        <v>1720.929176246</v>
      </c>
      <c r="F1219">
        <v>42.91</v>
      </c>
      <c r="G1219">
        <v>51.370525516939502</v>
      </c>
      <c r="H1219">
        <v>6.6649983945940798</v>
      </c>
      <c r="I1219">
        <v>11.359640344628399</v>
      </c>
      <c r="J1219">
        <v>10.850366438758501</v>
      </c>
      <c r="K1219">
        <v>39.409898172215001</v>
      </c>
      <c r="L1219">
        <v>34.670416426570497</v>
      </c>
      <c r="M1219">
        <v>72.225083132825901</v>
      </c>
      <c r="N1219">
        <v>0.98545258660197399</v>
      </c>
      <c r="O1219">
        <v>8.3663481705896103</v>
      </c>
      <c r="P1219">
        <v>110.343137254901</v>
      </c>
      <c r="Q1219">
        <v>-1.7637622524239002E-2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Row],[Ticker]],[1]!Table2[[Symbol]:[Industry]],2,FALSE),"-")</f>
        <v>-</v>
      </c>
      <c r="D1220" t="s">
        <v>68</v>
      </c>
      <c r="E1220">
        <v>1718.1703500000001</v>
      </c>
      <c r="F1220">
        <v>55900</v>
      </c>
      <c r="G1220">
        <v>285.44540616736202</v>
      </c>
      <c r="H1220">
        <v>-19.849050496593598</v>
      </c>
      <c r="I1220">
        <v>81.985090441216201</v>
      </c>
      <c r="J1220">
        <v>5.43818883342579</v>
      </c>
      <c r="K1220">
        <v>46619.106422053897</v>
      </c>
      <c r="L1220">
        <v>32085.161788222798</v>
      </c>
      <c r="M1220">
        <v>57.325872023219397</v>
      </c>
      <c r="N1220">
        <v>0.63452161664318996</v>
      </c>
      <c r="O1220">
        <v>19.8550983899821</v>
      </c>
      <c r="P1220">
        <v>317.16262252752699</v>
      </c>
      <c r="Q1220">
        <v>8.2888718773012002E-2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Row],[Ticker]],[1]!Table2[[Symbol]:[Industry]],2,FALSE),"-")</f>
        <v>-</v>
      </c>
      <c r="D1221" t="s">
        <v>51</v>
      </c>
      <c r="E1221">
        <v>1717.7277249480001</v>
      </c>
      <c r="F1221">
        <v>241.26</v>
      </c>
      <c r="G1221">
        <v>-38.945071708890701</v>
      </c>
      <c r="H1221">
        <v>-4.8965043616549604</v>
      </c>
      <c r="I1221">
        <v>-27.4806798138532</v>
      </c>
      <c r="J1221">
        <v>-1.05822596423476</v>
      </c>
      <c r="K1221">
        <v>242.23056487123901</v>
      </c>
      <c r="M1221">
        <v>48.674933096620101</v>
      </c>
      <c r="N1221">
        <v>0.69178540608008599</v>
      </c>
      <c r="O1221">
        <v>22.917184779905401</v>
      </c>
      <c r="P1221">
        <v>21.236180904522602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Row],[Ticker]],[1]!Table2[[Symbol]:[Industry]],2,FALSE),"-")</f>
        <v>-</v>
      </c>
      <c r="D1222" t="s">
        <v>287</v>
      </c>
      <c r="E1222">
        <v>1716.84</v>
      </c>
      <c r="F1222">
        <v>1430.7</v>
      </c>
      <c r="G1222">
        <v>-25.1224310601505</v>
      </c>
      <c r="H1222">
        <v>-3.6107092396476199</v>
      </c>
      <c r="I1222">
        <v>-19.621775303929802</v>
      </c>
      <c r="J1222">
        <v>-0.60440037150555803</v>
      </c>
      <c r="K1222">
        <v>1407.0540209669</v>
      </c>
      <c r="L1222">
        <v>1416.80406711921</v>
      </c>
      <c r="M1222">
        <v>55.594619726323799</v>
      </c>
      <c r="N1222">
        <v>0.84661169472560205</v>
      </c>
      <c r="O1222">
        <v>24.4181170056615</v>
      </c>
      <c r="P1222">
        <v>21.1379704500233</v>
      </c>
      <c r="Q1222">
        <v>0.15893281412318899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Row],[Ticker]],[1]!Table2[[Symbol]:[Industry]],2,FALSE),"-")</f>
        <v>-</v>
      </c>
      <c r="D1223" t="s">
        <v>195</v>
      </c>
      <c r="E1223">
        <v>1706.18409995</v>
      </c>
      <c r="F1223">
        <v>2802.25</v>
      </c>
      <c r="G1223">
        <v>80.375455490365596</v>
      </c>
      <c r="H1223">
        <v>-4.04931127954187</v>
      </c>
      <c r="I1223">
        <v>52.217876988915002</v>
      </c>
      <c r="J1223">
        <v>13.2553619784552</v>
      </c>
      <c r="K1223">
        <v>2251.7721886121299</v>
      </c>
      <c r="L1223">
        <v>1887.63392651871</v>
      </c>
      <c r="M1223">
        <v>83.196100311528994</v>
      </c>
      <c r="N1223">
        <v>2.4954303896246701</v>
      </c>
      <c r="O1223">
        <v>2.0965295744491002</v>
      </c>
      <c r="P1223">
        <v>124.18</v>
      </c>
      <c r="Q1223">
        <v>0.146953315924676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Row],[Ticker]],[1]!Table2[[Symbol]:[Industry]],2,FALSE),"-")</f>
        <v>-</v>
      </c>
      <c r="D1224" t="s">
        <v>864</v>
      </c>
      <c r="E1224">
        <v>1705.7786903199999</v>
      </c>
      <c r="F1224">
        <v>192.1</v>
      </c>
      <c r="G1224">
        <v>-3.7196958050732798</v>
      </c>
      <c r="H1224">
        <v>-13.111609126575701</v>
      </c>
      <c r="I1224">
        <v>7.7446960899642301</v>
      </c>
      <c r="J1224">
        <v>2.49847424132123</v>
      </c>
      <c r="M1224">
        <v>47.0484305487198</v>
      </c>
      <c r="O1224">
        <v>19.729307652264399</v>
      </c>
      <c r="P1224">
        <v>39.202898550724598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Row],[Ticker]],[1]!Table2[[Symbol]:[Industry]],2,FALSE),"-")</f>
        <v>-</v>
      </c>
      <c r="D1225" t="s">
        <v>548</v>
      </c>
      <c r="E1225">
        <v>1704.168360932</v>
      </c>
      <c r="F1225">
        <v>99.08</v>
      </c>
      <c r="G1225">
        <v>24.9565416691688</v>
      </c>
      <c r="H1225">
        <v>6.4490779559154303</v>
      </c>
      <c r="I1225">
        <v>10.969631007560199</v>
      </c>
      <c r="J1225">
        <v>4.71815008472465</v>
      </c>
      <c r="K1225">
        <v>91.579512679266699</v>
      </c>
      <c r="L1225">
        <v>79.779319053672793</v>
      </c>
      <c r="M1225">
        <v>53.472581245932702</v>
      </c>
      <c r="N1225">
        <v>0.85895160912495205</v>
      </c>
      <c r="O1225">
        <v>5.9245054501413099</v>
      </c>
      <c r="P1225">
        <v>77.086684539767603</v>
      </c>
      <c r="Q1225">
        <v>-1.3772692027845999E-2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Row],[Ticker]],[1]!Table2[[Symbol]:[Industry]],2,FALSE),"-")</f>
        <v>-</v>
      </c>
      <c r="D1226" t="s">
        <v>1147</v>
      </c>
      <c r="E1226">
        <v>1696.1319000000001</v>
      </c>
      <c r="F1226">
        <v>247.2</v>
      </c>
      <c r="G1226">
        <v>435.25229203940199</v>
      </c>
      <c r="H1226">
        <v>19.801925037831499</v>
      </c>
      <c r="I1226">
        <v>93.743750397391395</v>
      </c>
      <c r="J1226">
        <v>8.21930348726214</v>
      </c>
      <c r="K1226">
        <v>193.35776469469599</v>
      </c>
      <c r="L1226">
        <v>147.87636045108101</v>
      </c>
      <c r="M1226">
        <v>94.426667596869606</v>
      </c>
      <c r="N1226">
        <v>1.7820521517257899</v>
      </c>
      <c r="O1226">
        <v>0.222491909385125</v>
      </c>
      <c r="P1226">
        <v>518.30915457728804</v>
      </c>
      <c r="Q1226">
        <v>0.17422391440969001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Row],[Ticker]],[1]!Table2[[Symbol]:[Industry]],2,FALSE),"-")</f>
        <v>-</v>
      </c>
      <c r="D1227" t="s">
        <v>198</v>
      </c>
      <c r="E1227">
        <v>1694.5344</v>
      </c>
      <c r="F1227">
        <v>1357.8</v>
      </c>
      <c r="G1227">
        <v>43.520510561940497</v>
      </c>
      <c r="H1227">
        <v>15.9705975133009</v>
      </c>
      <c r="I1227">
        <v>9.1820749590314001</v>
      </c>
      <c r="J1227">
        <v>18.1693641369469</v>
      </c>
      <c r="K1227">
        <v>1124.73414798418</v>
      </c>
      <c r="L1227">
        <v>1014.28119513714</v>
      </c>
      <c r="M1227">
        <v>81.651718852404699</v>
      </c>
      <c r="N1227">
        <v>2.6050854290950398</v>
      </c>
      <c r="O1227">
        <v>10.472823685373401</v>
      </c>
      <c r="P1227">
        <v>81.293811335870103</v>
      </c>
      <c r="Q1227">
        <v>3.0057258255160001E-2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Row],[Ticker]],[1]!Table2[[Symbol]:[Industry]],2,FALSE),"-")</f>
        <v>-</v>
      </c>
      <c r="D1228" t="s">
        <v>628</v>
      </c>
      <c r="E1228">
        <v>1692.3029750000001</v>
      </c>
      <c r="F1228">
        <v>61.93</v>
      </c>
      <c r="G1228">
        <v>34.129780604421697</v>
      </c>
      <c r="H1228">
        <v>5.0771445010657201</v>
      </c>
      <c r="I1228">
        <v>-14.8785261083934</v>
      </c>
      <c r="J1228">
        <v>5.9698150256715596</v>
      </c>
      <c r="K1228">
        <v>57.822288521591098</v>
      </c>
      <c r="L1228">
        <v>55.546443207543298</v>
      </c>
      <c r="M1228">
        <v>29.188193916460101</v>
      </c>
      <c r="N1228">
        <v>2.0877890955748399</v>
      </c>
      <c r="O1228">
        <v>25.9486517035362</v>
      </c>
      <c r="P1228">
        <v>62.545931758530102</v>
      </c>
      <c r="Q1228">
        <v>7.1071011628524999E-2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Row],[Ticker]],[1]!Table2[[Symbol]:[Industry]],2,FALSE),"-")</f>
        <v>-</v>
      </c>
      <c r="D1229" t="s">
        <v>924</v>
      </c>
      <c r="E1229">
        <v>1688.00633283</v>
      </c>
      <c r="F1229">
        <v>399.95</v>
      </c>
      <c r="G1229">
        <v>1490.30213893416</v>
      </c>
      <c r="H1229">
        <v>-2.0349960255260999</v>
      </c>
      <c r="I1229">
        <v>710.13313092898102</v>
      </c>
      <c r="J1229">
        <v>14.653563080670001</v>
      </c>
      <c r="K1229">
        <v>316.86280991062102</v>
      </c>
      <c r="L1229">
        <v>178.30232941067499</v>
      </c>
      <c r="M1229">
        <v>77.936612833833294</v>
      </c>
      <c r="N1229">
        <v>1.1128812262130701</v>
      </c>
      <c r="O1229">
        <v>3.6879609951243801</v>
      </c>
      <c r="P1229">
        <v>1638.9130434782601</v>
      </c>
      <c r="Q1229">
        <v>0.20716910196875299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Row],[Ticker]],[1]!Table2[[Symbol]:[Industry]],2,FALSE),"-")</f>
        <v>-</v>
      </c>
      <c r="D1230" t="s">
        <v>413</v>
      </c>
      <c r="E1230">
        <v>1687.43354</v>
      </c>
      <c r="F1230">
        <v>1300</v>
      </c>
      <c r="G1230">
        <v>383.49328766527702</v>
      </c>
      <c r="H1230">
        <v>1.89448895199124</v>
      </c>
      <c r="I1230">
        <v>32.713349365126497</v>
      </c>
      <c r="J1230">
        <v>-1.9371965681017</v>
      </c>
      <c r="K1230">
        <v>1167.1089680744601</v>
      </c>
      <c r="L1230">
        <v>837.65665630945898</v>
      </c>
      <c r="M1230">
        <v>42.399132102406497</v>
      </c>
      <c r="N1230">
        <v>0.19255597307696001</v>
      </c>
      <c r="O1230">
        <v>27.423076923076898</v>
      </c>
      <c r="P1230">
        <v>465.21739130434702</v>
      </c>
      <c r="Q1230">
        <v>0.12952938515892201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Row],[Ticker]],[1]!Table2[[Symbol]:[Industry]],2,FALSE),"-")</f>
        <v>-</v>
      </c>
      <c r="D1231" t="s">
        <v>258</v>
      </c>
      <c r="E1231">
        <v>1683.825</v>
      </c>
      <c r="F1231">
        <v>1295.25</v>
      </c>
      <c r="G1231">
        <v>73.573625355909002</v>
      </c>
      <c r="H1231">
        <v>2.4309363367735202</v>
      </c>
      <c r="I1231">
        <v>70.295267425649499</v>
      </c>
      <c r="J1231">
        <v>-4.9258559698993896</v>
      </c>
      <c r="K1231">
        <v>1275.7901890118401</v>
      </c>
      <c r="L1231">
        <v>994.89641912534103</v>
      </c>
      <c r="M1231">
        <v>39.606669509928203</v>
      </c>
      <c r="N1231">
        <v>0.32619318949937398</v>
      </c>
      <c r="O1231">
        <v>21.204400694846498</v>
      </c>
      <c r="P1231">
        <v>114.80099502487499</v>
      </c>
      <c r="Q1231">
        <v>7.5620056175930997E-2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Row],[Ticker]],[1]!Table2[[Symbol]:[Industry]],2,FALSE),"-")</f>
        <v>-</v>
      </c>
      <c r="D1232" t="s">
        <v>146</v>
      </c>
      <c r="E1232">
        <v>1680.64647444</v>
      </c>
      <c r="F1232">
        <v>30.6</v>
      </c>
      <c r="G1232">
        <v>53.6893660966497</v>
      </c>
      <c r="H1232">
        <v>-7.1475578399637003</v>
      </c>
      <c r="I1232">
        <v>-25.241556796013999</v>
      </c>
      <c r="J1232">
        <v>5.2985990146677198</v>
      </c>
      <c r="K1232">
        <v>30.464006275498999</v>
      </c>
      <c r="L1232">
        <v>28.934923291433002</v>
      </c>
      <c r="M1232">
        <v>54.372996379719503</v>
      </c>
      <c r="N1232">
        <v>1.25273721041481</v>
      </c>
      <c r="O1232">
        <v>28.758169934640499</v>
      </c>
      <c r="P1232">
        <v>98.058252427184399</v>
      </c>
      <c r="Q1232">
        <v>0.212201339169343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Row],[Ticker]],[1]!Table2[[Symbol]:[Industry]],2,FALSE),"-")</f>
        <v>-</v>
      </c>
      <c r="D1233" t="s">
        <v>351</v>
      </c>
      <c r="E1233">
        <v>1676.7080960000001</v>
      </c>
      <c r="F1233">
        <v>1251.2</v>
      </c>
      <c r="G1233">
        <v>345.75124121455201</v>
      </c>
      <c r="H1233">
        <v>32.037859880333002</v>
      </c>
      <c r="I1233">
        <v>259.26050040460399</v>
      </c>
      <c r="J1233">
        <v>-1.9618805248042199</v>
      </c>
      <c r="K1233">
        <v>1072.7293224684199</v>
      </c>
      <c r="L1233">
        <v>730.47765614323396</v>
      </c>
      <c r="M1233">
        <v>71.879131975469804</v>
      </c>
      <c r="N1233">
        <v>2.87085441670928</v>
      </c>
      <c r="O1233">
        <v>2.2937979539642002</v>
      </c>
      <c r="P1233">
        <v>468.339768339768</v>
      </c>
      <c r="Q1233">
        <v>0.215227797936898</v>
      </c>
    </row>
    <row r="1234" spans="1:17" hidden="1" x14ac:dyDescent="0.3">
      <c r="A1234" t="s">
        <v>2616</v>
      </c>
      <c r="B1234" t="s">
        <v>2617</v>
      </c>
      <c r="C1234" t="str">
        <f>IFERROR(VLOOKUP(Table1[[#This Row],[Ticker]],[1]!Table2[[Symbol]:[Industry]],2,FALSE),"-")</f>
        <v>-</v>
      </c>
      <c r="D1234" t="s">
        <v>1538</v>
      </c>
      <c r="E1234">
        <v>1667.8335868299901</v>
      </c>
      <c r="F1234">
        <v>123.26</v>
      </c>
      <c r="G1234">
        <v>22.464260484096901</v>
      </c>
      <c r="H1234">
        <v>17.615630360170101</v>
      </c>
      <c r="I1234">
        <v>-15.682927446768</v>
      </c>
      <c r="J1234">
        <v>-4.4363746430208</v>
      </c>
      <c r="K1234">
        <v>112.67831287854</v>
      </c>
      <c r="L1234">
        <v>109.163943225591</v>
      </c>
      <c r="M1234">
        <v>57.698932111501499</v>
      </c>
      <c r="N1234">
        <v>1.95747776835025</v>
      </c>
      <c r="O1234">
        <v>25.588187570988101</v>
      </c>
      <c r="P1234">
        <v>59.456662354463099</v>
      </c>
      <c r="Q1234">
        <v>4.3206654256047999E-2</v>
      </c>
    </row>
    <row r="1235" spans="1:17" hidden="1" x14ac:dyDescent="0.3">
      <c r="A1235" t="s">
        <v>2618</v>
      </c>
      <c r="B1235" t="s">
        <v>2619</v>
      </c>
      <c r="C1235" t="str">
        <f>IFERROR(VLOOKUP(Table1[[#This Row],[Ticker]],[1]!Table2[[Symbol]:[Industry]],2,FALSE),"-")</f>
        <v>-</v>
      </c>
      <c r="D1235" t="s">
        <v>21</v>
      </c>
      <c r="E1235">
        <v>1665.0386361000001</v>
      </c>
      <c r="F1235">
        <v>1309.7</v>
      </c>
      <c r="G1235">
        <v>98.491975090813796</v>
      </c>
      <c r="H1235">
        <v>10.844591955641301</v>
      </c>
      <c r="I1235">
        <v>85.812559891487993</v>
      </c>
      <c r="J1235">
        <v>2.1403595756862699</v>
      </c>
      <c r="K1235">
        <v>1231.36574110831</v>
      </c>
      <c r="L1235">
        <v>976.94484736821198</v>
      </c>
      <c r="M1235">
        <v>54.663021642661697</v>
      </c>
      <c r="N1235">
        <v>0.75140974143759998</v>
      </c>
      <c r="O1235">
        <v>12.1478201114759</v>
      </c>
      <c r="P1235">
        <v>144.78086160171901</v>
      </c>
      <c r="Q1235">
        <v>0.16389715300320001</v>
      </c>
    </row>
    <row r="1236" spans="1:17" hidden="1" x14ac:dyDescent="0.3">
      <c r="A1236" t="s">
        <v>2620</v>
      </c>
      <c r="B1236" t="s">
        <v>2621</v>
      </c>
      <c r="C1236" t="str">
        <f>IFERROR(VLOOKUP(Table1[[#This Row],[Ticker]],[1]!Table2[[Symbol]:[Industry]],2,FALSE),"-")</f>
        <v>-</v>
      </c>
      <c r="E1236">
        <v>1662.4129849999999</v>
      </c>
      <c r="F1236">
        <v>1585</v>
      </c>
      <c r="G1236">
        <v>504.28415424067202</v>
      </c>
      <c r="H1236">
        <v>22.433084028181501</v>
      </c>
      <c r="I1236">
        <v>122.784942399483</v>
      </c>
      <c r="J1236">
        <v>24.402366787023698</v>
      </c>
      <c r="K1236">
        <v>1187.3488076834899</v>
      </c>
      <c r="M1236">
        <v>81.443102074377094</v>
      </c>
      <c r="N1236">
        <v>0.81404854878856303</v>
      </c>
      <c r="O1236">
        <v>1.3974763406940001</v>
      </c>
      <c r="P1236">
        <v>562.07184628237201</v>
      </c>
    </row>
    <row r="1237" spans="1:17" hidden="1" x14ac:dyDescent="0.3">
      <c r="A1237" t="s">
        <v>2622</v>
      </c>
      <c r="B1237" t="s">
        <v>2623</v>
      </c>
      <c r="C1237" t="str">
        <f>IFERROR(VLOOKUP(Table1[[#This Row],[Ticker]],[1]!Table2[[Symbol]:[Industry]],2,FALSE),"-")</f>
        <v>-</v>
      </c>
      <c r="D1237" t="s">
        <v>231</v>
      </c>
      <c r="E1237">
        <v>1662.1772779999999</v>
      </c>
      <c r="F1237">
        <v>940</v>
      </c>
      <c r="G1237">
        <v>149.632416148022</v>
      </c>
      <c r="H1237">
        <v>-2.4859285286951098</v>
      </c>
      <c r="I1237">
        <v>112.09726354455999</v>
      </c>
      <c r="J1237">
        <v>1.8887471158256799</v>
      </c>
      <c r="K1237">
        <v>859.37521638691896</v>
      </c>
      <c r="L1237">
        <v>674.44346835617603</v>
      </c>
      <c r="M1237">
        <v>64.490996125335599</v>
      </c>
      <c r="N1237">
        <v>1.03119844069294</v>
      </c>
      <c r="O1237">
        <v>4.7819148936170297</v>
      </c>
      <c r="P1237">
        <v>198.17605075336999</v>
      </c>
      <c r="Q1237">
        <v>0.156007381066222</v>
      </c>
    </row>
    <row r="1238" spans="1:17" hidden="1" x14ac:dyDescent="0.3">
      <c r="A1238" t="s">
        <v>2624</v>
      </c>
      <c r="B1238" t="s">
        <v>2625</v>
      </c>
      <c r="C1238" t="str">
        <f>IFERROR(VLOOKUP(Table1[[#This Row],[Ticker]],[1]!Table2[[Symbol]:[Industry]],2,FALSE),"-")</f>
        <v>-</v>
      </c>
      <c r="D1238" t="s">
        <v>416</v>
      </c>
      <c r="E1238">
        <v>1654.5315129799999</v>
      </c>
      <c r="F1238">
        <v>682.3</v>
      </c>
      <c r="G1238">
        <v>-35.063559346345897</v>
      </c>
      <c r="H1238">
        <v>-5.3978474934019598</v>
      </c>
      <c r="I1238">
        <v>-25.970379041007799</v>
      </c>
      <c r="J1238">
        <v>-0.34791078583447799</v>
      </c>
      <c r="K1238">
        <v>688.57515947690899</v>
      </c>
      <c r="L1238">
        <v>703.34665716981203</v>
      </c>
      <c r="M1238">
        <v>47.8397106857552</v>
      </c>
      <c r="N1238">
        <v>0.60874123379980205</v>
      </c>
      <c r="O1238">
        <v>34.838047779569102</v>
      </c>
      <c r="P1238">
        <v>8.9936102236421505</v>
      </c>
      <c r="Q1238">
        <v>-1.2612710892418E-2</v>
      </c>
    </row>
    <row r="1239" spans="1:17" hidden="1" x14ac:dyDescent="0.3">
      <c r="A1239" t="s">
        <v>2626</v>
      </c>
      <c r="B1239" t="s">
        <v>2627</v>
      </c>
      <c r="C1239" t="str">
        <f>IFERROR(VLOOKUP(Table1[[#This Row],[Ticker]],[1]!Table2[[Symbol]:[Industry]],2,FALSE),"-")</f>
        <v>-</v>
      </c>
      <c r="D1239" t="s">
        <v>170</v>
      </c>
      <c r="E1239">
        <v>1651.5323867249999</v>
      </c>
      <c r="F1239">
        <v>1346.85</v>
      </c>
      <c r="G1239">
        <v>26.923338450025899</v>
      </c>
      <c r="H1239">
        <v>-10.264685697971901</v>
      </c>
      <c r="I1239">
        <v>1.82475591268516</v>
      </c>
      <c r="J1239">
        <v>-1.0180348898515501</v>
      </c>
      <c r="K1239">
        <v>1284.21017647694</v>
      </c>
      <c r="L1239">
        <v>1157.7236179143499</v>
      </c>
      <c r="M1239">
        <v>45.550484814446001</v>
      </c>
      <c r="N1239">
        <v>0.47019320870412601</v>
      </c>
      <c r="O1239">
        <v>16.939525559639101</v>
      </c>
      <c r="P1239">
        <v>59.192719106435703</v>
      </c>
      <c r="Q1239">
        <v>-2.1255064651766999E-2</v>
      </c>
    </row>
    <row r="1240" spans="1:17" hidden="1" x14ac:dyDescent="0.3">
      <c r="A1240" t="s">
        <v>2628</v>
      </c>
      <c r="B1240" t="s">
        <v>2629</v>
      </c>
      <c r="C1240" t="str">
        <f>IFERROR(VLOOKUP(Table1[[#This Row],[Ticker]],[1]!Table2[[Symbol]:[Industry]],2,FALSE),"-")</f>
        <v>-</v>
      </c>
      <c r="D1240" t="s">
        <v>21</v>
      </c>
      <c r="E1240">
        <v>1649.85355602</v>
      </c>
      <c r="F1240">
        <v>1082.7</v>
      </c>
      <c r="G1240">
        <v>57.822019157874202</v>
      </c>
      <c r="H1240">
        <v>-11.5736436408353</v>
      </c>
      <c r="I1240">
        <v>22.7792823338761</v>
      </c>
      <c r="J1240">
        <v>-0.97184008426041901</v>
      </c>
      <c r="K1240">
        <v>1075.17832483346</v>
      </c>
      <c r="L1240">
        <v>866.54703190717896</v>
      </c>
      <c r="M1240">
        <v>39.775615408039201</v>
      </c>
      <c r="N1240">
        <v>0.56197972627380099</v>
      </c>
      <c r="O1240">
        <v>15.6275976724854</v>
      </c>
      <c r="P1240">
        <v>89.914050166637395</v>
      </c>
      <c r="Q1240">
        <v>8.3474987277194004E-2</v>
      </c>
    </row>
    <row r="1241" spans="1:17" hidden="1" x14ac:dyDescent="0.3">
      <c r="A1241" t="s">
        <v>2630</v>
      </c>
      <c r="B1241" t="s">
        <v>2631</v>
      </c>
      <c r="C1241" t="str">
        <f>IFERROR(VLOOKUP(Table1[[#This Row],[Ticker]],[1]!Table2[[Symbol]:[Industry]],2,FALSE),"-")</f>
        <v>-</v>
      </c>
      <c r="E1241">
        <v>1643.1251400000001</v>
      </c>
      <c r="F1241">
        <v>2004.3</v>
      </c>
      <c r="G1241">
        <v>643.77779362452304</v>
      </c>
      <c r="H1241">
        <v>22.6480940609807</v>
      </c>
      <c r="I1241">
        <v>86.237279436382494</v>
      </c>
      <c r="J1241">
        <v>3.2322870590692401</v>
      </c>
      <c r="K1241">
        <v>1602.71256865803</v>
      </c>
      <c r="L1241">
        <v>983.97361610992004</v>
      </c>
      <c r="M1241">
        <v>61.159686186810099</v>
      </c>
      <c r="N1241">
        <v>0.404715969989281</v>
      </c>
      <c r="O1241">
        <v>5.4033827271366501</v>
      </c>
      <c r="P1241">
        <v>785.29151943462898</v>
      </c>
    </row>
    <row r="1242" spans="1:17" hidden="1" x14ac:dyDescent="0.3">
      <c r="A1242" t="s">
        <v>2632</v>
      </c>
      <c r="B1242" t="s">
        <v>2633</v>
      </c>
      <c r="C1242" t="str">
        <f>IFERROR(VLOOKUP(Table1[[#This Row],[Ticker]],[1]!Table2[[Symbol]:[Industry]],2,FALSE),"-")</f>
        <v>-</v>
      </c>
      <c r="D1242" t="s">
        <v>231</v>
      </c>
      <c r="E1242">
        <v>1639.9740288400001</v>
      </c>
      <c r="F1242">
        <v>429.1</v>
      </c>
      <c r="G1242">
        <v>-29.481117938101399</v>
      </c>
      <c r="H1242">
        <v>-8.8676504866463208</v>
      </c>
      <c r="I1242">
        <v>-42.915976313903201</v>
      </c>
      <c r="J1242">
        <v>-5.8492709934081004</v>
      </c>
      <c r="K1242">
        <v>442.04380797622701</v>
      </c>
      <c r="L1242">
        <v>484.68598794560501</v>
      </c>
      <c r="M1242">
        <v>41.658251959836001</v>
      </c>
      <c r="N1242">
        <v>0.61776254303621103</v>
      </c>
      <c r="O1242">
        <v>48.077371242134603</v>
      </c>
      <c r="P1242">
        <v>12.921052631578901</v>
      </c>
    </row>
    <row r="1243" spans="1:17" hidden="1" x14ac:dyDescent="0.3">
      <c r="A1243" t="s">
        <v>2634</v>
      </c>
      <c r="B1243" t="s">
        <v>2635</v>
      </c>
      <c r="C1243" t="str">
        <f>IFERROR(VLOOKUP(Table1[[#This Row],[Ticker]],[1]!Table2[[Symbol]:[Industry]],2,FALSE),"-")</f>
        <v>-</v>
      </c>
      <c r="D1243" t="s">
        <v>60</v>
      </c>
      <c r="E1243">
        <v>1639.3695585200001</v>
      </c>
      <c r="F1243">
        <v>2653.55</v>
      </c>
      <c r="G1243">
        <v>9.5667791746363307</v>
      </c>
      <c r="H1243">
        <v>7.8611553443664803</v>
      </c>
      <c r="I1243">
        <v>24.895187240199501</v>
      </c>
      <c r="J1243">
        <v>3.3985248956852301</v>
      </c>
      <c r="K1243">
        <v>2456.76037249501</v>
      </c>
      <c r="L1243">
        <v>2205.89290566196</v>
      </c>
      <c r="M1243">
        <v>59.818669492924499</v>
      </c>
      <c r="N1243">
        <v>0.88633650836261402</v>
      </c>
      <c r="O1243">
        <v>6.4197019087637299</v>
      </c>
      <c r="P1243">
        <v>53.553035125282101</v>
      </c>
      <c r="Q1243">
        <v>1.7200906866511E-2</v>
      </c>
    </row>
    <row r="1244" spans="1:17" hidden="1" x14ac:dyDescent="0.3">
      <c r="A1244" t="s">
        <v>2636</v>
      </c>
      <c r="B1244" t="s">
        <v>2637</v>
      </c>
      <c r="C1244" t="str">
        <f>IFERROR(VLOOKUP(Table1[[#This Row],[Ticker]],[1]!Table2[[Symbol]:[Industry]],2,FALSE),"-")</f>
        <v>-</v>
      </c>
      <c r="D1244" t="s">
        <v>130</v>
      </c>
      <c r="E1244">
        <v>1633.45244022</v>
      </c>
      <c r="F1244">
        <v>72.569999999999993</v>
      </c>
      <c r="G1244">
        <v>99.764132451789905</v>
      </c>
      <c r="H1244">
        <v>6.5175289662199596</v>
      </c>
      <c r="I1244">
        <v>-14.472798024910199</v>
      </c>
      <c r="J1244">
        <v>3.00540259144055</v>
      </c>
      <c r="K1244">
        <v>62.217029410427301</v>
      </c>
      <c r="L1244">
        <v>57.549861757732202</v>
      </c>
      <c r="M1244">
        <v>85.1453418489521</v>
      </c>
      <c r="N1244">
        <v>1.9700097252680899</v>
      </c>
      <c r="O1244">
        <v>18.5062698084608</v>
      </c>
      <c r="P1244">
        <v>150.241379310344</v>
      </c>
      <c r="Q1244">
        <v>5.6746198311549E-2</v>
      </c>
    </row>
    <row r="1245" spans="1:17" hidden="1" x14ac:dyDescent="0.3">
      <c r="A1245" t="s">
        <v>2638</v>
      </c>
      <c r="B1245" t="s">
        <v>2639</v>
      </c>
      <c r="C1245" t="str">
        <f>IFERROR(VLOOKUP(Table1[[#This Row],[Ticker]],[1]!Table2[[Symbol]:[Industry]],2,FALSE),"-")</f>
        <v>-</v>
      </c>
      <c r="D1245" t="s">
        <v>379</v>
      </c>
      <c r="E1245">
        <v>1632.30916095</v>
      </c>
      <c r="F1245">
        <v>137.72999999999999</v>
      </c>
      <c r="G1245">
        <v>6.1857585930422196</v>
      </c>
      <c r="H1245">
        <v>4.8342791053407099</v>
      </c>
      <c r="I1245">
        <v>-19.399256561327299</v>
      </c>
      <c r="J1245">
        <v>10.025377136233899</v>
      </c>
      <c r="K1245">
        <v>123.635375964742</v>
      </c>
      <c r="L1245">
        <v>117.057221341161</v>
      </c>
      <c r="M1245">
        <v>72.040934581579705</v>
      </c>
      <c r="N1245">
        <v>1.28701502273927</v>
      </c>
      <c r="O1245">
        <v>13.337689682712501</v>
      </c>
      <c r="P1245">
        <v>45.9004237288135</v>
      </c>
      <c r="Q1245">
        <v>4.8803807768915998E-2</v>
      </c>
    </row>
    <row r="1246" spans="1:17" hidden="1" x14ac:dyDescent="0.3">
      <c r="A1246" t="s">
        <v>2640</v>
      </c>
      <c r="B1246" t="s">
        <v>2641</v>
      </c>
      <c r="C1246" t="str">
        <f>IFERROR(VLOOKUP(Table1[[#This Row],[Ticker]],[1]!Table2[[Symbol]:[Industry]],2,FALSE),"-")</f>
        <v>-</v>
      </c>
      <c r="D1246" t="s">
        <v>60</v>
      </c>
      <c r="E1246">
        <v>1605.9901416749999</v>
      </c>
      <c r="F1246">
        <v>605.25</v>
      </c>
      <c r="G1246">
        <v>25.609546819541301</v>
      </c>
      <c r="H1246">
        <v>4.7092053590280303</v>
      </c>
      <c r="I1246">
        <v>4.4971475214121996</v>
      </c>
      <c r="J1246">
        <v>6.9048777169540196</v>
      </c>
      <c r="K1246">
        <v>553.66278120848597</v>
      </c>
      <c r="L1246">
        <v>489.60004404306898</v>
      </c>
      <c r="M1246">
        <v>67.352775483001096</v>
      </c>
      <c r="N1246">
        <v>0.874894002845091</v>
      </c>
      <c r="O1246">
        <v>6.5675340768277497</v>
      </c>
      <c r="P1246">
        <v>62.701612903225801</v>
      </c>
      <c r="Q1246">
        <v>3.4245191554640002E-2</v>
      </c>
    </row>
    <row r="1247" spans="1:17" hidden="1" x14ac:dyDescent="0.3">
      <c r="A1247" t="s">
        <v>2642</v>
      </c>
      <c r="B1247" t="s">
        <v>2643</v>
      </c>
      <c r="C1247" t="str">
        <f>IFERROR(VLOOKUP(Table1[[#This Row],[Ticker]],[1]!Table2[[Symbol]:[Industry]],2,FALSE),"-")</f>
        <v>-</v>
      </c>
      <c r="D1247" t="s">
        <v>40</v>
      </c>
      <c r="E1247">
        <v>1605.5564999999999</v>
      </c>
      <c r="F1247">
        <v>47.82</v>
      </c>
      <c r="G1247">
        <v>-8.6143503690160195</v>
      </c>
      <c r="H1247">
        <v>-5.2007722928333804</v>
      </c>
      <c r="I1247">
        <v>-3.61107103831971</v>
      </c>
      <c r="J1247">
        <v>0.94537978734739703</v>
      </c>
      <c r="K1247">
        <v>45.902641251886202</v>
      </c>
      <c r="L1247">
        <v>45.668029413973699</v>
      </c>
      <c r="M1247">
        <v>67.525823214528401</v>
      </c>
      <c r="N1247">
        <v>1.69600228602717</v>
      </c>
      <c r="O1247">
        <v>66.018402342116204</v>
      </c>
      <c r="P1247">
        <v>40.647058823529399</v>
      </c>
      <c r="Q1247">
        <v>0.231649336143011</v>
      </c>
    </row>
    <row r="1248" spans="1:17" hidden="1" x14ac:dyDescent="0.3">
      <c r="A1248" t="s">
        <v>2644</v>
      </c>
      <c r="B1248" t="s">
        <v>2645</v>
      </c>
      <c r="C1248" t="str">
        <f>IFERROR(VLOOKUP(Table1[[#This Row],[Ticker]],[1]!Table2[[Symbol]:[Industry]],2,FALSE),"-")</f>
        <v>-</v>
      </c>
      <c r="D1248" t="s">
        <v>167</v>
      </c>
      <c r="E1248">
        <v>1604.165470934</v>
      </c>
      <c r="F1248">
        <v>241.54</v>
      </c>
      <c r="G1248">
        <v>79.693630488973795</v>
      </c>
      <c r="H1248">
        <v>20.432851404461399</v>
      </c>
      <c r="I1248">
        <v>45.220027044039803</v>
      </c>
      <c r="J1248">
        <v>-0.46910340702710601</v>
      </c>
      <c r="K1248">
        <v>204.98273286477499</v>
      </c>
      <c r="L1248">
        <v>155.26448167669699</v>
      </c>
      <c r="M1248">
        <v>65.411876178710301</v>
      </c>
      <c r="N1248">
        <v>0.98884245631297596</v>
      </c>
      <c r="O1248">
        <v>5.4856338494659198</v>
      </c>
      <c r="P1248">
        <v>150.690192008303</v>
      </c>
      <c r="Q1248">
        <v>0.192124088426912</v>
      </c>
    </row>
    <row r="1249" spans="1:17" hidden="1" x14ac:dyDescent="0.3">
      <c r="A1249" t="s">
        <v>2646</v>
      </c>
      <c r="B1249" t="s">
        <v>2647</v>
      </c>
      <c r="C1249" t="str">
        <f>IFERROR(VLOOKUP(Table1[[#This Row],[Ticker]],[1]!Table2[[Symbol]:[Industry]],2,FALSE),"-")</f>
        <v>-</v>
      </c>
      <c r="D1249" t="s">
        <v>379</v>
      </c>
      <c r="E1249">
        <v>1603.3917646</v>
      </c>
      <c r="F1249">
        <v>1275.5</v>
      </c>
      <c r="G1249">
        <v>13.309529196644201</v>
      </c>
      <c r="H1249">
        <v>5.6832009858638699</v>
      </c>
      <c r="I1249">
        <v>26.4286098496924</v>
      </c>
      <c r="J1249">
        <v>10.227804789881001</v>
      </c>
      <c r="K1249">
        <v>1143.8390794838499</v>
      </c>
      <c r="L1249">
        <v>999.98001683299105</v>
      </c>
      <c r="M1249">
        <v>67.921953397750102</v>
      </c>
      <c r="N1249">
        <v>1.1629321659580101</v>
      </c>
      <c r="O1249">
        <v>4.1160329282634303</v>
      </c>
      <c r="P1249">
        <v>82.266361817662201</v>
      </c>
      <c r="Q1249">
        <v>-1.1978599100071E-2</v>
      </c>
    </row>
    <row r="1250" spans="1:17" hidden="1" x14ac:dyDescent="0.3">
      <c r="A1250" t="s">
        <v>2648</v>
      </c>
      <c r="B1250" t="s">
        <v>2649</v>
      </c>
      <c r="C1250" t="str">
        <f>IFERROR(VLOOKUP(Table1[[#This Row],[Ticker]],[1]!Table2[[Symbol]:[Industry]],2,FALSE),"-")</f>
        <v>-</v>
      </c>
      <c r="D1250" t="s">
        <v>287</v>
      </c>
      <c r="E1250">
        <v>1603.2481283100001</v>
      </c>
      <c r="F1250">
        <v>118.29</v>
      </c>
      <c r="G1250">
        <v>-17.7378941144562</v>
      </c>
      <c r="H1250">
        <v>-0.19279443370819499</v>
      </c>
      <c r="I1250">
        <v>-8.27867444074516</v>
      </c>
      <c r="J1250">
        <v>1.09030306300965</v>
      </c>
      <c r="K1250">
        <v>114.991146569132</v>
      </c>
      <c r="L1250">
        <v>111.68699351172199</v>
      </c>
      <c r="M1250">
        <v>50.934885856168002</v>
      </c>
      <c r="N1250">
        <v>0.64569801967894302</v>
      </c>
      <c r="O1250">
        <v>9.0455659819088599</v>
      </c>
      <c r="P1250">
        <v>28.576086956521699</v>
      </c>
      <c r="Q1250">
        <v>-2.8127065488432999E-2</v>
      </c>
    </row>
    <row r="1251" spans="1:17" hidden="1" x14ac:dyDescent="0.3">
      <c r="A1251" t="s">
        <v>2650</v>
      </c>
      <c r="B1251" t="s">
        <v>2651</v>
      </c>
      <c r="C1251" t="str">
        <f>IFERROR(VLOOKUP(Table1[[#This Row],[Ticker]],[1]!Table2[[Symbol]:[Industry]],2,FALSE),"-")</f>
        <v>-</v>
      </c>
      <c r="D1251" t="s">
        <v>416</v>
      </c>
      <c r="E1251">
        <v>1600.8580072499999</v>
      </c>
      <c r="F1251">
        <v>10.3</v>
      </c>
      <c r="G1251">
        <v>-51.942402856418802</v>
      </c>
      <c r="H1251">
        <v>-10.481995916417301</v>
      </c>
      <c r="I1251">
        <v>-46.331829591461201</v>
      </c>
      <c r="J1251">
        <v>1.6887854434687499</v>
      </c>
      <c r="K1251">
        <v>11.2866346219521</v>
      </c>
      <c r="L1251">
        <v>12.189654513561001</v>
      </c>
      <c r="M1251">
        <v>40.374066948038902</v>
      </c>
      <c r="N1251">
        <v>1.4248956806625099</v>
      </c>
      <c r="O1251">
        <v>63.430420711974001</v>
      </c>
      <c r="P1251">
        <v>4.0404040404040398</v>
      </c>
      <c r="Q1251">
        <v>0.10422447187581101</v>
      </c>
    </row>
    <row r="1252" spans="1:17" hidden="1" x14ac:dyDescent="0.3">
      <c r="A1252" t="s">
        <v>2652</v>
      </c>
      <c r="B1252" t="s">
        <v>2653</v>
      </c>
      <c r="C1252" t="str">
        <f>IFERROR(VLOOKUP(Table1[[#This Row],[Ticker]],[1]!Table2[[Symbol]:[Industry]],2,FALSE),"-")</f>
        <v>-</v>
      </c>
      <c r="D1252" t="s">
        <v>258</v>
      </c>
      <c r="E1252">
        <v>1594.5130416</v>
      </c>
      <c r="F1252">
        <v>1593.85</v>
      </c>
      <c r="G1252">
        <v>437.88405636213599</v>
      </c>
      <c r="H1252">
        <v>9.8774715936036301</v>
      </c>
      <c r="I1252">
        <v>57.527088441046402</v>
      </c>
      <c r="J1252">
        <v>-1.63976514018883</v>
      </c>
      <c r="K1252">
        <v>1451.0093845680899</v>
      </c>
      <c r="L1252">
        <v>1068.87623519112</v>
      </c>
      <c r="M1252">
        <v>53.962537725851497</v>
      </c>
      <c r="N1252">
        <v>1.2338395193240801</v>
      </c>
      <c r="O1252">
        <v>8.9782601875960797</v>
      </c>
      <c r="P1252">
        <v>668.49083895853403</v>
      </c>
      <c r="Q1252">
        <v>0.17144907368078699</v>
      </c>
    </row>
    <row r="1253" spans="1:17" hidden="1" x14ac:dyDescent="0.3">
      <c r="A1253" t="s">
        <v>2654</v>
      </c>
      <c r="B1253" t="s">
        <v>2655</v>
      </c>
      <c r="C1253" t="str">
        <f>IFERROR(VLOOKUP(Table1[[#This Row],[Ticker]],[1]!Table2[[Symbol]:[Industry]],2,FALSE),"-")</f>
        <v>-</v>
      </c>
      <c r="D1253" t="s">
        <v>379</v>
      </c>
      <c r="E1253">
        <v>1592.9361212700001</v>
      </c>
      <c r="F1253">
        <v>398.1</v>
      </c>
      <c r="G1253">
        <v>-20.122317018847699</v>
      </c>
      <c r="H1253">
        <v>10.4921934442606</v>
      </c>
      <c r="I1253">
        <v>-9.5009125560766794</v>
      </c>
      <c r="J1253">
        <v>10.060327758242201</v>
      </c>
      <c r="K1253">
        <v>360.76834199816602</v>
      </c>
      <c r="L1253">
        <v>355.17608894650101</v>
      </c>
      <c r="M1253">
        <v>63.3903674446114</v>
      </c>
      <c r="N1253">
        <v>1.27253044152957</v>
      </c>
      <c r="O1253">
        <v>7.0082893745289896</v>
      </c>
      <c r="P1253">
        <v>41.975748930099797</v>
      </c>
      <c r="Q1253">
        <v>-0.114304100307745</v>
      </c>
    </row>
    <row r="1254" spans="1:17" hidden="1" x14ac:dyDescent="0.3">
      <c r="A1254" t="s">
        <v>2656</v>
      </c>
      <c r="B1254" t="s">
        <v>2657</v>
      </c>
      <c r="C1254" t="str">
        <f>IFERROR(VLOOKUP(Table1[[#This Row],[Ticker]],[1]!Table2[[Symbol]:[Industry]],2,FALSE),"-")</f>
        <v>-</v>
      </c>
      <c r="D1254" t="s">
        <v>513</v>
      </c>
      <c r="E1254">
        <v>1590.7071000000001</v>
      </c>
      <c r="F1254">
        <v>151.93</v>
      </c>
      <c r="G1254">
        <v>80.537562148385604</v>
      </c>
      <c r="H1254">
        <v>-4.5428132244968102</v>
      </c>
      <c r="I1254">
        <v>23.6496558950601</v>
      </c>
      <c r="J1254">
        <v>3.4877196953093001</v>
      </c>
      <c r="K1254">
        <v>157.01071387683101</v>
      </c>
      <c r="L1254">
        <v>133.36262823938301</v>
      </c>
      <c r="M1254">
        <v>41.928698652354001</v>
      </c>
      <c r="N1254">
        <v>0.54586514178404499</v>
      </c>
      <c r="O1254">
        <v>20.450207332323998</v>
      </c>
      <c r="P1254">
        <v>113.98591549295701</v>
      </c>
      <c r="Q1254">
        <v>3.3945703336876999E-2</v>
      </c>
    </row>
    <row r="1255" spans="1:17" hidden="1" x14ac:dyDescent="0.3">
      <c r="A1255" t="s">
        <v>2658</v>
      </c>
      <c r="B1255" t="s">
        <v>2659</v>
      </c>
      <c r="C1255" t="str">
        <f>IFERROR(VLOOKUP(Table1[[#This Row],[Ticker]],[1]!Table2[[Symbol]:[Industry]],2,FALSE),"-")</f>
        <v>-</v>
      </c>
      <c r="D1255" t="s">
        <v>198</v>
      </c>
      <c r="E1255">
        <v>1587.3122418349999</v>
      </c>
      <c r="F1255">
        <v>1000.55</v>
      </c>
      <c r="G1255">
        <v>117.845051796991</v>
      </c>
      <c r="H1255">
        <v>-6.44889847983658</v>
      </c>
      <c r="I1255">
        <v>99.450181208650207</v>
      </c>
      <c r="J1255">
        <v>4.1761936202339101</v>
      </c>
      <c r="K1255">
        <v>948.40710830562796</v>
      </c>
      <c r="L1255">
        <v>718.79699139349395</v>
      </c>
      <c r="M1255">
        <v>55.766841131442803</v>
      </c>
      <c r="N1255">
        <v>0.459554522985262</v>
      </c>
      <c r="O1255">
        <v>9.39483284193693</v>
      </c>
      <c r="P1255">
        <v>168.24396782841799</v>
      </c>
      <c r="Q1255">
        <v>0.19317120100368099</v>
      </c>
    </row>
    <row r="1256" spans="1:17" hidden="1" x14ac:dyDescent="0.3">
      <c r="A1256" t="s">
        <v>2660</v>
      </c>
      <c r="B1256" t="s">
        <v>2661</v>
      </c>
      <c r="C1256" t="str">
        <f>IFERROR(VLOOKUP(Table1[[#This Row],[Ticker]],[1]!Table2[[Symbol]:[Industry]],2,FALSE),"-")</f>
        <v>-</v>
      </c>
      <c r="D1256" t="s">
        <v>21</v>
      </c>
      <c r="E1256">
        <v>1567.7762018879901</v>
      </c>
      <c r="F1256">
        <v>160.96</v>
      </c>
      <c r="G1256">
        <v>67.617076940023196</v>
      </c>
      <c r="H1256">
        <v>45.457551031021701</v>
      </c>
      <c r="I1256">
        <v>46.517166512990499</v>
      </c>
      <c r="J1256">
        <v>-3.0827682848429201</v>
      </c>
      <c r="K1256">
        <v>128.90049408722101</v>
      </c>
      <c r="L1256">
        <v>104.89956494457201</v>
      </c>
      <c r="M1256">
        <v>61.192635004914898</v>
      </c>
      <c r="N1256">
        <v>1.3362918811737501</v>
      </c>
      <c r="O1256">
        <v>14.5004970178926</v>
      </c>
      <c r="P1256">
        <v>122.01379310344799</v>
      </c>
      <c r="Q1256">
        <v>9.2853537533104005E-2</v>
      </c>
    </row>
    <row r="1257" spans="1:17" hidden="1" x14ac:dyDescent="0.3">
      <c r="A1257" t="s">
        <v>2662</v>
      </c>
      <c r="B1257" t="s">
        <v>2663</v>
      </c>
      <c r="C1257" t="str">
        <f>IFERROR(VLOOKUP(Table1[[#This Row],[Ticker]],[1]!Table2[[Symbol]:[Industry]],2,FALSE),"-")</f>
        <v>-</v>
      </c>
      <c r="D1257" t="s">
        <v>351</v>
      </c>
      <c r="E1257">
        <v>1566.96384964</v>
      </c>
      <c r="F1257">
        <v>876.4</v>
      </c>
      <c r="G1257">
        <v>-51.831157401268101</v>
      </c>
      <c r="H1257">
        <v>-4.6397576689020399</v>
      </c>
      <c r="I1257">
        <v>-25.7223288542984</v>
      </c>
      <c r="J1257">
        <v>-2.2775053300256198</v>
      </c>
      <c r="K1257">
        <v>833.34424368913903</v>
      </c>
      <c r="L1257">
        <v>920.75933264054402</v>
      </c>
      <c r="M1257">
        <v>62.834287311366701</v>
      </c>
      <c r="N1257">
        <v>0.95353015375410199</v>
      </c>
      <c r="O1257">
        <v>49.292560474669102</v>
      </c>
      <c r="P1257">
        <v>29.856275003704202</v>
      </c>
      <c r="Q1257">
        <v>-1.2600801938606999E-2</v>
      </c>
    </row>
    <row r="1258" spans="1:17" hidden="1" x14ac:dyDescent="0.3">
      <c r="A1258" t="s">
        <v>2664</v>
      </c>
      <c r="B1258" t="s">
        <v>2665</v>
      </c>
      <c r="C1258" t="str">
        <f>IFERROR(VLOOKUP(Table1[[#This Row],[Ticker]],[1]!Table2[[Symbol]:[Industry]],2,FALSE),"-")</f>
        <v>-</v>
      </c>
      <c r="D1258" t="s">
        <v>293</v>
      </c>
      <c r="E1258">
        <v>1565.0316390789999</v>
      </c>
      <c r="F1258">
        <v>190.73</v>
      </c>
      <c r="G1258">
        <v>-31.278247256613799</v>
      </c>
      <c r="H1258">
        <v>13.2298902530256</v>
      </c>
      <c r="I1258">
        <v>-19.813855361576302</v>
      </c>
      <c r="J1258">
        <v>4.5507469080039398</v>
      </c>
      <c r="K1258">
        <v>164.614038733885</v>
      </c>
      <c r="M1258">
        <v>84.205939041259796</v>
      </c>
      <c r="N1258">
        <v>1.6280866901970299</v>
      </c>
      <c r="O1258">
        <v>15.293870917003</v>
      </c>
      <c r="P1258">
        <v>48.197358197358199</v>
      </c>
    </row>
    <row r="1259" spans="1:17" hidden="1" x14ac:dyDescent="0.3">
      <c r="A1259" t="s">
        <v>2666</v>
      </c>
      <c r="B1259" t="s">
        <v>2667</v>
      </c>
      <c r="C1259" t="str">
        <f>IFERROR(VLOOKUP(Table1[[#This Row],[Ticker]],[1]!Table2[[Symbol]:[Industry]],2,FALSE),"-")</f>
        <v>-</v>
      </c>
      <c r="D1259" t="s">
        <v>771</v>
      </c>
      <c r="E1259">
        <v>1562.77538136</v>
      </c>
      <c r="F1259">
        <v>309.60000000000002</v>
      </c>
      <c r="G1259">
        <v>-8.4126902628323492</v>
      </c>
      <c r="H1259">
        <v>11.823114117152199</v>
      </c>
      <c r="I1259">
        <v>3.0517016322051602</v>
      </c>
      <c r="J1259">
        <v>5.4444862968430296</v>
      </c>
      <c r="K1259">
        <v>279.12853224238103</v>
      </c>
      <c r="M1259">
        <v>78.8668082301824</v>
      </c>
      <c r="N1259">
        <v>2.0156285184618299</v>
      </c>
      <c r="O1259">
        <v>2.6162790697674199</v>
      </c>
      <c r="P1259">
        <v>35.998242916758102</v>
      </c>
    </row>
    <row r="1260" spans="1:17" hidden="1" x14ac:dyDescent="0.3">
      <c r="A1260" t="s">
        <v>2668</v>
      </c>
      <c r="B1260" t="s">
        <v>2669</v>
      </c>
      <c r="C1260" t="str">
        <f>IFERROR(VLOOKUP(Table1[[#This Row],[Ticker]],[1]!Table2[[Symbol]:[Industry]],2,FALSE),"-")</f>
        <v>-</v>
      </c>
      <c r="D1260" t="s">
        <v>471</v>
      </c>
      <c r="E1260">
        <v>1557.297</v>
      </c>
      <c r="F1260">
        <v>234.18</v>
      </c>
      <c r="G1260">
        <v>-4.5004908604373703</v>
      </c>
      <c r="H1260">
        <v>7.2726855255184102</v>
      </c>
      <c r="I1260">
        <v>-14.0152409318864</v>
      </c>
      <c r="J1260">
        <v>4.3004922127523404</v>
      </c>
      <c r="K1260">
        <v>216.42409417580299</v>
      </c>
      <c r="L1260">
        <v>211.66203142296101</v>
      </c>
      <c r="M1260">
        <v>71.603942534561398</v>
      </c>
      <c r="N1260">
        <v>1.92765176648763</v>
      </c>
      <c r="O1260">
        <v>22.8115125117431</v>
      </c>
      <c r="P1260">
        <v>34.896313364055203</v>
      </c>
      <c r="Q1260">
        <v>2.3622182882777999E-2</v>
      </c>
    </row>
    <row r="1261" spans="1:17" hidden="1" x14ac:dyDescent="0.3">
      <c r="A1261" t="s">
        <v>2670</v>
      </c>
      <c r="B1261" t="s">
        <v>2671</v>
      </c>
      <c r="C1261" t="str">
        <f>IFERROR(VLOOKUP(Table1[[#This Row],[Ticker]],[1]!Table2[[Symbol]:[Industry]],2,FALSE),"-")</f>
        <v>-</v>
      </c>
      <c r="D1261" t="s">
        <v>562</v>
      </c>
      <c r="E1261">
        <v>1556.0978105849999</v>
      </c>
      <c r="F1261">
        <v>260.79000000000002</v>
      </c>
      <c r="G1261">
        <v>-0.23548238819875</v>
      </c>
      <c r="H1261">
        <v>10.6158580527091</v>
      </c>
      <c r="I1261">
        <v>-10.571951724426199</v>
      </c>
      <c r="J1261">
        <v>7.5150344378702201</v>
      </c>
      <c r="K1261">
        <v>236.56964466021</v>
      </c>
      <c r="L1261">
        <v>229.37219726921199</v>
      </c>
      <c r="M1261">
        <v>79.1899810192579</v>
      </c>
      <c r="N1261">
        <v>1.7714875075777501</v>
      </c>
      <c r="O1261">
        <v>5.4488285593772696</v>
      </c>
      <c r="P1261">
        <v>35.828125</v>
      </c>
      <c r="Q1261">
        <v>-1.3065532833015999E-2</v>
      </c>
    </row>
    <row r="1262" spans="1:17" hidden="1" x14ac:dyDescent="0.3">
      <c r="A1262" t="s">
        <v>2672</v>
      </c>
      <c r="B1262" t="s">
        <v>2673</v>
      </c>
      <c r="C1262" t="str">
        <f>IFERROR(VLOOKUP(Table1[[#This Row],[Ticker]],[1]!Table2[[Symbol]:[Industry]],2,FALSE),"-")</f>
        <v>-</v>
      </c>
      <c r="D1262" t="s">
        <v>287</v>
      </c>
      <c r="E1262">
        <v>1554.316</v>
      </c>
      <c r="F1262">
        <v>532.29999999999995</v>
      </c>
      <c r="G1262">
        <v>17.670972804791401</v>
      </c>
      <c r="H1262">
        <v>4.8579350193192097</v>
      </c>
      <c r="I1262">
        <v>19.234362525692202</v>
      </c>
      <c r="J1262">
        <v>12.0591371743108</v>
      </c>
      <c r="K1262">
        <v>449.55814326612301</v>
      </c>
      <c r="L1262">
        <v>409.34930693424002</v>
      </c>
      <c r="M1262">
        <v>85.908611650829798</v>
      </c>
      <c r="N1262">
        <v>1.11085968644829</v>
      </c>
      <c r="O1262">
        <v>2.1980086417433702</v>
      </c>
      <c r="P1262">
        <v>62.187690432662997</v>
      </c>
      <c r="Q1262">
        <v>5.0837681568389999E-3</v>
      </c>
    </row>
    <row r="1263" spans="1:17" hidden="1" x14ac:dyDescent="0.3">
      <c r="A1263" t="s">
        <v>2674</v>
      </c>
      <c r="B1263" t="s">
        <v>2675</v>
      </c>
      <c r="C1263" t="str">
        <f>IFERROR(VLOOKUP(Table1[[#This Row],[Ticker]],[1]!Table2[[Symbol]:[Industry]],2,FALSE),"-")</f>
        <v>-</v>
      </c>
      <c r="D1263" t="s">
        <v>548</v>
      </c>
      <c r="E1263">
        <v>1552.4394608799901</v>
      </c>
      <c r="F1263">
        <v>461.3</v>
      </c>
      <c r="G1263">
        <v>-20.0080644829101</v>
      </c>
      <c r="H1263">
        <v>14.9940604140712</v>
      </c>
      <c r="I1263">
        <v>7.4982746340423798</v>
      </c>
      <c r="J1263">
        <v>4.0154109889917198</v>
      </c>
      <c r="K1263">
        <v>410.67014274927999</v>
      </c>
      <c r="L1263">
        <v>379.69376882113897</v>
      </c>
      <c r="M1263">
        <v>60.109613766525001</v>
      </c>
      <c r="N1263">
        <v>1.51964968291048</v>
      </c>
      <c r="O1263">
        <v>7.95577715152828</v>
      </c>
      <c r="P1263">
        <v>57.440273037542603</v>
      </c>
      <c r="Q1263">
        <v>-0.104693612716401</v>
      </c>
    </row>
    <row r="1264" spans="1:17" hidden="1" x14ac:dyDescent="0.3">
      <c r="A1264" t="s">
        <v>2676</v>
      </c>
      <c r="B1264" t="s">
        <v>2677</v>
      </c>
      <c r="C1264" t="str">
        <f>IFERROR(VLOOKUP(Table1[[#This Row],[Ticker]],[1]!Table2[[Symbol]:[Industry]],2,FALSE),"-")</f>
        <v>-</v>
      </c>
      <c r="D1264" t="s">
        <v>628</v>
      </c>
      <c r="E1264">
        <v>1550.28406</v>
      </c>
      <c r="F1264">
        <v>1354.55</v>
      </c>
      <c r="G1264">
        <v>53.432744105923703</v>
      </c>
      <c r="H1264">
        <v>63.069524765829001</v>
      </c>
      <c r="I1264">
        <v>54.641996229925397</v>
      </c>
      <c r="J1264">
        <v>16.892852704928998</v>
      </c>
      <c r="K1264">
        <v>970.14877408046505</v>
      </c>
      <c r="L1264">
        <v>853.46876013764199</v>
      </c>
      <c r="M1264">
        <v>75.732471403351397</v>
      </c>
      <c r="N1264">
        <v>4.7970705887987304</v>
      </c>
      <c r="O1264">
        <v>7.0466206489239998</v>
      </c>
      <c r="P1264">
        <v>92.257469306649597</v>
      </c>
    </row>
    <row r="1265" spans="1:17" hidden="1" x14ac:dyDescent="0.3">
      <c r="A1265" t="s">
        <v>2678</v>
      </c>
      <c r="B1265" t="s">
        <v>2679</v>
      </c>
      <c r="C1265" t="str">
        <f>IFERROR(VLOOKUP(Table1[[#This Row],[Ticker]],[1]!Table2[[Symbol]:[Industry]],2,FALSE),"-")</f>
        <v>-</v>
      </c>
      <c r="D1265" t="s">
        <v>400</v>
      </c>
      <c r="E1265">
        <v>1546.8</v>
      </c>
      <c r="F1265">
        <v>51.56</v>
      </c>
      <c r="G1265">
        <v>-4.2751309447703596</v>
      </c>
      <c r="H1265">
        <v>39.566198011517002</v>
      </c>
      <c r="I1265">
        <v>7.1892609502671396</v>
      </c>
      <c r="J1265">
        <v>-3.04573316686596</v>
      </c>
      <c r="K1265">
        <v>41.365164415684703</v>
      </c>
      <c r="M1265">
        <v>63.380529183998298</v>
      </c>
      <c r="N1265">
        <v>3.16710504909378</v>
      </c>
      <c r="O1265">
        <v>9.6974398758727691</v>
      </c>
      <c r="P1265">
        <v>71.866666666666603</v>
      </c>
    </row>
    <row r="1266" spans="1:17" hidden="1" x14ac:dyDescent="0.3">
      <c r="A1266" t="s">
        <v>2680</v>
      </c>
      <c r="B1266" t="s">
        <v>2681</v>
      </c>
      <c r="C1266" t="str">
        <f>IFERROR(VLOOKUP(Table1[[#This Row],[Ticker]],[1]!Table2[[Symbol]:[Industry]],2,FALSE),"-")</f>
        <v>-</v>
      </c>
      <c r="D1266" t="s">
        <v>77</v>
      </c>
      <c r="E1266">
        <v>1539.605</v>
      </c>
      <c r="F1266">
        <v>52.19</v>
      </c>
      <c r="G1266">
        <v>-12.014332870873901</v>
      </c>
      <c r="H1266">
        <v>-1.1506415295799099</v>
      </c>
      <c r="I1266">
        <v>-9.0891955451248396</v>
      </c>
      <c r="J1266">
        <v>7.4785859236409404</v>
      </c>
      <c r="K1266">
        <v>48.881883304676698</v>
      </c>
      <c r="L1266">
        <v>47.769810084624702</v>
      </c>
      <c r="M1266">
        <v>68.490958967125195</v>
      </c>
      <c r="N1266">
        <v>0.78072222815535497</v>
      </c>
      <c r="O1266">
        <v>15.892780328626101</v>
      </c>
      <c r="P1266">
        <v>35.03234152652</v>
      </c>
      <c r="Q1266">
        <v>2.7199767075468999E-2</v>
      </c>
    </row>
    <row r="1267" spans="1:17" hidden="1" x14ac:dyDescent="0.3">
      <c r="A1267" t="s">
        <v>2682</v>
      </c>
      <c r="B1267" t="s">
        <v>2683</v>
      </c>
      <c r="C1267" t="str">
        <f>IFERROR(VLOOKUP(Table1[[#This Row],[Ticker]],[1]!Table2[[Symbol]:[Industry]],2,FALSE),"-")</f>
        <v>-</v>
      </c>
      <c r="E1267">
        <v>1536.7986014999999</v>
      </c>
      <c r="F1267">
        <v>789.15</v>
      </c>
      <c r="G1267">
        <v>124.59104400162001</v>
      </c>
      <c r="H1267">
        <v>-5.0909241466918003</v>
      </c>
      <c r="I1267">
        <v>38.6251698936709</v>
      </c>
      <c r="J1267">
        <v>-0.57655625550074796</v>
      </c>
      <c r="K1267">
        <v>722.50064806396995</v>
      </c>
      <c r="L1267">
        <v>529.76192059296102</v>
      </c>
      <c r="M1267">
        <v>41.348032082866702</v>
      </c>
      <c r="N1267">
        <v>0.42976227230626701</v>
      </c>
      <c r="O1267">
        <v>20.255971615028798</v>
      </c>
      <c r="P1267">
        <v>173.91530718500499</v>
      </c>
    </row>
    <row r="1268" spans="1:17" hidden="1" x14ac:dyDescent="0.3">
      <c r="A1268" t="s">
        <v>2684</v>
      </c>
      <c r="B1268" t="s">
        <v>2685</v>
      </c>
      <c r="C1268" t="str">
        <f>IFERROR(VLOOKUP(Table1[[#This Row],[Ticker]],[1]!Table2[[Symbol]:[Industry]],2,FALSE),"-")</f>
        <v>-</v>
      </c>
      <c r="D1268" t="s">
        <v>413</v>
      </c>
      <c r="E1268">
        <v>1533.852947635</v>
      </c>
      <c r="F1268">
        <v>491.45</v>
      </c>
      <c r="G1268">
        <v>-19.0656802754179</v>
      </c>
      <c r="H1268">
        <v>-8.1804495768298207</v>
      </c>
      <c r="I1268">
        <v>-33.169326601964002</v>
      </c>
      <c r="J1268">
        <v>2.88646695303331</v>
      </c>
      <c r="K1268">
        <v>504.989660958184</v>
      </c>
      <c r="L1268">
        <v>505.84500472657402</v>
      </c>
      <c r="M1268">
        <v>56.644424957005199</v>
      </c>
      <c r="N1268">
        <v>1.3273719364294601</v>
      </c>
      <c r="O1268">
        <v>54.3290263505952</v>
      </c>
      <c r="P1268">
        <v>21.6460396039603</v>
      </c>
      <c r="Q1268">
        <v>-2.9406326538385999E-2</v>
      </c>
    </row>
    <row r="1269" spans="1:17" hidden="1" x14ac:dyDescent="0.3">
      <c r="A1269" t="s">
        <v>2686</v>
      </c>
      <c r="B1269" t="s">
        <v>2687</v>
      </c>
      <c r="C1269" t="str">
        <f>IFERROR(VLOOKUP(Table1[[#This Row],[Ticker]],[1]!Table2[[Symbol]:[Industry]],2,FALSE),"-")</f>
        <v>-</v>
      </c>
      <c r="D1269" t="s">
        <v>24</v>
      </c>
      <c r="E1269">
        <v>1532.1143473699999</v>
      </c>
      <c r="F1269">
        <v>340.1</v>
      </c>
      <c r="G1269">
        <v>-48.126725857373202</v>
      </c>
      <c r="H1269">
        <v>-3.14503123948686</v>
      </c>
      <c r="I1269">
        <v>-36.662333962335701</v>
      </c>
      <c r="J1269">
        <v>-2.75789984598737</v>
      </c>
      <c r="K1269">
        <v>349.25425719945298</v>
      </c>
      <c r="M1269">
        <v>31.653536656716302</v>
      </c>
      <c r="N1269">
        <v>0.48718467647744801</v>
      </c>
      <c r="O1269">
        <v>37.900617465451298</v>
      </c>
      <c r="P1269">
        <v>9.2164418754014203</v>
      </c>
    </row>
    <row r="1270" spans="1:17" hidden="1" x14ac:dyDescent="0.3">
      <c r="A1270" t="s">
        <v>2688</v>
      </c>
      <c r="B1270" t="s">
        <v>2689</v>
      </c>
      <c r="C1270" t="str">
        <f>IFERROR(VLOOKUP(Table1[[#This Row],[Ticker]],[1]!Table2[[Symbol]:[Industry]],2,FALSE),"-")</f>
        <v>-</v>
      </c>
      <c r="D1270" t="s">
        <v>21</v>
      </c>
      <c r="E1270">
        <v>1531.4668838519999</v>
      </c>
      <c r="F1270">
        <v>137.47</v>
      </c>
      <c r="G1270">
        <v>18.986316337420199</v>
      </c>
      <c r="H1270">
        <v>9.1080185721178903</v>
      </c>
      <c r="I1270">
        <v>6.0596506917752002</v>
      </c>
      <c r="J1270">
        <v>5.0404487054789602</v>
      </c>
      <c r="K1270">
        <v>126.22505418735901</v>
      </c>
      <c r="L1270">
        <v>115.7859772633</v>
      </c>
      <c r="M1270">
        <v>62.741356739651998</v>
      </c>
      <c r="N1270">
        <v>1.3404930487467199</v>
      </c>
      <c r="O1270">
        <v>28.3916490870735</v>
      </c>
      <c r="P1270">
        <v>69.716049382715994</v>
      </c>
      <c r="Q1270">
        <v>-7.62825523009E-4</v>
      </c>
    </row>
    <row r="1271" spans="1:17" hidden="1" x14ac:dyDescent="0.3">
      <c r="A1271" t="s">
        <v>2690</v>
      </c>
      <c r="B1271" t="s">
        <v>2691</v>
      </c>
      <c r="C1271" t="str">
        <f>IFERROR(VLOOKUP(Table1[[#This Row],[Ticker]],[1]!Table2[[Symbol]:[Industry]],2,FALSE),"-")</f>
        <v>-</v>
      </c>
      <c r="D1271" t="s">
        <v>77</v>
      </c>
      <c r="E1271">
        <v>1529.7875420840001</v>
      </c>
      <c r="F1271">
        <v>103.78</v>
      </c>
      <c r="G1271">
        <v>-3.2756605779204802</v>
      </c>
      <c r="H1271">
        <v>-11.6365162048982</v>
      </c>
      <c r="I1271">
        <v>-25.303532776216102</v>
      </c>
      <c r="J1271">
        <v>-5.7401107783975602</v>
      </c>
      <c r="K1271">
        <v>109.33867297096199</v>
      </c>
      <c r="L1271">
        <v>103.08337508734</v>
      </c>
      <c r="M1271">
        <v>27.7154731081927</v>
      </c>
      <c r="N1271">
        <v>0.98468895164774695</v>
      </c>
      <c r="O1271">
        <v>19.387165157062999</v>
      </c>
      <c r="P1271">
        <v>25.793939393939301</v>
      </c>
      <c r="Q1271">
        <v>-2.6195000604509001E-2</v>
      </c>
    </row>
    <row r="1272" spans="1:17" hidden="1" x14ac:dyDescent="0.3">
      <c r="A1272" t="s">
        <v>2692</v>
      </c>
      <c r="B1272" t="s">
        <v>2693</v>
      </c>
      <c r="C1272" t="str">
        <f>IFERROR(VLOOKUP(Table1[[#This Row],[Ticker]],[1]!Table2[[Symbol]:[Industry]],2,FALSE),"-")</f>
        <v>-</v>
      </c>
      <c r="D1272" t="s">
        <v>843</v>
      </c>
      <c r="E1272">
        <v>1529.0258685240001</v>
      </c>
      <c r="F1272">
        <v>69.989999999999995</v>
      </c>
      <c r="G1272">
        <v>143.400348755609</v>
      </c>
      <c r="H1272">
        <v>12.284737314460701</v>
      </c>
      <c r="I1272">
        <v>-3.7510039130746402</v>
      </c>
      <c r="J1272">
        <v>3.0236384742689899</v>
      </c>
      <c r="K1272">
        <v>63.815594912476101</v>
      </c>
      <c r="L1272">
        <v>53.546679256020496</v>
      </c>
      <c r="M1272">
        <v>61.058595289774402</v>
      </c>
      <c r="N1272">
        <v>0.78587231111829103</v>
      </c>
      <c r="O1272">
        <v>10.3014716388055</v>
      </c>
      <c r="P1272">
        <v>181.084337349397</v>
      </c>
      <c r="Q1272">
        <v>0.201055850465862</v>
      </c>
    </row>
    <row r="1273" spans="1:17" hidden="1" x14ac:dyDescent="0.3">
      <c r="A1273" t="s">
        <v>2694</v>
      </c>
      <c r="B1273" t="s">
        <v>2695</v>
      </c>
      <c r="C1273" t="str">
        <f>IFERROR(VLOOKUP(Table1[[#This Row],[Ticker]],[1]!Table2[[Symbol]:[Industry]],2,FALSE),"-")</f>
        <v>-</v>
      </c>
      <c r="D1273" t="s">
        <v>83</v>
      </c>
      <c r="E1273">
        <v>1522.7645072400001</v>
      </c>
      <c r="F1273">
        <v>597.15</v>
      </c>
      <c r="G1273">
        <v>128.120554848247</v>
      </c>
      <c r="H1273">
        <v>-7.2416065113899597</v>
      </c>
      <c r="I1273">
        <v>36.676214221070602</v>
      </c>
      <c r="J1273">
        <v>-2.3019991827420299</v>
      </c>
      <c r="K1273">
        <v>565.24222783422897</v>
      </c>
      <c r="L1273">
        <v>432.47537452561198</v>
      </c>
      <c r="M1273">
        <v>41.230229078449099</v>
      </c>
      <c r="N1273">
        <v>0.88461360972636205</v>
      </c>
      <c r="O1273">
        <v>18.898099305032201</v>
      </c>
      <c r="P1273">
        <v>199.62368289011499</v>
      </c>
      <c r="Q1273">
        <v>0.18913731220573901</v>
      </c>
    </row>
    <row r="1274" spans="1:17" hidden="1" x14ac:dyDescent="0.3">
      <c r="A1274" t="s">
        <v>2696</v>
      </c>
      <c r="B1274" t="s">
        <v>2697</v>
      </c>
      <c r="C1274" t="str">
        <f>IFERROR(VLOOKUP(Table1[[#This Row],[Ticker]],[1]!Table2[[Symbol]:[Industry]],2,FALSE),"-")</f>
        <v>-</v>
      </c>
      <c r="D1274" t="s">
        <v>287</v>
      </c>
      <c r="E1274">
        <v>1522.7371790520001</v>
      </c>
      <c r="F1274">
        <v>277.24</v>
      </c>
      <c r="G1274">
        <v>-0.97609502450756802</v>
      </c>
      <c r="H1274">
        <v>37.311331031638801</v>
      </c>
      <c r="I1274">
        <v>10.488296870529901</v>
      </c>
      <c r="J1274">
        <v>8.0611103174703</v>
      </c>
      <c r="K1274">
        <v>231.31914398072399</v>
      </c>
      <c r="M1274">
        <v>67.782962751652093</v>
      </c>
      <c r="N1274">
        <v>1.14658217971552</v>
      </c>
      <c r="O1274">
        <v>4.3680565574953203</v>
      </c>
      <c r="P1274">
        <v>66.260869565217305</v>
      </c>
    </row>
    <row r="1275" spans="1:17" hidden="1" x14ac:dyDescent="0.3">
      <c r="A1275" t="s">
        <v>2698</v>
      </c>
      <c r="B1275" t="s">
        <v>2699</v>
      </c>
      <c r="C1275" t="str">
        <f>IFERROR(VLOOKUP(Table1[[#This Row],[Ticker]],[1]!Table2[[Symbol]:[Industry]],2,FALSE),"-")</f>
        <v>-</v>
      </c>
      <c r="E1275">
        <v>1515.9473756350001</v>
      </c>
      <c r="F1275">
        <v>924.55</v>
      </c>
      <c r="G1275">
        <v>67.345809098847994</v>
      </c>
      <c r="H1275">
        <v>9.8529691345438799</v>
      </c>
      <c r="I1275">
        <v>45.110505396531501</v>
      </c>
      <c r="J1275">
        <v>-0.50001794917760201</v>
      </c>
      <c r="K1275">
        <v>855.69000661434598</v>
      </c>
      <c r="L1275">
        <v>711.76599795180198</v>
      </c>
      <c r="M1275">
        <v>66.475703821464904</v>
      </c>
      <c r="N1275">
        <v>0.56112637346453897</v>
      </c>
      <c r="O1275">
        <v>8.0525661132442892</v>
      </c>
      <c r="P1275">
        <v>131.13749999999999</v>
      </c>
      <c r="Q1275">
        <v>0.18440033902096101</v>
      </c>
    </row>
    <row r="1276" spans="1:17" hidden="1" x14ac:dyDescent="0.3">
      <c r="A1276" t="s">
        <v>2700</v>
      </c>
      <c r="B1276" t="s">
        <v>2701</v>
      </c>
      <c r="C1276" t="str">
        <f>IFERROR(VLOOKUP(Table1[[#This Row],[Ticker]],[1]!Table2[[Symbol]:[Industry]],2,FALSE),"-")</f>
        <v>-</v>
      </c>
      <c r="D1276" t="s">
        <v>628</v>
      </c>
      <c r="E1276">
        <v>1509.6510693</v>
      </c>
      <c r="F1276">
        <v>210.1</v>
      </c>
      <c r="G1276">
        <v>175.55718218860301</v>
      </c>
      <c r="H1276">
        <v>-7.9539186618044004</v>
      </c>
      <c r="I1276">
        <v>21.0528524289447</v>
      </c>
      <c r="J1276">
        <v>5.77933659141289</v>
      </c>
      <c r="K1276">
        <v>178.444775373797</v>
      </c>
      <c r="L1276">
        <v>145.17198371149399</v>
      </c>
      <c r="M1276">
        <v>70.927454620948595</v>
      </c>
      <c r="N1276">
        <v>0.64980501628251197</v>
      </c>
      <c r="O1276">
        <v>5.1642075202284499</v>
      </c>
      <c r="P1276">
        <v>208.92515806499</v>
      </c>
      <c r="Q1276">
        <v>0.14667374657962301</v>
      </c>
    </row>
    <row r="1277" spans="1:17" hidden="1" x14ac:dyDescent="0.3">
      <c r="A1277" t="s">
        <v>2702</v>
      </c>
      <c r="B1277" t="s">
        <v>2703</v>
      </c>
      <c r="C1277" t="str">
        <f>IFERROR(VLOOKUP(Table1[[#This Row],[Ticker]],[1]!Table2[[Symbol]:[Industry]],2,FALSE),"-")</f>
        <v>-</v>
      </c>
      <c r="D1277" t="s">
        <v>111</v>
      </c>
      <c r="E1277">
        <v>1509.1569870999999</v>
      </c>
      <c r="F1277">
        <v>57.89</v>
      </c>
      <c r="G1277">
        <v>28.4340867595741</v>
      </c>
      <c r="H1277">
        <v>1.78579425685586</v>
      </c>
      <c r="I1277">
        <v>-36.700993628183099</v>
      </c>
      <c r="J1277">
        <v>0.69602788968313301</v>
      </c>
      <c r="K1277">
        <v>58.679609170594603</v>
      </c>
      <c r="L1277">
        <v>58.575830697058997</v>
      </c>
      <c r="M1277">
        <v>48.163746217553701</v>
      </c>
      <c r="N1277">
        <v>0.53629517258745096</v>
      </c>
      <c r="O1277">
        <v>49.4213162895146</v>
      </c>
      <c r="P1277">
        <v>62.156862745098003</v>
      </c>
      <c r="Q1277">
        <v>-2.0961601888209998E-2</v>
      </c>
    </row>
    <row r="1278" spans="1:17" hidden="1" x14ac:dyDescent="0.3">
      <c r="A1278" t="s">
        <v>2704</v>
      </c>
      <c r="B1278" t="s">
        <v>2705</v>
      </c>
      <c r="C1278" t="str">
        <f>IFERROR(VLOOKUP(Table1[[#This Row],[Ticker]],[1]!Table2[[Symbol]:[Industry]],2,FALSE),"-")</f>
        <v>-</v>
      </c>
      <c r="D1278" t="s">
        <v>276</v>
      </c>
      <c r="E1278">
        <v>1504.9126080000001</v>
      </c>
      <c r="F1278">
        <v>832.4</v>
      </c>
      <c r="G1278">
        <v>53.356968082404101</v>
      </c>
      <c r="H1278">
        <v>21.7094034834501</v>
      </c>
      <c r="I1278">
        <v>55.849954033930601</v>
      </c>
      <c r="J1278">
        <v>21.335380358558702</v>
      </c>
      <c r="K1278">
        <v>675.40200973631204</v>
      </c>
      <c r="L1278">
        <v>561.32759120235198</v>
      </c>
      <c r="M1278">
        <v>82.797986748353907</v>
      </c>
      <c r="N1278">
        <v>1.0895983266339599</v>
      </c>
      <c r="O1278">
        <v>3.7962518020182499</v>
      </c>
      <c r="P1278">
        <v>109.145728643216</v>
      </c>
      <c r="Q1278">
        <v>4.7711345936724998E-2</v>
      </c>
    </row>
    <row r="1279" spans="1:17" hidden="1" x14ac:dyDescent="0.3">
      <c r="A1279" t="s">
        <v>2706</v>
      </c>
      <c r="B1279" t="s">
        <v>2707</v>
      </c>
      <c r="C1279" t="str">
        <f>IFERROR(VLOOKUP(Table1[[#This Row],[Ticker]],[1]!Table2[[Symbol]:[Industry]],2,FALSE),"-")</f>
        <v>-</v>
      </c>
      <c r="D1279" t="s">
        <v>732</v>
      </c>
      <c r="E1279">
        <v>1502.0466694199999</v>
      </c>
      <c r="F1279">
        <v>270.83999999999997</v>
      </c>
      <c r="G1279">
        <v>1.9522946816090101</v>
      </c>
      <c r="H1279">
        <v>0.12890968623978299</v>
      </c>
      <c r="I1279">
        <v>1.0657668935104101</v>
      </c>
      <c r="J1279">
        <v>-0.42785284362464798</v>
      </c>
      <c r="K1279">
        <v>258.91376982088298</v>
      </c>
      <c r="L1279">
        <v>239.335790913815</v>
      </c>
      <c r="M1279">
        <v>57.335343564974302</v>
      </c>
      <c r="N1279">
        <v>0.36937241886165201</v>
      </c>
      <c r="O1279">
        <v>5.2281789986708</v>
      </c>
      <c r="P1279">
        <v>33.491054265858303</v>
      </c>
      <c r="Q1279">
        <v>2.5420345253382999E-2</v>
      </c>
    </row>
    <row r="1280" spans="1:17" hidden="1" x14ac:dyDescent="0.3">
      <c r="A1280" t="s">
        <v>2708</v>
      </c>
      <c r="B1280" t="s">
        <v>2709</v>
      </c>
      <c r="C1280" t="str">
        <f>IFERROR(VLOOKUP(Table1[[#This Row],[Ticker]],[1]!Table2[[Symbol]:[Industry]],2,FALSE),"-")</f>
        <v>-</v>
      </c>
      <c r="D1280" t="s">
        <v>2710</v>
      </c>
      <c r="E1280">
        <v>1500.710824</v>
      </c>
      <c r="F1280">
        <v>152.44</v>
      </c>
      <c r="G1280">
        <v>20.9032724220963</v>
      </c>
      <c r="H1280">
        <v>-5.96522058196385</v>
      </c>
      <c r="I1280">
        <v>-34.8462420083127</v>
      </c>
      <c r="J1280">
        <v>-2.5220604711769998</v>
      </c>
      <c r="K1280">
        <v>161.41651938285801</v>
      </c>
      <c r="M1280">
        <v>41.933631161184799</v>
      </c>
      <c r="N1280">
        <v>0.81178184265715103</v>
      </c>
      <c r="O1280">
        <v>62.7853581737076</v>
      </c>
      <c r="P1280">
        <v>71.570061902082102</v>
      </c>
    </row>
    <row r="1281" spans="1:17" hidden="1" x14ac:dyDescent="0.3">
      <c r="A1281" t="s">
        <v>2711</v>
      </c>
      <c r="B1281" t="s">
        <v>2712</v>
      </c>
      <c r="C1281" t="str">
        <f>IFERROR(VLOOKUP(Table1[[#This Row],[Ticker]],[1]!Table2[[Symbol]:[Industry]],2,FALSE),"-")</f>
        <v>-</v>
      </c>
      <c r="D1281" t="s">
        <v>608</v>
      </c>
      <c r="E1281">
        <v>1499.0680237500001</v>
      </c>
      <c r="F1281">
        <v>776.85</v>
      </c>
      <c r="G1281">
        <v>296.83978924707202</v>
      </c>
      <c r="H1281">
        <v>28.9518319927049</v>
      </c>
      <c r="I1281">
        <v>74.007532149946599</v>
      </c>
      <c r="J1281">
        <v>10.2558435586309</v>
      </c>
      <c r="K1281">
        <v>661.89845624064299</v>
      </c>
      <c r="L1281">
        <v>497.20735073012401</v>
      </c>
      <c r="M1281">
        <v>66.248797437421999</v>
      </c>
      <c r="N1281">
        <v>0.60497154513185802</v>
      </c>
      <c r="O1281">
        <v>3.9325481109609299</v>
      </c>
      <c r="P1281">
        <v>379.53703703703701</v>
      </c>
      <c r="Q1281">
        <v>0.16935780213569501</v>
      </c>
    </row>
    <row r="1282" spans="1:17" hidden="1" x14ac:dyDescent="0.3">
      <c r="A1282" t="s">
        <v>2713</v>
      </c>
      <c r="B1282" t="s">
        <v>2714</v>
      </c>
      <c r="C1282" t="str">
        <f>IFERROR(VLOOKUP(Table1[[#This Row],[Ticker]],[1]!Table2[[Symbol]:[Industry]],2,FALSE),"-")</f>
        <v>-</v>
      </c>
      <c r="D1282" t="s">
        <v>258</v>
      </c>
      <c r="E1282">
        <v>1487.04498672</v>
      </c>
      <c r="F1282">
        <v>425.2</v>
      </c>
      <c r="G1282">
        <v>-26.416354565866399</v>
      </c>
      <c r="H1282">
        <v>-0.36438417927497602</v>
      </c>
      <c r="I1282">
        <v>-11.754958216337901</v>
      </c>
      <c r="J1282">
        <v>9.4131697845985993</v>
      </c>
      <c r="K1282">
        <v>402.92656487840497</v>
      </c>
      <c r="L1282">
        <v>401.36769441418897</v>
      </c>
      <c r="M1282">
        <v>62.2072059011928</v>
      </c>
      <c r="N1282">
        <v>1.3446754733838799</v>
      </c>
      <c r="O1282">
        <v>20.8372530573847</v>
      </c>
      <c r="P1282">
        <v>46.292792017890903</v>
      </c>
      <c r="Q1282">
        <v>5.9120318410010003E-2</v>
      </c>
    </row>
    <row r="1283" spans="1:17" hidden="1" x14ac:dyDescent="0.3">
      <c r="A1283" t="s">
        <v>2715</v>
      </c>
      <c r="B1283" t="s">
        <v>2716</v>
      </c>
      <c r="C1283" t="str">
        <f>IFERROR(VLOOKUP(Table1[[#This Row],[Ticker]],[1]!Table2[[Symbol]:[Industry]],2,FALSE),"-")</f>
        <v>-</v>
      </c>
      <c r="D1283" t="s">
        <v>628</v>
      </c>
      <c r="E1283">
        <v>1486.99848748</v>
      </c>
      <c r="F1283">
        <v>151.03</v>
      </c>
      <c r="G1283">
        <v>-2.86968580363631</v>
      </c>
      <c r="H1283">
        <v>3.1107425112159</v>
      </c>
      <c r="I1283">
        <v>-24.517294639891599</v>
      </c>
      <c r="J1283">
        <v>9.3483439739636793</v>
      </c>
      <c r="K1283">
        <v>137.496524309347</v>
      </c>
      <c r="L1283">
        <v>138.77942288129299</v>
      </c>
      <c r="M1283">
        <v>75.142308956772197</v>
      </c>
      <c r="N1283">
        <v>2.6122715741295401</v>
      </c>
      <c r="O1283">
        <v>24.445474409057798</v>
      </c>
      <c r="P1283">
        <v>31.903930131004302</v>
      </c>
      <c r="Q1283">
        <v>-6.8099980751812006E-2</v>
      </c>
    </row>
    <row r="1284" spans="1:17" hidden="1" x14ac:dyDescent="0.3">
      <c r="A1284" t="s">
        <v>2717</v>
      </c>
      <c r="B1284" t="s">
        <v>2718</v>
      </c>
      <c r="C1284" t="str">
        <f>IFERROR(VLOOKUP(Table1[[#This Row],[Ticker]],[1]!Table2[[Symbol]:[Industry]],2,FALSE),"-")</f>
        <v>-</v>
      </c>
      <c r="D1284" t="s">
        <v>548</v>
      </c>
      <c r="E1284">
        <v>1482.2475892799901</v>
      </c>
      <c r="F1284">
        <v>423.2</v>
      </c>
      <c r="G1284">
        <v>24.133731542792599</v>
      </c>
      <c r="H1284">
        <v>5.3301542446941204</v>
      </c>
      <c r="I1284">
        <v>-36.052721248677599</v>
      </c>
      <c r="J1284">
        <v>9.8274992252514206</v>
      </c>
      <c r="K1284">
        <v>365.27677113817401</v>
      </c>
      <c r="L1284">
        <v>341.59495837703003</v>
      </c>
      <c r="M1284">
        <v>72.861882832395196</v>
      </c>
      <c r="N1284">
        <v>1.6649873299359601</v>
      </c>
      <c r="O1284">
        <v>32.017958412098302</v>
      </c>
      <c r="P1284">
        <v>71.093592076005606</v>
      </c>
      <c r="Q1284">
        <v>2.4014395021266999E-2</v>
      </c>
    </row>
    <row r="1285" spans="1:17" hidden="1" x14ac:dyDescent="0.3">
      <c r="A1285" t="s">
        <v>2719</v>
      </c>
      <c r="B1285" t="s">
        <v>2720</v>
      </c>
      <c r="C1285" t="str">
        <f>IFERROR(VLOOKUP(Table1[[#This Row],[Ticker]],[1]!Table2[[Symbol]:[Industry]],2,FALSE),"-")</f>
        <v>-</v>
      </c>
      <c r="D1285" t="s">
        <v>146</v>
      </c>
      <c r="E1285">
        <v>1477.87200579</v>
      </c>
      <c r="F1285">
        <v>663.9</v>
      </c>
      <c r="G1285">
        <v>-25.129501540323499</v>
      </c>
      <c r="H1285">
        <v>-1.1531398724512101</v>
      </c>
      <c r="I1285">
        <v>4.7861573069408703</v>
      </c>
      <c r="J1285">
        <v>10.2385969589876</v>
      </c>
      <c r="K1285">
        <v>600.04507211537396</v>
      </c>
      <c r="L1285">
        <v>578.612756454134</v>
      </c>
      <c r="M1285">
        <v>80.699672766545703</v>
      </c>
      <c r="N1285">
        <v>0.86725276161521803</v>
      </c>
      <c r="O1285">
        <v>8.8416930260581506</v>
      </c>
      <c r="P1285">
        <v>32.979469203805699</v>
      </c>
      <c r="Q1285">
        <v>-0.14936880668633901</v>
      </c>
    </row>
    <row r="1286" spans="1:17" hidden="1" x14ac:dyDescent="0.3">
      <c r="A1286" t="s">
        <v>2721</v>
      </c>
      <c r="B1286" t="s">
        <v>2722</v>
      </c>
      <c r="C1286" t="str">
        <f>IFERROR(VLOOKUP(Table1[[#This Row],[Ticker]],[1]!Table2[[Symbol]:[Industry]],2,FALSE),"-")</f>
        <v>-</v>
      </c>
      <c r="D1286" t="s">
        <v>393</v>
      </c>
      <c r="E1286">
        <v>1467.3663366840001</v>
      </c>
      <c r="F1286">
        <v>99.81</v>
      </c>
      <c r="G1286">
        <v>-56.756626934709097</v>
      </c>
      <c r="H1286">
        <v>-18.048458989897298</v>
      </c>
      <c r="I1286">
        <v>-35.442900719529902</v>
      </c>
      <c r="J1286">
        <v>-1.43303437095807</v>
      </c>
      <c r="K1286">
        <v>101.236660711822</v>
      </c>
      <c r="L1286">
        <v>114.176163324572</v>
      </c>
      <c r="M1286">
        <v>60.823564328418101</v>
      </c>
      <c r="N1286">
        <v>0.92793951826474697</v>
      </c>
      <c r="O1286">
        <v>77.988177537320894</v>
      </c>
      <c r="P1286">
        <v>10.899999999999901</v>
      </c>
      <c r="Q1286">
        <v>-7.2194985421671007E-2</v>
      </c>
    </row>
    <row r="1287" spans="1:17" hidden="1" x14ac:dyDescent="0.3">
      <c r="A1287" t="s">
        <v>2723</v>
      </c>
      <c r="B1287" t="s">
        <v>2724</v>
      </c>
      <c r="C1287" t="str">
        <f>IFERROR(VLOOKUP(Table1[[#This Row],[Ticker]],[1]!Table2[[Symbol]:[Industry]],2,FALSE),"-")</f>
        <v>-</v>
      </c>
      <c r="D1287" t="s">
        <v>124</v>
      </c>
      <c r="E1287">
        <v>1465.29210139</v>
      </c>
      <c r="F1287">
        <v>1141.0999999999999</v>
      </c>
      <c r="G1287">
        <v>256.35200861844697</v>
      </c>
      <c r="H1287">
        <v>74.965511322455995</v>
      </c>
      <c r="I1287">
        <v>218.759955915967</v>
      </c>
      <c r="J1287">
        <v>19.336540496134099</v>
      </c>
      <c r="K1287">
        <v>665.18128431486105</v>
      </c>
      <c r="L1287">
        <v>437.98046428931099</v>
      </c>
      <c r="M1287">
        <v>96.648579218195707</v>
      </c>
      <c r="N1287">
        <v>1.1832973902877</v>
      </c>
      <c r="O1287">
        <v>0</v>
      </c>
      <c r="P1287">
        <v>435.72769953051602</v>
      </c>
      <c r="Q1287">
        <v>0.21873242536374801</v>
      </c>
    </row>
    <row r="1288" spans="1:17" hidden="1" x14ac:dyDescent="0.3">
      <c r="A1288" t="s">
        <v>2725</v>
      </c>
      <c r="B1288" t="s">
        <v>2726</v>
      </c>
      <c r="C1288" t="str">
        <f>IFERROR(VLOOKUP(Table1[[#This Row],[Ticker]],[1]!Table2[[Symbol]:[Industry]],2,FALSE),"-")</f>
        <v>-</v>
      </c>
      <c r="E1288">
        <v>1460.25009</v>
      </c>
      <c r="F1288">
        <v>263.39999999999998</v>
      </c>
      <c r="G1288">
        <v>797.13470210467301</v>
      </c>
      <c r="H1288">
        <v>-12.132404292127299</v>
      </c>
      <c r="I1288">
        <v>215.89208044271601</v>
      </c>
      <c r="J1288">
        <v>4.3589533718205402</v>
      </c>
      <c r="K1288">
        <v>269.70970572979297</v>
      </c>
      <c r="L1288">
        <v>168.153148544121</v>
      </c>
      <c r="M1288">
        <v>38.834075067284402</v>
      </c>
      <c r="N1288">
        <v>0.98770097006161395</v>
      </c>
      <c r="O1288">
        <v>55.808656036446401</v>
      </c>
      <c r="P1288">
        <v>959.65517241379303</v>
      </c>
      <c r="Q1288">
        <v>0.15429511269784099</v>
      </c>
    </row>
    <row r="1289" spans="1:17" hidden="1" x14ac:dyDescent="0.3">
      <c r="A1289" t="s">
        <v>2727</v>
      </c>
      <c r="B1289" t="s">
        <v>2728</v>
      </c>
      <c r="C1289" t="str">
        <f>IFERROR(VLOOKUP(Table1[[#This Row],[Ticker]],[1]!Table2[[Symbol]:[Industry]],2,FALSE),"-")</f>
        <v>-</v>
      </c>
      <c r="D1289" t="s">
        <v>771</v>
      </c>
      <c r="E1289">
        <v>1459.3913141789999</v>
      </c>
      <c r="F1289">
        <v>7.23</v>
      </c>
      <c r="G1289">
        <v>-97.448358454248407</v>
      </c>
      <c r="H1289">
        <v>-22.287606416544701</v>
      </c>
      <c r="I1289">
        <v>-78.965348708064596</v>
      </c>
      <c r="J1289">
        <v>-2.20226514018883</v>
      </c>
      <c r="K1289">
        <v>11.514774960606999</v>
      </c>
      <c r="L1289">
        <v>16.5226994070972</v>
      </c>
      <c r="M1289">
        <v>1.95165534668054</v>
      </c>
      <c r="N1289">
        <v>0.52445895458740699</v>
      </c>
      <c r="O1289">
        <v>269.29460580912797</v>
      </c>
      <c r="P1289">
        <v>0</v>
      </c>
      <c r="Q1289">
        <v>-7.4237103917889997E-3</v>
      </c>
    </row>
    <row r="1290" spans="1:17" hidden="1" x14ac:dyDescent="0.3">
      <c r="A1290" t="s">
        <v>2729</v>
      </c>
      <c r="B1290" t="s">
        <v>2730</v>
      </c>
      <c r="C1290" t="str">
        <f>IFERROR(VLOOKUP(Table1[[#This Row],[Ticker]],[1]!Table2[[Symbol]:[Industry]],2,FALSE),"-")</f>
        <v>-</v>
      </c>
      <c r="D1290" t="s">
        <v>471</v>
      </c>
      <c r="E1290">
        <v>1455.8055340799999</v>
      </c>
      <c r="F1290">
        <v>702.2</v>
      </c>
      <c r="G1290">
        <v>-45.056294630033797</v>
      </c>
      <c r="H1290">
        <v>11.873818097974301</v>
      </c>
      <c r="I1290">
        <v>-13.7520870990124</v>
      </c>
      <c r="J1290">
        <v>5.7366661575210802</v>
      </c>
      <c r="K1290">
        <v>655.58380126810005</v>
      </c>
      <c r="L1290">
        <v>672.20702302939003</v>
      </c>
      <c r="M1290">
        <v>66.019929730368503</v>
      </c>
      <c r="N1290">
        <v>0.94141639388442599</v>
      </c>
      <c r="O1290">
        <v>30.7319851894047</v>
      </c>
      <c r="P1290">
        <v>24.283185840707901</v>
      </c>
      <c r="Q1290">
        <v>5.6115851838707001E-2</v>
      </c>
    </row>
    <row r="1291" spans="1:17" hidden="1" x14ac:dyDescent="0.3">
      <c r="A1291" t="s">
        <v>2731</v>
      </c>
      <c r="B1291" t="s">
        <v>2732</v>
      </c>
      <c r="C1291" t="str">
        <f>IFERROR(VLOOKUP(Table1[[#This Row],[Ticker]],[1]!Table2[[Symbol]:[Industry]],2,FALSE),"-")</f>
        <v>-</v>
      </c>
      <c r="D1291" t="s">
        <v>198</v>
      </c>
      <c r="E1291">
        <v>1455.7413965000001</v>
      </c>
      <c r="F1291">
        <v>895</v>
      </c>
      <c r="G1291">
        <v>16.1825996581845</v>
      </c>
      <c r="H1291">
        <v>0.59026877898152696</v>
      </c>
      <c r="I1291">
        <v>4.03534130841701</v>
      </c>
      <c r="J1291">
        <v>6.1541466599315697</v>
      </c>
      <c r="K1291">
        <v>865.31188298835195</v>
      </c>
      <c r="L1291">
        <v>794.32169017322497</v>
      </c>
      <c r="M1291">
        <v>55.195339818121802</v>
      </c>
      <c r="N1291">
        <v>0.58511020990421303</v>
      </c>
      <c r="O1291">
        <v>14.3016759776536</v>
      </c>
      <c r="P1291">
        <v>48.289288377102103</v>
      </c>
      <c r="Q1291">
        <v>6.9466805229418005E-2</v>
      </c>
    </row>
    <row r="1292" spans="1:17" hidden="1" x14ac:dyDescent="0.3">
      <c r="A1292" t="s">
        <v>2733</v>
      </c>
      <c r="B1292" t="s">
        <v>2734</v>
      </c>
      <c r="C1292" t="str">
        <f>IFERROR(VLOOKUP(Table1[[#This Row],[Ticker]],[1]!Table2[[Symbol]:[Industry]],2,FALSE),"-")</f>
        <v>-</v>
      </c>
      <c r="D1292" t="s">
        <v>978</v>
      </c>
      <c r="E1292">
        <v>1449.5120951199999</v>
      </c>
      <c r="F1292">
        <v>221.68</v>
      </c>
      <c r="G1292">
        <v>-45.991793323640103</v>
      </c>
      <c r="H1292">
        <v>-3.4503167410659601</v>
      </c>
      <c r="I1292">
        <v>-30.940110289917499</v>
      </c>
      <c r="J1292">
        <v>-1.21987571558834</v>
      </c>
      <c r="K1292">
        <v>224.843496898626</v>
      </c>
      <c r="L1292">
        <v>238.164412731211</v>
      </c>
      <c r="M1292">
        <v>47.788125267062497</v>
      </c>
      <c r="N1292">
        <v>1.094011996671</v>
      </c>
      <c r="O1292">
        <v>46.946048357993497</v>
      </c>
      <c r="P1292">
        <v>16.002093144950202</v>
      </c>
      <c r="Q1292">
        <v>-5.2614572286243E-2</v>
      </c>
    </row>
    <row r="1293" spans="1:17" hidden="1" x14ac:dyDescent="0.3">
      <c r="A1293" t="s">
        <v>2735</v>
      </c>
      <c r="B1293" t="s">
        <v>2736</v>
      </c>
      <c r="C1293" t="str">
        <f>IFERROR(VLOOKUP(Table1[[#This Row],[Ticker]],[1]!Table2[[Symbol]:[Industry]],2,FALSE),"-")</f>
        <v>-</v>
      </c>
      <c r="D1293" t="s">
        <v>46</v>
      </c>
      <c r="E1293">
        <v>1449.4619034</v>
      </c>
      <c r="F1293">
        <v>1359.45</v>
      </c>
      <c r="G1293">
        <v>134.52014123095501</v>
      </c>
      <c r="H1293">
        <v>26.9174449656558</v>
      </c>
      <c r="I1293">
        <v>-2.5970470615700898</v>
      </c>
      <c r="J1293">
        <v>4.7442997453073401</v>
      </c>
      <c r="K1293">
        <v>1199.4968096098301</v>
      </c>
      <c r="L1293">
        <v>1045.86143702702</v>
      </c>
      <c r="M1293">
        <v>61.255928690740198</v>
      </c>
      <c r="N1293">
        <v>1.7123506823899901</v>
      </c>
      <c r="O1293">
        <v>4.8218029350104796</v>
      </c>
      <c r="P1293">
        <v>179.14784394250501</v>
      </c>
      <c r="Q1293">
        <v>0.129870290764448</v>
      </c>
    </row>
    <row r="1294" spans="1:17" hidden="1" x14ac:dyDescent="0.3">
      <c r="A1294" t="s">
        <v>2737</v>
      </c>
      <c r="B1294" t="s">
        <v>2738</v>
      </c>
      <c r="C1294" t="str">
        <f>IFERROR(VLOOKUP(Table1[[#This Row],[Ticker]],[1]!Table2[[Symbol]:[Industry]],2,FALSE),"-")</f>
        <v>-</v>
      </c>
      <c r="D1294" t="s">
        <v>303</v>
      </c>
      <c r="E1294">
        <v>1449.0532580019999</v>
      </c>
      <c r="F1294">
        <v>21.98</v>
      </c>
      <c r="G1294">
        <v>31.818862499527398</v>
      </c>
      <c r="H1294">
        <v>-14.8033553032614</v>
      </c>
      <c r="I1294">
        <v>-50.764609355251501</v>
      </c>
      <c r="J1294">
        <v>-2.9249390335944301</v>
      </c>
      <c r="K1294">
        <v>24.391759702404599</v>
      </c>
      <c r="L1294">
        <v>24.895990251243202</v>
      </c>
      <c r="M1294">
        <v>31.578962922032801</v>
      </c>
      <c r="N1294">
        <v>2.05903084337714</v>
      </c>
      <c r="O1294">
        <v>91.082802547770697</v>
      </c>
      <c r="P1294">
        <v>65.263157894736807</v>
      </c>
      <c r="Q1294">
        <v>7.2902654704219E-2</v>
      </c>
    </row>
    <row r="1295" spans="1:17" hidden="1" x14ac:dyDescent="0.3">
      <c r="A1295" t="s">
        <v>2739</v>
      </c>
      <c r="B1295" t="s">
        <v>2740</v>
      </c>
      <c r="C1295" t="str">
        <f>IFERROR(VLOOKUP(Table1[[#This Row],[Ticker]],[1]!Table2[[Symbol]:[Industry]],2,FALSE),"-")</f>
        <v>-</v>
      </c>
      <c r="D1295" t="s">
        <v>170</v>
      </c>
      <c r="E1295">
        <v>1435.7086128000001</v>
      </c>
      <c r="F1295">
        <v>607.20000000000005</v>
      </c>
      <c r="G1295">
        <v>-78.333389908407099</v>
      </c>
      <c r="H1295">
        <v>-14.174244777707001</v>
      </c>
      <c r="I1295">
        <v>-36.603860718447301</v>
      </c>
      <c r="J1295">
        <v>-5.2374089101568799</v>
      </c>
      <c r="K1295">
        <v>617.63766309721098</v>
      </c>
      <c r="L1295">
        <v>721.89434844071104</v>
      </c>
      <c r="M1295">
        <v>40.6880335374344</v>
      </c>
      <c r="N1295">
        <v>0.87973505008538799</v>
      </c>
      <c r="O1295">
        <v>126.284584980237</v>
      </c>
      <c r="P1295">
        <v>33.818181818181799</v>
      </c>
      <c r="Q1295">
        <v>7.3538340301439006E-2</v>
      </c>
    </row>
    <row r="1296" spans="1:17" hidden="1" x14ac:dyDescent="0.3">
      <c r="A1296" t="s">
        <v>2741</v>
      </c>
      <c r="B1296" t="s">
        <v>2742</v>
      </c>
      <c r="C1296" t="str">
        <f>IFERROR(VLOOKUP(Table1[[#This Row],[Ticker]],[1]!Table2[[Symbol]:[Industry]],2,FALSE),"-")</f>
        <v>-</v>
      </c>
      <c r="D1296" t="s">
        <v>293</v>
      </c>
      <c r="E1296">
        <v>1429.7661949999999</v>
      </c>
      <c r="F1296">
        <v>87.67</v>
      </c>
      <c r="G1296">
        <v>-8.6011817014168503</v>
      </c>
      <c r="H1296">
        <v>-0.96647173441425305</v>
      </c>
      <c r="I1296">
        <v>-25.976500497922402</v>
      </c>
      <c r="J1296">
        <v>4.2910813359077702</v>
      </c>
      <c r="K1296">
        <v>85.045297896757702</v>
      </c>
      <c r="L1296">
        <v>84.859977004353794</v>
      </c>
      <c r="M1296">
        <v>71.315365481410495</v>
      </c>
      <c r="N1296">
        <v>1.1827995026610401</v>
      </c>
      <c r="O1296">
        <v>19.710277175772699</v>
      </c>
      <c r="P1296">
        <v>27.057971014492701</v>
      </c>
      <c r="Q1296">
        <v>6.9955903345622003E-2</v>
      </c>
    </row>
    <row r="1297" spans="1:17" hidden="1" x14ac:dyDescent="0.3">
      <c r="A1297" t="s">
        <v>2743</v>
      </c>
      <c r="B1297" t="s">
        <v>2744</v>
      </c>
      <c r="C1297" t="str">
        <f>IFERROR(VLOOKUP(Table1[[#This Row],[Ticker]],[1]!Table2[[Symbol]:[Industry]],2,FALSE),"-")</f>
        <v>-</v>
      </c>
      <c r="D1297" t="s">
        <v>60</v>
      </c>
      <c r="E1297">
        <v>1427.86</v>
      </c>
      <c r="F1297">
        <v>15.71</v>
      </c>
      <c r="G1297">
        <v>71.790631919434503</v>
      </c>
      <c r="H1297">
        <v>20.773961645023199</v>
      </c>
      <c r="I1297">
        <v>-17.570700212647001</v>
      </c>
      <c r="J1297">
        <v>1.5088017915540399</v>
      </c>
      <c r="K1297">
        <v>13.8759451945573</v>
      </c>
      <c r="L1297">
        <v>12.617131687933201</v>
      </c>
      <c r="M1297">
        <v>62.426272373571699</v>
      </c>
      <c r="N1297">
        <v>1.78147553395906</v>
      </c>
      <c r="O1297">
        <v>18.7141947803946</v>
      </c>
      <c r="P1297">
        <v>118.194444444444</v>
      </c>
    </row>
    <row r="1298" spans="1:17" hidden="1" x14ac:dyDescent="0.3">
      <c r="A1298" t="s">
        <v>2745</v>
      </c>
      <c r="B1298" t="s">
        <v>2746</v>
      </c>
      <c r="C1298" t="str">
        <f>IFERROR(VLOOKUP(Table1[[#This Row],[Ticker]],[1]!Table2[[Symbol]:[Industry]],2,FALSE),"-")</f>
        <v>-</v>
      </c>
      <c r="D1298" t="s">
        <v>258</v>
      </c>
      <c r="E1298">
        <v>1425.8382713799999</v>
      </c>
      <c r="F1298">
        <v>395.8</v>
      </c>
      <c r="G1298">
        <v>-7.7557721727525699</v>
      </c>
      <c r="H1298">
        <v>5.0144789236876699</v>
      </c>
      <c r="I1298">
        <v>-10.303188653848901</v>
      </c>
      <c r="J1298">
        <v>5.3653024273787304</v>
      </c>
      <c r="K1298">
        <v>378.90604263876799</v>
      </c>
      <c r="L1298">
        <v>362.84179634683699</v>
      </c>
      <c r="M1298">
        <v>59.561198144884003</v>
      </c>
      <c r="N1298">
        <v>0.59196075174343499</v>
      </c>
      <c r="O1298">
        <v>11.344113188479</v>
      </c>
      <c r="P1298">
        <v>30.047642516839101</v>
      </c>
      <c r="Q1298">
        <v>4.3733792910315997E-2</v>
      </c>
    </row>
    <row r="1299" spans="1:17" hidden="1" x14ac:dyDescent="0.3">
      <c r="A1299" t="s">
        <v>2747</v>
      </c>
      <c r="B1299" t="s">
        <v>2748</v>
      </c>
      <c r="C1299" t="str">
        <f>IFERROR(VLOOKUP(Table1[[#This Row],[Ticker]],[1]!Table2[[Symbol]:[Industry]],2,FALSE),"-")</f>
        <v>-</v>
      </c>
      <c r="D1299" t="s">
        <v>502</v>
      </c>
      <c r="E1299">
        <v>1423.0682701159999</v>
      </c>
      <c r="F1299">
        <v>264.26</v>
      </c>
      <c r="G1299">
        <v>5.6214679438788897</v>
      </c>
      <c r="H1299">
        <v>3.0302935834687901</v>
      </c>
      <c r="I1299">
        <v>-11.700262304955899</v>
      </c>
      <c r="J1299">
        <v>4.4455310587597996</v>
      </c>
      <c r="K1299">
        <v>245.544881814072</v>
      </c>
      <c r="L1299">
        <v>223.65345136295201</v>
      </c>
      <c r="M1299">
        <v>61.359179696960297</v>
      </c>
      <c r="N1299">
        <v>0.83509482511576205</v>
      </c>
      <c r="O1299">
        <v>10.648603647922499</v>
      </c>
      <c r="P1299">
        <v>51.481799942676901</v>
      </c>
      <c r="Q1299">
        <v>2.1636243541549999E-2</v>
      </c>
    </row>
    <row r="1300" spans="1:17" hidden="1" x14ac:dyDescent="0.3">
      <c r="A1300" t="s">
        <v>2749</v>
      </c>
      <c r="B1300" t="s">
        <v>2750</v>
      </c>
      <c r="C1300" t="str">
        <f>IFERROR(VLOOKUP(Table1[[#This Row],[Ticker]],[1]!Table2[[Symbol]:[Industry]],2,FALSE),"-")</f>
        <v>-</v>
      </c>
      <c r="D1300" t="s">
        <v>686</v>
      </c>
      <c r="E1300">
        <v>1415.5906058600001</v>
      </c>
      <c r="F1300">
        <v>162.22</v>
      </c>
      <c r="G1300">
        <v>-40.525335119637901</v>
      </c>
      <c r="H1300">
        <v>-1.9145530052925499</v>
      </c>
      <c r="I1300">
        <v>-24.042995436804201</v>
      </c>
      <c r="J1300">
        <v>-0.18764804454217801</v>
      </c>
      <c r="K1300">
        <v>161.93544672947499</v>
      </c>
      <c r="L1300">
        <v>163.97887069829801</v>
      </c>
      <c r="M1300">
        <v>49.962284436836597</v>
      </c>
      <c r="N1300">
        <v>0.71274749864519904</v>
      </c>
      <c r="O1300">
        <v>39.224509924793402</v>
      </c>
      <c r="P1300">
        <v>28.338607594936601</v>
      </c>
      <c r="Q1300">
        <v>5.1395175044639002E-2</v>
      </c>
    </row>
    <row r="1301" spans="1:17" hidden="1" x14ac:dyDescent="0.3">
      <c r="A1301" t="s">
        <v>2751</v>
      </c>
      <c r="B1301" t="s">
        <v>2752</v>
      </c>
      <c r="C1301" t="str">
        <f>IFERROR(VLOOKUP(Table1[[#This Row],[Ticker]],[1]!Table2[[Symbol]:[Industry]],2,FALSE),"-")</f>
        <v>-</v>
      </c>
      <c r="D1301" t="s">
        <v>1774</v>
      </c>
      <c r="E1301">
        <v>1414.8512000000001</v>
      </c>
      <c r="F1301">
        <v>608.79999999999995</v>
      </c>
      <c r="G1301">
        <v>87.641219900902001</v>
      </c>
      <c r="H1301">
        <v>43.013110069005798</v>
      </c>
      <c r="I1301">
        <v>12.318248853306001</v>
      </c>
      <c r="J1301">
        <v>6.2187874913901098</v>
      </c>
      <c r="K1301">
        <v>493.70343594769599</v>
      </c>
      <c r="L1301">
        <v>396.63260090869699</v>
      </c>
      <c r="M1301">
        <v>64.260241462553594</v>
      </c>
      <c r="N1301">
        <v>0.26957621487213501</v>
      </c>
      <c r="O1301">
        <v>5.9461235216819999</v>
      </c>
      <c r="P1301">
        <v>141.49147163823801</v>
      </c>
    </row>
    <row r="1302" spans="1:17" hidden="1" x14ac:dyDescent="0.3">
      <c r="A1302" t="s">
        <v>2753</v>
      </c>
      <c r="B1302" t="s">
        <v>2754</v>
      </c>
      <c r="C1302" t="str">
        <f>IFERROR(VLOOKUP(Table1[[#This Row],[Ticker]],[1]!Table2[[Symbol]:[Industry]],2,FALSE),"-")</f>
        <v>-</v>
      </c>
      <c r="D1302" t="s">
        <v>562</v>
      </c>
      <c r="E1302">
        <v>1413.403586441</v>
      </c>
      <c r="F1302">
        <v>219.23</v>
      </c>
      <c r="G1302">
        <v>-30.514260733151399</v>
      </c>
      <c r="H1302">
        <v>-3.2920144405144902</v>
      </c>
      <c r="I1302">
        <v>-33.859910275767398</v>
      </c>
      <c r="J1302">
        <v>0.20569966647938201</v>
      </c>
      <c r="K1302">
        <v>223.719634057745</v>
      </c>
      <c r="L1302">
        <v>231.61993667660801</v>
      </c>
      <c r="M1302">
        <v>48.729936884889703</v>
      </c>
      <c r="N1302">
        <v>0.61030870631157896</v>
      </c>
      <c r="O1302">
        <v>40.423299730876202</v>
      </c>
      <c r="P1302">
        <v>17.833915614082201</v>
      </c>
      <c r="Q1302">
        <v>8.3644813801649995E-2</v>
      </c>
    </row>
    <row r="1303" spans="1:17" hidden="1" x14ac:dyDescent="0.3">
      <c r="A1303" t="s">
        <v>2755</v>
      </c>
      <c r="B1303" t="s">
        <v>2756</v>
      </c>
      <c r="C1303" t="str">
        <f>IFERROR(VLOOKUP(Table1[[#This Row],[Ticker]],[1]!Table2[[Symbol]:[Industry]],2,FALSE),"-")</f>
        <v>-</v>
      </c>
      <c r="D1303" t="s">
        <v>130</v>
      </c>
      <c r="E1303">
        <v>1411.4633954999999</v>
      </c>
      <c r="F1303">
        <v>508.85</v>
      </c>
      <c r="G1303">
        <v>38.312465417257897</v>
      </c>
      <c r="H1303">
        <v>-5.6398930800897498</v>
      </c>
      <c r="I1303">
        <v>-25.550813386745599</v>
      </c>
      <c r="J1303">
        <v>-2.50559195036496</v>
      </c>
      <c r="K1303">
        <v>528.69601473740204</v>
      </c>
      <c r="L1303">
        <v>479.132900759726</v>
      </c>
      <c r="M1303">
        <v>36.4698436134668</v>
      </c>
      <c r="N1303">
        <v>0.72944489762770104</v>
      </c>
      <c r="O1303">
        <v>31.413972683501999</v>
      </c>
      <c r="P1303">
        <v>95.749182535102904</v>
      </c>
      <c r="Q1303">
        <v>0.144111813440576</v>
      </c>
    </row>
    <row r="1304" spans="1:17" hidden="1" x14ac:dyDescent="0.3">
      <c r="A1304" t="s">
        <v>2757</v>
      </c>
      <c r="B1304" t="s">
        <v>2758</v>
      </c>
      <c r="C1304" t="str">
        <f>IFERROR(VLOOKUP(Table1[[#This Row],[Ticker]],[1]!Table2[[Symbol]:[Industry]],2,FALSE),"-")</f>
        <v>-</v>
      </c>
      <c r="D1304" t="s">
        <v>393</v>
      </c>
      <c r="E1304">
        <v>1408.7188858449999</v>
      </c>
      <c r="F1304">
        <v>84.31</v>
      </c>
      <c r="G1304">
        <v>42.647281928312999</v>
      </c>
      <c r="H1304">
        <v>5.5481949629458898</v>
      </c>
      <c r="I1304">
        <v>2.4138414409223001</v>
      </c>
      <c r="J1304">
        <v>8.7051711572630595</v>
      </c>
      <c r="K1304">
        <v>75.081919667610293</v>
      </c>
      <c r="L1304">
        <v>66.674202921658093</v>
      </c>
      <c r="M1304">
        <v>70.126452745695204</v>
      </c>
      <c r="N1304">
        <v>1.8482395216467999</v>
      </c>
      <c r="O1304">
        <v>5.5628039378484004</v>
      </c>
      <c r="P1304">
        <v>82.885032537960896</v>
      </c>
      <c r="Q1304">
        <v>4.5892630788426002E-2</v>
      </c>
    </row>
    <row r="1305" spans="1:17" hidden="1" x14ac:dyDescent="0.3">
      <c r="A1305" t="s">
        <v>2759</v>
      </c>
      <c r="B1305" t="s">
        <v>2760</v>
      </c>
      <c r="C1305" t="str">
        <f>IFERROR(VLOOKUP(Table1[[#This Row],[Ticker]],[1]!Table2[[Symbol]:[Industry]],2,FALSE),"-")</f>
        <v>-</v>
      </c>
      <c r="D1305" t="s">
        <v>21</v>
      </c>
      <c r="E1305">
        <v>1397.86090362</v>
      </c>
      <c r="F1305">
        <v>377.55</v>
      </c>
      <c r="G1305">
        <v>11.155231743837</v>
      </c>
      <c r="H1305">
        <v>10.307375859966101</v>
      </c>
      <c r="I1305">
        <v>-0.76556516891100801</v>
      </c>
      <c r="J1305">
        <v>2.5463382117664701</v>
      </c>
      <c r="K1305">
        <v>353.10256850411503</v>
      </c>
      <c r="L1305">
        <v>323.30237370076497</v>
      </c>
      <c r="M1305">
        <v>59.191288879511298</v>
      </c>
      <c r="N1305">
        <v>1.8879222074961</v>
      </c>
      <c r="O1305">
        <v>19.136538206859999</v>
      </c>
      <c r="P1305">
        <v>51.992753623188399</v>
      </c>
      <c r="Q1305">
        <v>-3.7315180238239001E-2</v>
      </c>
    </row>
    <row r="1306" spans="1:17" hidden="1" x14ac:dyDescent="0.3">
      <c r="A1306" t="s">
        <v>2761</v>
      </c>
      <c r="B1306" t="s">
        <v>2762</v>
      </c>
      <c r="C1306" t="str">
        <f>IFERROR(VLOOKUP(Table1[[#This Row],[Ticker]],[1]!Table2[[Symbol]:[Industry]],2,FALSE),"-")</f>
        <v>-</v>
      </c>
      <c r="D1306" t="s">
        <v>127</v>
      </c>
      <c r="E1306">
        <v>1397.4660126000001</v>
      </c>
      <c r="F1306">
        <v>2008.65</v>
      </c>
      <c r="G1306">
        <v>233.27583226206301</v>
      </c>
      <c r="H1306">
        <v>-6.3257885765543698</v>
      </c>
      <c r="I1306">
        <v>138.068640892719</v>
      </c>
      <c r="J1306">
        <v>5.87988407306577</v>
      </c>
      <c r="K1306">
        <v>1807.6662901208099</v>
      </c>
      <c r="L1306">
        <v>1325.61874431514</v>
      </c>
      <c r="M1306">
        <v>72.017293894907993</v>
      </c>
      <c r="N1306">
        <v>0.57069874370108897</v>
      </c>
      <c r="O1306">
        <v>15.002613695765801</v>
      </c>
      <c r="P1306">
        <v>259.58646616541301</v>
      </c>
      <c r="Q1306">
        <v>0.23122235757639101</v>
      </c>
    </row>
    <row r="1307" spans="1:17" hidden="1" x14ac:dyDescent="0.3">
      <c r="A1307" t="s">
        <v>2763</v>
      </c>
      <c r="B1307" t="s">
        <v>2764</v>
      </c>
      <c r="C1307" t="str">
        <f>IFERROR(VLOOKUP(Table1[[#This Row],[Ticker]],[1]!Table2[[Symbol]:[Industry]],2,FALSE),"-")</f>
        <v>-</v>
      </c>
      <c r="D1307" t="s">
        <v>77</v>
      </c>
      <c r="E1307">
        <v>1383.841328667</v>
      </c>
      <c r="F1307">
        <v>142.29</v>
      </c>
      <c r="G1307">
        <v>106.417530964166</v>
      </c>
      <c r="H1307">
        <v>0.249093920155534</v>
      </c>
      <c r="I1307">
        <v>28.707026756820401</v>
      </c>
      <c r="J1307">
        <v>10.00713040254</v>
      </c>
      <c r="K1307">
        <v>129.582740936948</v>
      </c>
      <c r="L1307">
        <v>110.068715185713</v>
      </c>
      <c r="M1307">
        <v>27.2066434971895</v>
      </c>
      <c r="N1307">
        <v>0.80241736116038198</v>
      </c>
      <c r="O1307">
        <v>4.6173308032890699</v>
      </c>
      <c r="P1307">
        <v>141.57894736842101</v>
      </c>
    </row>
    <row r="1308" spans="1:17" hidden="1" x14ac:dyDescent="0.3">
      <c r="A1308" t="s">
        <v>2765</v>
      </c>
      <c r="B1308" t="s">
        <v>2766</v>
      </c>
      <c r="C1308" t="str">
        <f>IFERROR(VLOOKUP(Table1[[#This Row],[Ticker]],[1]!Table2[[Symbol]:[Industry]],2,FALSE),"-")</f>
        <v>-</v>
      </c>
      <c r="D1308" t="s">
        <v>130</v>
      </c>
      <c r="E1308">
        <v>1381.67480714</v>
      </c>
      <c r="F1308">
        <v>724.45</v>
      </c>
      <c r="G1308">
        <v>3.1380438196439102</v>
      </c>
      <c r="H1308">
        <v>-6.1870063834429301</v>
      </c>
      <c r="I1308">
        <v>2.04766682589461</v>
      </c>
      <c r="J1308">
        <v>2.3813371838912198</v>
      </c>
      <c r="K1308">
        <v>704.44577257011599</v>
      </c>
      <c r="L1308">
        <v>643.20849080128096</v>
      </c>
      <c r="M1308">
        <v>47.1378899599909</v>
      </c>
      <c r="N1308">
        <v>0.468781381062082</v>
      </c>
      <c r="O1308">
        <v>16.640209814341901</v>
      </c>
      <c r="P1308">
        <v>34.806475623371803</v>
      </c>
      <c r="Q1308">
        <v>5.2399297107450997E-2</v>
      </c>
    </row>
    <row r="1309" spans="1:17" hidden="1" x14ac:dyDescent="0.3">
      <c r="A1309" t="s">
        <v>2767</v>
      </c>
      <c r="B1309" t="s">
        <v>2768</v>
      </c>
      <c r="C1309" t="str">
        <f>IFERROR(VLOOKUP(Table1[[#This Row],[Ticker]],[1]!Table2[[Symbol]:[Industry]],2,FALSE),"-")</f>
        <v>-</v>
      </c>
      <c r="D1309" t="s">
        <v>978</v>
      </c>
      <c r="E1309">
        <v>1380.6812529700001</v>
      </c>
      <c r="F1309">
        <v>74.510000000000005</v>
      </c>
      <c r="G1309">
        <v>-45.189240326866802</v>
      </c>
      <c r="H1309">
        <v>-0.84373986009903201</v>
      </c>
      <c r="I1309">
        <v>-27.135824115434499</v>
      </c>
      <c r="J1309">
        <v>0.62205918413549299</v>
      </c>
      <c r="K1309">
        <v>74.570668916211702</v>
      </c>
      <c r="L1309">
        <v>79.624475350313404</v>
      </c>
      <c r="M1309">
        <v>45.795508064808999</v>
      </c>
      <c r="N1309">
        <v>0.97926688098692105</v>
      </c>
      <c r="O1309">
        <v>47.362770097973403</v>
      </c>
      <c r="P1309">
        <v>20.177419354838701</v>
      </c>
      <c r="Q1309">
        <v>-1.8522032352068001E-2</v>
      </c>
    </row>
    <row r="1310" spans="1:17" hidden="1" x14ac:dyDescent="0.3">
      <c r="A1310" t="s">
        <v>2769</v>
      </c>
      <c r="B1310" t="s">
        <v>2770</v>
      </c>
      <c r="C1310" t="str">
        <f>IFERROR(VLOOKUP(Table1[[#This Row],[Ticker]],[1]!Table2[[Symbol]:[Industry]],2,FALSE),"-")</f>
        <v>-</v>
      </c>
      <c r="D1310" t="s">
        <v>1538</v>
      </c>
      <c r="E1310">
        <v>1380.486057676</v>
      </c>
      <c r="F1310">
        <v>238.04</v>
      </c>
      <c r="G1310">
        <v>-55.822034554816</v>
      </c>
      <c r="H1310">
        <v>-2.2947728824268601</v>
      </c>
      <c r="I1310">
        <v>-27.747815370917898</v>
      </c>
      <c r="J1310">
        <v>3.5942799653773698</v>
      </c>
      <c r="K1310">
        <v>221.84808190660999</v>
      </c>
      <c r="L1310">
        <v>243.57281119197799</v>
      </c>
      <c r="M1310">
        <v>77.233560495505898</v>
      </c>
      <c r="N1310">
        <v>2.0595556139183699</v>
      </c>
      <c r="O1310">
        <v>44.639556377079401</v>
      </c>
      <c r="P1310">
        <v>19.408076247805301</v>
      </c>
      <c r="Q1310">
        <v>9.5057923662109998E-3</v>
      </c>
    </row>
    <row r="1311" spans="1:17" hidden="1" x14ac:dyDescent="0.3">
      <c r="A1311" t="s">
        <v>2771</v>
      </c>
      <c r="B1311" t="s">
        <v>2772</v>
      </c>
      <c r="C1311" t="str">
        <f>IFERROR(VLOOKUP(Table1[[#This Row],[Ticker]],[1]!Table2[[Symbol]:[Industry]],2,FALSE),"-")</f>
        <v>-</v>
      </c>
      <c r="D1311" t="s">
        <v>133</v>
      </c>
      <c r="E1311">
        <v>1378.6411725</v>
      </c>
      <c r="F1311">
        <v>331.05</v>
      </c>
      <c r="G1311">
        <v>82.949795932300802</v>
      </c>
      <c r="H1311">
        <v>10.974392099691</v>
      </c>
      <c r="I1311">
        <v>30.382974925225302</v>
      </c>
      <c r="J1311">
        <v>5.97081178288808</v>
      </c>
      <c r="K1311">
        <v>299.17694985929302</v>
      </c>
      <c r="L1311">
        <v>247.79950574367501</v>
      </c>
      <c r="M1311">
        <v>58.278881336895097</v>
      </c>
      <c r="N1311">
        <v>0.88209191172286905</v>
      </c>
      <c r="O1311">
        <v>14.016009666213501</v>
      </c>
      <c r="P1311">
        <v>118.948412698412</v>
      </c>
    </row>
    <row r="1312" spans="1:17" hidden="1" x14ac:dyDescent="0.3">
      <c r="A1312" t="s">
        <v>2773</v>
      </c>
      <c r="B1312" t="s">
        <v>2774</v>
      </c>
      <c r="C1312" t="str">
        <f>IFERROR(VLOOKUP(Table1[[#This Row],[Ticker]],[1]!Table2[[Symbol]:[Industry]],2,FALSE),"-")</f>
        <v>-</v>
      </c>
      <c r="D1312" t="s">
        <v>290</v>
      </c>
      <c r="E1312">
        <v>1371.8123779499999</v>
      </c>
      <c r="F1312">
        <v>219.1</v>
      </c>
      <c r="G1312">
        <v>691.93890720609204</v>
      </c>
      <c r="H1312">
        <v>8.8616037173709898</v>
      </c>
      <c r="I1312">
        <v>281.07452837034702</v>
      </c>
      <c r="J1312">
        <v>-4.0484858178604197</v>
      </c>
      <c r="K1312">
        <v>219.77257743960999</v>
      </c>
      <c r="L1312">
        <v>134.446722676364</v>
      </c>
      <c r="M1312">
        <v>32.058360632854502</v>
      </c>
      <c r="N1312">
        <v>0.388698929617667</v>
      </c>
      <c r="O1312">
        <v>41.535018624578498</v>
      </c>
      <c r="P1312">
        <v>769.444444444444</v>
      </c>
      <c r="Q1312">
        <v>0.19060759530763199</v>
      </c>
    </row>
    <row r="1313" spans="1:17" hidden="1" x14ac:dyDescent="0.3">
      <c r="A1313" t="s">
        <v>2775</v>
      </c>
      <c r="B1313" t="s">
        <v>2776</v>
      </c>
      <c r="C1313" t="str">
        <f>IFERROR(VLOOKUP(Table1[[#This Row],[Ticker]],[1]!Table2[[Symbol]:[Industry]],2,FALSE),"-")</f>
        <v>-</v>
      </c>
      <c r="D1313" t="s">
        <v>379</v>
      </c>
      <c r="E1313">
        <v>1365.582221424</v>
      </c>
      <c r="F1313">
        <v>68.489999999999995</v>
      </c>
      <c r="G1313">
        <v>-42.222236113294997</v>
      </c>
      <c r="H1313">
        <v>-9.6011743210031497</v>
      </c>
      <c r="I1313">
        <v>-22.913356102272399</v>
      </c>
      <c r="J1313">
        <v>2.93183447666939</v>
      </c>
      <c r="K1313">
        <v>68.909427370006597</v>
      </c>
      <c r="L1313">
        <v>71.554843935802296</v>
      </c>
      <c r="M1313">
        <v>51.196731946628702</v>
      </c>
      <c r="N1313">
        <v>1.5861744561875799</v>
      </c>
      <c r="O1313">
        <v>29.5809607241933</v>
      </c>
      <c r="P1313">
        <v>23.294329432943201</v>
      </c>
      <c r="Q1313">
        <v>-3.9196652044267997E-2</v>
      </c>
    </row>
    <row r="1314" spans="1:17" hidden="1" x14ac:dyDescent="0.3">
      <c r="A1314" t="s">
        <v>2777</v>
      </c>
      <c r="B1314" t="s">
        <v>2778</v>
      </c>
      <c r="C1314" t="str">
        <f>IFERROR(VLOOKUP(Table1[[#This Row],[Ticker]],[1]!Table2[[Symbol]:[Industry]],2,FALSE),"-")</f>
        <v>-</v>
      </c>
      <c r="D1314" t="s">
        <v>68</v>
      </c>
      <c r="E1314">
        <v>1364.16</v>
      </c>
      <c r="F1314">
        <v>227.36</v>
      </c>
      <c r="G1314">
        <v>123.628288917304</v>
      </c>
      <c r="H1314">
        <v>40.843253464314998</v>
      </c>
      <c r="I1314">
        <v>17.6479304858597</v>
      </c>
      <c r="J1314">
        <v>31.085665690084699</v>
      </c>
      <c r="K1314">
        <v>172.64955881516801</v>
      </c>
      <c r="L1314">
        <v>145.86265139611001</v>
      </c>
      <c r="M1314">
        <v>68.4849698928398</v>
      </c>
      <c r="N1314">
        <v>3.4920854329436102</v>
      </c>
      <c r="O1314">
        <v>10.837438423645301</v>
      </c>
      <c r="P1314">
        <v>160.58452722063001</v>
      </c>
      <c r="Q1314">
        <v>6.1668838990590003E-2</v>
      </c>
    </row>
    <row r="1315" spans="1:17" hidden="1" x14ac:dyDescent="0.3">
      <c r="A1315" t="s">
        <v>2779</v>
      </c>
      <c r="B1315" t="s">
        <v>2780</v>
      </c>
      <c r="C1315" t="str">
        <f>IFERROR(VLOOKUP(Table1[[#This Row],[Ticker]],[1]!Table2[[Symbol]:[Industry]],2,FALSE),"-")</f>
        <v>-</v>
      </c>
      <c r="D1315" t="s">
        <v>293</v>
      </c>
      <c r="E1315">
        <v>1362.25358424</v>
      </c>
      <c r="F1315">
        <v>315.55</v>
      </c>
      <c r="G1315">
        <v>55.562564943912001</v>
      </c>
      <c r="H1315">
        <v>5.6616471644777198</v>
      </c>
      <c r="I1315">
        <v>30.034382417766199</v>
      </c>
      <c r="J1315">
        <v>2.8118007211383298</v>
      </c>
      <c r="K1315">
        <v>296.09983941422399</v>
      </c>
      <c r="L1315">
        <v>231.76681279984999</v>
      </c>
      <c r="M1315">
        <v>52.869048622383801</v>
      </c>
      <c r="N1315">
        <v>0.64220667806818399</v>
      </c>
      <c r="O1315">
        <v>7.1145618760893603</v>
      </c>
      <c r="P1315">
        <v>144.044856921887</v>
      </c>
      <c r="Q1315">
        <v>0.118940989500619</v>
      </c>
    </row>
    <row r="1316" spans="1:17" hidden="1" x14ac:dyDescent="0.3">
      <c r="A1316" t="s">
        <v>2781</v>
      </c>
      <c r="B1316" t="s">
        <v>2782</v>
      </c>
      <c r="C1316" t="str">
        <f>IFERROR(VLOOKUP(Table1[[#This Row],[Ticker]],[1]!Table2[[Symbol]:[Industry]],2,FALSE),"-")</f>
        <v>-</v>
      </c>
      <c r="D1316" t="s">
        <v>533</v>
      </c>
      <c r="E1316">
        <v>1357.81103676</v>
      </c>
      <c r="F1316">
        <v>560.4</v>
      </c>
      <c r="G1316">
        <v>7.4204244429091304</v>
      </c>
      <c r="H1316">
        <v>0.45698149658243697</v>
      </c>
      <c r="I1316">
        <v>7.2718665120620702</v>
      </c>
      <c r="J1316">
        <v>4.0284021156662204</v>
      </c>
      <c r="K1316">
        <v>567.46181005449102</v>
      </c>
      <c r="L1316">
        <v>479.58832226097201</v>
      </c>
      <c r="M1316">
        <v>36.756293206967399</v>
      </c>
      <c r="N1316">
        <v>0.38635219497114998</v>
      </c>
      <c r="O1316">
        <v>21.3418986438258</v>
      </c>
      <c r="P1316">
        <v>66.019848911272305</v>
      </c>
      <c r="Q1316">
        <v>0.159362081759889</v>
      </c>
    </row>
    <row r="1317" spans="1:17" hidden="1" x14ac:dyDescent="0.3">
      <c r="A1317" t="s">
        <v>2783</v>
      </c>
      <c r="B1317" t="s">
        <v>2784</v>
      </c>
      <c r="C1317" t="str">
        <f>IFERROR(VLOOKUP(Table1[[#This Row],[Ticker]],[1]!Table2[[Symbol]:[Industry]],2,FALSE),"-")</f>
        <v>-</v>
      </c>
      <c r="D1317" t="s">
        <v>95</v>
      </c>
      <c r="E1317">
        <v>1353.3749399999999</v>
      </c>
      <c r="F1317">
        <v>845.5</v>
      </c>
      <c r="G1317">
        <v>-5.5249196176359696</v>
      </c>
      <c r="H1317">
        <v>1.1577763731002799</v>
      </c>
      <c r="I1317">
        <v>-17.1965336292632</v>
      </c>
      <c r="J1317">
        <v>-1.54692533436359</v>
      </c>
      <c r="K1317">
        <v>808.45305154534401</v>
      </c>
      <c r="L1317">
        <v>805.34039161389398</v>
      </c>
      <c r="M1317">
        <v>61.788900928237702</v>
      </c>
      <c r="N1317">
        <v>2.2977745674680898</v>
      </c>
      <c r="O1317">
        <v>23.761088113542201</v>
      </c>
      <c r="P1317">
        <v>22.350047029881999</v>
      </c>
      <c r="Q1317">
        <v>-8.3876966518142998E-2</v>
      </c>
    </row>
    <row r="1318" spans="1:17" hidden="1" x14ac:dyDescent="0.3">
      <c r="A1318" t="s">
        <v>2785</v>
      </c>
      <c r="B1318" t="s">
        <v>2786</v>
      </c>
      <c r="C1318" t="str">
        <f>IFERROR(VLOOKUP(Table1[[#This Row],[Ticker]],[1]!Table2[[Symbol]:[Industry]],2,FALSE),"-")</f>
        <v>-</v>
      </c>
      <c r="D1318" t="s">
        <v>287</v>
      </c>
      <c r="E1318">
        <v>1350.0251553209901</v>
      </c>
      <c r="F1318">
        <v>143.69</v>
      </c>
      <c r="G1318">
        <v>5.6361062252080396</v>
      </c>
      <c r="H1318">
        <v>21.332829829978301</v>
      </c>
      <c r="I1318">
        <v>35.065077762161899</v>
      </c>
      <c r="J1318">
        <v>27.2806335151671</v>
      </c>
      <c r="K1318">
        <v>116.697710939386</v>
      </c>
      <c r="L1318">
        <v>107.98316021171701</v>
      </c>
      <c r="M1318">
        <v>85.662903250873001</v>
      </c>
      <c r="N1318">
        <v>2.6742254856422698</v>
      </c>
      <c r="O1318">
        <v>6.6880089080659699</v>
      </c>
      <c r="P1318">
        <v>75.445665445665398</v>
      </c>
      <c r="Q1318">
        <v>-1.9966760703888E-2</v>
      </c>
    </row>
    <row r="1319" spans="1:17" hidden="1" x14ac:dyDescent="0.3">
      <c r="A1319" t="s">
        <v>2787</v>
      </c>
      <c r="B1319" t="s">
        <v>2788</v>
      </c>
      <c r="C1319" t="str">
        <f>IFERROR(VLOOKUP(Table1[[#This Row],[Ticker]],[1]!Table2[[Symbol]:[Industry]],2,FALSE),"-")</f>
        <v>-</v>
      </c>
      <c r="D1319" t="s">
        <v>57</v>
      </c>
      <c r="E1319">
        <v>1348.0710724799901</v>
      </c>
      <c r="F1319">
        <v>331.2</v>
      </c>
      <c r="G1319">
        <v>140.78614029019801</v>
      </c>
      <c r="H1319">
        <v>3.6275583760249801</v>
      </c>
      <c r="I1319">
        <v>-8.5220044481201196</v>
      </c>
      <c r="J1319">
        <v>-4.5942628206759304</v>
      </c>
      <c r="K1319">
        <v>313.01958149997</v>
      </c>
      <c r="L1319">
        <v>266.23470417849302</v>
      </c>
      <c r="M1319">
        <v>50.175886904786701</v>
      </c>
      <c r="N1319">
        <v>0.861546063325208</v>
      </c>
      <c r="O1319">
        <v>10.809178743961301</v>
      </c>
      <c r="P1319">
        <v>178.20243595127999</v>
      </c>
      <c r="Q1319">
        <v>8.5567984148922999E-2</v>
      </c>
    </row>
    <row r="1320" spans="1:17" hidden="1" x14ac:dyDescent="0.3">
      <c r="A1320" t="s">
        <v>2789</v>
      </c>
      <c r="B1320" t="s">
        <v>2790</v>
      </c>
      <c r="C1320" t="str">
        <f>IFERROR(VLOOKUP(Table1[[#This Row],[Ticker]],[1]!Table2[[Symbol]:[Industry]],2,FALSE),"-")</f>
        <v>-</v>
      </c>
      <c r="D1320" t="s">
        <v>924</v>
      </c>
      <c r="E1320">
        <v>1346.799696</v>
      </c>
      <c r="F1320">
        <v>88.44</v>
      </c>
      <c r="G1320">
        <v>-22.750914933795201</v>
      </c>
      <c r="H1320">
        <v>-2.0375408953894301E-2</v>
      </c>
      <c r="I1320">
        <v>-18.872286500987698</v>
      </c>
      <c r="J1320">
        <v>-8.2697591264735398E-3</v>
      </c>
      <c r="K1320">
        <v>87.742854407313501</v>
      </c>
      <c r="L1320">
        <v>89.169037433211997</v>
      </c>
      <c r="M1320">
        <v>54.668631329351399</v>
      </c>
      <c r="N1320">
        <v>0.60598168235532501</v>
      </c>
      <c r="O1320">
        <v>30.766621438263201</v>
      </c>
      <c r="P1320">
        <v>19.513513513513502</v>
      </c>
      <c r="Q1320">
        <v>-1.223416228453E-3</v>
      </c>
    </row>
    <row r="1321" spans="1:17" hidden="1" x14ac:dyDescent="0.3">
      <c r="A1321" t="s">
        <v>2791</v>
      </c>
      <c r="B1321" t="s">
        <v>2792</v>
      </c>
      <c r="C1321" t="str">
        <f>IFERROR(VLOOKUP(Table1[[#This Row],[Ticker]],[1]!Table2[[Symbol]:[Industry]],2,FALSE),"-")</f>
        <v>-</v>
      </c>
      <c r="D1321" t="s">
        <v>258</v>
      </c>
      <c r="E1321">
        <v>1346.16434</v>
      </c>
      <c r="F1321">
        <v>1557.7</v>
      </c>
      <c r="G1321">
        <v>105.15768607245499</v>
      </c>
      <c r="H1321">
        <v>2.08121541788167</v>
      </c>
      <c r="I1321">
        <v>141.501984766969</v>
      </c>
      <c r="J1321">
        <v>-4.4355633286293603</v>
      </c>
      <c r="K1321">
        <v>1424.9458219599201</v>
      </c>
      <c r="L1321">
        <v>1020.83182977759</v>
      </c>
      <c r="M1321">
        <v>54.115056767433003</v>
      </c>
      <c r="N1321">
        <v>1.1396246221435999</v>
      </c>
      <c r="O1321">
        <v>8.7468703858252397</v>
      </c>
      <c r="P1321">
        <v>275.34939759036098</v>
      </c>
      <c r="Q1321">
        <v>0.249541260621294</v>
      </c>
    </row>
    <row r="1322" spans="1:17" hidden="1" x14ac:dyDescent="0.3">
      <c r="A1322" t="s">
        <v>2793</v>
      </c>
      <c r="B1322" t="s">
        <v>2794</v>
      </c>
      <c r="C1322" t="str">
        <f>IFERROR(VLOOKUP(Table1[[#This Row],[Ticker]],[1]!Table2[[Symbol]:[Industry]],2,FALSE),"-")</f>
        <v>-</v>
      </c>
      <c r="E1322">
        <v>1344.07644</v>
      </c>
      <c r="F1322">
        <v>1244.4000000000001</v>
      </c>
      <c r="G1322">
        <v>-15.6038148116728</v>
      </c>
      <c r="H1322">
        <v>-12.8142057431441</v>
      </c>
      <c r="I1322">
        <v>-36.939774844974501</v>
      </c>
      <c r="J1322">
        <v>-8.7288967981033103</v>
      </c>
      <c r="K1322">
        <v>1314.1947210765099</v>
      </c>
      <c r="L1322">
        <v>1353.1367175289899</v>
      </c>
      <c r="M1322">
        <v>36.315273671278497</v>
      </c>
      <c r="N1322">
        <v>0.26996525716818198</v>
      </c>
      <c r="O1322">
        <v>45.853423336547699</v>
      </c>
      <c r="P1322">
        <v>23.820895522388</v>
      </c>
      <c r="Q1322">
        <v>0.22417349982843399</v>
      </c>
    </row>
    <row r="1323" spans="1:17" hidden="1" x14ac:dyDescent="0.3">
      <c r="A1323" t="s">
        <v>2795</v>
      </c>
      <c r="B1323" t="s">
        <v>2796</v>
      </c>
      <c r="C1323" t="str">
        <f>IFERROR(VLOOKUP(Table1[[#This Row],[Ticker]],[1]!Table2[[Symbol]:[Industry]],2,FALSE),"-")</f>
        <v>-</v>
      </c>
      <c r="D1323" t="s">
        <v>628</v>
      </c>
      <c r="E1323">
        <v>1343.07188372</v>
      </c>
      <c r="F1323">
        <v>372.4</v>
      </c>
      <c r="G1323">
        <v>18.0584298686985</v>
      </c>
      <c r="H1323">
        <v>24.767951997247899</v>
      </c>
      <c r="I1323">
        <v>0.537181694243415</v>
      </c>
      <c r="J1323">
        <v>18.594407392205898</v>
      </c>
      <c r="K1323">
        <v>304.26216301106803</v>
      </c>
      <c r="L1323">
        <v>290.21193424022698</v>
      </c>
      <c r="M1323">
        <v>77.880518997604597</v>
      </c>
      <c r="N1323">
        <v>2.6524985046993299</v>
      </c>
      <c r="O1323">
        <v>3.2491944146079499</v>
      </c>
      <c r="P1323">
        <v>65.511111111111006</v>
      </c>
      <c r="Q1323">
        <v>-2.8251967166998002E-2</v>
      </c>
    </row>
    <row r="1324" spans="1:17" hidden="1" x14ac:dyDescent="0.3">
      <c r="A1324" t="s">
        <v>2797</v>
      </c>
      <c r="B1324" t="s">
        <v>2798</v>
      </c>
      <c r="C1324" t="str">
        <f>IFERROR(VLOOKUP(Table1[[#This Row],[Ticker]],[1]!Table2[[Symbol]:[Industry]],2,FALSE),"-")</f>
        <v>-</v>
      </c>
      <c r="D1324" t="s">
        <v>127</v>
      </c>
      <c r="E1324">
        <v>1341.8344157399999</v>
      </c>
      <c r="F1324">
        <v>838.95</v>
      </c>
      <c r="G1324">
        <v>5.4857685787799904</v>
      </c>
      <c r="H1324">
        <v>-3.45564337527943</v>
      </c>
      <c r="I1324">
        <v>-31.4930378354364</v>
      </c>
      <c r="J1324">
        <v>-0.37245522723805302</v>
      </c>
      <c r="K1324">
        <v>851.06738655351205</v>
      </c>
      <c r="L1324">
        <v>853.49877890870096</v>
      </c>
      <c r="M1324">
        <v>46.911503557310802</v>
      </c>
      <c r="N1324">
        <v>1.1212753837387901</v>
      </c>
      <c r="O1324">
        <v>28.732344001430299</v>
      </c>
      <c r="P1324">
        <v>33.1666666666666</v>
      </c>
      <c r="Q1324">
        <v>8.8690291939408999E-2</v>
      </c>
    </row>
    <row r="1325" spans="1:17" hidden="1" x14ac:dyDescent="0.3">
      <c r="A1325" t="s">
        <v>2799</v>
      </c>
      <c r="B1325" t="s">
        <v>2800</v>
      </c>
      <c r="C1325" t="str">
        <f>IFERROR(VLOOKUP(Table1[[#This Row],[Ticker]],[1]!Table2[[Symbol]:[Industry]],2,FALSE),"-")</f>
        <v>-</v>
      </c>
      <c r="D1325" t="s">
        <v>21</v>
      </c>
      <c r="E1325">
        <v>1340.40572916</v>
      </c>
      <c r="F1325">
        <v>775.65</v>
      </c>
      <c r="G1325">
        <v>626.38223363667896</v>
      </c>
      <c r="H1325">
        <v>-8.90502437724634</v>
      </c>
      <c r="I1325">
        <v>313.45304015623702</v>
      </c>
      <c r="J1325">
        <v>7.1502528454226697</v>
      </c>
      <c r="K1325">
        <v>691.78777188252002</v>
      </c>
      <c r="M1325">
        <v>48.6466075240767</v>
      </c>
      <c r="N1325">
        <v>0.36535899926888099</v>
      </c>
      <c r="O1325">
        <v>28.666279894282201</v>
      </c>
      <c r="P1325">
        <v>731.79624664879304</v>
      </c>
    </row>
    <row r="1326" spans="1:17" hidden="1" x14ac:dyDescent="0.3">
      <c r="A1326" t="s">
        <v>2801</v>
      </c>
      <c r="B1326" t="s">
        <v>2802</v>
      </c>
      <c r="C1326" t="str">
        <f>IFERROR(VLOOKUP(Table1[[#This Row],[Ticker]],[1]!Table2[[Symbol]:[Industry]],2,FALSE),"-")</f>
        <v>-</v>
      </c>
      <c r="D1326" t="s">
        <v>413</v>
      </c>
      <c r="E1326">
        <v>1336.0088849599999</v>
      </c>
      <c r="F1326">
        <v>4186.1000000000004</v>
      </c>
      <c r="G1326">
        <v>24.602357065880199</v>
      </c>
      <c r="H1326">
        <v>-1.9635993116319399</v>
      </c>
      <c r="I1326">
        <v>9.4256891183014897</v>
      </c>
      <c r="J1326">
        <v>0.73179001458474802</v>
      </c>
      <c r="K1326">
        <v>3774.4144712562702</v>
      </c>
      <c r="L1326">
        <v>3295.2098795841198</v>
      </c>
      <c r="M1326">
        <v>58.583151714825497</v>
      </c>
      <c r="N1326">
        <v>0.45485392726275597</v>
      </c>
      <c r="O1326">
        <v>8.7814433482238599</v>
      </c>
      <c r="P1326">
        <v>72.622680412371096</v>
      </c>
      <c r="Q1326">
        <v>6.32048651748E-3</v>
      </c>
    </row>
    <row r="1327" spans="1:17" hidden="1" x14ac:dyDescent="0.3">
      <c r="A1327" t="s">
        <v>2803</v>
      </c>
      <c r="B1327" t="s">
        <v>2804</v>
      </c>
      <c r="C1327" t="str">
        <f>IFERROR(VLOOKUP(Table1[[#This Row],[Ticker]],[1]!Table2[[Symbol]:[Industry]],2,FALSE),"-")</f>
        <v>-</v>
      </c>
      <c r="D1327" t="s">
        <v>198</v>
      </c>
      <c r="E1327">
        <v>1330.5987485000001</v>
      </c>
      <c r="F1327">
        <v>146.05000000000001</v>
      </c>
      <c r="G1327">
        <v>14.882821342078</v>
      </c>
      <c r="H1327">
        <v>8.7083083539539405</v>
      </c>
      <c r="I1327">
        <v>-12.3550139381372</v>
      </c>
      <c r="J1327">
        <v>7.8571260996032999</v>
      </c>
      <c r="K1327">
        <v>135.52089720656099</v>
      </c>
      <c r="L1327">
        <v>127.74812257454001</v>
      </c>
      <c r="M1327">
        <v>67.774932732510294</v>
      </c>
      <c r="N1327">
        <v>1.40562868163343</v>
      </c>
      <c r="O1327">
        <v>6.8127353646011599</v>
      </c>
      <c r="P1327">
        <v>45.323383084577102</v>
      </c>
      <c r="Q1327">
        <v>7.7719492454806E-2</v>
      </c>
    </row>
    <row r="1328" spans="1:17" hidden="1" x14ac:dyDescent="0.3">
      <c r="A1328" t="s">
        <v>2805</v>
      </c>
      <c r="B1328" t="s">
        <v>2806</v>
      </c>
      <c r="C1328" t="str">
        <f>IFERROR(VLOOKUP(Table1[[#This Row],[Ticker]],[1]!Table2[[Symbol]:[Industry]],2,FALSE),"-")</f>
        <v>-</v>
      </c>
      <c r="D1328" t="s">
        <v>771</v>
      </c>
      <c r="E1328">
        <v>1324.491</v>
      </c>
      <c r="F1328">
        <v>247.8</v>
      </c>
      <c r="G1328">
        <v>-50.426389530359899</v>
      </c>
      <c r="H1328">
        <v>-18.208249630291402</v>
      </c>
      <c r="I1328">
        <v>-38.961997635322298</v>
      </c>
      <c r="J1328">
        <v>-2.1820304174045302</v>
      </c>
      <c r="K1328">
        <v>276.46072772964999</v>
      </c>
      <c r="M1328">
        <v>34.042400834610802</v>
      </c>
      <c r="N1328">
        <v>0.65037964049259001</v>
      </c>
      <c r="O1328">
        <v>88.0548829701372</v>
      </c>
      <c r="P1328">
        <v>8.6842105263158</v>
      </c>
    </row>
    <row r="1329" spans="1:17" hidden="1" x14ac:dyDescent="0.3">
      <c r="A1329" t="s">
        <v>2807</v>
      </c>
      <c r="B1329" t="s">
        <v>2808</v>
      </c>
      <c r="C1329" t="str">
        <f>IFERROR(VLOOKUP(Table1[[#This Row],[Ticker]],[1]!Table2[[Symbol]:[Industry]],2,FALSE),"-")</f>
        <v>-</v>
      </c>
      <c r="D1329" t="s">
        <v>133</v>
      </c>
      <c r="E1329">
        <v>1323.0879106949999</v>
      </c>
      <c r="F1329">
        <v>321.45</v>
      </c>
      <c r="G1329">
        <v>59.821386942046402</v>
      </c>
      <c r="H1329">
        <v>-5.3827421712550096</v>
      </c>
      <c r="I1329">
        <v>-31.287624904075599</v>
      </c>
      <c r="J1329">
        <v>-8.2877449024305498</v>
      </c>
      <c r="K1329">
        <v>346.83083792104702</v>
      </c>
      <c r="L1329">
        <v>313.82553066576298</v>
      </c>
      <c r="M1329">
        <v>16.438401534444999</v>
      </c>
      <c r="N1329">
        <v>1.0145007281129299</v>
      </c>
      <c r="O1329">
        <v>29.413594649245599</v>
      </c>
      <c r="P1329">
        <v>102.743614001892</v>
      </c>
      <c r="Q1329">
        <v>9.1869427723470995E-2</v>
      </c>
    </row>
    <row r="1330" spans="1:17" hidden="1" x14ac:dyDescent="0.3">
      <c r="A1330" t="s">
        <v>2809</v>
      </c>
      <c r="B1330" t="s">
        <v>2810</v>
      </c>
      <c r="C1330" t="str">
        <f>IFERROR(VLOOKUP(Table1[[#This Row],[Ticker]],[1]!Table2[[Symbol]:[Industry]],2,FALSE),"-")</f>
        <v>-</v>
      </c>
      <c r="D1330" t="s">
        <v>60</v>
      </c>
      <c r="E1330">
        <v>1315.4523864</v>
      </c>
      <c r="F1330">
        <v>656.75</v>
      </c>
      <c r="G1330">
        <v>23.7864978530204</v>
      </c>
      <c r="H1330">
        <v>3.40715862992203</v>
      </c>
      <c r="I1330">
        <v>-14.5637561326065</v>
      </c>
      <c r="J1330">
        <v>3.9063867712799798</v>
      </c>
      <c r="K1330">
        <v>627.22863287656799</v>
      </c>
      <c r="L1330">
        <v>590.62761450837399</v>
      </c>
      <c r="M1330">
        <v>62.891408291265599</v>
      </c>
      <c r="N1330">
        <v>0.759190818383638</v>
      </c>
      <c r="O1330">
        <v>14.982870194137799</v>
      </c>
      <c r="P1330">
        <v>61.661538461538399</v>
      </c>
      <c r="Q1330">
        <v>4.9753213809424997E-2</v>
      </c>
    </row>
    <row r="1331" spans="1:17" hidden="1" x14ac:dyDescent="0.3">
      <c r="A1331" t="s">
        <v>2811</v>
      </c>
      <c r="B1331" t="s">
        <v>2812</v>
      </c>
      <c r="C1331" t="str">
        <f>IFERROR(VLOOKUP(Table1[[#This Row],[Ticker]],[1]!Table2[[Symbol]:[Industry]],2,FALSE),"-")</f>
        <v>-</v>
      </c>
      <c r="D1331" t="s">
        <v>978</v>
      </c>
      <c r="E1331">
        <v>1313.2861622</v>
      </c>
      <c r="F1331">
        <v>344.35</v>
      </c>
      <c r="G1331">
        <v>-32.927583055892597</v>
      </c>
      <c r="H1331">
        <v>-6.0001890616144697</v>
      </c>
      <c r="I1331">
        <v>-20.684360684823499</v>
      </c>
      <c r="J1331">
        <v>3.2960166467527299</v>
      </c>
      <c r="K1331">
        <v>337.52548037855598</v>
      </c>
      <c r="L1331">
        <v>350.029634183371</v>
      </c>
      <c r="M1331">
        <v>65.541503410588604</v>
      </c>
      <c r="N1331">
        <v>0.89375826384855295</v>
      </c>
      <c r="O1331">
        <v>55.597502541019203</v>
      </c>
      <c r="P1331">
        <v>25.218181818181801</v>
      </c>
      <c r="Q1331">
        <v>4.3363667493500999E-2</v>
      </c>
    </row>
    <row r="1332" spans="1:17" hidden="1" x14ac:dyDescent="0.3">
      <c r="A1332" t="s">
        <v>2813</v>
      </c>
      <c r="B1332" t="s">
        <v>2814</v>
      </c>
      <c r="C1332" t="str">
        <f>IFERROR(VLOOKUP(Table1[[#This Row],[Ticker]],[1]!Table2[[Symbol]:[Industry]],2,FALSE),"-")</f>
        <v>-</v>
      </c>
      <c r="E1332">
        <v>1312.0834881599999</v>
      </c>
      <c r="F1332">
        <v>55.78</v>
      </c>
      <c r="G1332">
        <v>-62.430652226758397</v>
      </c>
      <c r="H1332">
        <v>2.6299906063153702</v>
      </c>
      <c r="I1332">
        <v>-58.610734396658302</v>
      </c>
      <c r="J1332">
        <v>10.7987732814103</v>
      </c>
      <c r="K1332">
        <v>54.682962100151997</v>
      </c>
      <c r="L1332">
        <v>63.933400759211104</v>
      </c>
      <c r="M1332">
        <v>75.227227296898505</v>
      </c>
      <c r="N1332">
        <v>1.8897552310666501</v>
      </c>
      <c r="O1332">
        <v>97.203298673359598</v>
      </c>
      <c r="P1332">
        <v>26.743921835946299</v>
      </c>
      <c r="Q1332">
        <v>0.15562563446337799</v>
      </c>
    </row>
    <row r="1333" spans="1:17" hidden="1" x14ac:dyDescent="0.3">
      <c r="A1333" t="s">
        <v>2815</v>
      </c>
      <c r="B1333" t="s">
        <v>2816</v>
      </c>
      <c r="C1333" t="str">
        <f>IFERROR(VLOOKUP(Table1[[#This Row],[Ticker]],[1]!Table2[[Symbol]:[Industry]],2,FALSE),"-")</f>
        <v>-</v>
      </c>
      <c r="D1333" t="s">
        <v>127</v>
      </c>
      <c r="E1333">
        <v>1303.8405372299901</v>
      </c>
      <c r="F1333">
        <v>1036.05</v>
      </c>
      <c r="G1333">
        <v>172.693695100978</v>
      </c>
      <c r="H1333">
        <v>-1.7049403444353499</v>
      </c>
      <c r="I1333">
        <v>45.619954847568899</v>
      </c>
      <c r="J1333">
        <v>-5.7465574191824196</v>
      </c>
      <c r="K1333">
        <v>1031.7347585074399</v>
      </c>
      <c r="M1333">
        <v>30.597460409886398</v>
      </c>
      <c r="N1333">
        <v>0.47807388958073799</v>
      </c>
      <c r="O1333">
        <v>39.2307321075237</v>
      </c>
      <c r="P1333">
        <v>230.478468899521</v>
      </c>
    </row>
    <row r="1334" spans="1:17" hidden="1" x14ac:dyDescent="0.3">
      <c r="A1334" t="s">
        <v>2817</v>
      </c>
      <c r="B1334" t="s">
        <v>2818</v>
      </c>
      <c r="C1334" t="str">
        <f>IFERROR(VLOOKUP(Table1[[#This Row],[Ticker]],[1]!Table2[[Symbol]:[Industry]],2,FALSE),"-")</f>
        <v>-</v>
      </c>
      <c r="D1334" t="s">
        <v>130</v>
      </c>
      <c r="E1334">
        <v>1295.9672</v>
      </c>
      <c r="F1334">
        <v>640.29999999999995</v>
      </c>
      <c r="G1334">
        <v>-5.5334953576556396</v>
      </c>
      <c r="H1334">
        <v>-5.3691159563876596</v>
      </c>
      <c r="I1334">
        <v>-24.1393430141209</v>
      </c>
      <c r="J1334">
        <v>-4.7480821787594802</v>
      </c>
      <c r="K1334">
        <v>651.28558885065002</v>
      </c>
      <c r="L1334">
        <v>634.79840110888199</v>
      </c>
      <c r="M1334">
        <v>40.955281467443498</v>
      </c>
      <c r="N1334">
        <v>1.04271876579492</v>
      </c>
      <c r="O1334">
        <v>16.6640637201312</v>
      </c>
      <c r="P1334">
        <v>28.561389418733</v>
      </c>
      <c r="Q1334">
        <v>8.8859894098743994E-2</v>
      </c>
    </row>
    <row r="1335" spans="1:17" hidden="1" x14ac:dyDescent="0.3">
      <c r="A1335" t="s">
        <v>2819</v>
      </c>
      <c r="B1335" t="s">
        <v>2820</v>
      </c>
      <c r="C1335" t="str">
        <f>IFERROR(VLOOKUP(Table1[[#This Row],[Ticker]],[1]!Table2[[Symbol]:[Industry]],2,FALSE),"-")</f>
        <v>-</v>
      </c>
      <c r="D1335" t="s">
        <v>255</v>
      </c>
      <c r="E1335">
        <v>1294.0909886249999</v>
      </c>
      <c r="F1335">
        <v>458.95</v>
      </c>
      <c r="G1335">
        <v>72.326024828525902</v>
      </c>
      <c r="H1335">
        <v>17.561726238543201</v>
      </c>
      <c r="I1335">
        <v>-12.789315168197099</v>
      </c>
      <c r="J1335">
        <v>9.9053581781968099</v>
      </c>
      <c r="K1335">
        <v>410.56252165335201</v>
      </c>
      <c r="L1335">
        <v>363.99372597280399</v>
      </c>
      <c r="M1335">
        <v>72.097328226668594</v>
      </c>
      <c r="N1335">
        <v>2.0563511607414999</v>
      </c>
      <c r="O1335">
        <v>14.391545920034799</v>
      </c>
      <c r="P1335">
        <v>107.154141277364</v>
      </c>
      <c r="Q1335">
        <v>0.120272317205454</v>
      </c>
    </row>
    <row r="1336" spans="1:17" hidden="1" x14ac:dyDescent="0.3">
      <c r="A1336" t="s">
        <v>2821</v>
      </c>
      <c r="B1336" t="s">
        <v>2822</v>
      </c>
      <c r="C1336" t="str">
        <f>IFERROR(VLOOKUP(Table1[[#This Row],[Ticker]],[1]!Table2[[Symbol]:[Industry]],2,FALSE),"-")</f>
        <v>-</v>
      </c>
      <c r="D1336" t="s">
        <v>231</v>
      </c>
      <c r="E1336">
        <v>1290.6522365999999</v>
      </c>
      <c r="F1336">
        <v>753.1</v>
      </c>
      <c r="G1336">
        <v>130.67622840683501</v>
      </c>
      <c r="H1336">
        <v>9.6572000981222796</v>
      </c>
      <c r="I1336">
        <v>18.5993148269845</v>
      </c>
      <c r="J1336">
        <v>8.6109025075112005</v>
      </c>
      <c r="K1336">
        <v>704.04172050142802</v>
      </c>
      <c r="L1336">
        <v>608.85893828254802</v>
      </c>
      <c r="M1336">
        <v>63.198569299688401</v>
      </c>
      <c r="N1336">
        <v>0.70951205720638999</v>
      </c>
      <c r="O1336">
        <v>9.4144203956977695</v>
      </c>
      <c r="P1336">
        <v>161.493055555555</v>
      </c>
      <c r="Q1336">
        <v>0.12584313011742701</v>
      </c>
    </row>
    <row r="1337" spans="1:17" hidden="1" x14ac:dyDescent="0.3">
      <c r="A1337" t="s">
        <v>2823</v>
      </c>
      <c r="B1337" t="s">
        <v>2824</v>
      </c>
      <c r="C1337" t="str">
        <f>IFERROR(VLOOKUP(Table1[[#This Row],[Ticker]],[1]!Table2[[Symbol]:[Industry]],2,FALSE),"-")</f>
        <v>-</v>
      </c>
      <c r="D1337" t="s">
        <v>628</v>
      </c>
      <c r="E1337">
        <v>1290.421192242</v>
      </c>
      <c r="F1337">
        <v>49.42</v>
      </c>
      <c r="G1337">
        <v>-15.1295315411455</v>
      </c>
      <c r="H1337">
        <v>5.7053504006001399</v>
      </c>
      <c r="I1337">
        <v>-38.4038599510815</v>
      </c>
      <c r="J1337">
        <v>7.9220286451218902</v>
      </c>
      <c r="K1337">
        <v>45.411693259274301</v>
      </c>
      <c r="L1337">
        <v>47.259400473894502</v>
      </c>
      <c r="M1337">
        <v>70.884100226026902</v>
      </c>
      <c r="N1337">
        <v>1.94081850941178</v>
      </c>
      <c r="O1337">
        <v>35.774989882638501</v>
      </c>
      <c r="P1337">
        <v>35.769230769230703</v>
      </c>
      <c r="Q1337">
        <v>-3.1832851537331001E-2</v>
      </c>
    </row>
    <row r="1338" spans="1:17" hidden="1" x14ac:dyDescent="0.3">
      <c r="A1338" t="s">
        <v>2825</v>
      </c>
      <c r="B1338" t="s">
        <v>2826</v>
      </c>
      <c r="C1338" t="str">
        <f>IFERROR(VLOOKUP(Table1[[#This Row],[Ticker]],[1]!Table2[[Symbol]:[Industry]],2,FALSE),"-")</f>
        <v>-</v>
      </c>
      <c r="D1338" t="s">
        <v>198</v>
      </c>
      <c r="E1338">
        <v>1289.5822499999999</v>
      </c>
      <c r="F1338">
        <v>119.13</v>
      </c>
      <c r="G1338">
        <v>-30.531569745125399</v>
      </c>
      <c r="H1338">
        <v>6.3931404460202303</v>
      </c>
      <c r="I1338">
        <v>-26.6017975638682</v>
      </c>
      <c r="J1338">
        <v>10.415437308022</v>
      </c>
      <c r="K1338">
        <v>111.079130667876</v>
      </c>
      <c r="L1338">
        <v>111.106512939021</v>
      </c>
      <c r="M1338">
        <v>69.7825520820262</v>
      </c>
      <c r="N1338">
        <v>1.9001325435504799</v>
      </c>
      <c r="O1338">
        <v>20.876353563334099</v>
      </c>
      <c r="P1338">
        <v>31.999999999999901</v>
      </c>
      <c r="Q1338">
        <v>1.9800689890886E-2</v>
      </c>
    </row>
    <row r="1339" spans="1:17" hidden="1" x14ac:dyDescent="0.3">
      <c r="A1339" t="s">
        <v>2827</v>
      </c>
      <c r="B1339" t="s">
        <v>2828</v>
      </c>
      <c r="C1339" t="str">
        <f>IFERROR(VLOOKUP(Table1[[#This Row],[Ticker]],[1]!Table2[[Symbol]:[Industry]],2,FALSE),"-")</f>
        <v>-</v>
      </c>
      <c r="D1339" t="s">
        <v>978</v>
      </c>
      <c r="E1339">
        <v>1286.4837613</v>
      </c>
      <c r="F1339">
        <v>642.65</v>
      </c>
      <c r="G1339">
        <v>-16.671463042648998</v>
      </c>
      <c r="H1339">
        <v>-2.4948875613259398</v>
      </c>
      <c r="I1339">
        <v>-10.7143453867458</v>
      </c>
      <c r="J1339">
        <v>4.3983949258177599</v>
      </c>
      <c r="K1339">
        <v>619.39157877205002</v>
      </c>
      <c r="L1339">
        <v>609.91515552928695</v>
      </c>
      <c r="M1339">
        <v>56.917334653919902</v>
      </c>
      <c r="N1339">
        <v>0.91107314954326801</v>
      </c>
      <c r="O1339">
        <v>33.042869369018902</v>
      </c>
      <c r="P1339">
        <v>34.011052027942803</v>
      </c>
      <c r="Q1339">
        <v>2.2235539206324002E-2</v>
      </c>
    </row>
    <row r="1340" spans="1:17" hidden="1" x14ac:dyDescent="0.3">
      <c r="A1340" t="s">
        <v>2829</v>
      </c>
      <c r="B1340" t="s">
        <v>2830</v>
      </c>
      <c r="C1340" t="str">
        <f>IFERROR(VLOOKUP(Table1[[#This Row],[Ticker]],[1]!Table2[[Symbol]:[Industry]],2,FALSE),"-")</f>
        <v>-</v>
      </c>
      <c r="D1340" t="s">
        <v>231</v>
      </c>
      <c r="E1340">
        <v>1285.8906051500001</v>
      </c>
      <c r="F1340">
        <v>814.9</v>
      </c>
      <c r="G1340">
        <v>49.731707855128903</v>
      </c>
      <c r="H1340">
        <v>-9.5990253579654805</v>
      </c>
      <c r="I1340">
        <v>25.581123147641001</v>
      </c>
      <c r="J1340">
        <v>-0.123119411545625</v>
      </c>
      <c r="K1340">
        <v>760.441197953612</v>
      </c>
      <c r="L1340">
        <v>617.29558760563805</v>
      </c>
      <c r="M1340">
        <v>53.627154181806198</v>
      </c>
      <c r="N1340">
        <v>0.35402182649457498</v>
      </c>
      <c r="O1340">
        <v>16.075592097189801</v>
      </c>
      <c r="P1340">
        <v>87.743347540605896</v>
      </c>
      <c r="Q1340">
        <v>0.18575758697057099</v>
      </c>
    </row>
    <row r="1341" spans="1:17" hidden="1" x14ac:dyDescent="0.3">
      <c r="A1341" t="s">
        <v>2831</v>
      </c>
      <c r="B1341" t="s">
        <v>2832</v>
      </c>
      <c r="C1341" t="str">
        <f>IFERROR(VLOOKUP(Table1[[#This Row],[Ticker]],[1]!Table2[[Symbol]:[Industry]],2,FALSE),"-")</f>
        <v>-</v>
      </c>
      <c r="D1341" t="s">
        <v>130</v>
      </c>
      <c r="E1341">
        <v>1285.1817263999999</v>
      </c>
      <c r="F1341">
        <v>147.72</v>
      </c>
      <c r="G1341">
        <v>4.7048871609512899</v>
      </c>
      <c r="H1341">
        <v>-3.3658981996238202</v>
      </c>
      <c r="I1341">
        <v>-23.322078439539499</v>
      </c>
      <c r="J1341">
        <v>0.77412897544578196</v>
      </c>
      <c r="K1341">
        <v>147.618790641722</v>
      </c>
      <c r="L1341">
        <v>145.32362023479499</v>
      </c>
      <c r="M1341">
        <v>45.552426960043398</v>
      </c>
      <c r="N1341">
        <v>0.848443730406923</v>
      </c>
      <c r="O1341">
        <v>31.5326292986731</v>
      </c>
      <c r="P1341">
        <v>39.030588235294097</v>
      </c>
      <c r="Q1341">
        <v>3.8232190408932998E-2</v>
      </c>
    </row>
    <row r="1342" spans="1:17" hidden="1" x14ac:dyDescent="0.3">
      <c r="A1342" t="s">
        <v>2833</v>
      </c>
      <c r="B1342" t="s">
        <v>2834</v>
      </c>
      <c r="C1342" t="str">
        <f>IFERROR(VLOOKUP(Table1[[#This Row],[Ticker]],[1]!Table2[[Symbol]:[Industry]],2,FALSE),"-")</f>
        <v>-</v>
      </c>
      <c r="D1342" t="s">
        <v>287</v>
      </c>
      <c r="E1342">
        <v>1284.53726495</v>
      </c>
      <c r="F1342">
        <v>899.75</v>
      </c>
      <c r="G1342">
        <v>154.378806121606</v>
      </c>
      <c r="H1342">
        <v>46.604579496917701</v>
      </c>
      <c r="I1342">
        <v>108.36139877561099</v>
      </c>
      <c r="J1342">
        <v>12.7379488308621</v>
      </c>
      <c r="K1342">
        <v>684.97546603312196</v>
      </c>
      <c r="L1342">
        <v>547.43058327704898</v>
      </c>
      <c r="M1342">
        <v>86.429083270078394</v>
      </c>
      <c r="N1342">
        <v>2.3645994812255502</v>
      </c>
      <c r="O1342">
        <v>4.4734648513475799</v>
      </c>
      <c r="P1342">
        <v>184.731012658227</v>
      </c>
      <c r="Q1342">
        <v>0.14891134130766601</v>
      </c>
    </row>
    <row r="1343" spans="1:17" hidden="1" x14ac:dyDescent="0.3">
      <c r="A1343" t="s">
        <v>2835</v>
      </c>
      <c r="B1343" t="s">
        <v>2836</v>
      </c>
      <c r="C1343" t="str">
        <f>IFERROR(VLOOKUP(Table1[[#This Row],[Ticker]],[1]!Table2[[Symbol]:[Industry]],2,FALSE),"-")</f>
        <v>-</v>
      </c>
      <c r="E1343">
        <v>1281.0356259</v>
      </c>
      <c r="F1343">
        <v>83.06</v>
      </c>
      <c r="G1343">
        <v>56.3994408876748</v>
      </c>
      <c r="H1343">
        <v>30.706300860387199</v>
      </c>
      <c r="I1343">
        <v>-39.405733379793197</v>
      </c>
      <c r="J1343">
        <v>10.892972955049199</v>
      </c>
      <c r="K1343">
        <v>71.942891138637094</v>
      </c>
      <c r="L1343">
        <v>69.2293100665634</v>
      </c>
      <c r="N1343">
        <v>1.9655200221795099</v>
      </c>
      <c r="O1343">
        <v>56.152179147604102</v>
      </c>
      <c r="P1343">
        <v>92.491309385863204</v>
      </c>
    </row>
    <row r="1344" spans="1:17" hidden="1" x14ac:dyDescent="0.3">
      <c r="A1344" t="s">
        <v>2837</v>
      </c>
      <c r="B1344" t="s">
        <v>2838</v>
      </c>
      <c r="C1344" t="str">
        <f>IFERROR(VLOOKUP(Table1[[#This Row],[Ticker]],[1]!Table2[[Symbol]:[Industry]],2,FALSE),"-")</f>
        <v>-</v>
      </c>
      <c r="D1344" t="s">
        <v>60</v>
      </c>
      <c r="E1344">
        <v>1280.5799784000001</v>
      </c>
      <c r="F1344">
        <v>122</v>
      </c>
      <c r="G1344">
        <v>-3.8821341542283299</v>
      </c>
      <c r="H1344">
        <v>16.262344097955101</v>
      </c>
      <c r="I1344">
        <v>-6.2086640920170897</v>
      </c>
      <c r="J1344">
        <v>5.7558128418699503</v>
      </c>
      <c r="K1344">
        <v>111.67670130528499</v>
      </c>
      <c r="L1344">
        <v>110.00635816430101</v>
      </c>
      <c r="M1344">
        <v>70.9891016569877</v>
      </c>
      <c r="N1344">
        <v>1.4761051027461001</v>
      </c>
      <c r="O1344">
        <v>22.622950819672099</v>
      </c>
      <c r="P1344">
        <v>57.724628312863601</v>
      </c>
      <c r="Q1344">
        <v>-2.2652667542193E-2</v>
      </c>
    </row>
    <row r="1345" spans="1:17" hidden="1" x14ac:dyDescent="0.3">
      <c r="A1345" t="s">
        <v>2839</v>
      </c>
      <c r="B1345" t="s">
        <v>2840</v>
      </c>
      <c r="C1345" t="str">
        <f>IFERROR(VLOOKUP(Table1[[#This Row],[Ticker]],[1]!Table2[[Symbol]:[Industry]],2,FALSE),"-")</f>
        <v>-</v>
      </c>
      <c r="D1345" t="s">
        <v>21</v>
      </c>
      <c r="E1345">
        <v>1278.4324799999999</v>
      </c>
      <c r="F1345">
        <v>1078.3</v>
      </c>
      <c r="G1345">
        <v>-28.898826685318699</v>
      </c>
      <c r="H1345">
        <v>-9.8358963332557696</v>
      </c>
      <c r="I1345">
        <v>-27.615727912126999</v>
      </c>
      <c r="J1345">
        <v>-4.5810391566572699</v>
      </c>
      <c r="K1345">
        <v>1128.11435433465</v>
      </c>
      <c r="L1345">
        <v>1105.0240646734101</v>
      </c>
      <c r="M1345">
        <v>36.9190392965724</v>
      </c>
      <c r="N1345">
        <v>1.18190437663799</v>
      </c>
      <c r="O1345">
        <v>36.084577575813803</v>
      </c>
      <c r="P1345">
        <v>12.8460049186332</v>
      </c>
      <c r="Q1345">
        <v>0.116701336925187</v>
      </c>
    </row>
    <row r="1346" spans="1:17" hidden="1" x14ac:dyDescent="0.3">
      <c r="A1346" t="s">
        <v>2841</v>
      </c>
      <c r="B1346" t="s">
        <v>2842</v>
      </c>
      <c r="C1346" t="str">
        <f>IFERROR(VLOOKUP(Table1[[#This Row],[Ticker]],[1]!Table2[[Symbol]:[Industry]],2,FALSE),"-")</f>
        <v>-</v>
      </c>
      <c r="D1346" t="s">
        <v>60</v>
      </c>
      <c r="E1346">
        <v>1277.3399794750001</v>
      </c>
      <c r="F1346">
        <v>264.95</v>
      </c>
      <c r="G1346">
        <v>7.09822813088942</v>
      </c>
      <c r="H1346">
        <v>-0.46520343870853098</v>
      </c>
      <c r="I1346">
        <v>-15.799513036350101</v>
      </c>
      <c r="J1346">
        <v>9.1922926829404208</v>
      </c>
      <c r="K1346">
        <v>252.147346400495</v>
      </c>
      <c r="L1346">
        <v>242.775798989831</v>
      </c>
      <c r="M1346">
        <v>68.017945752372995</v>
      </c>
      <c r="N1346">
        <v>0.85933167881782102</v>
      </c>
      <c r="O1346">
        <v>10.322702396678601</v>
      </c>
      <c r="P1346">
        <v>65.904821540388198</v>
      </c>
      <c r="Q1346">
        <v>7.9868908911689997E-3</v>
      </c>
    </row>
    <row r="1347" spans="1:17" hidden="1" x14ac:dyDescent="0.3">
      <c r="A1347" t="s">
        <v>2843</v>
      </c>
      <c r="B1347" t="s">
        <v>2844</v>
      </c>
      <c r="C1347" t="str">
        <f>IFERROR(VLOOKUP(Table1[[#This Row],[Ticker]],[1]!Table2[[Symbol]:[Industry]],2,FALSE),"-")</f>
        <v>-</v>
      </c>
      <c r="D1347" t="s">
        <v>393</v>
      </c>
      <c r="E1347">
        <v>1276.38824718</v>
      </c>
      <c r="F1347">
        <v>51.95</v>
      </c>
      <c r="G1347">
        <v>-12.260139940671801</v>
      </c>
      <c r="H1347">
        <v>-0.67991231380119199</v>
      </c>
      <c r="I1347">
        <v>-42.843470005540702</v>
      </c>
      <c r="J1347">
        <v>1.3499200523874899</v>
      </c>
      <c r="K1347">
        <v>52.640112397272397</v>
      </c>
      <c r="L1347">
        <v>52.2797493984772</v>
      </c>
      <c r="M1347">
        <v>56.946067071662902</v>
      </c>
      <c r="N1347">
        <v>0.73855406359522302</v>
      </c>
      <c r="O1347">
        <v>58.806544754571597</v>
      </c>
      <c r="P1347">
        <v>65.974440894568701</v>
      </c>
    </row>
    <row r="1348" spans="1:17" hidden="1" x14ac:dyDescent="0.3">
      <c r="A1348" t="s">
        <v>2845</v>
      </c>
      <c r="B1348" t="s">
        <v>2846</v>
      </c>
      <c r="C1348" t="str">
        <f>IFERROR(VLOOKUP(Table1[[#This Row],[Ticker]],[1]!Table2[[Symbol]:[Industry]],2,FALSE),"-")</f>
        <v>-</v>
      </c>
      <c r="D1348" t="s">
        <v>548</v>
      </c>
      <c r="E1348">
        <v>1272.632507715</v>
      </c>
      <c r="F1348">
        <v>1181.8499999999999</v>
      </c>
      <c r="G1348">
        <v>148.53820330595201</v>
      </c>
      <c r="H1348">
        <v>-17.7185944578776</v>
      </c>
      <c r="I1348">
        <v>-4.9067071245918097</v>
      </c>
      <c r="J1348">
        <v>-7.47284440848152</v>
      </c>
      <c r="K1348">
        <v>1386.6363021288601</v>
      </c>
      <c r="L1348">
        <v>1200.6725677156601</v>
      </c>
      <c r="M1348">
        <v>37.613538776606497</v>
      </c>
      <c r="N1348">
        <v>1.17275535857406</v>
      </c>
      <c r="O1348">
        <v>86.9441976562169</v>
      </c>
      <c r="P1348">
        <v>267.71935283136202</v>
      </c>
      <c r="Q1348">
        <v>0.232433810774617</v>
      </c>
    </row>
    <row r="1349" spans="1:17" hidden="1" x14ac:dyDescent="0.3">
      <c r="A1349" t="s">
        <v>2847</v>
      </c>
      <c r="B1349" t="s">
        <v>2848</v>
      </c>
      <c r="C1349" t="str">
        <f>IFERROR(VLOOKUP(Table1[[#This Row],[Ticker]],[1]!Table2[[Symbol]:[Industry]],2,FALSE),"-")</f>
        <v>-</v>
      </c>
      <c r="D1349" t="s">
        <v>287</v>
      </c>
      <c r="E1349">
        <v>1270.937265</v>
      </c>
      <c r="F1349">
        <v>40.43</v>
      </c>
      <c r="G1349">
        <v>-13.5351806258049</v>
      </c>
      <c r="H1349">
        <v>-4.1713038174835901</v>
      </c>
      <c r="I1349">
        <v>-25.0616539559032</v>
      </c>
      <c r="J1349">
        <v>0.73515503861065001</v>
      </c>
      <c r="K1349">
        <v>38.598606062304803</v>
      </c>
      <c r="L1349">
        <v>35.620165102962197</v>
      </c>
      <c r="M1349">
        <v>58.095250637177301</v>
      </c>
      <c r="N1349">
        <v>1.1709391087430201</v>
      </c>
      <c r="O1349">
        <v>21.197130843433001</v>
      </c>
      <c r="P1349">
        <v>49.740740740740698</v>
      </c>
    </row>
    <row r="1350" spans="1:17" hidden="1" x14ac:dyDescent="0.3">
      <c r="A1350" t="s">
        <v>2849</v>
      </c>
      <c r="B1350" t="s">
        <v>2850</v>
      </c>
      <c r="C1350" t="str">
        <f>IFERROR(VLOOKUP(Table1[[#This Row],[Ticker]],[1]!Table2[[Symbol]:[Industry]],2,FALSE),"-")</f>
        <v>-</v>
      </c>
      <c r="E1350">
        <v>1270.6887959999999</v>
      </c>
      <c r="F1350">
        <v>2.4300000000000002</v>
      </c>
      <c r="G1350">
        <v>164.48966527391201</v>
      </c>
      <c r="H1350">
        <v>-16.324373624043702</v>
      </c>
      <c r="I1350">
        <v>-5.0653520150893403</v>
      </c>
      <c r="J1350">
        <v>1.9644015264778301</v>
      </c>
      <c r="K1350">
        <v>2.8180787560812099</v>
      </c>
      <c r="L1350">
        <v>2.5036965164902001</v>
      </c>
      <c r="M1350">
        <v>48.931148221446101</v>
      </c>
      <c r="N1350">
        <v>1.1837530148222499</v>
      </c>
      <c r="O1350">
        <v>69.958847736625501</v>
      </c>
      <c r="P1350">
        <v>455.42857142857099</v>
      </c>
    </row>
    <row r="1351" spans="1:17" hidden="1" x14ac:dyDescent="0.3">
      <c r="A1351" t="s">
        <v>2851</v>
      </c>
      <c r="B1351" t="s">
        <v>2852</v>
      </c>
      <c r="C1351" t="str">
        <f>IFERROR(VLOOKUP(Table1[[#This Row],[Ticker]],[1]!Table2[[Symbol]:[Industry]],2,FALSE),"-")</f>
        <v>-</v>
      </c>
      <c r="D1351" t="s">
        <v>628</v>
      </c>
      <c r="E1351">
        <v>1267.4434149450001</v>
      </c>
      <c r="F1351">
        <v>580.04999999999995</v>
      </c>
      <c r="G1351">
        <v>9.1359510353537594</v>
      </c>
      <c r="H1351">
        <v>-3.3982927778278298</v>
      </c>
      <c r="I1351">
        <v>15.107829908344501</v>
      </c>
      <c r="J1351">
        <v>4.8877978217602296</v>
      </c>
      <c r="K1351">
        <v>572.18020490018398</v>
      </c>
      <c r="L1351">
        <v>504.45150079439099</v>
      </c>
      <c r="M1351">
        <v>56.309515225113302</v>
      </c>
      <c r="N1351">
        <v>0.19894268238044799</v>
      </c>
      <c r="O1351">
        <v>14.817688130333501</v>
      </c>
      <c r="P1351">
        <v>53.553937789543298</v>
      </c>
      <c r="Q1351">
        <v>-1.1412169030078001E-2</v>
      </c>
    </row>
    <row r="1352" spans="1:17" hidden="1" x14ac:dyDescent="0.3">
      <c r="A1352" t="s">
        <v>2853</v>
      </c>
      <c r="B1352" t="s">
        <v>2854</v>
      </c>
      <c r="C1352" t="str">
        <f>IFERROR(VLOOKUP(Table1[[#This Row],[Ticker]],[1]!Table2[[Symbol]:[Industry]],2,FALSE),"-")</f>
        <v>-</v>
      </c>
      <c r="D1352" t="s">
        <v>548</v>
      </c>
      <c r="E1352">
        <v>1267.219812564</v>
      </c>
      <c r="F1352">
        <v>151.38</v>
      </c>
      <c r="G1352">
        <v>-28.075721508801202</v>
      </c>
      <c r="H1352">
        <v>5.8478199464195599</v>
      </c>
      <c r="I1352">
        <v>-39.457795793173297</v>
      </c>
      <c r="J1352">
        <v>5.6557920351773801</v>
      </c>
      <c r="K1352">
        <v>149.491705962433</v>
      </c>
      <c r="L1352">
        <v>162.2905269135</v>
      </c>
      <c r="M1352">
        <v>66.091575202099705</v>
      </c>
      <c r="N1352">
        <v>0.74317001041991704</v>
      </c>
      <c r="O1352">
        <v>48.071079402827301</v>
      </c>
      <c r="P1352">
        <v>12.8017883755588</v>
      </c>
      <c r="Q1352">
        <v>1.4559846347928999E-2</v>
      </c>
    </row>
    <row r="1353" spans="1:17" hidden="1" x14ac:dyDescent="0.3">
      <c r="A1353" t="s">
        <v>2855</v>
      </c>
      <c r="B1353" t="s">
        <v>2856</v>
      </c>
      <c r="C1353" t="str">
        <f>IFERROR(VLOOKUP(Table1[[#This Row],[Ticker]],[1]!Table2[[Symbol]:[Industry]],2,FALSE),"-")</f>
        <v>-</v>
      </c>
      <c r="D1353" t="s">
        <v>548</v>
      </c>
      <c r="E1353">
        <v>1258.6997813850001</v>
      </c>
      <c r="F1353">
        <v>202.35</v>
      </c>
      <c r="G1353">
        <v>-31.952974775348299</v>
      </c>
      <c r="H1353">
        <v>-7.3533766751626901</v>
      </c>
      <c r="I1353">
        <v>-15.3135317279389</v>
      </c>
      <c r="J1353">
        <v>-2.38138489453888</v>
      </c>
      <c r="K1353">
        <v>198.81441928848</v>
      </c>
      <c r="L1353">
        <v>201.724233412118</v>
      </c>
      <c r="M1353">
        <v>56.965152049089397</v>
      </c>
      <c r="N1353">
        <v>0.98052082610350699</v>
      </c>
      <c r="O1353">
        <v>19.743019520632501</v>
      </c>
      <c r="P1353">
        <v>26.547842401500901</v>
      </c>
      <c r="Q1353">
        <v>-1.9879605438801001E-2</v>
      </c>
    </row>
    <row r="1354" spans="1:17" hidden="1" x14ac:dyDescent="0.3">
      <c r="A1354" t="s">
        <v>2857</v>
      </c>
      <c r="B1354" t="s">
        <v>2858</v>
      </c>
      <c r="C1354" t="str">
        <f>IFERROR(VLOOKUP(Table1[[#This Row],[Ticker]],[1]!Table2[[Symbol]:[Industry]],2,FALSE),"-")</f>
        <v>-</v>
      </c>
      <c r="D1354" t="s">
        <v>628</v>
      </c>
      <c r="E1354">
        <v>1258.4146861849999</v>
      </c>
      <c r="F1354">
        <v>22.63</v>
      </c>
      <c r="G1354">
        <v>-77.061450007811601</v>
      </c>
      <c r="H1354">
        <v>2.0333919063546699</v>
      </c>
      <c r="I1354">
        <v>8.1428884264698702</v>
      </c>
      <c r="J1354">
        <v>4.9958024926614097</v>
      </c>
      <c r="K1354">
        <v>21.3274850968915</v>
      </c>
      <c r="L1354">
        <v>25.2013334430562</v>
      </c>
      <c r="M1354">
        <v>83.558010166227106</v>
      </c>
      <c r="N1354">
        <v>1.50832786156197</v>
      </c>
      <c r="O1354">
        <v>134.202386212991</v>
      </c>
      <c r="P1354">
        <v>50.866666666666603</v>
      </c>
      <c r="Q1354">
        <v>0.21760227884937799</v>
      </c>
    </row>
    <row r="1355" spans="1:17" hidden="1" x14ac:dyDescent="0.3">
      <c r="A1355" t="s">
        <v>2859</v>
      </c>
      <c r="B1355" t="s">
        <v>2860</v>
      </c>
      <c r="C1355" t="str">
        <f>IFERROR(VLOOKUP(Table1[[#This Row],[Ticker]],[1]!Table2[[Symbol]:[Industry]],2,FALSE),"-")</f>
        <v>-</v>
      </c>
      <c r="D1355" t="s">
        <v>60</v>
      </c>
      <c r="E1355">
        <v>1256.3806199999999</v>
      </c>
      <c r="F1355">
        <v>2132.35</v>
      </c>
      <c r="G1355">
        <v>75.740818221537197</v>
      </c>
      <c r="H1355">
        <v>-13.876676930946701</v>
      </c>
      <c r="I1355">
        <v>14.7208246786081</v>
      </c>
      <c r="J1355">
        <v>-1.4169248260527101</v>
      </c>
      <c r="K1355">
        <v>1945.71543478891</v>
      </c>
      <c r="L1355">
        <v>1636.00787583586</v>
      </c>
      <c r="M1355">
        <v>71.655257263245602</v>
      </c>
      <c r="N1355">
        <v>0.67381680738988703</v>
      </c>
      <c r="O1355">
        <v>10.113255328628</v>
      </c>
      <c r="P1355">
        <v>112.703241895261</v>
      </c>
    </row>
    <row r="1356" spans="1:17" hidden="1" x14ac:dyDescent="0.3">
      <c r="A1356" t="s">
        <v>2861</v>
      </c>
      <c r="B1356" t="s">
        <v>2862</v>
      </c>
      <c r="C1356" t="str">
        <f>IFERROR(VLOOKUP(Table1[[#This Row],[Ticker]],[1]!Table2[[Symbol]:[Industry]],2,FALSE),"-")</f>
        <v>-</v>
      </c>
      <c r="D1356" t="s">
        <v>628</v>
      </c>
      <c r="E1356">
        <v>1255.3467800000001</v>
      </c>
      <c r="F1356">
        <v>516.20000000000005</v>
      </c>
      <c r="G1356">
        <v>13.259462081508399</v>
      </c>
      <c r="H1356">
        <v>20.2574141383907</v>
      </c>
      <c r="I1356">
        <v>-2.5189653246004</v>
      </c>
      <c r="J1356">
        <v>4.7918128667542002</v>
      </c>
      <c r="K1356">
        <v>464.23762688075499</v>
      </c>
      <c r="L1356">
        <v>424.39160957756098</v>
      </c>
      <c r="M1356">
        <v>54.274672418321003</v>
      </c>
      <c r="N1356">
        <v>1.9729649578808399</v>
      </c>
      <c r="O1356">
        <v>11.013173188686499</v>
      </c>
      <c r="P1356">
        <v>51.356106142794303</v>
      </c>
    </row>
    <row r="1357" spans="1:17" hidden="1" x14ac:dyDescent="0.3">
      <c r="A1357" t="s">
        <v>2863</v>
      </c>
      <c r="B1357" t="s">
        <v>2864</v>
      </c>
      <c r="C1357" t="str">
        <f>IFERROR(VLOOKUP(Table1[[#This Row],[Ticker]],[1]!Table2[[Symbol]:[Industry]],2,FALSE),"-")</f>
        <v>-</v>
      </c>
      <c r="D1357" t="s">
        <v>101</v>
      </c>
      <c r="E1357">
        <v>1253.19453</v>
      </c>
      <c r="F1357">
        <v>505.3</v>
      </c>
      <c r="G1357">
        <v>6.9963176861498102</v>
      </c>
      <c r="H1357">
        <v>46.429108283549397</v>
      </c>
      <c r="I1357">
        <v>18.460709581187299</v>
      </c>
      <c r="J1357">
        <v>13.3960254581017</v>
      </c>
      <c r="O1357">
        <v>16.356619829804</v>
      </c>
      <c r="P1357">
        <v>39.972299168974999</v>
      </c>
    </row>
    <row r="1358" spans="1:17" hidden="1" x14ac:dyDescent="0.3">
      <c r="A1358" t="s">
        <v>2865</v>
      </c>
      <c r="B1358" t="s">
        <v>2866</v>
      </c>
      <c r="C1358" t="str">
        <f>IFERROR(VLOOKUP(Table1[[#This Row],[Ticker]],[1]!Table2[[Symbol]:[Industry]],2,FALSE),"-")</f>
        <v>-</v>
      </c>
      <c r="D1358" t="s">
        <v>1545</v>
      </c>
      <c r="E1358">
        <v>1249.78710131</v>
      </c>
      <c r="F1358">
        <v>1651.1</v>
      </c>
      <c r="G1358">
        <v>37.773838146339102</v>
      </c>
      <c r="H1358">
        <v>5.3837414709321196</v>
      </c>
      <c r="I1358">
        <v>14.783969187416201</v>
      </c>
      <c r="J1358">
        <v>6.5472109873458999</v>
      </c>
      <c r="K1358">
        <v>1485.9233430162999</v>
      </c>
      <c r="L1358">
        <v>1274.2638638178501</v>
      </c>
      <c r="M1358">
        <v>62.069480483807901</v>
      </c>
      <c r="N1358">
        <v>0.580413988230709</v>
      </c>
      <c r="O1358">
        <v>7.6009932772091302</v>
      </c>
      <c r="P1358">
        <v>69.334905902261397</v>
      </c>
      <c r="Q1358">
        <v>4.8437065712867003E-2</v>
      </c>
    </row>
    <row r="1359" spans="1:17" hidden="1" x14ac:dyDescent="0.3">
      <c r="A1359" t="s">
        <v>2867</v>
      </c>
      <c r="B1359" t="s">
        <v>2868</v>
      </c>
      <c r="C1359" t="str">
        <f>IFERROR(VLOOKUP(Table1[[#This Row],[Ticker]],[1]!Table2[[Symbol]:[Industry]],2,FALSE),"-")</f>
        <v>-</v>
      </c>
      <c r="D1359" t="s">
        <v>60</v>
      </c>
      <c r="E1359">
        <v>1248.1583556999999</v>
      </c>
      <c r="F1359">
        <v>1298.3</v>
      </c>
      <c r="G1359">
        <v>29.875832262063199</v>
      </c>
      <c r="H1359">
        <v>2.6404869326011702</v>
      </c>
      <c r="I1359">
        <v>-26.517500980316601</v>
      </c>
      <c r="J1359">
        <v>-5.1616340057023704</v>
      </c>
      <c r="K1359">
        <v>1253.8431974477401</v>
      </c>
      <c r="L1359">
        <v>1206.25764384335</v>
      </c>
      <c r="M1359">
        <v>58.992565599382701</v>
      </c>
      <c r="N1359">
        <v>1.05785123966942</v>
      </c>
      <c r="O1359">
        <v>22.8529615651236</v>
      </c>
      <c r="P1359">
        <v>62.490613266583203</v>
      </c>
      <c r="Q1359">
        <v>0.10983607943393001</v>
      </c>
    </row>
    <row r="1360" spans="1:17" hidden="1" x14ac:dyDescent="0.3">
      <c r="A1360" t="s">
        <v>2869</v>
      </c>
      <c r="B1360" t="s">
        <v>2870</v>
      </c>
      <c r="C1360" t="str">
        <f>IFERROR(VLOOKUP(Table1[[#This Row],[Ticker]],[1]!Table2[[Symbol]:[Industry]],2,FALSE),"-")</f>
        <v>-</v>
      </c>
      <c r="D1360" t="s">
        <v>287</v>
      </c>
      <c r="E1360">
        <v>1246.093353145</v>
      </c>
      <c r="F1360">
        <v>1258.4000000000001</v>
      </c>
      <c r="G1360">
        <v>163.409637766961</v>
      </c>
      <c r="H1360">
        <v>47.141208796792398</v>
      </c>
      <c r="I1360">
        <v>51.608784446713699</v>
      </c>
      <c r="J1360">
        <v>14.7787779608203</v>
      </c>
      <c r="K1360">
        <v>912.46610821163597</v>
      </c>
      <c r="L1360">
        <v>703.69600300897901</v>
      </c>
      <c r="M1360">
        <v>72.603177953391693</v>
      </c>
      <c r="N1360">
        <v>2.4162451980608499</v>
      </c>
      <c r="O1360">
        <v>3.3018118245390999</v>
      </c>
      <c r="P1360">
        <v>233.35099337748301</v>
      </c>
    </row>
    <row r="1361" spans="1:17" hidden="1" x14ac:dyDescent="0.3">
      <c r="A1361" t="s">
        <v>2871</v>
      </c>
      <c r="B1361" t="s">
        <v>2872</v>
      </c>
      <c r="C1361" t="str">
        <f>IFERROR(VLOOKUP(Table1[[#This Row],[Ticker]],[1]!Table2[[Symbol]:[Industry]],2,FALSE),"-")</f>
        <v>-</v>
      </c>
      <c r="D1361" t="s">
        <v>198</v>
      </c>
      <c r="E1361">
        <v>1245.570349025</v>
      </c>
      <c r="F1361">
        <v>692.95</v>
      </c>
      <c r="G1361">
        <v>7.8130475057274698</v>
      </c>
      <c r="H1361">
        <v>2.31003668109829</v>
      </c>
      <c r="I1361">
        <v>5.6982478586090703</v>
      </c>
      <c r="J1361">
        <v>0.430087800987631</v>
      </c>
      <c r="K1361">
        <v>670.39707629913698</v>
      </c>
      <c r="L1361">
        <v>612.11198266603901</v>
      </c>
      <c r="M1361">
        <v>54.091287334582901</v>
      </c>
      <c r="N1361">
        <v>1.15037245128389</v>
      </c>
      <c r="O1361">
        <v>9.6760228010678908</v>
      </c>
      <c r="P1361">
        <v>41.389512344419501</v>
      </c>
      <c r="Q1361">
        <v>4.2925536575312999E-2</v>
      </c>
    </row>
    <row r="1362" spans="1:17" hidden="1" x14ac:dyDescent="0.3">
      <c r="A1362" t="s">
        <v>2873</v>
      </c>
      <c r="B1362" t="s">
        <v>2874</v>
      </c>
      <c r="C1362" t="str">
        <f>IFERROR(VLOOKUP(Table1[[#This Row],[Ticker]],[1]!Table2[[Symbol]:[Industry]],2,FALSE),"-")</f>
        <v>-</v>
      </c>
      <c r="D1362" t="s">
        <v>686</v>
      </c>
      <c r="E1362">
        <v>1245.5</v>
      </c>
      <c r="F1362">
        <v>124.55</v>
      </c>
      <c r="G1362">
        <v>-12.5663416659073</v>
      </c>
      <c r="H1362">
        <v>-4.6023480356342397</v>
      </c>
      <c r="I1362">
        <v>-26.762790806049601</v>
      </c>
      <c r="J1362">
        <v>-3.5593741823223302</v>
      </c>
      <c r="K1362">
        <v>125.626613182797</v>
      </c>
      <c r="L1362">
        <v>123.591615771059</v>
      </c>
      <c r="M1362">
        <v>34.000334462416198</v>
      </c>
      <c r="N1362">
        <v>0.56266353363547095</v>
      </c>
      <c r="O1362">
        <v>24.448012846246399</v>
      </c>
      <c r="P1362">
        <v>24.177467597208299</v>
      </c>
      <c r="Q1362">
        <v>-8.54915229634E-4</v>
      </c>
    </row>
    <row r="1363" spans="1:17" hidden="1" x14ac:dyDescent="0.3">
      <c r="A1363" t="s">
        <v>2875</v>
      </c>
      <c r="B1363" t="s">
        <v>2876</v>
      </c>
      <c r="C1363" t="str">
        <f>IFERROR(VLOOKUP(Table1[[#This Row],[Ticker]],[1]!Table2[[Symbol]:[Industry]],2,FALSE),"-")</f>
        <v>-</v>
      </c>
      <c r="D1363" t="s">
        <v>21</v>
      </c>
      <c r="E1363">
        <v>1245.3234192</v>
      </c>
      <c r="F1363">
        <v>1512</v>
      </c>
      <c r="G1363">
        <v>779.89254260249299</v>
      </c>
      <c r="H1363">
        <v>-2.04624894746456</v>
      </c>
      <c r="I1363">
        <v>46.004821821474501</v>
      </c>
      <c r="J1363">
        <v>-2.3323041518923402</v>
      </c>
      <c r="K1363">
        <v>1492.8077530861999</v>
      </c>
      <c r="L1363">
        <v>972.68046845320498</v>
      </c>
      <c r="M1363">
        <v>32.911579039356702</v>
      </c>
      <c r="N1363">
        <v>0.688770713774572</v>
      </c>
      <c r="O1363">
        <v>23.1084656084656</v>
      </c>
      <c r="P1363">
        <v>961.05263157894694</v>
      </c>
    </row>
    <row r="1364" spans="1:17" hidden="1" x14ac:dyDescent="0.3">
      <c r="A1364" t="s">
        <v>2877</v>
      </c>
      <c r="B1364" t="s">
        <v>2878</v>
      </c>
      <c r="C1364" t="str">
        <f>IFERROR(VLOOKUP(Table1[[#This Row],[Ticker]],[1]!Table2[[Symbol]:[Industry]],2,FALSE),"-")</f>
        <v>-</v>
      </c>
      <c r="D1364" t="s">
        <v>68</v>
      </c>
      <c r="E1364">
        <v>1238.1995507520001</v>
      </c>
      <c r="F1364">
        <v>224.13</v>
      </c>
      <c r="G1364">
        <v>23.609098538121302</v>
      </c>
      <c r="H1364">
        <v>0.69444170696674001</v>
      </c>
      <c r="I1364">
        <v>29.987360576501398</v>
      </c>
      <c r="J1364">
        <v>15.212476333958501</v>
      </c>
      <c r="K1364">
        <v>176.05948140828301</v>
      </c>
      <c r="L1364">
        <v>159.89703083994701</v>
      </c>
      <c r="M1364">
        <v>84.620359152164397</v>
      </c>
      <c r="N1364">
        <v>0.75923560436872295</v>
      </c>
      <c r="O1364">
        <v>0</v>
      </c>
      <c r="P1364">
        <v>59.8644793152639</v>
      </c>
      <c r="Q1364">
        <v>1.5082555500341E-2</v>
      </c>
    </row>
    <row r="1365" spans="1:17" hidden="1" x14ac:dyDescent="0.3">
      <c r="A1365" t="s">
        <v>2879</v>
      </c>
      <c r="B1365" t="s">
        <v>2880</v>
      </c>
      <c r="C1365" t="str">
        <f>IFERROR(VLOOKUP(Table1[[#This Row],[Ticker]],[1]!Table2[[Symbol]:[Industry]],2,FALSE),"-")</f>
        <v>-</v>
      </c>
      <c r="D1365" t="s">
        <v>83</v>
      </c>
      <c r="E1365">
        <v>1237.0074536249999</v>
      </c>
      <c r="F1365">
        <v>2917.35</v>
      </c>
      <c r="G1365">
        <v>275.61774075229698</v>
      </c>
      <c r="H1365">
        <v>-15.1672360461744</v>
      </c>
      <c r="I1365">
        <v>59.5633951053358</v>
      </c>
      <c r="J1365">
        <v>-5.1075422392354798E-4</v>
      </c>
      <c r="K1365">
        <v>2805.5077345351401</v>
      </c>
      <c r="L1365">
        <v>2029.88625583305</v>
      </c>
      <c r="M1365">
        <v>51.276767125394898</v>
      </c>
      <c r="N1365">
        <v>0.85588116469028197</v>
      </c>
      <c r="O1365">
        <v>21.617221108197501</v>
      </c>
      <c r="P1365">
        <v>322.28414272273199</v>
      </c>
      <c r="Q1365">
        <v>0.14360662687832601</v>
      </c>
    </row>
    <row r="1366" spans="1:17" hidden="1" x14ac:dyDescent="0.3">
      <c r="A1366" t="s">
        <v>2881</v>
      </c>
      <c r="B1366" t="s">
        <v>2882</v>
      </c>
      <c r="C1366" t="str">
        <f>IFERROR(VLOOKUP(Table1[[#This Row],[Ticker]],[1]!Table2[[Symbol]:[Industry]],2,FALSE),"-")</f>
        <v>-</v>
      </c>
      <c r="D1366" t="s">
        <v>130</v>
      </c>
      <c r="E1366">
        <v>1232.942585</v>
      </c>
      <c r="F1366">
        <v>31.99</v>
      </c>
      <c r="G1366">
        <v>141.38811086652399</v>
      </c>
      <c r="H1366">
        <v>10.3040812703276</v>
      </c>
      <c r="I1366">
        <v>-16.566672115839602</v>
      </c>
      <c r="J1366">
        <v>12.303559737676601</v>
      </c>
      <c r="K1366">
        <v>27.2140491102715</v>
      </c>
      <c r="L1366">
        <v>24.5388407721939</v>
      </c>
      <c r="M1366">
        <v>84.655958696652704</v>
      </c>
      <c r="N1366">
        <v>0.85720739631484899</v>
      </c>
      <c r="O1366">
        <v>4.4076273835573501</v>
      </c>
      <c r="P1366">
        <v>213.62745098039201</v>
      </c>
      <c r="Q1366">
        <v>8.0290836941229002E-2</v>
      </c>
    </row>
    <row r="1367" spans="1:17" hidden="1" x14ac:dyDescent="0.3">
      <c r="A1367" t="s">
        <v>2883</v>
      </c>
      <c r="B1367" t="s">
        <v>2884</v>
      </c>
      <c r="C1367" t="str">
        <f>IFERROR(VLOOKUP(Table1[[#This Row],[Ticker]],[1]!Table2[[Symbol]:[Industry]],2,FALSE),"-")</f>
        <v>-</v>
      </c>
      <c r="D1367" t="s">
        <v>68</v>
      </c>
      <c r="E1367">
        <v>1232.167144448</v>
      </c>
      <c r="F1367">
        <v>70.19</v>
      </c>
      <c r="G1367">
        <v>118.42437307015</v>
      </c>
      <c r="H1367">
        <v>-7.6670470353650497</v>
      </c>
      <c r="I1367">
        <v>-44.268062018367999</v>
      </c>
      <c r="J1367">
        <v>-3.5772651401888198</v>
      </c>
      <c r="K1367">
        <v>72.926493566099893</v>
      </c>
      <c r="L1367">
        <v>71.9552470317211</v>
      </c>
      <c r="M1367">
        <v>33.215359216118699</v>
      </c>
      <c r="N1367">
        <v>0.73635713469705</v>
      </c>
      <c r="O1367">
        <v>104.872488958541</v>
      </c>
      <c r="P1367">
        <v>150.67857142857099</v>
      </c>
      <c r="Q1367">
        <v>0.34521278833333102</v>
      </c>
    </row>
    <row r="1368" spans="1:17" hidden="1" x14ac:dyDescent="0.3">
      <c r="A1368" t="s">
        <v>2885</v>
      </c>
      <c r="B1368" t="s">
        <v>2886</v>
      </c>
      <c r="C1368" t="str">
        <f>IFERROR(VLOOKUP(Table1[[#This Row],[Ticker]],[1]!Table2[[Symbol]:[Industry]],2,FALSE),"-")</f>
        <v>-</v>
      </c>
      <c r="D1368" t="s">
        <v>198</v>
      </c>
      <c r="E1368">
        <v>1229.1024</v>
      </c>
      <c r="F1368">
        <v>1140</v>
      </c>
      <c r="G1368">
        <v>-44.560902816939297</v>
      </c>
      <c r="H1368">
        <v>-8.0498692447473097</v>
      </c>
      <c r="I1368">
        <v>-18.639651012912001</v>
      </c>
      <c r="J1368">
        <v>-3.7196157141431798</v>
      </c>
      <c r="K1368">
        <v>1153.0103931808101</v>
      </c>
      <c r="L1368">
        <v>1162.5129433093</v>
      </c>
      <c r="M1368">
        <v>49.293625561421997</v>
      </c>
      <c r="N1368">
        <v>0.76227792801105099</v>
      </c>
      <c r="O1368">
        <v>33.771929824561397</v>
      </c>
      <c r="P1368">
        <v>12.7596439169139</v>
      </c>
      <c r="Q1368">
        <v>6.3538256687314998E-2</v>
      </c>
    </row>
    <row r="1369" spans="1:17" hidden="1" x14ac:dyDescent="0.3">
      <c r="A1369" t="s">
        <v>2887</v>
      </c>
      <c r="B1369" t="s">
        <v>2888</v>
      </c>
      <c r="C1369" t="str">
        <f>IFERROR(VLOOKUP(Table1[[#This Row],[Ticker]],[1]!Table2[[Symbol]:[Industry]],2,FALSE),"-")</f>
        <v>-</v>
      </c>
      <c r="D1369" t="s">
        <v>416</v>
      </c>
      <c r="E1369">
        <v>1227.13115197</v>
      </c>
      <c r="F1369">
        <v>513.04999999999995</v>
      </c>
      <c r="G1369">
        <v>146.15351904407399</v>
      </c>
      <c r="H1369">
        <v>13.179091467371601</v>
      </c>
      <c r="I1369">
        <v>0.90107891667315099</v>
      </c>
      <c r="J1369">
        <v>2.9221129692639001</v>
      </c>
      <c r="K1369">
        <v>463.58074212842303</v>
      </c>
      <c r="L1369">
        <v>396.48987796072299</v>
      </c>
      <c r="M1369">
        <v>58.983949486976996</v>
      </c>
      <c r="N1369">
        <v>1.11421349846291</v>
      </c>
      <c r="O1369">
        <v>5.1944254945911901</v>
      </c>
      <c r="P1369">
        <v>178.75577288780201</v>
      </c>
      <c r="Q1369">
        <v>0.100200062150801</v>
      </c>
    </row>
    <row r="1370" spans="1:17" hidden="1" x14ac:dyDescent="0.3">
      <c r="A1370" t="s">
        <v>2889</v>
      </c>
      <c r="B1370" t="s">
        <v>2890</v>
      </c>
      <c r="C1370" t="str">
        <f>IFERROR(VLOOKUP(Table1[[#This Row],[Ticker]],[1]!Table2[[Symbol]:[Industry]],2,FALSE),"-")</f>
        <v>-</v>
      </c>
      <c r="D1370" t="s">
        <v>628</v>
      </c>
      <c r="E1370">
        <v>1225.9155294679999</v>
      </c>
      <c r="F1370">
        <v>260.27</v>
      </c>
      <c r="G1370">
        <v>3.75933111414099</v>
      </c>
      <c r="H1370">
        <v>22.007042367415099</v>
      </c>
      <c r="I1370">
        <v>-0.11404011278706599</v>
      </c>
      <c r="J1370">
        <v>15.153290415366699</v>
      </c>
      <c r="K1370">
        <v>213.956547617762</v>
      </c>
      <c r="L1370">
        <v>201.048540391286</v>
      </c>
      <c r="M1370">
        <v>78.673238308354399</v>
      </c>
      <c r="N1370">
        <v>2.40451734965094</v>
      </c>
      <c r="O1370">
        <v>3.7384254812310398</v>
      </c>
      <c r="P1370">
        <v>63.640364665199598</v>
      </c>
      <c r="Q1370">
        <v>-1.0887044585727999E-2</v>
      </c>
    </row>
    <row r="1371" spans="1:17" hidden="1" x14ac:dyDescent="0.3">
      <c r="A1371" t="s">
        <v>2891</v>
      </c>
      <c r="B1371" t="s">
        <v>2892</v>
      </c>
      <c r="C1371" t="str">
        <f>IFERROR(VLOOKUP(Table1[[#This Row],[Ticker]],[1]!Table2[[Symbol]:[Industry]],2,FALSE),"-")</f>
        <v>-</v>
      </c>
      <c r="D1371" t="s">
        <v>628</v>
      </c>
      <c r="E1371">
        <v>1219.9974999999999</v>
      </c>
      <c r="F1371">
        <v>2131</v>
      </c>
      <c r="G1371">
        <v>11.0624523174394</v>
      </c>
      <c r="H1371">
        <v>28.203395586288899</v>
      </c>
      <c r="I1371">
        <v>7.3301139141732099</v>
      </c>
      <c r="J1371">
        <v>23.899683885298401</v>
      </c>
      <c r="K1371">
        <v>1691.4600684864599</v>
      </c>
      <c r="L1371">
        <v>1625.62772693593</v>
      </c>
      <c r="M1371">
        <v>93.884521609318597</v>
      </c>
      <c r="N1371">
        <v>3.0713040676663601</v>
      </c>
      <c r="O1371">
        <v>1.21539183481933</v>
      </c>
      <c r="P1371">
        <v>53.790639771948101</v>
      </c>
      <c r="Q1371">
        <v>1.3333969823602E-2</v>
      </c>
    </row>
    <row r="1372" spans="1:17" hidden="1" x14ac:dyDescent="0.3">
      <c r="A1372" t="s">
        <v>2893</v>
      </c>
      <c r="B1372" t="s">
        <v>2894</v>
      </c>
      <c r="C1372" t="str">
        <f>IFERROR(VLOOKUP(Table1[[#This Row],[Ticker]],[1]!Table2[[Symbol]:[Industry]],2,FALSE),"-")</f>
        <v>-</v>
      </c>
      <c r="D1372" t="s">
        <v>203</v>
      </c>
      <c r="E1372">
        <v>1219.82547666</v>
      </c>
      <c r="F1372">
        <v>550.20000000000005</v>
      </c>
      <c r="G1372">
        <v>-5.5468059841228499</v>
      </c>
      <c r="H1372">
        <v>13.5535101444201</v>
      </c>
      <c r="I1372">
        <v>6.3298399209902101</v>
      </c>
      <c r="J1372">
        <v>2.0460702250929699</v>
      </c>
      <c r="K1372">
        <v>511.07968181871701</v>
      </c>
      <c r="L1372">
        <v>481.66886063219698</v>
      </c>
      <c r="M1372">
        <v>59.345798992834297</v>
      </c>
      <c r="N1372">
        <v>2.6377540439480001</v>
      </c>
      <c r="O1372">
        <v>13.2588149763722</v>
      </c>
      <c r="P1372">
        <v>40.968485780169097</v>
      </c>
      <c r="Q1372">
        <v>4.5296305966465E-2</v>
      </c>
    </row>
    <row r="1373" spans="1:17" hidden="1" x14ac:dyDescent="0.3">
      <c r="A1373" t="s">
        <v>2895</v>
      </c>
      <c r="B1373" t="s">
        <v>2896</v>
      </c>
      <c r="C1373" t="str">
        <f>IFERROR(VLOOKUP(Table1[[#This Row],[Ticker]],[1]!Table2[[Symbol]:[Industry]],2,FALSE),"-")</f>
        <v>-</v>
      </c>
      <c r="D1373" t="s">
        <v>548</v>
      </c>
      <c r="E1373">
        <v>1209.2063045370001</v>
      </c>
      <c r="F1373">
        <v>167.97</v>
      </c>
      <c r="G1373">
        <v>-18.4300944043136</v>
      </c>
      <c r="H1373">
        <v>10.988495541613201</v>
      </c>
      <c r="I1373">
        <v>-30.545112773682799</v>
      </c>
      <c r="J1373">
        <v>5.2868604980889096</v>
      </c>
      <c r="K1373">
        <v>160.14328828093801</v>
      </c>
      <c r="L1373">
        <v>162.59941738472901</v>
      </c>
      <c r="M1373">
        <v>55.5354263610121</v>
      </c>
      <c r="N1373">
        <v>1.7409567497924701</v>
      </c>
      <c r="O1373">
        <v>29.219503482764701</v>
      </c>
      <c r="P1373">
        <v>32.311933832217399</v>
      </c>
      <c r="Q1373">
        <v>6.8458991650489007E-2</v>
      </c>
    </row>
    <row r="1374" spans="1:17" hidden="1" x14ac:dyDescent="0.3">
      <c r="A1374" t="s">
        <v>2897</v>
      </c>
      <c r="B1374" t="s">
        <v>2898</v>
      </c>
      <c r="C1374" t="str">
        <f>IFERROR(VLOOKUP(Table1[[#This Row],[Ticker]],[1]!Table2[[Symbol]:[Industry]],2,FALSE),"-")</f>
        <v>-</v>
      </c>
      <c r="D1374" t="s">
        <v>198</v>
      </c>
      <c r="E1374">
        <v>1208.8880758</v>
      </c>
      <c r="F1374">
        <v>1016.5</v>
      </c>
      <c r="G1374">
        <v>108.99029202257501</v>
      </c>
      <c r="H1374">
        <v>15.575780466678699</v>
      </c>
      <c r="I1374">
        <v>23.246408446788401</v>
      </c>
      <c r="J1374">
        <v>4.3814949183334697</v>
      </c>
      <c r="K1374">
        <v>919.533663215621</v>
      </c>
      <c r="L1374">
        <v>786.38863097916999</v>
      </c>
      <c r="M1374">
        <v>58.756753900957797</v>
      </c>
      <c r="N1374">
        <v>0.56756085808484102</v>
      </c>
      <c r="O1374">
        <v>9.9803246433841597</v>
      </c>
      <c r="P1374">
        <v>149.75429975429901</v>
      </c>
      <c r="Q1374">
        <v>0.16270942504515501</v>
      </c>
    </row>
    <row r="1375" spans="1:17" hidden="1" x14ac:dyDescent="0.3">
      <c r="A1375" t="s">
        <v>2899</v>
      </c>
      <c r="B1375" t="s">
        <v>2900</v>
      </c>
      <c r="C1375" t="str">
        <f>IFERROR(VLOOKUP(Table1[[#This Row],[Ticker]],[1]!Table2[[Symbol]:[Industry]],2,FALSE),"-")</f>
        <v>-</v>
      </c>
      <c r="D1375" t="s">
        <v>21</v>
      </c>
      <c r="E1375">
        <v>1208.0905218820001</v>
      </c>
      <c r="F1375">
        <v>217.94</v>
      </c>
      <c r="G1375">
        <v>22.0487942790867</v>
      </c>
      <c r="H1375">
        <v>19.336033491305599</v>
      </c>
      <c r="I1375">
        <v>4.8023992214429496</v>
      </c>
      <c r="J1375">
        <v>1.72288522737632</v>
      </c>
      <c r="K1375">
        <v>193.28620582525099</v>
      </c>
      <c r="L1375">
        <v>157.17691082733299</v>
      </c>
      <c r="M1375">
        <v>44.124669920614103</v>
      </c>
      <c r="N1375">
        <v>0.74647594974393405</v>
      </c>
      <c r="O1375">
        <v>16.545838304120299</v>
      </c>
      <c r="P1375">
        <v>97.230769230769198</v>
      </c>
      <c r="Q1375">
        <v>0.10398197954545101</v>
      </c>
    </row>
    <row r="1376" spans="1:17" hidden="1" x14ac:dyDescent="0.3">
      <c r="A1376" t="s">
        <v>2901</v>
      </c>
      <c r="B1376" t="s">
        <v>2902</v>
      </c>
      <c r="C1376" t="str">
        <f>IFERROR(VLOOKUP(Table1[[#This Row],[Ticker]],[1]!Table2[[Symbol]:[Industry]],2,FALSE),"-")</f>
        <v>-</v>
      </c>
      <c r="D1376" t="s">
        <v>60</v>
      </c>
      <c r="E1376">
        <v>1207.94976</v>
      </c>
      <c r="F1376">
        <v>241.05</v>
      </c>
      <c r="G1376">
        <v>80.160204751396407</v>
      </c>
      <c r="H1376">
        <v>2.86069671708188</v>
      </c>
      <c r="I1376">
        <v>30.364601365181201</v>
      </c>
      <c r="J1376">
        <v>2.1873395769983199</v>
      </c>
      <c r="K1376">
        <v>229.642383776749</v>
      </c>
      <c r="L1376">
        <v>200.97750842398401</v>
      </c>
      <c r="M1376">
        <v>72.449349148052207</v>
      </c>
      <c r="N1376">
        <v>0.99973295569939202</v>
      </c>
      <c r="O1376">
        <v>9.9356979879692897</v>
      </c>
      <c r="P1376">
        <v>116.96669666966601</v>
      </c>
      <c r="Q1376">
        <v>3.2978074164329997E-2</v>
      </c>
    </row>
    <row r="1377" spans="1:17" hidden="1" x14ac:dyDescent="0.3">
      <c r="A1377" t="s">
        <v>2903</v>
      </c>
      <c r="B1377" t="s">
        <v>2904</v>
      </c>
      <c r="C1377" t="str">
        <f>IFERROR(VLOOKUP(Table1[[#This Row],[Ticker]],[1]!Table2[[Symbol]:[Industry]],2,FALSE),"-")</f>
        <v>-</v>
      </c>
      <c r="E1377">
        <v>1207.5843259999999</v>
      </c>
      <c r="F1377">
        <v>798.5</v>
      </c>
      <c r="G1377">
        <v>6177.8658830391196</v>
      </c>
      <c r="H1377">
        <v>-8.1767175809699708</v>
      </c>
      <c r="I1377">
        <v>339.88040947232503</v>
      </c>
      <c r="J1377">
        <v>-4.0003627161323703</v>
      </c>
      <c r="K1377">
        <v>744.40290995820999</v>
      </c>
      <c r="L1377">
        <v>455.243271170848</v>
      </c>
      <c r="M1377">
        <v>53.435198294711398</v>
      </c>
      <c r="N1377">
        <v>3.4903313882787499</v>
      </c>
      <c r="O1377">
        <v>5.1972448340638699</v>
      </c>
      <c r="P1377">
        <v>6192.3561859731999</v>
      </c>
    </row>
    <row r="1378" spans="1:17" hidden="1" x14ac:dyDescent="0.3">
      <c r="A1378" t="s">
        <v>2905</v>
      </c>
      <c r="B1378" t="s">
        <v>2906</v>
      </c>
      <c r="C1378" t="str">
        <f>IFERROR(VLOOKUP(Table1[[#This Row],[Ticker]],[1]!Table2[[Symbol]:[Industry]],2,FALSE),"-")</f>
        <v>-</v>
      </c>
      <c r="D1378" t="s">
        <v>2907</v>
      </c>
      <c r="E1378">
        <v>1203.8686604100001</v>
      </c>
      <c r="F1378">
        <v>252.54</v>
      </c>
      <c r="G1378">
        <v>42.2741458029247</v>
      </c>
      <c r="H1378">
        <v>-1.2801780686909201</v>
      </c>
      <c r="I1378">
        <v>-10.963066360431201</v>
      </c>
      <c r="J1378">
        <v>5.4098038253284004</v>
      </c>
      <c r="K1378">
        <v>244.61998134616499</v>
      </c>
      <c r="L1378">
        <v>232.400316051647</v>
      </c>
      <c r="M1378">
        <v>60.513493633402199</v>
      </c>
      <c r="N1378">
        <v>0.634913783797874</v>
      </c>
      <c r="O1378">
        <v>42.076502732240399</v>
      </c>
      <c r="P1378">
        <v>80.064171122994594</v>
      </c>
      <c r="Q1378">
        <v>-2.9055647222779998E-3</v>
      </c>
    </row>
    <row r="1379" spans="1:17" hidden="1" x14ac:dyDescent="0.3">
      <c r="A1379" t="s">
        <v>2908</v>
      </c>
      <c r="B1379" t="s">
        <v>2909</v>
      </c>
      <c r="C1379" t="str">
        <f>IFERROR(VLOOKUP(Table1[[#This Row],[Ticker]],[1]!Table2[[Symbol]:[Industry]],2,FALSE),"-")</f>
        <v>-</v>
      </c>
      <c r="D1379" t="s">
        <v>95</v>
      </c>
      <c r="E1379">
        <v>1197.25077891</v>
      </c>
      <c r="F1379">
        <v>245.1</v>
      </c>
      <c r="G1379">
        <v>-12.575135063443</v>
      </c>
      <c r="H1379">
        <v>2.0142355323559702</v>
      </c>
      <c r="I1379">
        <v>-36.589537027469802</v>
      </c>
      <c r="J1379">
        <v>-4.9353841112499302</v>
      </c>
      <c r="K1379">
        <v>235.27673794316601</v>
      </c>
      <c r="L1379">
        <v>270.290165088366</v>
      </c>
      <c r="M1379">
        <v>61.422027364501602</v>
      </c>
      <c r="N1379">
        <v>2.6268857438042499</v>
      </c>
      <c r="O1379">
        <v>55.854753161974699</v>
      </c>
      <c r="P1379">
        <v>48.545454545454497</v>
      </c>
    </row>
    <row r="1380" spans="1:17" hidden="1" x14ac:dyDescent="0.3">
      <c r="A1380" t="s">
        <v>2910</v>
      </c>
      <c r="B1380" t="s">
        <v>2911</v>
      </c>
      <c r="C1380" t="str">
        <f>IFERROR(VLOOKUP(Table1[[#This Row],[Ticker]],[1]!Table2[[Symbol]:[Industry]],2,FALSE),"-")</f>
        <v>-</v>
      </c>
      <c r="D1380" t="s">
        <v>471</v>
      </c>
      <c r="E1380">
        <v>1196.7728433100001</v>
      </c>
      <c r="F1380">
        <v>7.18</v>
      </c>
      <c r="G1380">
        <v>-73.046538947860597</v>
      </c>
      <c r="H1380">
        <v>-14.8882348166958</v>
      </c>
      <c r="I1380">
        <v>-76.896981966029401</v>
      </c>
      <c r="J1380">
        <v>11.2533923521659</v>
      </c>
      <c r="K1380">
        <v>8.9398505934013901</v>
      </c>
      <c r="L1380">
        <v>12.1814545726857</v>
      </c>
      <c r="M1380">
        <v>48.851925761368001</v>
      </c>
      <c r="N1380">
        <v>2.1824648025685001</v>
      </c>
      <c r="O1380">
        <v>199.44289693593299</v>
      </c>
      <c r="P1380">
        <v>11.6640746500777</v>
      </c>
    </row>
    <row r="1381" spans="1:17" hidden="1" x14ac:dyDescent="0.3">
      <c r="A1381" t="s">
        <v>2912</v>
      </c>
      <c r="B1381" t="s">
        <v>2913</v>
      </c>
      <c r="C1381" t="str">
        <f>IFERROR(VLOOKUP(Table1[[#This Row],[Ticker]],[1]!Table2[[Symbol]:[Industry]],2,FALSE),"-")</f>
        <v>-</v>
      </c>
      <c r="D1381" t="s">
        <v>608</v>
      </c>
      <c r="E1381">
        <v>1192.1420700000001</v>
      </c>
      <c r="F1381">
        <v>105.42</v>
      </c>
      <c r="G1381">
        <v>-20.785108377824699</v>
      </c>
      <c r="H1381">
        <v>13.0349435571679</v>
      </c>
      <c r="I1381">
        <v>-24.550738796321301</v>
      </c>
      <c r="J1381">
        <v>12.1129522511155</v>
      </c>
      <c r="K1381">
        <v>94.105009254102697</v>
      </c>
      <c r="L1381">
        <v>96.980700751937306</v>
      </c>
      <c r="M1381">
        <v>78.394433904054395</v>
      </c>
      <c r="N1381">
        <v>1.9576878556385799</v>
      </c>
      <c r="O1381">
        <v>38.1142098273572</v>
      </c>
      <c r="P1381">
        <v>26.402877697841699</v>
      </c>
    </row>
    <row r="1382" spans="1:17" hidden="1" x14ac:dyDescent="0.3">
      <c r="A1382" t="s">
        <v>2914</v>
      </c>
      <c r="B1382" t="s">
        <v>2915</v>
      </c>
      <c r="C1382" t="str">
        <f>IFERROR(VLOOKUP(Table1[[#This Row],[Ticker]],[1]!Table2[[Symbol]:[Industry]],2,FALSE),"-")</f>
        <v>-</v>
      </c>
      <c r="D1382" t="s">
        <v>130</v>
      </c>
      <c r="E1382">
        <v>1186.54712561</v>
      </c>
      <c r="F1382">
        <v>931.15</v>
      </c>
      <c r="G1382">
        <v>988.83906669545195</v>
      </c>
      <c r="H1382">
        <v>13.5811592367036</v>
      </c>
      <c r="I1382">
        <v>137.395394182937</v>
      </c>
      <c r="J1382">
        <v>17.411255348260799</v>
      </c>
      <c r="K1382">
        <v>759.26462484946796</v>
      </c>
      <c r="L1382">
        <v>544.981484625946</v>
      </c>
      <c r="M1382">
        <v>81.478491223566905</v>
      </c>
      <c r="N1382">
        <v>1.9235387527424599</v>
      </c>
      <c r="O1382">
        <v>2.04048756913493</v>
      </c>
      <c r="P1382">
        <v>1042.51533742331</v>
      </c>
      <c r="Q1382">
        <v>0.15431106041588999</v>
      </c>
    </row>
    <row r="1383" spans="1:17" hidden="1" x14ac:dyDescent="0.3">
      <c r="A1383" t="s">
        <v>2916</v>
      </c>
      <c r="B1383" t="s">
        <v>2917</v>
      </c>
      <c r="C1383" t="str">
        <f>IFERROR(VLOOKUP(Table1[[#This Row],[Ticker]],[1]!Table2[[Symbol]:[Industry]],2,FALSE),"-")</f>
        <v>-</v>
      </c>
      <c r="D1383" t="s">
        <v>379</v>
      </c>
      <c r="E1383">
        <v>1184.5744460169999</v>
      </c>
      <c r="F1383">
        <v>170.33</v>
      </c>
      <c r="G1383">
        <v>-28.250760558502801</v>
      </c>
      <c r="H1383">
        <v>-6.2788339601849801</v>
      </c>
      <c r="I1383">
        <v>-5.52018295824855</v>
      </c>
      <c r="J1383">
        <v>-2.6225355750773698</v>
      </c>
      <c r="K1383">
        <v>163.009966695446</v>
      </c>
      <c r="L1383">
        <v>155.75701412434799</v>
      </c>
      <c r="M1383">
        <v>61.770687982169598</v>
      </c>
      <c r="N1383">
        <v>0.45561402529949602</v>
      </c>
      <c r="O1383">
        <v>6.8514060940526997</v>
      </c>
      <c r="P1383">
        <v>29.479285442797401</v>
      </c>
      <c r="Q1383">
        <v>1.831049076451E-3</v>
      </c>
    </row>
    <row r="1384" spans="1:17" hidden="1" x14ac:dyDescent="0.3">
      <c r="A1384" t="s">
        <v>2918</v>
      </c>
      <c r="B1384" t="s">
        <v>2919</v>
      </c>
      <c r="C1384" t="str">
        <f>IFERROR(VLOOKUP(Table1[[#This Row],[Ticker]],[1]!Table2[[Symbol]:[Industry]],2,FALSE),"-")</f>
        <v>-</v>
      </c>
      <c r="D1384" t="s">
        <v>124</v>
      </c>
      <c r="E1384">
        <v>1182.86650601</v>
      </c>
      <c r="F1384">
        <v>162.05000000000001</v>
      </c>
      <c r="G1384">
        <v>-35.7293035511982</v>
      </c>
      <c r="H1384">
        <v>5.2085009062030103</v>
      </c>
      <c r="I1384">
        <v>-8.5490954028683106</v>
      </c>
      <c r="J1384">
        <v>5.8314048934812002</v>
      </c>
      <c r="K1384">
        <v>150.539882744831</v>
      </c>
      <c r="L1384">
        <v>153.82077593128901</v>
      </c>
      <c r="M1384">
        <v>75.282756681121597</v>
      </c>
      <c r="N1384">
        <v>1.21077005506035</v>
      </c>
      <c r="O1384">
        <v>37.118173403270497</v>
      </c>
      <c r="P1384">
        <v>28.305621536025299</v>
      </c>
      <c r="Q1384">
        <v>5.9908278536013E-2</v>
      </c>
    </row>
    <row r="1385" spans="1:17" hidden="1" x14ac:dyDescent="0.3">
      <c r="A1385" t="s">
        <v>2920</v>
      </c>
      <c r="B1385" t="s">
        <v>2921</v>
      </c>
      <c r="C1385" t="str">
        <f>IFERROR(VLOOKUP(Table1[[#This Row],[Ticker]],[1]!Table2[[Symbol]:[Industry]],2,FALSE),"-")</f>
        <v>-</v>
      </c>
      <c r="E1385">
        <v>1178.9227941700001</v>
      </c>
      <c r="F1385">
        <v>1160.3499999999999</v>
      </c>
      <c r="G1385">
        <v>444.02605815858101</v>
      </c>
      <c r="H1385">
        <v>3.4453803749008101</v>
      </c>
      <c r="I1385">
        <v>62.753819214615199</v>
      </c>
      <c r="J1385">
        <v>2.08900538703675</v>
      </c>
      <c r="K1385">
        <v>1115.90845135779</v>
      </c>
      <c r="L1385">
        <v>724.08958166777495</v>
      </c>
      <c r="M1385">
        <v>38.964676309691598</v>
      </c>
      <c r="N1385">
        <v>0.49228623725268</v>
      </c>
      <c r="O1385">
        <v>20.653251174214599</v>
      </c>
      <c r="P1385">
        <v>498.73581011351899</v>
      </c>
    </row>
    <row r="1386" spans="1:17" hidden="1" x14ac:dyDescent="0.3">
      <c r="A1386" t="s">
        <v>2922</v>
      </c>
      <c r="B1386" t="s">
        <v>2923</v>
      </c>
      <c r="C1386" t="str">
        <f>IFERROR(VLOOKUP(Table1[[#This Row],[Ticker]],[1]!Table2[[Symbol]:[Industry]],2,FALSE),"-")</f>
        <v>-</v>
      </c>
      <c r="D1386" t="s">
        <v>400</v>
      </c>
      <c r="E1386">
        <v>1176.36919345</v>
      </c>
      <c r="F1386">
        <v>227.39</v>
      </c>
      <c r="G1386">
        <v>-3.3971203898367501</v>
      </c>
      <c r="H1386">
        <v>5.2282613774396003</v>
      </c>
      <c r="I1386">
        <v>-24.968771652581498</v>
      </c>
      <c r="J1386">
        <v>4.8753384755434404</v>
      </c>
      <c r="K1386">
        <v>215.01333332170401</v>
      </c>
      <c r="L1386">
        <v>215.34361770631099</v>
      </c>
      <c r="M1386">
        <v>73.988640837083096</v>
      </c>
      <c r="N1386">
        <v>0.79755445486337595</v>
      </c>
      <c r="O1386">
        <v>18.716742161044898</v>
      </c>
      <c r="P1386">
        <v>28.468926553672301</v>
      </c>
      <c r="Q1386">
        <v>2.9762923712245998E-2</v>
      </c>
    </row>
    <row r="1387" spans="1:17" hidden="1" x14ac:dyDescent="0.3">
      <c r="A1387" t="s">
        <v>2924</v>
      </c>
      <c r="B1387" t="s">
        <v>2925</v>
      </c>
      <c r="C1387" t="str">
        <f>IFERROR(VLOOKUP(Table1[[#This Row],[Ticker]],[1]!Table2[[Symbol]:[Industry]],2,FALSE),"-")</f>
        <v>-</v>
      </c>
      <c r="D1387" t="s">
        <v>393</v>
      </c>
      <c r="E1387">
        <v>1173.441822624</v>
      </c>
      <c r="F1387">
        <v>47.76</v>
      </c>
      <c r="G1387">
        <v>8.5164753635930399</v>
      </c>
      <c r="H1387">
        <v>1.2722311282551599</v>
      </c>
      <c r="I1387">
        <v>-29.484311713406498</v>
      </c>
      <c r="J1387">
        <v>6.1811015487148797</v>
      </c>
      <c r="K1387">
        <v>46.110594358137703</v>
      </c>
      <c r="L1387">
        <v>45.784135624520502</v>
      </c>
      <c r="M1387">
        <v>56.1846604526934</v>
      </c>
      <c r="N1387">
        <v>1.1496095172920699</v>
      </c>
      <c r="O1387">
        <v>26.675041876046901</v>
      </c>
      <c r="P1387">
        <v>74.306569343065703</v>
      </c>
    </row>
    <row r="1388" spans="1:17" hidden="1" x14ac:dyDescent="0.3">
      <c r="A1388" t="s">
        <v>2926</v>
      </c>
      <c r="B1388" t="s">
        <v>2927</v>
      </c>
      <c r="C1388" t="str">
        <f>IFERROR(VLOOKUP(Table1[[#This Row],[Ticker]],[1]!Table2[[Symbol]:[Industry]],2,FALSE),"-")</f>
        <v>-</v>
      </c>
      <c r="D1388" t="s">
        <v>379</v>
      </c>
      <c r="E1388">
        <v>1166.040509296</v>
      </c>
      <c r="F1388">
        <v>345.01</v>
      </c>
      <c r="G1388">
        <v>75.272772465332096</v>
      </c>
      <c r="H1388">
        <v>34.8697248340507</v>
      </c>
      <c r="I1388">
        <v>19.765541058405901</v>
      </c>
      <c r="J1388">
        <v>10.273829637938199</v>
      </c>
      <c r="K1388">
        <v>284.574061377975</v>
      </c>
      <c r="L1388">
        <v>248.39672252427499</v>
      </c>
      <c r="M1388">
        <v>83.214949058744395</v>
      </c>
      <c r="N1388">
        <v>1.5086899263272999</v>
      </c>
      <c r="O1388">
        <v>2.7187617750210098</v>
      </c>
      <c r="P1388">
        <v>103.846381093057</v>
      </c>
    </row>
    <row r="1389" spans="1:17" hidden="1" x14ac:dyDescent="0.3">
      <c r="A1389" t="s">
        <v>2928</v>
      </c>
      <c r="B1389" t="s">
        <v>2929</v>
      </c>
      <c r="C1389" t="str">
        <f>IFERROR(VLOOKUP(Table1[[#This Row],[Ticker]],[1]!Table2[[Symbol]:[Industry]],2,FALSE),"-")</f>
        <v>-</v>
      </c>
      <c r="D1389" t="s">
        <v>46</v>
      </c>
      <c r="E1389">
        <v>1163.678074056</v>
      </c>
      <c r="F1389">
        <v>196.08</v>
      </c>
      <c r="G1389">
        <v>356.64503112128</v>
      </c>
      <c r="H1389">
        <v>23.838094626733501</v>
      </c>
      <c r="I1389">
        <v>69.439472277401507</v>
      </c>
      <c r="J1389">
        <v>14.432339363602001</v>
      </c>
      <c r="K1389">
        <v>168.43943045687399</v>
      </c>
      <c r="L1389">
        <v>122.331510320801</v>
      </c>
      <c r="M1389">
        <v>59.1094232266639</v>
      </c>
      <c r="N1389">
        <v>0.911623110473606</v>
      </c>
      <c r="O1389">
        <v>7.9406364749081897</v>
      </c>
      <c r="P1389">
        <v>483.57142857142799</v>
      </c>
      <c r="Q1389">
        <v>0.18138307664518</v>
      </c>
    </row>
    <row r="1390" spans="1:17" hidden="1" x14ac:dyDescent="0.3">
      <c r="A1390" t="s">
        <v>2930</v>
      </c>
      <c r="B1390" t="s">
        <v>2931</v>
      </c>
      <c r="C1390" t="str">
        <f>IFERROR(VLOOKUP(Table1[[#This Row],[Ticker]],[1]!Table2[[Symbol]:[Industry]],2,FALSE),"-")</f>
        <v>-</v>
      </c>
      <c r="D1390" t="s">
        <v>2495</v>
      </c>
      <c r="E1390">
        <v>1161.9429</v>
      </c>
      <c r="F1390">
        <v>29.42</v>
      </c>
      <c r="G1390">
        <v>286.15435209104697</v>
      </c>
      <c r="H1390">
        <v>6.59215231597467</v>
      </c>
      <c r="I1390">
        <v>114.698621450724</v>
      </c>
      <c r="J1390">
        <v>9.3692167560410997</v>
      </c>
      <c r="K1390">
        <v>26.7169372193163</v>
      </c>
      <c r="L1390">
        <v>19.705713935174799</v>
      </c>
      <c r="M1390">
        <v>59.514359624833602</v>
      </c>
      <c r="N1390">
        <v>0.69833693317734502</v>
      </c>
      <c r="O1390">
        <v>16.700657149331398</v>
      </c>
      <c r="P1390">
        <v>350.30612244897901</v>
      </c>
      <c r="Q1390">
        <v>0.269114502808116</v>
      </c>
    </row>
    <row r="1391" spans="1:17" hidden="1" x14ac:dyDescent="0.3">
      <c r="A1391" t="s">
        <v>2932</v>
      </c>
      <c r="B1391" t="s">
        <v>2933</v>
      </c>
      <c r="C1391" t="str">
        <f>IFERROR(VLOOKUP(Table1[[#This Row],[Ticker]],[1]!Table2[[Symbol]:[Industry]],2,FALSE),"-")</f>
        <v>-</v>
      </c>
      <c r="D1391" t="s">
        <v>57</v>
      </c>
      <c r="E1391">
        <v>1161.5840000000001</v>
      </c>
      <c r="F1391">
        <v>764.2</v>
      </c>
      <c r="G1391">
        <v>79.617687303871506</v>
      </c>
      <c r="H1391">
        <v>2.7580886291502398</v>
      </c>
      <c r="I1391">
        <v>31.398136520057701</v>
      </c>
      <c r="J1391">
        <v>4.7448436567418302</v>
      </c>
      <c r="K1391">
        <v>703.73636832813099</v>
      </c>
      <c r="L1391">
        <v>567.85793114114801</v>
      </c>
      <c r="M1391">
        <v>54.574045897204698</v>
      </c>
      <c r="N1391">
        <v>0.83249109322053105</v>
      </c>
      <c r="O1391">
        <v>7.0400418738550004</v>
      </c>
      <c r="P1391">
        <v>127.74549247504</v>
      </c>
      <c r="Q1391">
        <v>0.14334499715668</v>
      </c>
    </row>
    <row r="1392" spans="1:17" hidden="1" x14ac:dyDescent="0.3">
      <c r="A1392" t="s">
        <v>2934</v>
      </c>
      <c r="B1392" t="s">
        <v>2935</v>
      </c>
      <c r="C1392" t="str">
        <f>IFERROR(VLOOKUP(Table1[[#This Row],[Ticker]],[1]!Table2[[Symbol]:[Industry]],2,FALSE),"-")</f>
        <v>-</v>
      </c>
      <c r="D1392" t="s">
        <v>118</v>
      </c>
      <c r="E1392">
        <v>1160.4238345599999</v>
      </c>
      <c r="F1392">
        <v>389.65</v>
      </c>
      <c r="G1392">
        <v>127.533014305118</v>
      </c>
      <c r="H1392">
        <v>-4.3338603901730703</v>
      </c>
      <c r="I1392">
        <v>19.169235205788699</v>
      </c>
      <c r="J1392">
        <v>5.3638870097560298</v>
      </c>
      <c r="K1392">
        <v>362.00748061732003</v>
      </c>
      <c r="L1392">
        <v>288.66913909995998</v>
      </c>
      <c r="M1392">
        <v>60.408643721695697</v>
      </c>
      <c r="N1392">
        <v>0.67984576274816999</v>
      </c>
      <c r="O1392">
        <v>8.6616194020274495</v>
      </c>
      <c r="P1392">
        <v>186.29684055841199</v>
      </c>
      <c r="Q1392">
        <v>8.8941532061302994E-2</v>
      </c>
    </row>
    <row r="1393" spans="1:17" hidden="1" x14ac:dyDescent="0.3">
      <c r="A1393" t="s">
        <v>2936</v>
      </c>
      <c r="B1393" t="s">
        <v>2937</v>
      </c>
      <c r="C1393" t="str">
        <f>IFERROR(VLOOKUP(Table1[[#This Row],[Ticker]],[1]!Table2[[Symbol]:[Industry]],2,FALSE),"-")</f>
        <v>-</v>
      </c>
      <c r="D1393" t="s">
        <v>686</v>
      </c>
      <c r="E1393">
        <v>1159.9092000000001</v>
      </c>
      <c r="F1393">
        <v>122.16</v>
      </c>
      <c r="G1393">
        <v>158.113114641469</v>
      </c>
      <c r="H1393">
        <v>3.7853684680344202</v>
      </c>
      <c r="I1393">
        <v>37.758380102867697</v>
      </c>
      <c r="J1393">
        <v>3.2916734721402801</v>
      </c>
      <c r="K1393">
        <v>110.982898975664</v>
      </c>
      <c r="L1393">
        <v>81.364404830549603</v>
      </c>
      <c r="M1393">
        <v>48.530013641935099</v>
      </c>
      <c r="N1393">
        <v>0.256119536232642</v>
      </c>
      <c r="O1393">
        <v>11.7387033398821</v>
      </c>
      <c r="P1393">
        <v>197.951219512195</v>
      </c>
      <c r="Q1393">
        <v>0.10144633753303101</v>
      </c>
    </row>
    <row r="1394" spans="1:17" hidden="1" x14ac:dyDescent="0.3">
      <c r="A1394" t="s">
        <v>2938</v>
      </c>
      <c r="B1394" t="s">
        <v>2939</v>
      </c>
      <c r="C1394" t="str">
        <f>IFERROR(VLOOKUP(Table1[[#This Row],[Ticker]],[1]!Table2[[Symbol]:[Industry]],2,FALSE),"-")</f>
        <v>-</v>
      </c>
      <c r="D1394" t="s">
        <v>287</v>
      </c>
      <c r="E1394">
        <v>1154.107927476</v>
      </c>
      <c r="F1394">
        <v>294.52</v>
      </c>
      <c r="G1394">
        <v>33.061660468944098</v>
      </c>
      <c r="H1394">
        <v>3.3970843652029501</v>
      </c>
      <c r="I1394">
        <v>44.526052363981599</v>
      </c>
      <c r="J1394">
        <v>3.2971783194310702</v>
      </c>
      <c r="K1394">
        <v>244.357303319051</v>
      </c>
      <c r="M1394">
        <v>79.682445213811405</v>
      </c>
      <c r="N1394">
        <v>1.85200491112374</v>
      </c>
      <c r="O1394">
        <v>3.26972701344561</v>
      </c>
      <c r="P1394">
        <v>71.882112634957593</v>
      </c>
    </row>
    <row r="1395" spans="1:17" hidden="1" x14ac:dyDescent="0.3">
      <c r="A1395" t="s">
        <v>2940</v>
      </c>
      <c r="B1395" t="s">
        <v>2941</v>
      </c>
      <c r="C1395" t="str">
        <f>IFERROR(VLOOKUP(Table1[[#This Row],[Ticker]],[1]!Table2[[Symbol]:[Industry]],2,FALSE),"-")</f>
        <v>-</v>
      </c>
      <c r="D1395" t="s">
        <v>548</v>
      </c>
      <c r="E1395">
        <v>1150.6734865599999</v>
      </c>
      <c r="F1395">
        <v>162.76</v>
      </c>
      <c r="G1395">
        <v>10.2902893026925</v>
      </c>
      <c r="H1395">
        <v>9.83334670440831</v>
      </c>
      <c r="I1395">
        <v>-23.587481144841998</v>
      </c>
      <c r="J1395">
        <v>12.4992432515681</v>
      </c>
      <c r="K1395">
        <v>138.12378269476</v>
      </c>
      <c r="L1395">
        <v>130.98874710826101</v>
      </c>
      <c r="M1395">
        <v>72.1405678387423</v>
      </c>
      <c r="N1395">
        <v>3.2629504392151798</v>
      </c>
      <c r="O1395">
        <v>13.4185303514376</v>
      </c>
      <c r="P1395">
        <v>60.830039525691603</v>
      </c>
      <c r="Q1395">
        <v>3.6817667134880001E-2</v>
      </c>
    </row>
    <row r="1396" spans="1:17" hidden="1" x14ac:dyDescent="0.3">
      <c r="A1396" t="s">
        <v>2942</v>
      </c>
      <c r="B1396" t="s">
        <v>2943</v>
      </c>
      <c r="C1396" t="str">
        <f>IFERROR(VLOOKUP(Table1[[#This Row],[Ticker]],[1]!Table2[[Symbol]:[Industry]],2,FALSE),"-")</f>
        <v>-</v>
      </c>
      <c r="D1396" t="s">
        <v>167</v>
      </c>
      <c r="E1396">
        <v>1143.828</v>
      </c>
      <c r="F1396">
        <v>467.25</v>
      </c>
      <c r="G1396">
        <v>80.666110282696195</v>
      </c>
      <c r="H1396">
        <v>-11.6866570110413</v>
      </c>
      <c r="I1396">
        <v>92.130502177733703</v>
      </c>
      <c r="J1396">
        <v>-5.5022651401888298</v>
      </c>
      <c r="M1396">
        <v>35.423674337182298</v>
      </c>
      <c r="O1396">
        <v>18.780096308186199</v>
      </c>
      <c r="P1396">
        <v>129.26889106967599</v>
      </c>
    </row>
    <row r="1397" spans="1:17" hidden="1" x14ac:dyDescent="0.3">
      <c r="A1397" t="s">
        <v>2944</v>
      </c>
      <c r="B1397" t="s">
        <v>2945</v>
      </c>
      <c r="C1397" t="str">
        <f>IFERROR(VLOOKUP(Table1[[#This Row],[Ticker]],[1]!Table2[[Symbol]:[Industry]],2,FALSE),"-")</f>
        <v>-</v>
      </c>
      <c r="D1397" t="s">
        <v>393</v>
      </c>
      <c r="E1397">
        <v>1143.7497738719901</v>
      </c>
      <c r="F1397">
        <v>55.26</v>
      </c>
      <c r="G1397">
        <v>382.99812185701802</v>
      </c>
      <c r="H1397">
        <v>8.0313173176903199</v>
      </c>
      <c r="I1397">
        <v>61.141019138183999</v>
      </c>
      <c r="J1397">
        <v>-4.4631347054062198</v>
      </c>
      <c r="K1397">
        <v>49.530842938703998</v>
      </c>
      <c r="L1397">
        <v>33.3344733594095</v>
      </c>
      <c r="M1397">
        <v>38.854960322115303</v>
      </c>
      <c r="N1397">
        <v>0.431174175020544</v>
      </c>
      <c r="O1397">
        <v>29.460731089395502</v>
      </c>
      <c r="P1397">
        <v>416.44859813084099</v>
      </c>
      <c r="Q1397">
        <v>0.12338860379609</v>
      </c>
    </row>
    <row r="1398" spans="1:17" hidden="1" x14ac:dyDescent="0.3">
      <c r="A1398" t="s">
        <v>2946</v>
      </c>
      <c r="B1398" t="s">
        <v>2947</v>
      </c>
      <c r="C1398" t="str">
        <f>IFERROR(VLOOKUP(Table1[[#This Row],[Ticker]],[1]!Table2[[Symbol]:[Industry]],2,FALSE),"-")</f>
        <v>-</v>
      </c>
      <c r="D1398" t="s">
        <v>60</v>
      </c>
      <c r="E1398">
        <v>1143.7355591</v>
      </c>
      <c r="F1398">
        <v>1753</v>
      </c>
      <c r="G1398">
        <v>290.02946822228802</v>
      </c>
      <c r="H1398">
        <v>8.5542791053407097</v>
      </c>
      <c r="I1398">
        <v>107.05249216890201</v>
      </c>
      <c r="J1398">
        <v>6.8756569377332397</v>
      </c>
      <c r="K1398">
        <v>1502.7132550005299</v>
      </c>
      <c r="L1398">
        <v>1166.1601854493799</v>
      </c>
      <c r="M1398">
        <v>80.490033423545995</v>
      </c>
      <c r="N1398">
        <v>0.98669329107934101</v>
      </c>
      <c r="O1398">
        <v>4.0901312036508903</v>
      </c>
      <c r="P1398">
        <v>316.88466111771697</v>
      </c>
      <c r="Q1398">
        <v>0.13707541008788199</v>
      </c>
    </row>
    <row r="1399" spans="1:17" hidden="1" x14ac:dyDescent="0.3">
      <c r="A1399" t="s">
        <v>2948</v>
      </c>
      <c r="B1399" t="s">
        <v>2949</v>
      </c>
      <c r="C1399" t="str">
        <f>IFERROR(VLOOKUP(Table1[[#This Row],[Ticker]],[1]!Table2[[Symbol]:[Industry]],2,FALSE),"-")</f>
        <v>-</v>
      </c>
      <c r="D1399" t="s">
        <v>413</v>
      </c>
      <c r="E1399">
        <v>1141.7898</v>
      </c>
      <c r="F1399">
        <v>1071.5999999999999</v>
      </c>
      <c r="G1399">
        <v>188.788335506105</v>
      </c>
      <c r="H1399">
        <v>17.932972742087401</v>
      </c>
      <c r="I1399">
        <v>106.216161292357</v>
      </c>
      <c r="J1399">
        <v>6.3152276535714096</v>
      </c>
      <c r="K1399">
        <v>835.80369603891597</v>
      </c>
      <c r="L1399">
        <v>639.61622737362495</v>
      </c>
      <c r="M1399">
        <v>85.885994424569205</v>
      </c>
      <c r="N1399">
        <v>1.36348143791025</v>
      </c>
      <c r="O1399">
        <v>7.1155281821575196</v>
      </c>
      <c r="P1399">
        <v>259.53699043784502</v>
      </c>
      <c r="Q1399">
        <v>0.14441363136434901</v>
      </c>
    </row>
    <row r="1400" spans="1:17" hidden="1" x14ac:dyDescent="0.3">
      <c r="A1400" t="s">
        <v>2950</v>
      </c>
      <c r="B1400" t="s">
        <v>2951</v>
      </c>
      <c r="C1400" t="str">
        <f>IFERROR(VLOOKUP(Table1[[#This Row],[Ticker]],[1]!Table2[[Symbol]:[Industry]],2,FALSE),"-")</f>
        <v>-</v>
      </c>
      <c r="D1400" t="s">
        <v>628</v>
      </c>
      <c r="E1400">
        <v>1141.7216527799901</v>
      </c>
      <c r="F1400">
        <v>69.69</v>
      </c>
      <c r="G1400">
        <v>20.559755980738199</v>
      </c>
      <c r="H1400">
        <v>3.5756569931294999</v>
      </c>
      <c r="I1400">
        <v>-8.7731826475821499</v>
      </c>
      <c r="J1400">
        <v>6.8127072790389001</v>
      </c>
      <c r="K1400">
        <v>62.139565472563703</v>
      </c>
      <c r="L1400">
        <v>59.074296492485303</v>
      </c>
      <c r="M1400">
        <v>71.5220345072089</v>
      </c>
      <c r="N1400">
        <v>2.6395161702526702</v>
      </c>
      <c r="O1400">
        <v>5.39532214090974</v>
      </c>
      <c r="P1400">
        <v>56.606741573033602</v>
      </c>
      <c r="Q1400">
        <v>-1.6168051076664001E-2</v>
      </c>
    </row>
    <row r="1401" spans="1:17" hidden="1" x14ac:dyDescent="0.3">
      <c r="A1401" t="s">
        <v>2952</v>
      </c>
      <c r="B1401" t="s">
        <v>2953</v>
      </c>
      <c r="C1401" t="str">
        <f>IFERROR(VLOOKUP(Table1[[#This Row],[Ticker]],[1]!Table2[[Symbol]:[Industry]],2,FALSE),"-")</f>
        <v>-</v>
      </c>
      <c r="D1401" t="s">
        <v>686</v>
      </c>
      <c r="E1401">
        <v>1138.6409229999999</v>
      </c>
      <c r="F1401">
        <v>288.85000000000002</v>
      </c>
      <c r="G1401">
        <v>100.683472187023</v>
      </c>
      <c r="H1401">
        <v>6.0914219624835697</v>
      </c>
      <c r="I1401">
        <v>-34.015124056724602</v>
      </c>
      <c r="J1401">
        <v>8.1977348598111597</v>
      </c>
      <c r="K1401">
        <v>261.10742368242501</v>
      </c>
      <c r="L1401">
        <v>254.42127224375</v>
      </c>
      <c r="M1401">
        <v>82.405475842120893</v>
      </c>
      <c r="N1401">
        <v>1.9304289731178199</v>
      </c>
      <c r="O1401">
        <v>38.133979574173402</v>
      </c>
      <c r="P1401">
        <v>131.543086172344</v>
      </c>
    </row>
    <row r="1402" spans="1:17" hidden="1" x14ac:dyDescent="0.3">
      <c r="A1402" t="s">
        <v>2954</v>
      </c>
      <c r="B1402" t="s">
        <v>2955</v>
      </c>
      <c r="C1402" t="str">
        <f>IFERROR(VLOOKUP(Table1[[#This Row],[Ticker]],[1]!Table2[[Symbol]:[Industry]],2,FALSE),"-")</f>
        <v>-</v>
      </c>
      <c r="E1402">
        <v>1138.109931</v>
      </c>
      <c r="F1402">
        <v>459.9</v>
      </c>
      <c r="G1402">
        <v>181.52069139785399</v>
      </c>
      <c r="H1402">
        <v>9.6142954853571005</v>
      </c>
      <c r="I1402">
        <v>19.863775566379701</v>
      </c>
      <c r="J1402">
        <v>-2.1805260097540402</v>
      </c>
      <c r="K1402">
        <v>422.43970692931703</v>
      </c>
      <c r="L1402">
        <v>335.30059910806398</v>
      </c>
      <c r="M1402">
        <v>63.955930383076698</v>
      </c>
      <c r="N1402">
        <v>1.1204511883980099</v>
      </c>
      <c r="O1402">
        <v>2.79408567079799</v>
      </c>
      <c r="P1402">
        <v>223.19044272663299</v>
      </c>
    </row>
    <row r="1403" spans="1:17" hidden="1" x14ac:dyDescent="0.3">
      <c r="A1403" t="s">
        <v>2956</v>
      </c>
      <c r="B1403" t="s">
        <v>2957</v>
      </c>
      <c r="C1403" t="str">
        <f>IFERROR(VLOOKUP(Table1[[#This Row],[Ticker]],[1]!Table2[[Symbol]:[Industry]],2,FALSE),"-")</f>
        <v>-</v>
      </c>
      <c r="D1403" t="s">
        <v>21</v>
      </c>
      <c r="E1403">
        <v>1135.4165509500001</v>
      </c>
      <c r="F1403">
        <v>446.45</v>
      </c>
      <c r="G1403">
        <v>216.05899799849001</v>
      </c>
      <c r="H1403">
        <v>32.2269002153824</v>
      </c>
      <c r="I1403">
        <v>70.134077030427605</v>
      </c>
      <c r="J1403">
        <v>7.1036673918003004</v>
      </c>
      <c r="K1403">
        <v>337.90242224406302</v>
      </c>
      <c r="L1403">
        <v>263.33809546054101</v>
      </c>
      <c r="M1403">
        <v>79.652843520390704</v>
      </c>
      <c r="N1403">
        <v>1.19679669235001</v>
      </c>
      <c r="O1403">
        <v>3.03505431739277</v>
      </c>
      <c r="P1403">
        <v>275.16806722689</v>
      </c>
      <c r="Q1403">
        <v>0.105764433443214</v>
      </c>
    </row>
    <row r="1404" spans="1:17" hidden="1" x14ac:dyDescent="0.3">
      <c r="A1404" t="s">
        <v>2958</v>
      </c>
      <c r="B1404" t="s">
        <v>2959</v>
      </c>
      <c r="C1404" t="str">
        <f>IFERROR(VLOOKUP(Table1[[#This Row],[Ticker]],[1]!Table2[[Symbol]:[Industry]],2,FALSE),"-")</f>
        <v>-</v>
      </c>
      <c r="D1404" t="s">
        <v>686</v>
      </c>
      <c r="E1404">
        <v>1134.555879194</v>
      </c>
      <c r="F1404">
        <v>53.47</v>
      </c>
      <c r="G1404">
        <v>-4.7879066306229801</v>
      </c>
      <c r="H1404">
        <v>-5.8219603346785798</v>
      </c>
      <c r="I1404">
        <v>-21.692931903783101</v>
      </c>
      <c r="J1404">
        <v>0.91496568788537003</v>
      </c>
      <c r="K1404">
        <v>53.578158282073197</v>
      </c>
      <c r="L1404">
        <v>49.535703872050803</v>
      </c>
      <c r="M1404">
        <v>41.173692291854898</v>
      </c>
      <c r="N1404">
        <v>0.42718091238119199</v>
      </c>
      <c r="O1404">
        <v>16.326912287263799</v>
      </c>
      <c r="P1404">
        <v>33.009950248756198</v>
      </c>
      <c r="Q1404">
        <v>4.5431937252501997E-2</v>
      </c>
    </row>
    <row r="1405" spans="1:17" hidden="1" x14ac:dyDescent="0.3">
      <c r="A1405" t="s">
        <v>2960</v>
      </c>
      <c r="B1405" t="s">
        <v>2961</v>
      </c>
      <c r="C1405" t="str">
        <f>IFERROR(VLOOKUP(Table1[[#This Row],[Ticker]],[1]!Table2[[Symbol]:[Industry]],2,FALSE),"-")</f>
        <v>-</v>
      </c>
      <c r="D1405" t="s">
        <v>296</v>
      </c>
      <c r="E1405">
        <v>1134.4538409429999</v>
      </c>
      <c r="F1405">
        <v>21.59</v>
      </c>
      <c r="G1405">
        <v>89.589366096649698</v>
      </c>
      <c r="H1405">
        <v>-1.79457754728758</v>
      </c>
      <c r="I1405">
        <v>-52.175704998153002</v>
      </c>
      <c r="J1405">
        <v>1.82072336555829</v>
      </c>
      <c r="K1405">
        <v>21.3856063922542</v>
      </c>
      <c r="L1405">
        <v>19.252209554172499</v>
      </c>
      <c r="M1405">
        <v>53.221570885646997</v>
      </c>
      <c r="N1405">
        <v>1.5391527240312901</v>
      </c>
      <c r="O1405">
        <v>92.913385826771602</v>
      </c>
      <c r="P1405">
        <v>145.34090909090901</v>
      </c>
      <c r="Q1405">
        <v>9.4631553581106004E-2</v>
      </c>
    </row>
    <row r="1406" spans="1:17" hidden="1" x14ac:dyDescent="0.3">
      <c r="A1406" t="s">
        <v>2962</v>
      </c>
      <c r="B1406" t="s">
        <v>2963</v>
      </c>
      <c r="C1406" t="str">
        <f>IFERROR(VLOOKUP(Table1[[#This Row],[Ticker]],[1]!Table2[[Symbol]:[Industry]],2,FALSE),"-")</f>
        <v>-</v>
      </c>
      <c r="D1406" t="s">
        <v>548</v>
      </c>
      <c r="E1406">
        <v>1133.54709977999</v>
      </c>
      <c r="F1406">
        <v>491.1</v>
      </c>
      <c r="G1406">
        <v>-12.3663183581066</v>
      </c>
      <c r="H1406">
        <v>3.94804722128274</v>
      </c>
      <c r="I1406">
        <v>-23.758418582549901</v>
      </c>
      <c r="J1406">
        <v>-6.6699181718105196</v>
      </c>
      <c r="K1406">
        <v>462.13120719033299</v>
      </c>
      <c r="L1406">
        <v>461.57248259499897</v>
      </c>
      <c r="M1406">
        <v>50.5297324649638</v>
      </c>
      <c r="N1406">
        <v>1.3283046515314301</v>
      </c>
      <c r="O1406">
        <v>33.353695784972402</v>
      </c>
      <c r="P1406">
        <v>38.728813559321999</v>
      </c>
      <c r="Q1406">
        <v>-4.5394269307918997E-2</v>
      </c>
    </row>
    <row r="1407" spans="1:17" hidden="1" x14ac:dyDescent="0.3">
      <c r="A1407" t="s">
        <v>2964</v>
      </c>
      <c r="B1407" t="s">
        <v>2965</v>
      </c>
      <c r="C1407" t="str">
        <f>IFERROR(VLOOKUP(Table1[[#This Row],[Ticker]],[1]!Table2[[Symbol]:[Industry]],2,FALSE),"-")</f>
        <v>-</v>
      </c>
      <c r="D1407" t="s">
        <v>258</v>
      </c>
      <c r="E1407">
        <v>1127.2197836799901</v>
      </c>
      <c r="F1407">
        <v>966.4</v>
      </c>
      <c r="G1407">
        <v>14.2157963772675</v>
      </c>
      <c r="H1407">
        <v>-2.17715743580293</v>
      </c>
      <c r="I1407">
        <v>-9.2056648329738593</v>
      </c>
      <c r="J1407">
        <v>-1.5785645164882101</v>
      </c>
      <c r="K1407">
        <v>965.63928980517699</v>
      </c>
      <c r="L1407">
        <v>888.64912141806496</v>
      </c>
      <c r="M1407">
        <v>48.146299788656101</v>
      </c>
      <c r="N1407">
        <v>0.74823935928783702</v>
      </c>
      <c r="O1407">
        <v>14.347061258278099</v>
      </c>
      <c r="P1407">
        <v>49.829457364341003</v>
      </c>
      <c r="Q1407">
        <v>4.5679597515336998E-2</v>
      </c>
    </row>
    <row r="1408" spans="1:17" hidden="1" x14ac:dyDescent="0.3">
      <c r="A1408" t="s">
        <v>2966</v>
      </c>
      <c r="B1408" t="s">
        <v>2967</v>
      </c>
      <c r="C1408" t="str">
        <f>IFERROR(VLOOKUP(Table1[[#This Row],[Ticker]],[1]!Table2[[Symbol]:[Industry]],2,FALSE),"-")</f>
        <v>-</v>
      </c>
      <c r="D1408" t="s">
        <v>24</v>
      </c>
      <c r="E1408">
        <v>1127.16883422</v>
      </c>
      <c r="F1408">
        <v>44.55</v>
      </c>
      <c r="G1408">
        <v>73.465150850012904</v>
      </c>
      <c r="H1408">
        <v>3.52164911407294</v>
      </c>
      <c r="I1408">
        <v>-33.550621570356498</v>
      </c>
      <c r="J1408">
        <v>7.4948525930793597</v>
      </c>
      <c r="K1408">
        <v>42.498557361849002</v>
      </c>
      <c r="L1408">
        <v>38.7430795307151</v>
      </c>
      <c r="M1408">
        <v>69.921935749902502</v>
      </c>
      <c r="N1408">
        <v>1.83962577993219</v>
      </c>
      <c r="O1408">
        <v>32.435465768799098</v>
      </c>
      <c r="P1408">
        <v>118.918918918918</v>
      </c>
      <c r="Q1408">
        <v>8.8500714327134994E-2</v>
      </c>
    </row>
    <row r="1409" spans="1:17" hidden="1" x14ac:dyDescent="0.3">
      <c r="A1409" t="s">
        <v>2968</v>
      </c>
      <c r="B1409" t="s">
        <v>2969</v>
      </c>
      <c r="C1409" t="str">
        <f>IFERROR(VLOOKUP(Table1[[#This Row],[Ticker]],[1]!Table2[[Symbol]:[Industry]],2,FALSE),"-")</f>
        <v>-</v>
      </c>
      <c r="D1409" t="s">
        <v>287</v>
      </c>
      <c r="E1409">
        <v>1124.8712591999999</v>
      </c>
      <c r="F1409">
        <v>105.04</v>
      </c>
      <c r="G1409">
        <v>-16.642644761566999</v>
      </c>
      <c r="H1409">
        <v>16.624301781077602</v>
      </c>
      <c r="I1409">
        <v>-14.281378437226</v>
      </c>
      <c r="J1409">
        <v>15.4532904153667</v>
      </c>
      <c r="K1409">
        <v>92.394246109751705</v>
      </c>
      <c r="L1409">
        <v>96.608091716051504</v>
      </c>
      <c r="M1409">
        <v>73.255707227122599</v>
      </c>
      <c r="N1409">
        <v>2.8363289509792899</v>
      </c>
      <c r="O1409">
        <v>26.380426504188801</v>
      </c>
      <c r="P1409">
        <v>41.582423507211203</v>
      </c>
      <c r="Q1409">
        <v>8.3381993818685995E-2</v>
      </c>
    </row>
    <row r="1410" spans="1:17" hidden="1" x14ac:dyDescent="0.3">
      <c r="A1410" t="s">
        <v>2970</v>
      </c>
      <c r="B1410" t="s">
        <v>2971</v>
      </c>
      <c r="C1410" t="str">
        <f>IFERROR(VLOOKUP(Table1[[#This Row],[Ticker]],[1]!Table2[[Symbol]:[Industry]],2,FALSE),"-")</f>
        <v>-</v>
      </c>
      <c r="D1410" t="s">
        <v>121</v>
      </c>
      <c r="E1410">
        <v>1121.2054117799901</v>
      </c>
      <c r="F1410">
        <v>499.3</v>
      </c>
      <c r="G1410">
        <v>25.383122742555798</v>
      </c>
      <c r="H1410">
        <v>6.0777940567257804</v>
      </c>
      <c r="I1410">
        <v>-4.2593095609151703</v>
      </c>
      <c r="J1410">
        <v>3.5256838502468599</v>
      </c>
      <c r="K1410">
        <v>461.94896812726398</v>
      </c>
      <c r="L1410">
        <v>423.96148767800503</v>
      </c>
      <c r="M1410">
        <v>60.406514445949398</v>
      </c>
      <c r="N1410">
        <v>0.929810821906357</v>
      </c>
      <c r="O1410">
        <v>6.7494492289204899</v>
      </c>
      <c r="P1410">
        <v>73.187651751647493</v>
      </c>
      <c r="Q1410">
        <v>9.1535675824434004E-2</v>
      </c>
    </row>
    <row r="1411" spans="1:17" hidden="1" x14ac:dyDescent="0.3">
      <c r="A1411" t="s">
        <v>2972</v>
      </c>
      <c r="B1411" t="s">
        <v>2973</v>
      </c>
      <c r="C1411" t="str">
        <f>IFERROR(VLOOKUP(Table1[[#This Row],[Ticker]],[1]!Table2[[Symbol]:[Industry]],2,FALSE),"-")</f>
        <v>-</v>
      </c>
      <c r="D1411" t="s">
        <v>1448</v>
      </c>
      <c r="E1411">
        <v>1121.18467278</v>
      </c>
      <c r="F1411">
        <v>743.1</v>
      </c>
      <c r="G1411">
        <v>98.055308125635193</v>
      </c>
      <c r="H1411">
        <v>20.7220777182356</v>
      </c>
      <c r="I1411">
        <v>57.068159379772801</v>
      </c>
      <c r="J1411">
        <v>19.2484426242805</v>
      </c>
      <c r="K1411">
        <v>577.01646707556699</v>
      </c>
      <c r="L1411">
        <v>473.22374538787301</v>
      </c>
      <c r="M1411">
        <v>85.380155850958701</v>
      </c>
      <c r="N1411">
        <v>1.29227100807192</v>
      </c>
      <c r="O1411">
        <v>6.7151123671107502</v>
      </c>
      <c r="P1411">
        <v>149.195171026156</v>
      </c>
      <c r="Q1411">
        <v>0.12502297600048701</v>
      </c>
    </row>
    <row r="1412" spans="1:17" hidden="1" x14ac:dyDescent="0.3">
      <c r="A1412" t="s">
        <v>2974</v>
      </c>
      <c r="B1412" t="s">
        <v>2975</v>
      </c>
      <c r="C1412" t="str">
        <f>IFERROR(VLOOKUP(Table1[[#This Row],[Ticker]],[1]!Table2[[Symbol]:[Industry]],2,FALSE),"-")</f>
        <v>-</v>
      </c>
      <c r="D1412" t="s">
        <v>198</v>
      </c>
      <c r="E1412">
        <v>1116.5999999999999</v>
      </c>
      <c r="F1412">
        <v>111.66</v>
      </c>
      <c r="G1412">
        <v>69.756091294191407</v>
      </c>
      <c r="H1412">
        <v>1.12992281062596</v>
      </c>
      <c r="I1412">
        <v>-8.3512491613885498</v>
      </c>
      <c r="J1412">
        <v>9.3283593354194405</v>
      </c>
      <c r="K1412">
        <v>88.194768057962804</v>
      </c>
      <c r="L1412">
        <v>81.116312265532002</v>
      </c>
      <c r="M1412">
        <v>86.902766083996895</v>
      </c>
      <c r="N1412">
        <v>3.3617815881677</v>
      </c>
      <c r="O1412">
        <v>2.9912233566183</v>
      </c>
      <c r="P1412">
        <v>121.108910891089</v>
      </c>
      <c r="Q1412">
        <v>4.0826843918230001E-2</v>
      </c>
    </row>
    <row r="1413" spans="1:17" hidden="1" x14ac:dyDescent="0.3">
      <c r="A1413" t="s">
        <v>2976</v>
      </c>
      <c r="B1413" t="s">
        <v>2977</v>
      </c>
      <c r="C1413" t="str">
        <f>IFERROR(VLOOKUP(Table1[[#This Row],[Ticker]],[1]!Table2[[Symbol]:[Industry]],2,FALSE),"-")</f>
        <v>-</v>
      </c>
      <c r="D1413" t="s">
        <v>978</v>
      </c>
      <c r="E1413">
        <v>1116.5503030499999</v>
      </c>
      <c r="F1413">
        <v>792.35</v>
      </c>
      <c r="G1413">
        <v>43.794561459466401</v>
      </c>
      <c r="H1413">
        <v>0.72063222119731396</v>
      </c>
      <c r="I1413">
        <v>9.7762807976010802</v>
      </c>
      <c r="J1413">
        <v>-1.62028133452081</v>
      </c>
      <c r="K1413">
        <v>744.52693981376694</v>
      </c>
      <c r="L1413">
        <v>655.70481211988999</v>
      </c>
      <c r="M1413">
        <v>55.577433376092003</v>
      </c>
      <c r="N1413">
        <v>1.05657604458099</v>
      </c>
      <c r="O1413">
        <v>9.2509623272543493</v>
      </c>
      <c r="P1413">
        <v>74.104592397275297</v>
      </c>
      <c r="Q1413">
        <v>9.7276013108511E-2</v>
      </c>
    </row>
    <row r="1414" spans="1:17" hidden="1" x14ac:dyDescent="0.3">
      <c r="A1414" t="s">
        <v>2978</v>
      </c>
      <c r="B1414" t="s">
        <v>2979</v>
      </c>
      <c r="C1414" t="str">
        <f>IFERROR(VLOOKUP(Table1[[#This Row],[Ticker]],[1]!Table2[[Symbol]:[Industry]],2,FALSE),"-")</f>
        <v>-</v>
      </c>
      <c r="D1414" t="s">
        <v>287</v>
      </c>
      <c r="E1414">
        <v>1115.8243577850001</v>
      </c>
      <c r="F1414">
        <v>404.65</v>
      </c>
      <c r="G1414">
        <v>-53.044293146515201</v>
      </c>
      <c r="H1414">
        <v>-5.0385155573724001</v>
      </c>
      <c r="I1414">
        <v>-31.559219264667501</v>
      </c>
      <c r="J1414">
        <v>1.2531778320117299</v>
      </c>
      <c r="K1414">
        <v>405.22595016920502</v>
      </c>
      <c r="L1414">
        <v>439.71425323083298</v>
      </c>
      <c r="M1414">
        <v>60.467893766358401</v>
      </c>
      <c r="N1414">
        <v>1.36697608358223</v>
      </c>
      <c r="O1414">
        <v>37.847522550352103</v>
      </c>
      <c r="P1414">
        <v>9.9293670198315596</v>
      </c>
      <c r="Q1414">
        <v>-0.13660257969926501</v>
      </c>
    </row>
    <row r="1415" spans="1:17" hidden="1" x14ac:dyDescent="0.3">
      <c r="A1415" t="s">
        <v>2980</v>
      </c>
      <c r="B1415" t="s">
        <v>2981</v>
      </c>
      <c r="C1415" t="str">
        <f>IFERROR(VLOOKUP(Table1[[#This Row],[Ticker]],[1]!Table2[[Symbol]:[Industry]],2,FALSE),"-")</f>
        <v>-</v>
      </c>
      <c r="D1415" t="s">
        <v>528</v>
      </c>
      <c r="E1415">
        <v>1105.0577420889999</v>
      </c>
      <c r="F1415">
        <v>52.31</v>
      </c>
      <c r="G1415">
        <v>29.142560747466899</v>
      </c>
      <c r="H1415">
        <v>-8.79209979154178</v>
      </c>
      <c r="I1415">
        <v>-26.335243700360099</v>
      </c>
      <c r="J1415">
        <v>3.56657908091668</v>
      </c>
      <c r="K1415">
        <v>54.562508338129398</v>
      </c>
      <c r="L1415">
        <v>54.419187621658203</v>
      </c>
      <c r="M1415">
        <v>48.542071356235198</v>
      </c>
      <c r="N1415">
        <v>0.80684814963437101</v>
      </c>
      <c r="O1415">
        <v>42.706939399732299</v>
      </c>
      <c r="P1415">
        <v>62.706065318817998</v>
      </c>
      <c r="Q1415">
        <v>3.9205508752368001E-2</v>
      </c>
    </row>
    <row r="1416" spans="1:17" hidden="1" x14ac:dyDescent="0.3">
      <c r="A1416" t="s">
        <v>2982</v>
      </c>
      <c r="B1416" t="s">
        <v>2983</v>
      </c>
      <c r="C1416" t="str">
        <f>IFERROR(VLOOKUP(Table1[[#This Row],[Ticker]],[1]!Table2[[Symbol]:[Industry]],2,FALSE),"-")</f>
        <v>-</v>
      </c>
      <c r="D1416" t="s">
        <v>258</v>
      </c>
      <c r="E1416">
        <v>1099.295374</v>
      </c>
      <c r="F1416">
        <v>169.3</v>
      </c>
      <c r="G1416">
        <v>146.05758010137001</v>
      </c>
      <c r="H1416">
        <v>15.521636217108499</v>
      </c>
      <c r="I1416">
        <v>90.614923040230906</v>
      </c>
      <c r="J1416">
        <v>7.6612702454030304</v>
      </c>
      <c r="K1416">
        <v>139.24787318059899</v>
      </c>
      <c r="L1416">
        <v>98.826553718599897</v>
      </c>
      <c r="M1416">
        <v>55.330072644420497</v>
      </c>
      <c r="N1416">
        <v>0.36807282984998002</v>
      </c>
      <c r="O1416">
        <v>9.0667454223272106</v>
      </c>
      <c r="P1416">
        <v>201.78253119429499</v>
      </c>
      <c r="Q1416">
        <v>0.12601690566565599</v>
      </c>
    </row>
    <row r="1417" spans="1:17" hidden="1" x14ac:dyDescent="0.3">
      <c r="A1417" t="s">
        <v>2984</v>
      </c>
      <c r="B1417" t="s">
        <v>2985</v>
      </c>
      <c r="C1417" t="str">
        <f>IFERROR(VLOOKUP(Table1[[#This Row],[Ticker]],[1]!Table2[[Symbol]:[Industry]],2,FALSE),"-")</f>
        <v>-</v>
      </c>
      <c r="D1417" t="s">
        <v>416</v>
      </c>
      <c r="E1417">
        <v>1097.32906944</v>
      </c>
      <c r="F1417">
        <v>221.22</v>
      </c>
      <c r="G1417">
        <v>66.138256918746293</v>
      </c>
      <c r="H1417">
        <v>16.553740593185001</v>
      </c>
      <c r="I1417">
        <v>57.510594766132101</v>
      </c>
      <c r="J1417">
        <v>14.2486462102668</v>
      </c>
      <c r="K1417">
        <v>179.71832071108199</v>
      </c>
      <c r="L1417">
        <v>143.05584625022999</v>
      </c>
      <c r="M1417">
        <v>64.906968864895504</v>
      </c>
      <c r="N1417">
        <v>0.85207891921823298</v>
      </c>
      <c r="O1417">
        <v>8.3129915920802908</v>
      </c>
      <c r="P1417">
        <v>150.24886877828001</v>
      </c>
      <c r="Q1417">
        <v>6.4227932684756003E-2</v>
      </c>
    </row>
    <row r="1418" spans="1:17" hidden="1" x14ac:dyDescent="0.3">
      <c r="A1418" t="s">
        <v>2986</v>
      </c>
      <c r="B1418" t="s">
        <v>2987</v>
      </c>
      <c r="C1418" t="str">
        <f>IFERROR(VLOOKUP(Table1[[#This Row],[Ticker]],[1]!Table2[[Symbol]:[Industry]],2,FALSE),"-")</f>
        <v>-</v>
      </c>
      <c r="D1418" t="s">
        <v>60</v>
      </c>
      <c r="E1418">
        <v>1090.02051431</v>
      </c>
      <c r="F1418">
        <v>848.45</v>
      </c>
      <c r="G1418">
        <v>79.840976656107202</v>
      </c>
      <c r="H1418">
        <v>-1.8795366709848</v>
      </c>
      <c r="I1418">
        <v>8.7174367217535291</v>
      </c>
      <c r="J1418">
        <v>4.1521239091644198</v>
      </c>
      <c r="K1418">
        <v>788.23295322667502</v>
      </c>
      <c r="L1418">
        <v>666.03354380035205</v>
      </c>
      <c r="M1418">
        <v>58.0593347097536</v>
      </c>
      <c r="N1418">
        <v>1.1754866445202701</v>
      </c>
      <c r="O1418">
        <v>11.974777535505901</v>
      </c>
      <c r="P1418">
        <v>109.183925049309</v>
      </c>
      <c r="Q1418">
        <v>8.5950691532108006E-2</v>
      </c>
    </row>
    <row r="1419" spans="1:17" hidden="1" x14ac:dyDescent="0.3">
      <c r="A1419" t="s">
        <v>2988</v>
      </c>
      <c r="B1419" t="s">
        <v>2989</v>
      </c>
      <c r="C1419" t="str">
        <f>IFERROR(VLOOKUP(Table1[[#This Row],[Ticker]],[1]!Table2[[Symbol]:[Industry]],2,FALSE),"-")</f>
        <v>-</v>
      </c>
      <c r="D1419" t="s">
        <v>513</v>
      </c>
      <c r="E1419">
        <v>1089.06672744</v>
      </c>
      <c r="F1419">
        <v>93.15</v>
      </c>
      <c r="G1419">
        <v>100.603587934109</v>
      </c>
      <c r="H1419">
        <v>-5.3595946268190104</v>
      </c>
      <c r="I1419">
        <v>-9.2685016938234792</v>
      </c>
      <c r="J1419">
        <v>-0.190770887315272</v>
      </c>
      <c r="K1419">
        <v>86.500465897105897</v>
      </c>
      <c r="L1419">
        <v>71.683854919838296</v>
      </c>
      <c r="M1419">
        <v>50.949589702039397</v>
      </c>
      <c r="N1419">
        <v>1.7435643647621499</v>
      </c>
      <c r="O1419">
        <v>15.512614063338599</v>
      </c>
      <c r="P1419">
        <v>154.23511500768799</v>
      </c>
      <c r="Q1419">
        <v>7.8743482988977001E-2</v>
      </c>
    </row>
    <row r="1420" spans="1:17" hidden="1" x14ac:dyDescent="0.3">
      <c r="A1420" t="s">
        <v>2990</v>
      </c>
      <c r="B1420" t="s">
        <v>2991</v>
      </c>
      <c r="C1420" t="str">
        <f>IFERROR(VLOOKUP(Table1[[#This Row],[Ticker]],[1]!Table2[[Symbol]:[Industry]],2,FALSE),"-")</f>
        <v>-</v>
      </c>
      <c r="D1420" t="s">
        <v>258</v>
      </c>
      <c r="E1420">
        <v>1084.72415103</v>
      </c>
      <c r="F1420">
        <v>771.55</v>
      </c>
      <c r="G1420">
        <v>290.63073329470399</v>
      </c>
      <c r="H1420">
        <v>-34.245326579714302</v>
      </c>
      <c r="I1420">
        <v>85.686571506956895</v>
      </c>
      <c r="J1420">
        <v>-2.56308988245687</v>
      </c>
      <c r="K1420">
        <v>756.17581772909296</v>
      </c>
      <c r="L1420">
        <v>516.60682282230505</v>
      </c>
      <c r="M1420">
        <v>42.299020233664102</v>
      </c>
      <c r="N1420">
        <v>0.40438925605563403</v>
      </c>
      <c r="O1420">
        <v>46.4584278400622</v>
      </c>
      <c r="P1420">
        <v>317.05405405405401</v>
      </c>
      <c r="Q1420">
        <v>0.20693828079099799</v>
      </c>
    </row>
    <row r="1421" spans="1:17" hidden="1" x14ac:dyDescent="0.3">
      <c r="A1421" t="s">
        <v>2992</v>
      </c>
      <c r="B1421" t="s">
        <v>2993</v>
      </c>
      <c r="C1421" t="str">
        <f>IFERROR(VLOOKUP(Table1[[#This Row],[Ticker]],[1]!Table2[[Symbol]:[Industry]],2,FALSE),"-")</f>
        <v>-</v>
      </c>
      <c r="D1421" t="s">
        <v>287</v>
      </c>
      <c r="E1421">
        <v>1081.8128435250001</v>
      </c>
      <c r="F1421">
        <v>630.25</v>
      </c>
      <c r="G1421">
        <v>-41.442169473996998</v>
      </c>
      <c r="H1421">
        <v>12.8551135716388</v>
      </c>
      <c r="I1421">
        <v>-7.4508258031495798</v>
      </c>
      <c r="J1421">
        <v>5.0630136826520697</v>
      </c>
      <c r="K1421">
        <v>578.90192914500005</v>
      </c>
      <c r="L1421">
        <v>563.182489272731</v>
      </c>
      <c r="M1421">
        <v>58.404863459797198</v>
      </c>
      <c r="N1421">
        <v>1.8970632645511101</v>
      </c>
      <c r="O1421">
        <v>29.155097183657201</v>
      </c>
      <c r="P1421">
        <v>42.913832199546398</v>
      </c>
      <c r="Q1421">
        <v>5.5891357994250997E-2</v>
      </c>
    </row>
    <row r="1422" spans="1:17" hidden="1" x14ac:dyDescent="0.3">
      <c r="A1422" t="s">
        <v>2994</v>
      </c>
      <c r="B1422" t="s">
        <v>2995</v>
      </c>
      <c r="C1422" t="str">
        <f>IFERROR(VLOOKUP(Table1[[#This Row],[Ticker]],[1]!Table2[[Symbol]:[Industry]],2,FALSE),"-")</f>
        <v>-</v>
      </c>
      <c r="E1422">
        <v>1080.5723822</v>
      </c>
      <c r="F1422">
        <v>478.7</v>
      </c>
      <c r="G1422">
        <v>223.488416151454</v>
      </c>
      <c r="H1422">
        <v>37.016714235081203</v>
      </c>
      <c r="I1422">
        <v>27.138037985755101</v>
      </c>
      <c r="J1422">
        <v>4.4113712234475297</v>
      </c>
      <c r="K1422">
        <v>395.28453650296001</v>
      </c>
      <c r="L1422">
        <v>303.78348232760402</v>
      </c>
      <c r="M1422">
        <v>67.260502766326795</v>
      </c>
      <c r="N1422">
        <v>1.8063281623727101</v>
      </c>
      <c r="O1422">
        <v>14.685606851890499</v>
      </c>
      <c r="P1422">
        <v>285.116653258246</v>
      </c>
    </row>
    <row r="1423" spans="1:17" hidden="1" x14ac:dyDescent="0.3">
      <c r="A1423" t="s">
        <v>2996</v>
      </c>
      <c r="B1423" t="s">
        <v>2997</v>
      </c>
      <c r="C1423" t="str">
        <f>IFERROR(VLOOKUP(Table1[[#This Row],[Ticker]],[1]!Table2[[Symbol]:[Industry]],2,FALSE),"-")</f>
        <v>-</v>
      </c>
      <c r="D1423" t="s">
        <v>296</v>
      </c>
      <c r="E1423">
        <v>1078.0554554</v>
      </c>
      <c r="F1423">
        <v>735.35</v>
      </c>
      <c r="G1423">
        <v>447.69414316671299</v>
      </c>
      <c r="H1423">
        <v>-10.824808884383099</v>
      </c>
      <c r="I1423">
        <v>155.80153127103901</v>
      </c>
      <c r="J1423">
        <v>0.93793514593420302</v>
      </c>
      <c r="K1423">
        <v>667.91614835993505</v>
      </c>
      <c r="L1423">
        <v>453.25863437688798</v>
      </c>
      <c r="M1423">
        <v>65.473600658556094</v>
      </c>
      <c r="N1423">
        <v>0.43382472974592501</v>
      </c>
      <c r="O1423">
        <v>11.035561297341401</v>
      </c>
      <c r="P1423">
        <v>527.96754910333004</v>
      </c>
      <c r="Q1423">
        <v>0.249863391554936</v>
      </c>
    </row>
    <row r="1424" spans="1:17" hidden="1" x14ac:dyDescent="0.3">
      <c r="A1424" t="s">
        <v>2998</v>
      </c>
      <c r="B1424" t="s">
        <v>2999</v>
      </c>
      <c r="C1424" t="str">
        <f>IFERROR(VLOOKUP(Table1[[#This Row],[Ticker]],[1]!Table2[[Symbol]:[Industry]],2,FALSE),"-")</f>
        <v>-</v>
      </c>
      <c r="D1424" t="s">
        <v>290</v>
      </c>
      <c r="E1424">
        <v>1074.665403</v>
      </c>
      <c r="F1424">
        <v>441</v>
      </c>
      <c r="G1424">
        <v>-31.328941032361602</v>
      </c>
      <c r="H1424">
        <v>-7.5531768341919596</v>
      </c>
      <c r="I1424">
        <v>-9.4698979222912296</v>
      </c>
      <c r="J1424">
        <v>-4.7831246882614904</v>
      </c>
      <c r="K1424">
        <v>441.16054472122897</v>
      </c>
      <c r="L1424">
        <v>435.14679467450202</v>
      </c>
      <c r="M1424">
        <v>42.577848866027203</v>
      </c>
      <c r="N1424">
        <v>0.52220310008167203</v>
      </c>
      <c r="O1424">
        <v>16.0090702947845</v>
      </c>
      <c r="P1424">
        <v>21.9411032766487</v>
      </c>
      <c r="Q1424">
        <v>-1.5793413933034999E-2</v>
      </c>
    </row>
    <row r="1425" spans="1:17" hidden="1" x14ac:dyDescent="0.3">
      <c r="A1425" t="s">
        <v>3000</v>
      </c>
      <c r="B1425" t="s">
        <v>3001</v>
      </c>
      <c r="C1425" t="str">
        <f>IFERROR(VLOOKUP(Table1[[#This Row],[Ticker]],[1]!Table2[[Symbol]:[Industry]],2,FALSE),"-")</f>
        <v>-</v>
      </c>
      <c r="D1425" t="s">
        <v>513</v>
      </c>
      <c r="E1425">
        <v>1074.5150911999999</v>
      </c>
      <c r="F1425">
        <v>6411.8</v>
      </c>
      <c r="G1425">
        <v>135.39548854562901</v>
      </c>
      <c r="H1425">
        <v>-11.728084867303201</v>
      </c>
      <c r="I1425">
        <v>22.3060269999119</v>
      </c>
      <c r="J1425">
        <v>-1.04616835069017</v>
      </c>
      <c r="K1425">
        <v>5980.5315205480601</v>
      </c>
      <c r="L1425">
        <v>4960.4345191449102</v>
      </c>
      <c r="M1425">
        <v>54.273820748707202</v>
      </c>
      <c r="N1425">
        <v>0.60310421286031002</v>
      </c>
      <c r="O1425">
        <v>8.7791259864624394</v>
      </c>
      <c r="P1425">
        <v>166.94700029143499</v>
      </c>
      <c r="Q1425">
        <v>0.16785169584569001</v>
      </c>
    </row>
    <row r="1426" spans="1:17" hidden="1" x14ac:dyDescent="0.3">
      <c r="A1426" t="s">
        <v>3002</v>
      </c>
      <c r="B1426" t="s">
        <v>3003</v>
      </c>
      <c r="C1426" t="str">
        <f>IFERROR(VLOOKUP(Table1[[#This Row],[Ticker]],[1]!Table2[[Symbol]:[Industry]],2,FALSE),"-")</f>
        <v>-</v>
      </c>
      <c r="D1426" t="s">
        <v>21</v>
      </c>
      <c r="E1426">
        <v>1073.9424666530001</v>
      </c>
      <c r="F1426">
        <v>169.23</v>
      </c>
      <c r="G1426">
        <v>8.7492224414222797</v>
      </c>
      <c r="H1426">
        <v>7.4701580802271499</v>
      </c>
      <c r="I1426">
        <v>-6.7811079086958799</v>
      </c>
      <c r="J1426">
        <v>11.8680866186051</v>
      </c>
      <c r="K1426">
        <v>155.162434491651</v>
      </c>
      <c r="L1426">
        <v>144.79738706317499</v>
      </c>
      <c r="M1426">
        <v>62.171319740087696</v>
      </c>
      <c r="N1426">
        <v>1.2278966732286301</v>
      </c>
      <c r="O1426">
        <v>10.145955208887299</v>
      </c>
      <c r="P1426">
        <v>43.841903952401097</v>
      </c>
      <c r="Q1426">
        <v>7.8336058963549005E-2</v>
      </c>
    </row>
    <row r="1427" spans="1:17" hidden="1" x14ac:dyDescent="0.3">
      <c r="A1427" t="s">
        <v>3004</v>
      </c>
      <c r="B1427" t="s">
        <v>3005</v>
      </c>
      <c r="C1427" t="str">
        <f>IFERROR(VLOOKUP(Table1[[#This Row],[Ticker]],[1]!Table2[[Symbol]:[Industry]],2,FALSE),"-")</f>
        <v>-</v>
      </c>
      <c r="D1427" t="s">
        <v>513</v>
      </c>
      <c r="E1427">
        <v>1072.23849348</v>
      </c>
      <c r="F1427">
        <v>308.14999999999998</v>
      </c>
      <c r="G1427">
        <v>55.328033942214098</v>
      </c>
      <c r="H1427">
        <v>0.469639465701084</v>
      </c>
      <c r="I1427">
        <v>-5.5538142728986504</v>
      </c>
      <c r="J1427">
        <v>1.0024328463883401</v>
      </c>
      <c r="K1427">
        <v>289.29191252507798</v>
      </c>
      <c r="L1427">
        <v>250.901447269995</v>
      </c>
      <c r="M1427">
        <v>55.174765713052402</v>
      </c>
      <c r="N1427">
        <v>0.72616894423970801</v>
      </c>
      <c r="O1427">
        <v>9.4110011358104799</v>
      </c>
      <c r="P1427">
        <v>84.410532615200395</v>
      </c>
      <c r="Q1427">
        <v>1.7433227979029998E-2</v>
      </c>
    </row>
    <row r="1428" spans="1:17" hidden="1" x14ac:dyDescent="0.3">
      <c r="A1428" t="s">
        <v>3006</v>
      </c>
      <c r="B1428" t="s">
        <v>3007</v>
      </c>
      <c r="C1428" t="str">
        <f>IFERROR(VLOOKUP(Table1[[#This Row],[Ticker]],[1]!Table2[[Symbol]:[Industry]],2,FALSE),"-")</f>
        <v>-</v>
      </c>
      <c r="D1428" t="s">
        <v>1397</v>
      </c>
      <c r="E1428">
        <v>1069.857212356</v>
      </c>
      <c r="F1428">
        <v>84.41</v>
      </c>
      <c r="G1428">
        <v>60.024906935501797</v>
      </c>
      <c r="H1428">
        <v>14.903939646080399</v>
      </c>
      <c r="I1428">
        <v>4.4611784863869</v>
      </c>
      <c r="J1428">
        <v>11.6504336101435</v>
      </c>
      <c r="K1428">
        <v>74.064122760554795</v>
      </c>
      <c r="L1428">
        <v>67.390159195562205</v>
      </c>
      <c r="M1428">
        <v>67.077932258491401</v>
      </c>
      <c r="N1428">
        <v>1.21209413857047</v>
      </c>
      <c r="O1428">
        <v>2.7129487027603498</v>
      </c>
      <c r="P1428">
        <v>90.972850678732996</v>
      </c>
      <c r="Q1428">
        <v>-3.3323272667455002E-2</v>
      </c>
    </row>
    <row r="1429" spans="1:17" hidden="1" x14ac:dyDescent="0.3">
      <c r="A1429" t="s">
        <v>3008</v>
      </c>
      <c r="B1429" t="s">
        <v>3009</v>
      </c>
      <c r="C1429" t="str">
        <f>IFERROR(VLOOKUP(Table1[[#This Row],[Ticker]],[1]!Table2[[Symbol]:[Industry]],2,FALSE),"-")</f>
        <v>-</v>
      </c>
      <c r="D1429" t="s">
        <v>77</v>
      </c>
      <c r="E1429">
        <v>1067.4033784200001</v>
      </c>
      <c r="F1429">
        <v>235.98</v>
      </c>
      <c r="G1429">
        <v>-3.8508518587212901</v>
      </c>
      <c r="H1429">
        <v>-4.6684866146146202</v>
      </c>
      <c r="I1429">
        <v>-19.1916007436187</v>
      </c>
      <c r="J1429">
        <v>3.4028979753624</v>
      </c>
      <c r="K1429">
        <v>230.42687162677001</v>
      </c>
      <c r="L1429">
        <v>219.55500949811699</v>
      </c>
      <c r="M1429">
        <v>52.6761739726673</v>
      </c>
      <c r="N1429">
        <v>0.68703446737663298</v>
      </c>
      <c r="O1429">
        <v>10.178828714297801</v>
      </c>
      <c r="P1429">
        <v>31.099999999999898</v>
      </c>
      <c r="Q1429">
        <v>-6.6459622138966001E-2</v>
      </c>
    </row>
    <row r="1430" spans="1:17" hidden="1" x14ac:dyDescent="0.3">
      <c r="A1430" t="s">
        <v>3010</v>
      </c>
      <c r="B1430" t="s">
        <v>3011</v>
      </c>
      <c r="C1430" t="str">
        <f>IFERROR(VLOOKUP(Table1[[#This Row],[Ticker]],[1]!Table2[[Symbol]:[Industry]],2,FALSE),"-")</f>
        <v>-</v>
      </c>
      <c r="D1430" t="s">
        <v>628</v>
      </c>
      <c r="E1430">
        <v>1067.053746</v>
      </c>
      <c r="F1430">
        <v>1157.3</v>
      </c>
      <c r="G1430">
        <v>19.905411579909298</v>
      </c>
      <c r="H1430">
        <v>1.5450288795051199</v>
      </c>
      <c r="I1430">
        <v>1.4594712724269201</v>
      </c>
      <c r="J1430">
        <v>12.857140800405199</v>
      </c>
      <c r="K1430">
        <v>1021.17828654195</v>
      </c>
      <c r="L1430">
        <v>929.79619965541701</v>
      </c>
      <c r="M1430">
        <v>78.034699848231995</v>
      </c>
      <c r="N1430">
        <v>1.19579263884548</v>
      </c>
      <c r="O1430">
        <v>3.2489415017713701</v>
      </c>
      <c r="P1430">
        <v>67.846265409717105</v>
      </c>
      <c r="Q1430">
        <v>-2.8911897248141999E-2</v>
      </c>
    </row>
    <row r="1431" spans="1:17" hidden="1" x14ac:dyDescent="0.3">
      <c r="A1431" t="s">
        <v>3012</v>
      </c>
      <c r="B1431" t="s">
        <v>3013</v>
      </c>
      <c r="C1431" t="str">
        <f>IFERROR(VLOOKUP(Table1[[#This Row],[Ticker]],[1]!Table2[[Symbol]:[Industry]],2,FALSE),"-")</f>
        <v>-</v>
      </c>
      <c r="D1431" t="s">
        <v>608</v>
      </c>
      <c r="E1431">
        <v>1063.82442528</v>
      </c>
      <c r="F1431">
        <v>761.4</v>
      </c>
      <c r="G1431">
        <v>-19.499944417483601</v>
      </c>
      <c r="H1431">
        <v>-13.173746033648801</v>
      </c>
      <c r="I1431">
        <v>-8.0355525224461495</v>
      </c>
      <c r="J1431">
        <v>0.80463141153529505</v>
      </c>
      <c r="K1431">
        <v>765.87794980203898</v>
      </c>
      <c r="M1431">
        <v>54.285584169319399</v>
      </c>
      <c r="N1431">
        <v>0.45028761040038801</v>
      </c>
      <c r="O1431">
        <v>34.219858156028302</v>
      </c>
      <c r="P1431">
        <v>21.251692013695301</v>
      </c>
    </row>
    <row r="1432" spans="1:17" hidden="1" x14ac:dyDescent="0.3">
      <c r="A1432" t="s">
        <v>3014</v>
      </c>
      <c r="B1432" t="s">
        <v>3015</v>
      </c>
      <c r="C1432" t="str">
        <f>IFERROR(VLOOKUP(Table1[[#This Row],[Ticker]],[1]!Table2[[Symbol]:[Industry]],2,FALSE),"-")</f>
        <v>-</v>
      </c>
      <c r="D1432" t="s">
        <v>608</v>
      </c>
      <c r="E1432">
        <v>1061.63409086</v>
      </c>
      <c r="F1432">
        <v>87.7</v>
      </c>
      <c r="G1432">
        <v>21.3324637397474</v>
      </c>
      <c r="H1432">
        <v>6.9536647425345803</v>
      </c>
      <c r="I1432">
        <v>-39.1775621118502</v>
      </c>
      <c r="J1432">
        <v>-6.4683845915334697</v>
      </c>
      <c r="K1432">
        <v>81.806049939956594</v>
      </c>
      <c r="L1432">
        <v>79.656315453932606</v>
      </c>
      <c r="M1432">
        <v>56.049726450816401</v>
      </c>
      <c r="N1432">
        <v>1.4473553444779701</v>
      </c>
      <c r="O1432">
        <v>44.526795895096903</v>
      </c>
      <c r="P1432">
        <v>57.027752909579199</v>
      </c>
      <c r="Q1432">
        <v>-6.8875355662125007E-2</v>
      </c>
    </row>
    <row r="1433" spans="1:17" hidden="1" x14ac:dyDescent="0.3">
      <c r="A1433" t="s">
        <v>3016</v>
      </c>
      <c r="B1433" t="s">
        <v>3017</v>
      </c>
      <c r="C1433" t="str">
        <f>IFERROR(VLOOKUP(Table1[[#This Row],[Ticker]],[1]!Table2[[Symbol]:[Industry]],2,FALSE),"-")</f>
        <v>-</v>
      </c>
      <c r="E1433">
        <v>1054.76722965</v>
      </c>
      <c r="F1433">
        <v>1228.95</v>
      </c>
      <c r="G1433">
        <v>124.649137385193</v>
      </c>
      <c r="H1433">
        <v>-1.9385932350848101</v>
      </c>
      <c r="I1433">
        <v>32.351027125715298</v>
      </c>
      <c r="J1433">
        <v>8.9482202967043598</v>
      </c>
      <c r="K1433">
        <v>1045.73598932812</v>
      </c>
      <c r="L1433">
        <v>853.55301070258304</v>
      </c>
      <c r="M1433">
        <v>73.779538976729896</v>
      </c>
      <c r="N1433">
        <v>0.52614447502390804</v>
      </c>
      <c r="O1433">
        <v>3.6535253671833501</v>
      </c>
      <c r="P1433">
        <v>166.87296416938099</v>
      </c>
      <c r="Q1433">
        <v>5.6925814600788001E-2</v>
      </c>
    </row>
    <row r="1434" spans="1:17" hidden="1" x14ac:dyDescent="0.3">
      <c r="A1434" t="s">
        <v>3018</v>
      </c>
      <c r="B1434" t="s">
        <v>3019</v>
      </c>
      <c r="C1434" t="str">
        <f>IFERROR(VLOOKUP(Table1[[#This Row],[Ticker]],[1]!Table2[[Symbol]:[Industry]],2,FALSE),"-")</f>
        <v>-</v>
      </c>
      <c r="D1434" t="s">
        <v>198</v>
      </c>
      <c r="E1434">
        <v>1053.228664</v>
      </c>
      <c r="F1434">
        <v>1160.8</v>
      </c>
      <c r="G1434">
        <v>14.137785749759001</v>
      </c>
      <c r="H1434">
        <v>-4.0155033141544898</v>
      </c>
      <c r="I1434">
        <v>6.5001932833452098</v>
      </c>
      <c r="J1434">
        <v>6.5882110502873497</v>
      </c>
      <c r="K1434">
        <v>1064.2306590734599</v>
      </c>
      <c r="L1434">
        <v>940.11358336570095</v>
      </c>
      <c r="M1434">
        <v>74.716117276290106</v>
      </c>
      <c r="N1434">
        <v>0.87544536732471701</v>
      </c>
      <c r="O1434">
        <v>2.48966230186078</v>
      </c>
      <c r="P1434">
        <v>63.228573437390097</v>
      </c>
      <c r="Q1434">
        <v>7.9052964271058998E-2</v>
      </c>
    </row>
    <row r="1435" spans="1:17" hidden="1" x14ac:dyDescent="0.3">
      <c r="A1435" t="s">
        <v>3020</v>
      </c>
      <c r="B1435" t="s">
        <v>3021</v>
      </c>
      <c r="C1435" t="str">
        <f>IFERROR(VLOOKUP(Table1[[#This Row],[Ticker]],[1]!Table2[[Symbol]:[Industry]],2,FALSE),"-")</f>
        <v>-</v>
      </c>
      <c r="D1435" t="s">
        <v>628</v>
      </c>
      <c r="E1435">
        <v>1052.10573168</v>
      </c>
      <c r="F1435">
        <v>2395.1999999999998</v>
      </c>
      <c r="G1435">
        <v>20.1847789406864</v>
      </c>
      <c r="H1435">
        <v>18.189370563879201</v>
      </c>
      <c r="I1435">
        <v>-3.9188366592331998</v>
      </c>
      <c r="J1435">
        <v>-2.9012342123537702</v>
      </c>
      <c r="K1435">
        <v>2260.6557934951902</v>
      </c>
      <c r="L1435">
        <v>1988.47321551243</v>
      </c>
      <c r="M1435">
        <v>44.536483179206698</v>
      </c>
      <c r="N1435">
        <v>0.45847299256289398</v>
      </c>
      <c r="O1435">
        <v>21.4637608550434</v>
      </c>
      <c r="P1435">
        <v>58.099009900989998</v>
      </c>
      <c r="Q1435">
        <v>5.7767641184787E-2</v>
      </c>
    </row>
    <row r="1436" spans="1:17" hidden="1" x14ac:dyDescent="0.3">
      <c r="A1436" t="s">
        <v>3022</v>
      </c>
      <c r="B1436" t="s">
        <v>3023</v>
      </c>
      <c r="C1436" t="str">
        <f>IFERROR(VLOOKUP(Table1[[#This Row],[Ticker]],[1]!Table2[[Symbol]:[Industry]],2,FALSE),"-")</f>
        <v>-</v>
      </c>
      <c r="D1436" t="s">
        <v>133</v>
      </c>
      <c r="E1436">
        <v>1050.863078628</v>
      </c>
      <c r="F1436">
        <v>40.92</v>
      </c>
      <c r="G1436">
        <v>46.712621910603197</v>
      </c>
      <c r="H1436">
        <v>-0.87754168518042597</v>
      </c>
      <c r="I1436">
        <v>-16.834265960408501</v>
      </c>
      <c r="J1436">
        <v>6.2558846395468501</v>
      </c>
      <c r="K1436">
        <v>35.645467838197703</v>
      </c>
      <c r="L1436">
        <v>32.471809421738101</v>
      </c>
      <c r="M1436">
        <v>69.013229406022901</v>
      </c>
      <c r="N1436">
        <v>2.93874788845278</v>
      </c>
      <c r="O1436">
        <v>20.723362658846501</v>
      </c>
      <c r="P1436">
        <v>81.061946902654796</v>
      </c>
      <c r="Q1436">
        <v>3.3124742617604001E-2</v>
      </c>
    </row>
    <row r="1437" spans="1:17" hidden="1" x14ac:dyDescent="0.3">
      <c r="A1437" t="s">
        <v>3024</v>
      </c>
      <c r="B1437" t="s">
        <v>3025</v>
      </c>
      <c r="C1437" t="str">
        <f>IFERROR(VLOOKUP(Table1[[#This Row],[Ticker]],[1]!Table2[[Symbol]:[Industry]],2,FALSE),"-")</f>
        <v>-</v>
      </c>
      <c r="D1437" t="s">
        <v>133</v>
      </c>
      <c r="E1437">
        <v>1048.0113252000001</v>
      </c>
      <c r="F1437">
        <v>857.85</v>
      </c>
      <c r="G1437">
        <v>24.1893660966497</v>
      </c>
      <c r="H1437">
        <v>-3.2571539164661298</v>
      </c>
      <c r="I1437">
        <v>-29.241012989252699</v>
      </c>
      <c r="J1437">
        <v>-6.9244873624110497</v>
      </c>
      <c r="K1437">
        <v>876.50528764784497</v>
      </c>
      <c r="L1437">
        <v>831.37563144501803</v>
      </c>
      <c r="N1437">
        <v>0.72732019008857696</v>
      </c>
      <c r="O1437">
        <v>31.141808008392999</v>
      </c>
      <c r="P1437">
        <v>55.972727272727198</v>
      </c>
    </row>
    <row r="1438" spans="1:17" hidden="1" x14ac:dyDescent="0.3">
      <c r="A1438" t="s">
        <v>3026</v>
      </c>
      <c r="B1438" t="s">
        <v>3027</v>
      </c>
      <c r="C1438" t="str">
        <f>IFERROR(VLOOKUP(Table1[[#This Row],[Ticker]],[1]!Table2[[Symbol]:[Industry]],2,FALSE),"-")</f>
        <v>-</v>
      </c>
      <c r="D1438" t="s">
        <v>287</v>
      </c>
      <c r="E1438">
        <v>1045.99476</v>
      </c>
      <c r="F1438">
        <v>177.75</v>
      </c>
      <c r="G1438">
        <v>52.512303722404198</v>
      </c>
      <c r="H1438">
        <v>24.535211849572399</v>
      </c>
      <c r="I1438">
        <v>5.0930292467479896</v>
      </c>
      <c r="J1438">
        <v>6.8806549527117902</v>
      </c>
      <c r="K1438">
        <v>150.177469109284</v>
      </c>
      <c r="L1438">
        <v>134.99621234865</v>
      </c>
      <c r="M1438">
        <v>76.322542817932899</v>
      </c>
      <c r="N1438">
        <v>2.1689045521940602</v>
      </c>
      <c r="O1438">
        <v>5.1983122362869203</v>
      </c>
      <c r="P1438">
        <v>90.923737916219096</v>
      </c>
      <c r="Q1438">
        <v>9.7946235789788005E-2</v>
      </c>
    </row>
    <row r="1439" spans="1:17" hidden="1" x14ac:dyDescent="0.3">
      <c r="A1439" t="s">
        <v>3028</v>
      </c>
      <c r="B1439" t="s">
        <v>3029</v>
      </c>
      <c r="C1439" t="str">
        <f>IFERROR(VLOOKUP(Table1[[#This Row],[Ticker]],[1]!Table2[[Symbol]:[Industry]],2,FALSE),"-")</f>
        <v>-</v>
      </c>
      <c r="D1439" t="s">
        <v>258</v>
      </c>
      <c r="E1439">
        <v>1045.947745059</v>
      </c>
      <c r="F1439">
        <v>171.89</v>
      </c>
      <c r="G1439">
        <v>6.1119667158448099</v>
      </c>
      <c r="H1439">
        <v>14.5607158869499</v>
      </c>
      <c r="I1439">
        <v>13.621620473002601</v>
      </c>
      <c r="J1439">
        <v>3.15520761059632</v>
      </c>
      <c r="K1439">
        <v>158.67338939291901</v>
      </c>
      <c r="L1439">
        <v>135.83106822094999</v>
      </c>
      <c r="M1439">
        <v>57.904358451537597</v>
      </c>
      <c r="N1439">
        <v>0.96126643221664398</v>
      </c>
      <c r="O1439">
        <v>12.8628774216068</v>
      </c>
      <c r="P1439">
        <v>84.036402569593093</v>
      </c>
      <c r="Q1439">
        <v>0.28981748440581101</v>
      </c>
    </row>
    <row r="1440" spans="1:17" hidden="1" x14ac:dyDescent="0.3">
      <c r="A1440" t="s">
        <v>3030</v>
      </c>
      <c r="B1440" t="s">
        <v>3031</v>
      </c>
      <c r="C1440" t="str">
        <f>IFERROR(VLOOKUP(Table1[[#This Row],[Ticker]],[1]!Table2[[Symbol]:[Industry]],2,FALSE),"-")</f>
        <v>-</v>
      </c>
      <c r="D1440" t="s">
        <v>3032</v>
      </c>
      <c r="E1440">
        <v>1045.9466380659901</v>
      </c>
      <c r="F1440">
        <v>29.98</v>
      </c>
      <c r="G1440">
        <v>-53.719834871873203</v>
      </c>
      <c r="H1440">
        <v>-6.1948185005524499</v>
      </c>
      <c r="I1440">
        <v>-47.2475948831718</v>
      </c>
      <c r="J1440">
        <v>-3.2277365262291799</v>
      </c>
      <c r="K1440">
        <v>30.868748958739399</v>
      </c>
      <c r="L1440">
        <v>33.858932592872101</v>
      </c>
      <c r="M1440">
        <v>41.641658877423303</v>
      </c>
      <c r="N1440">
        <v>0.52828974217625002</v>
      </c>
      <c r="O1440">
        <v>73.448965977318196</v>
      </c>
      <c r="P1440">
        <v>15.307692307692299</v>
      </c>
      <c r="Q1440">
        <v>0.14604179667953601</v>
      </c>
    </row>
    <row r="1441" spans="1:17" hidden="1" x14ac:dyDescent="0.3">
      <c r="A1441" t="s">
        <v>3033</v>
      </c>
      <c r="B1441" t="s">
        <v>3034</v>
      </c>
      <c r="C1441" t="str">
        <f>IFERROR(VLOOKUP(Table1[[#This Row],[Ticker]],[1]!Table2[[Symbol]:[Industry]],2,FALSE),"-")</f>
        <v>-</v>
      </c>
      <c r="D1441" t="s">
        <v>303</v>
      </c>
      <c r="E1441">
        <v>1045.0764999999999</v>
      </c>
      <c r="F1441">
        <v>8039.05</v>
      </c>
      <c r="G1441">
        <v>36.707285499876797</v>
      </c>
      <c r="H1441">
        <v>-12.941008493455399</v>
      </c>
      <c r="I1441">
        <v>-33.604326736261598</v>
      </c>
      <c r="J1441">
        <v>-2.9292461325363899</v>
      </c>
      <c r="K1441">
        <v>8555.5198692228496</v>
      </c>
      <c r="L1441">
        <v>8082.64372269055</v>
      </c>
      <c r="M1441">
        <v>20.073436626938999</v>
      </c>
      <c r="N1441">
        <v>1.1013738580966099</v>
      </c>
      <c r="O1441">
        <v>25.0272109266642</v>
      </c>
      <c r="P1441">
        <v>81.100473079522402</v>
      </c>
      <c r="Q1441">
        <v>0.17970995016201999</v>
      </c>
    </row>
    <row r="1442" spans="1:17" hidden="1" x14ac:dyDescent="0.3">
      <c r="A1442" t="s">
        <v>3035</v>
      </c>
      <c r="B1442" t="s">
        <v>3036</v>
      </c>
      <c r="C1442" t="str">
        <f>IFERROR(VLOOKUP(Table1[[#This Row],[Ticker]],[1]!Table2[[Symbol]:[Industry]],2,FALSE),"-")</f>
        <v>-</v>
      </c>
      <c r="D1442" t="s">
        <v>287</v>
      </c>
      <c r="E1442">
        <v>1043.52388395</v>
      </c>
      <c r="F1442">
        <v>85.65</v>
      </c>
      <c r="G1442">
        <v>6.4389011245480798</v>
      </c>
      <c r="H1442">
        <v>-8.3212764502148406</v>
      </c>
      <c r="I1442">
        <v>-31.731249286333099</v>
      </c>
      <c r="J1442">
        <v>-3.8001499545353101</v>
      </c>
      <c r="K1442">
        <v>86.658421928422499</v>
      </c>
      <c r="L1442">
        <v>86.354357208206395</v>
      </c>
      <c r="M1442">
        <v>48.751048231717498</v>
      </c>
      <c r="N1442">
        <v>0.87466341251217405</v>
      </c>
      <c r="O1442">
        <v>36.602451838879098</v>
      </c>
      <c r="P1442">
        <v>55.727272727272698</v>
      </c>
      <c r="Q1442">
        <v>0.14671446655280701</v>
      </c>
    </row>
    <row r="1443" spans="1:17" hidden="1" x14ac:dyDescent="0.3">
      <c r="A1443" t="s">
        <v>3037</v>
      </c>
      <c r="B1443" t="s">
        <v>3038</v>
      </c>
      <c r="C1443" t="str">
        <f>IFERROR(VLOOKUP(Table1[[#This Row],[Ticker]],[1]!Table2[[Symbol]:[Industry]],2,FALSE),"-")</f>
        <v>-</v>
      </c>
      <c r="D1443" t="s">
        <v>60</v>
      </c>
      <c r="E1443">
        <v>1042.943536</v>
      </c>
      <c r="F1443">
        <v>377.9</v>
      </c>
      <c r="G1443">
        <v>-24.203095400242901</v>
      </c>
      <c r="H1443">
        <v>9.4632402908748503</v>
      </c>
      <c r="I1443">
        <v>-1.6855892159785499</v>
      </c>
      <c r="J1443">
        <v>7.6373223705530604</v>
      </c>
      <c r="K1443">
        <v>344.84444531011297</v>
      </c>
      <c r="L1443">
        <v>341.51992689362999</v>
      </c>
      <c r="M1443">
        <v>59.831585630632098</v>
      </c>
      <c r="N1443">
        <v>0.71079646311920797</v>
      </c>
      <c r="O1443">
        <v>35.856046573167497</v>
      </c>
      <c r="P1443">
        <v>43.524496771743202</v>
      </c>
      <c r="Q1443">
        <v>-1.5906998609131001E-2</v>
      </c>
    </row>
    <row r="1444" spans="1:17" hidden="1" x14ac:dyDescent="0.3">
      <c r="A1444" t="s">
        <v>3039</v>
      </c>
      <c r="B1444" t="s">
        <v>3040</v>
      </c>
      <c r="C1444" t="str">
        <f>IFERROR(VLOOKUP(Table1[[#This Row],[Ticker]],[1]!Table2[[Symbol]:[Industry]],2,FALSE),"-")</f>
        <v>-</v>
      </c>
      <c r="D1444" t="s">
        <v>287</v>
      </c>
      <c r="E1444">
        <v>1041.9149668949999</v>
      </c>
      <c r="F1444">
        <v>82.83</v>
      </c>
      <c r="G1444">
        <v>-9.4841176833220509</v>
      </c>
      <c r="H1444">
        <v>1.87426188993292</v>
      </c>
      <c r="I1444">
        <v>-18.8670994822408</v>
      </c>
      <c r="J1444">
        <v>9.14244475742208</v>
      </c>
      <c r="K1444">
        <v>77.594080221004802</v>
      </c>
      <c r="L1444">
        <v>78.085048766439499</v>
      </c>
      <c r="M1444">
        <v>70.847327576710697</v>
      </c>
      <c r="N1444">
        <v>1.8077936933506999</v>
      </c>
      <c r="O1444">
        <v>21.876131836291201</v>
      </c>
      <c r="P1444">
        <v>25.881458966565301</v>
      </c>
      <c r="Q1444">
        <v>-7.4833424507371002E-2</v>
      </c>
    </row>
    <row r="1445" spans="1:17" hidden="1" x14ac:dyDescent="0.3">
      <c r="A1445" t="s">
        <v>3041</v>
      </c>
      <c r="B1445" t="s">
        <v>3042</v>
      </c>
      <c r="C1445" t="str">
        <f>IFERROR(VLOOKUP(Table1[[#This Row],[Ticker]],[1]!Table2[[Symbol]:[Industry]],2,FALSE),"-")</f>
        <v>-</v>
      </c>
      <c r="D1445" t="s">
        <v>916</v>
      </c>
      <c r="E1445">
        <v>1040.3189842500001</v>
      </c>
      <c r="F1445">
        <v>737.1</v>
      </c>
      <c r="G1445">
        <v>8.0495556701094593</v>
      </c>
      <c r="H1445">
        <v>-6.35146462762025</v>
      </c>
      <c r="I1445">
        <v>-26.0443626034576</v>
      </c>
      <c r="J1445">
        <v>-3.42012711583159</v>
      </c>
      <c r="K1445">
        <v>751.96798927038503</v>
      </c>
      <c r="L1445">
        <v>720.39481577950403</v>
      </c>
      <c r="M1445">
        <v>46.412393192048199</v>
      </c>
      <c r="N1445">
        <v>0.63172264404130396</v>
      </c>
      <c r="O1445">
        <v>24.135124135124101</v>
      </c>
      <c r="P1445">
        <v>46.686567164179102</v>
      </c>
      <c r="Q1445">
        <v>9.6615946561237995E-2</v>
      </c>
    </row>
    <row r="1446" spans="1:17" hidden="1" x14ac:dyDescent="0.3">
      <c r="A1446" t="s">
        <v>3043</v>
      </c>
      <c r="B1446" t="s">
        <v>3044</v>
      </c>
      <c r="C1446" t="str">
        <f>IFERROR(VLOOKUP(Table1[[#This Row],[Ticker]],[1]!Table2[[Symbol]:[Industry]],2,FALSE),"-")</f>
        <v>-</v>
      </c>
      <c r="D1446" t="s">
        <v>21</v>
      </c>
      <c r="E1446">
        <v>1038.3206808089999</v>
      </c>
      <c r="F1446">
        <v>99.39</v>
      </c>
      <c r="G1446">
        <v>-6.59100773512594</v>
      </c>
      <c r="H1446">
        <v>12.889973392136</v>
      </c>
      <c r="I1446">
        <v>-28.495242877122401</v>
      </c>
      <c r="J1446">
        <v>3.6655034548524901</v>
      </c>
      <c r="K1446">
        <v>92.443748241696696</v>
      </c>
      <c r="L1446">
        <v>91.455249828850299</v>
      </c>
      <c r="M1446">
        <v>62.459112673449603</v>
      </c>
      <c r="N1446">
        <v>2.0505996628613898</v>
      </c>
      <c r="O1446">
        <v>24.962269846060899</v>
      </c>
      <c r="P1446">
        <v>49.909502262443397</v>
      </c>
    </row>
    <row r="1447" spans="1:17" hidden="1" x14ac:dyDescent="0.3">
      <c r="A1447" t="s">
        <v>3045</v>
      </c>
      <c r="B1447" t="s">
        <v>3046</v>
      </c>
      <c r="C1447" t="str">
        <f>IFERROR(VLOOKUP(Table1[[#This Row],[Ticker]],[1]!Table2[[Symbol]:[Industry]],2,FALSE),"-")</f>
        <v>-</v>
      </c>
      <c r="D1447" t="s">
        <v>127</v>
      </c>
      <c r="E1447">
        <v>1036.920240875</v>
      </c>
      <c r="F1447">
        <v>507.95</v>
      </c>
      <c r="G1447">
        <v>74.420446910718098</v>
      </c>
      <c r="H1447">
        <v>-11.1985306677831</v>
      </c>
      <c r="I1447">
        <v>85.884838805755606</v>
      </c>
      <c r="J1447">
        <v>-0.56764975557345099</v>
      </c>
      <c r="M1447">
        <v>30.796691801879799</v>
      </c>
      <c r="O1447">
        <v>43.705089083571202</v>
      </c>
      <c r="P1447">
        <v>111.557684298209</v>
      </c>
    </row>
    <row r="1448" spans="1:17" hidden="1" x14ac:dyDescent="0.3">
      <c r="A1448" t="s">
        <v>3047</v>
      </c>
      <c r="B1448" t="s">
        <v>3048</v>
      </c>
      <c r="C1448" t="str">
        <f>IFERROR(VLOOKUP(Table1[[#This Row],[Ticker]],[1]!Table2[[Symbol]:[Industry]],2,FALSE),"-")</f>
        <v>-</v>
      </c>
      <c r="D1448" t="s">
        <v>3049</v>
      </c>
      <c r="E1448">
        <v>1034.79258686</v>
      </c>
      <c r="F1448">
        <v>160.33000000000001</v>
      </c>
      <c r="G1448">
        <v>-74.955733198673698</v>
      </c>
      <c r="H1448">
        <v>-6.4748118037501898</v>
      </c>
      <c r="I1448">
        <v>-54.378582193113701</v>
      </c>
      <c r="J1448">
        <v>-2.00183923514061</v>
      </c>
      <c r="K1448">
        <v>169.103812045468</v>
      </c>
      <c r="M1448">
        <v>36.778584440087997</v>
      </c>
      <c r="N1448">
        <v>0.88309096307773904</v>
      </c>
      <c r="O1448">
        <v>102.582174265577</v>
      </c>
      <c r="P1448">
        <v>10.4201101928374</v>
      </c>
    </row>
    <row r="1449" spans="1:17" hidden="1" x14ac:dyDescent="0.3">
      <c r="A1449" t="s">
        <v>3050</v>
      </c>
      <c r="B1449" t="s">
        <v>3051</v>
      </c>
      <c r="C1449" t="str">
        <f>IFERROR(VLOOKUP(Table1[[#This Row],[Ticker]],[1]!Table2[[Symbol]:[Industry]],2,FALSE),"-")</f>
        <v>-</v>
      </c>
      <c r="D1449" t="s">
        <v>258</v>
      </c>
      <c r="E1449">
        <v>1032.9818399999999</v>
      </c>
      <c r="F1449">
        <v>968</v>
      </c>
      <c r="G1449">
        <v>50.589950891971299</v>
      </c>
      <c r="H1449">
        <v>-18.005251882933901</v>
      </c>
      <c r="I1449">
        <v>22.458722530694299</v>
      </c>
      <c r="J1449">
        <v>-6.1570674000758396</v>
      </c>
      <c r="K1449">
        <v>876.64645602532596</v>
      </c>
      <c r="L1449">
        <v>706.61200147777902</v>
      </c>
      <c r="M1449">
        <v>66.179108350798401</v>
      </c>
      <c r="N1449">
        <v>0.46238244514106502</v>
      </c>
      <c r="O1449">
        <v>14.772727272727201</v>
      </c>
      <c r="P1449">
        <v>168.888888888888</v>
      </c>
      <c r="Q1449">
        <v>0.147040072359792</v>
      </c>
    </row>
    <row r="1450" spans="1:17" hidden="1" x14ac:dyDescent="0.3">
      <c r="A1450" t="s">
        <v>3052</v>
      </c>
      <c r="B1450" t="s">
        <v>3053</v>
      </c>
      <c r="C1450" t="str">
        <f>IFERROR(VLOOKUP(Table1[[#This Row],[Ticker]],[1]!Table2[[Symbol]:[Industry]],2,FALSE),"-")</f>
        <v>-</v>
      </c>
      <c r="E1450">
        <v>1030.359375</v>
      </c>
      <c r="F1450">
        <v>12.93</v>
      </c>
      <c r="G1450">
        <v>13.4731498804335</v>
      </c>
      <c r="H1450">
        <v>-19.170092479358701</v>
      </c>
      <c r="I1450">
        <v>17.633266188408498</v>
      </c>
      <c r="J1450">
        <v>3.1256037122701801</v>
      </c>
      <c r="K1450">
        <v>13.218529599533801</v>
      </c>
      <c r="L1450">
        <v>14.177653075163899</v>
      </c>
      <c r="M1450">
        <v>44.065464368513098</v>
      </c>
      <c r="N1450">
        <v>0.39861527403918801</v>
      </c>
      <c r="O1450">
        <v>23.433874709976799</v>
      </c>
      <c r="P1450">
        <v>77.123287671232802</v>
      </c>
    </row>
    <row r="1451" spans="1:17" hidden="1" x14ac:dyDescent="0.3">
      <c r="A1451" t="s">
        <v>3054</v>
      </c>
      <c r="B1451" t="s">
        <v>3055</v>
      </c>
      <c r="C1451" t="str">
        <f>IFERROR(VLOOKUP(Table1[[#This Row],[Ticker]],[1]!Table2[[Symbol]:[Industry]],2,FALSE),"-")</f>
        <v>-</v>
      </c>
      <c r="D1451" t="s">
        <v>290</v>
      </c>
      <c r="E1451">
        <v>1027.05</v>
      </c>
      <c r="F1451">
        <v>501</v>
      </c>
      <c r="G1451">
        <v>11.0248924124392</v>
      </c>
      <c r="H1451">
        <v>-2.2347827709067798</v>
      </c>
      <c r="I1451">
        <v>-24.746430840252302</v>
      </c>
      <c r="J1451">
        <v>-0.80226514018883499</v>
      </c>
      <c r="K1451">
        <v>521.74283537895496</v>
      </c>
      <c r="L1451">
        <v>522.27478879195598</v>
      </c>
      <c r="M1451">
        <v>43.848743773686301</v>
      </c>
      <c r="N1451">
        <v>0.29480867657811299</v>
      </c>
      <c r="O1451">
        <v>59.670658682634702</v>
      </c>
      <c r="P1451">
        <v>44.776766363242302</v>
      </c>
      <c r="Q1451">
        <v>0.109259569362967</v>
      </c>
    </row>
    <row r="1452" spans="1:17" hidden="1" x14ac:dyDescent="0.3">
      <c r="A1452" t="s">
        <v>3056</v>
      </c>
      <c r="B1452" t="s">
        <v>3057</v>
      </c>
      <c r="C1452" t="str">
        <f>IFERROR(VLOOKUP(Table1[[#This Row],[Ticker]],[1]!Table2[[Symbol]:[Industry]],2,FALSE),"-")</f>
        <v>-</v>
      </c>
      <c r="D1452" t="s">
        <v>413</v>
      </c>
      <c r="E1452">
        <v>1023.5028375000001</v>
      </c>
      <c r="F1452">
        <v>321.75</v>
      </c>
      <c r="G1452">
        <v>-4.5509366469642503</v>
      </c>
      <c r="H1452">
        <v>-8.2502489009264099</v>
      </c>
      <c r="I1452">
        <v>-35.898873587260098</v>
      </c>
      <c r="J1452">
        <v>1.3451941119684101</v>
      </c>
      <c r="K1452">
        <v>327.11286389954</v>
      </c>
      <c r="L1452">
        <v>334.18623217787098</v>
      </c>
      <c r="M1452">
        <v>48.3607037968453</v>
      </c>
      <c r="N1452">
        <v>1.3657069301343301</v>
      </c>
      <c r="O1452">
        <v>57.498057498057499</v>
      </c>
      <c r="P1452">
        <v>27.678571428571399</v>
      </c>
      <c r="Q1452">
        <v>-6.6361711027809996E-3</v>
      </c>
    </row>
    <row r="1453" spans="1:17" hidden="1" x14ac:dyDescent="0.3">
      <c r="A1453" t="s">
        <v>3058</v>
      </c>
      <c r="B1453" t="s">
        <v>3059</v>
      </c>
      <c r="C1453" t="str">
        <f>IFERROR(VLOOKUP(Table1[[#This Row],[Ticker]],[1]!Table2[[Symbol]:[Industry]],2,FALSE),"-")</f>
        <v>-</v>
      </c>
      <c r="D1453" t="s">
        <v>258</v>
      </c>
      <c r="E1453">
        <v>1022.679614</v>
      </c>
      <c r="F1453">
        <v>633.04999999999995</v>
      </c>
      <c r="G1453">
        <v>77.073784998310003</v>
      </c>
      <c r="H1453">
        <v>2.1203291819886498</v>
      </c>
      <c r="I1453">
        <v>-22.8665834540083</v>
      </c>
      <c r="J1453">
        <v>-9.2658524227323102</v>
      </c>
      <c r="K1453">
        <v>609.87297870380405</v>
      </c>
      <c r="L1453">
        <v>577.07263834800801</v>
      </c>
      <c r="M1453">
        <v>54.487280078234001</v>
      </c>
      <c r="N1453">
        <v>1.5231095387484199</v>
      </c>
      <c r="O1453">
        <v>34.317984361424799</v>
      </c>
      <c r="P1453">
        <v>105.502353514039</v>
      </c>
      <c r="Q1453">
        <v>5.0159780915738E-2</v>
      </c>
    </row>
    <row r="1454" spans="1:17" hidden="1" x14ac:dyDescent="0.3">
      <c r="A1454" t="s">
        <v>3060</v>
      </c>
      <c r="B1454" t="s">
        <v>3061</v>
      </c>
      <c r="C1454" t="str">
        <f>IFERROR(VLOOKUP(Table1[[#This Row],[Ticker]],[1]!Table2[[Symbol]:[Industry]],2,FALSE),"-")</f>
        <v>-</v>
      </c>
      <c r="D1454" t="s">
        <v>393</v>
      </c>
      <c r="E1454">
        <v>1017.778272795</v>
      </c>
      <c r="F1454">
        <v>359.35</v>
      </c>
      <c r="G1454">
        <v>20.332908230908</v>
      </c>
      <c r="H1454">
        <v>13.2723060501473</v>
      </c>
      <c r="I1454">
        <v>29.848744905317201</v>
      </c>
      <c r="J1454">
        <v>15.5967149552216</v>
      </c>
      <c r="K1454">
        <v>295.32964024158503</v>
      </c>
      <c r="L1454">
        <v>260.02676572442601</v>
      </c>
      <c r="M1454">
        <v>83.535198242670504</v>
      </c>
      <c r="N1454">
        <v>1.37618614442988</v>
      </c>
      <c r="O1454">
        <v>2.96368443022123</v>
      </c>
      <c r="P1454">
        <v>89.981496167063099</v>
      </c>
      <c r="Q1454">
        <v>0.10956035514130601</v>
      </c>
    </row>
    <row r="1455" spans="1:17" hidden="1" x14ac:dyDescent="0.3">
      <c r="A1455" t="s">
        <v>3062</v>
      </c>
      <c r="B1455" t="s">
        <v>3063</v>
      </c>
      <c r="C1455" t="str">
        <f>IFERROR(VLOOKUP(Table1[[#This Row],[Ticker]],[1]!Table2[[Symbol]:[Industry]],2,FALSE),"-")</f>
        <v>-</v>
      </c>
      <c r="D1455" t="s">
        <v>127</v>
      </c>
      <c r="E1455">
        <v>1016.659030935</v>
      </c>
      <c r="F1455">
        <v>220.45</v>
      </c>
      <c r="G1455">
        <v>242.828682908438</v>
      </c>
      <c r="H1455">
        <v>-5.2953283464224103</v>
      </c>
      <c r="I1455">
        <v>177.488992045526</v>
      </c>
      <c r="J1455">
        <v>-9.0051295041315491</v>
      </c>
      <c r="K1455">
        <v>196.17234307815099</v>
      </c>
      <c r="L1455">
        <v>132.18454015361399</v>
      </c>
      <c r="M1455">
        <v>41.724652539309901</v>
      </c>
      <c r="N1455">
        <v>1.3025846124420899</v>
      </c>
      <c r="O1455">
        <v>21.750963937400702</v>
      </c>
      <c r="P1455">
        <v>348.98167006109901</v>
      </c>
      <c r="Q1455">
        <v>0.16817410164992899</v>
      </c>
    </row>
    <row r="1456" spans="1:17" hidden="1" x14ac:dyDescent="0.3">
      <c r="A1456" t="s">
        <v>3064</v>
      </c>
      <c r="B1456" t="s">
        <v>3065</v>
      </c>
      <c r="C1456" t="str">
        <f>IFERROR(VLOOKUP(Table1[[#This Row],[Ticker]],[1]!Table2[[Symbol]:[Industry]],2,FALSE),"-")</f>
        <v>-</v>
      </c>
      <c r="D1456" t="s">
        <v>198</v>
      </c>
      <c r="E1456">
        <v>1014.32744</v>
      </c>
      <c r="F1456">
        <v>834.7</v>
      </c>
      <c r="G1456">
        <v>2.3224374481677099</v>
      </c>
      <c r="H1456">
        <v>2.14754974274928</v>
      </c>
      <c r="I1456">
        <v>-9.6341666317450105</v>
      </c>
      <c r="J1456">
        <v>3.1926528720780301</v>
      </c>
      <c r="K1456">
        <v>803.82745563928495</v>
      </c>
      <c r="L1456">
        <v>756.60804103916803</v>
      </c>
      <c r="M1456">
        <v>71.371843578926601</v>
      </c>
      <c r="N1456">
        <v>0.73778243386816</v>
      </c>
      <c r="O1456">
        <v>12.016293279022401</v>
      </c>
      <c r="P1456">
        <v>37.966942148760303</v>
      </c>
      <c r="Q1456">
        <v>3.5094566406935E-2</v>
      </c>
    </row>
    <row r="1457" spans="1:17" hidden="1" x14ac:dyDescent="0.3">
      <c r="A1457" t="s">
        <v>3066</v>
      </c>
      <c r="B1457" t="s">
        <v>3067</v>
      </c>
      <c r="C1457" t="str">
        <f>IFERROR(VLOOKUP(Table1[[#This Row],[Ticker]],[1]!Table2[[Symbol]:[Industry]],2,FALSE),"-")</f>
        <v>-</v>
      </c>
      <c r="D1457" t="s">
        <v>368</v>
      </c>
      <c r="E1457">
        <v>1013.102964</v>
      </c>
      <c r="F1457">
        <v>129.88</v>
      </c>
      <c r="G1457">
        <v>163.113826528304</v>
      </c>
      <c r="H1457">
        <v>32.817330207922097</v>
      </c>
      <c r="I1457">
        <v>107.360772534031</v>
      </c>
      <c r="J1457">
        <v>15.086364597420401</v>
      </c>
      <c r="K1457">
        <v>95.594878381438207</v>
      </c>
      <c r="L1457">
        <v>74.830342132452401</v>
      </c>
      <c r="M1457">
        <v>85.660479220840699</v>
      </c>
      <c r="N1457">
        <v>2.01916080998617</v>
      </c>
      <c r="O1457">
        <v>2.2097320603634101</v>
      </c>
      <c r="P1457">
        <v>236.476683937823</v>
      </c>
      <c r="Q1457">
        <v>0.110570913987679</v>
      </c>
    </row>
    <row r="1458" spans="1:17" hidden="1" x14ac:dyDescent="0.3">
      <c r="A1458" t="s">
        <v>3068</v>
      </c>
      <c r="B1458" t="s">
        <v>3069</v>
      </c>
      <c r="C1458" t="str">
        <f>IFERROR(VLOOKUP(Table1[[#This Row],[Ticker]],[1]!Table2[[Symbol]:[Industry]],2,FALSE),"-")</f>
        <v>-</v>
      </c>
      <c r="D1458" t="s">
        <v>379</v>
      </c>
      <c r="E1458">
        <v>1011.968337775</v>
      </c>
      <c r="F1458">
        <v>650.35</v>
      </c>
      <c r="G1458">
        <v>-46.723042885789198</v>
      </c>
      <c r="H1458">
        <v>-1.22894418745137</v>
      </c>
      <c r="I1458">
        <v>-24.021578926125699</v>
      </c>
      <c r="J1458">
        <v>0.99550200494672303</v>
      </c>
      <c r="K1458">
        <v>638.47080259125698</v>
      </c>
      <c r="L1458">
        <v>647.14176045283796</v>
      </c>
      <c r="M1458">
        <v>49.0288863089892</v>
      </c>
      <c r="N1458">
        <v>0.46931212802522698</v>
      </c>
      <c r="O1458">
        <v>37.3106788652264</v>
      </c>
      <c r="P1458">
        <v>31.943599107324001</v>
      </c>
      <c r="Q1458">
        <v>-6.0503055169018001E-2</v>
      </c>
    </row>
    <row r="1459" spans="1:17" hidden="1" x14ac:dyDescent="0.3">
      <c r="A1459" t="s">
        <v>3070</v>
      </c>
      <c r="B1459" t="s">
        <v>3071</v>
      </c>
      <c r="C1459" t="str">
        <f>IFERROR(VLOOKUP(Table1[[#This Row],[Ticker]],[1]!Table2[[Symbol]:[Industry]],2,FALSE),"-")</f>
        <v>-</v>
      </c>
      <c r="D1459" t="s">
        <v>413</v>
      </c>
      <c r="E1459">
        <v>1011.77905521</v>
      </c>
      <c r="F1459">
        <v>331.1</v>
      </c>
      <c r="G1459">
        <v>79.894317522535005</v>
      </c>
      <c r="H1459">
        <v>3.47314989795743</v>
      </c>
      <c r="I1459">
        <v>21.9154267236162</v>
      </c>
      <c r="J1459">
        <v>-0.22929636591511601</v>
      </c>
      <c r="K1459">
        <v>312.02426789306003</v>
      </c>
      <c r="L1459">
        <v>268.80324893422198</v>
      </c>
      <c r="M1459">
        <v>55.696337903417202</v>
      </c>
      <c r="N1459">
        <v>1.23940034571779</v>
      </c>
      <c r="O1459">
        <v>12.654787073391701</v>
      </c>
      <c r="P1459">
        <v>133.910279053338</v>
      </c>
      <c r="Q1459">
        <v>0.131789257654782</v>
      </c>
    </row>
    <row r="1460" spans="1:17" hidden="1" x14ac:dyDescent="0.3">
      <c r="A1460" t="s">
        <v>3072</v>
      </c>
      <c r="B1460" t="s">
        <v>3073</v>
      </c>
      <c r="C1460" t="str">
        <f>IFERROR(VLOOKUP(Table1[[#This Row],[Ticker]],[1]!Table2[[Symbol]:[Industry]],2,FALSE),"-")</f>
        <v>-</v>
      </c>
      <c r="D1460" t="s">
        <v>77</v>
      </c>
      <c r="E1460">
        <v>1008.25985</v>
      </c>
      <c r="F1460">
        <v>719.8</v>
      </c>
      <c r="G1460">
        <v>24.638301820671899</v>
      </c>
      <c r="H1460">
        <v>-7.1616790664369798</v>
      </c>
      <c r="I1460">
        <v>1.86231088994424</v>
      </c>
      <c r="J1460">
        <v>-0.63290850203339399</v>
      </c>
      <c r="K1460">
        <v>656.75915944424798</v>
      </c>
      <c r="L1460">
        <v>606.62028201504597</v>
      </c>
      <c r="M1460">
        <v>79.338285571603706</v>
      </c>
      <c r="N1460">
        <v>1.0073372127203299</v>
      </c>
      <c r="O1460">
        <v>2.1116976938038299</v>
      </c>
      <c r="P1460">
        <v>53.279386712095302</v>
      </c>
      <c r="Q1460">
        <v>-7.4120467391835004E-2</v>
      </c>
    </row>
    <row r="1461" spans="1:17" hidden="1" x14ac:dyDescent="0.3">
      <c r="A1461" t="s">
        <v>3074</v>
      </c>
      <c r="B1461" t="s">
        <v>3075</v>
      </c>
      <c r="C1461" t="str">
        <f>IFERROR(VLOOKUP(Table1[[#This Row],[Ticker]],[1]!Table2[[Symbol]:[Industry]],2,FALSE),"-")</f>
        <v>-</v>
      </c>
      <c r="D1461" t="s">
        <v>628</v>
      </c>
      <c r="E1461">
        <v>1002.5037235680001</v>
      </c>
      <c r="F1461">
        <v>104.88</v>
      </c>
      <c r="G1461">
        <v>13.436201539687699</v>
      </c>
      <c r="H1461">
        <v>13.0096013889502</v>
      </c>
      <c r="I1461">
        <v>16.171871670637898</v>
      </c>
      <c r="J1461">
        <v>16.6697032749267</v>
      </c>
      <c r="K1461">
        <v>90.270058417374699</v>
      </c>
      <c r="L1461">
        <v>82.529344548292201</v>
      </c>
      <c r="M1461">
        <v>71.836976769505</v>
      </c>
      <c r="N1461">
        <v>2.3723589994348799</v>
      </c>
      <c r="O1461">
        <v>5.1201372997711596</v>
      </c>
      <c r="P1461">
        <v>53.895818048422498</v>
      </c>
    </row>
    <row r="1462" spans="1:17" hidden="1" x14ac:dyDescent="0.3">
      <c r="A1462" t="s">
        <v>3076</v>
      </c>
      <c r="B1462" t="s">
        <v>3077</v>
      </c>
      <c r="C1462" t="str">
        <f>IFERROR(VLOOKUP(Table1[[#This Row],[Ticker]],[1]!Table2[[Symbol]:[Industry]],2,FALSE),"-")</f>
        <v>-</v>
      </c>
      <c r="D1462" t="s">
        <v>21</v>
      </c>
      <c r="E1462">
        <v>1001.11485419</v>
      </c>
      <c r="F1462">
        <v>612.70000000000005</v>
      </c>
      <c r="G1462">
        <v>187.97508038236401</v>
      </c>
      <c r="H1462">
        <v>11.254938473188799</v>
      </c>
      <c r="I1462">
        <v>25.584654164045698</v>
      </c>
      <c r="J1462">
        <v>8.1638062883825793</v>
      </c>
      <c r="K1462">
        <v>545.95434954864197</v>
      </c>
      <c r="L1462">
        <v>469.797628645435</v>
      </c>
      <c r="M1462">
        <v>71.676562476894105</v>
      </c>
      <c r="N1462">
        <v>1.0012063548897401</v>
      </c>
      <c r="O1462">
        <v>14.0851966704749</v>
      </c>
      <c r="P1462">
        <v>236.186556927297</v>
      </c>
      <c r="Q1462">
        <v>0.108821588508656</v>
      </c>
    </row>
    <row r="1463" spans="1:17" hidden="1" x14ac:dyDescent="0.3">
      <c r="A1463" t="s">
        <v>3078</v>
      </c>
      <c r="B1463" t="s">
        <v>3079</v>
      </c>
      <c r="C1463" t="str">
        <f>IFERROR(VLOOKUP(Table1[[#This Row],[Ticker]],[1]!Table2[[Symbol]:[Industry]],2,FALSE),"-")</f>
        <v>-</v>
      </c>
      <c r="D1463" t="s">
        <v>843</v>
      </c>
      <c r="E1463">
        <v>997.70392379999998</v>
      </c>
      <c r="F1463">
        <v>441.4</v>
      </c>
      <c r="G1463">
        <v>-48.027402547493203</v>
      </c>
      <c r="H1463">
        <v>11.137973584377599</v>
      </c>
      <c r="I1463">
        <v>-36.5004841098391</v>
      </c>
      <c r="J1463">
        <v>5.7282838978214903</v>
      </c>
      <c r="K1463">
        <v>434.56527354486701</v>
      </c>
      <c r="L1463">
        <v>472.06848284445198</v>
      </c>
      <c r="M1463">
        <v>46.929554151087203</v>
      </c>
      <c r="N1463">
        <v>1.58930259885866</v>
      </c>
      <c r="O1463">
        <v>67.648391481649298</v>
      </c>
      <c r="P1463">
        <v>32.0370924319473</v>
      </c>
      <c r="Q1463">
        <v>4.9648555818216998E-2</v>
      </c>
    </row>
    <row r="1464" spans="1:17" hidden="1" x14ac:dyDescent="0.3">
      <c r="A1464" t="s">
        <v>3080</v>
      </c>
      <c r="B1464" t="s">
        <v>3081</v>
      </c>
      <c r="C1464" t="str">
        <f>IFERROR(VLOOKUP(Table1[[#This Row],[Ticker]],[1]!Table2[[Symbol]:[Industry]],2,FALSE),"-")</f>
        <v>-</v>
      </c>
      <c r="D1464" t="s">
        <v>77</v>
      </c>
      <c r="E1464">
        <v>996.59250183999995</v>
      </c>
      <c r="F1464">
        <v>115.34</v>
      </c>
      <c r="G1464">
        <v>7.8836651077026696</v>
      </c>
      <c r="H1464">
        <v>-6.9056765184858699</v>
      </c>
      <c r="I1464">
        <v>-30.687175974018601</v>
      </c>
      <c r="J1464">
        <v>-2.1668888246320899</v>
      </c>
      <c r="K1464">
        <v>111.301792436696</v>
      </c>
      <c r="L1464">
        <v>106.83440698577201</v>
      </c>
      <c r="M1464">
        <v>62.7695769149868</v>
      </c>
      <c r="N1464">
        <v>1.1930991568998099</v>
      </c>
      <c r="O1464">
        <v>54.282989422576698</v>
      </c>
      <c r="P1464">
        <v>43.636363636363598</v>
      </c>
      <c r="Q1464">
        <v>-5.1083778024882003E-2</v>
      </c>
    </row>
    <row r="1465" spans="1:17" hidden="1" x14ac:dyDescent="0.3">
      <c r="A1465" t="s">
        <v>3082</v>
      </c>
      <c r="B1465" t="s">
        <v>3083</v>
      </c>
      <c r="C1465" t="str">
        <f>IFERROR(VLOOKUP(Table1[[#This Row],[Ticker]],[1]!Table2[[Symbol]:[Industry]],2,FALSE),"-")</f>
        <v>-</v>
      </c>
      <c r="D1465" t="s">
        <v>121</v>
      </c>
      <c r="E1465">
        <v>993.03082940000002</v>
      </c>
      <c r="F1465">
        <v>9641.75</v>
      </c>
      <c r="G1465">
        <v>272.67759311450499</v>
      </c>
      <c r="H1465">
        <v>22.2086380796996</v>
      </c>
      <c r="I1465">
        <v>198.207753251273</v>
      </c>
      <c r="J1465">
        <v>6.4825378408800498</v>
      </c>
      <c r="K1465">
        <v>8074.4406072624697</v>
      </c>
      <c r="L1465">
        <v>5652.5324379966696</v>
      </c>
      <c r="M1465">
        <v>63.210563797111298</v>
      </c>
      <c r="N1465">
        <v>0.56352901924945897</v>
      </c>
      <c r="O1465">
        <v>8.9859206056991603</v>
      </c>
      <c r="P1465">
        <v>328.255751976547</v>
      </c>
      <c r="Q1465">
        <v>0.120767929169105</v>
      </c>
    </row>
    <row r="1466" spans="1:17" hidden="1" x14ac:dyDescent="0.3">
      <c r="A1466" t="s">
        <v>3084</v>
      </c>
      <c r="B1466" t="s">
        <v>3085</v>
      </c>
      <c r="C1466" t="str">
        <f>IFERROR(VLOOKUP(Table1[[#This Row],[Ticker]],[1]!Table2[[Symbol]:[Industry]],2,FALSE),"-")</f>
        <v>-</v>
      </c>
      <c r="D1466" t="s">
        <v>127</v>
      </c>
      <c r="E1466">
        <v>991.89326027999903</v>
      </c>
      <c r="F1466">
        <v>199.74</v>
      </c>
      <c r="G1466">
        <v>8.2397197510788605</v>
      </c>
      <c r="H1466">
        <v>-11.855428165669601</v>
      </c>
      <c r="I1466">
        <v>9.4474729885758801</v>
      </c>
      <c r="J1466">
        <v>1.65295010932927</v>
      </c>
      <c r="K1466">
        <v>187.77530800004399</v>
      </c>
      <c r="L1466">
        <v>168.828936328362</v>
      </c>
      <c r="M1466">
        <v>55.2184341706281</v>
      </c>
      <c r="N1466">
        <v>0.53367546142412203</v>
      </c>
      <c r="O1466">
        <v>11.0443576649644</v>
      </c>
      <c r="P1466">
        <v>54.4779582366589</v>
      </c>
    </row>
    <row r="1467" spans="1:17" hidden="1" x14ac:dyDescent="0.3">
      <c r="A1467" t="s">
        <v>3086</v>
      </c>
      <c r="B1467" t="s">
        <v>3087</v>
      </c>
      <c r="C1467" t="str">
        <f>IFERROR(VLOOKUP(Table1[[#This Row],[Ticker]],[1]!Table2[[Symbol]:[Industry]],2,FALSE),"-")</f>
        <v>-</v>
      </c>
      <c r="D1467" t="s">
        <v>60</v>
      </c>
      <c r="E1467">
        <v>991.74480583499997</v>
      </c>
      <c r="F1467">
        <v>374.85</v>
      </c>
      <c r="G1467">
        <v>-47.963889206934702</v>
      </c>
      <c r="H1467">
        <v>11.135184015591401</v>
      </c>
      <c r="I1467">
        <v>-14.404119821817501</v>
      </c>
      <c r="J1467">
        <v>9.9039912105151799</v>
      </c>
      <c r="K1467">
        <v>348.28271862957303</v>
      </c>
      <c r="L1467">
        <v>348.79101839842201</v>
      </c>
      <c r="M1467">
        <v>56.086213780728599</v>
      </c>
      <c r="N1467">
        <v>1.7751295697555201</v>
      </c>
      <c r="O1467">
        <v>37.348272642390199</v>
      </c>
      <c r="P1467">
        <v>37.006578947368403</v>
      </c>
      <c r="Q1467">
        <v>5.8836593036149999E-2</v>
      </c>
    </row>
    <row r="1468" spans="1:17" hidden="1" x14ac:dyDescent="0.3">
      <c r="A1468" t="s">
        <v>3088</v>
      </c>
      <c r="B1468" t="s">
        <v>3089</v>
      </c>
      <c r="C1468" t="str">
        <f>IFERROR(VLOOKUP(Table1[[#This Row],[Ticker]],[1]!Table2[[Symbol]:[Industry]],2,FALSE),"-")</f>
        <v>-</v>
      </c>
      <c r="D1468" t="s">
        <v>287</v>
      </c>
      <c r="E1468">
        <v>990.12588878500003</v>
      </c>
      <c r="F1468">
        <v>1772.65</v>
      </c>
      <c r="G1468">
        <v>-29.1066146809824</v>
      </c>
      <c r="H1468">
        <v>-4.10360485370364</v>
      </c>
      <c r="I1468">
        <v>-22.066486957543301</v>
      </c>
      <c r="J1468">
        <v>-2.5553612979939098E-2</v>
      </c>
      <c r="K1468">
        <v>1743.82215752599</v>
      </c>
      <c r="L1468">
        <v>1794.9632127254299</v>
      </c>
      <c r="M1468">
        <v>70.649635552459003</v>
      </c>
      <c r="N1468">
        <v>0.77420518602029298</v>
      </c>
      <c r="O1468">
        <v>23.261783205934599</v>
      </c>
      <c r="P1468">
        <v>17.394039735099302</v>
      </c>
      <c r="Q1468">
        <v>-4.5882700080306003E-2</v>
      </c>
    </row>
    <row r="1469" spans="1:17" hidden="1" x14ac:dyDescent="0.3">
      <c r="A1469" t="s">
        <v>3090</v>
      </c>
      <c r="B1469" t="s">
        <v>3091</v>
      </c>
      <c r="C1469" t="str">
        <f>IFERROR(VLOOKUP(Table1[[#This Row],[Ticker]],[1]!Table2[[Symbol]:[Industry]],2,FALSE),"-")</f>
        <v>-</v>
      </c>
      <c r="D1469" t="s">
        <v>548</v>
      </c>
      <c r="E1469">
        <v>989.02892699999995</v>
      </c>
      <c r="F1469">
        <v>270</v>
      </c>
      <c r="G1469">
        <v>-24.902183199124899</v>
      </c>
      <c r="H1469">
        <v>0.86448743867405398</v>
      </c>
      <c r="I1469">
        <v>-16.4318078913089</v>
      </c>
      <c r="J1469">
        <v>1.9928568110306699</v>
      </c>
      <c r="K1469">
        <v>258.86785764086397</v>
      </c>
      <c r="L1469">
        <v>264.001914428107</v>
      </c>
      <c r="M1469">
        <v>67.118505595784796</v>
      </c>
      <c r="N1469">
        <v>1.0125626756867601</v>
      </c>
      <c r="O1469">
        <v>18.314814814814799</v>
      </c>
      <c r="P1469">
        <v>19.733924611973301</v>
      </c>
      <c r="Q1469">
        <v>-0.116397538319261</v>
      </c>
    </row>
    <row r="1470" spans="1:17" hidden="1" x14ac:dyDescent="0.3">
      <c r="A1470" t="s">
        <v>3092</v>
      </c>
      <c r="B1470" t="s">
        <v>3093</v>
      </c>
      <c r="C1470" t="str">
        <f>IFERROR(VLOOKUP(Table1[[#This Row],[Ticker]],[1]!Table2[[Symbol]:[Industry]],2,FALSE),"-")</f>
        <v>-</v>
      </c>
      <c r="D1470" t="s">
        <v>21</v>
      </c>
      <c r="E1470">
        <v>987.15244499999994</v>
      </c>
      <c r="F1470">
        <v>778.45</v>
      </c>
      <c r="G1470">
        <v>72.857845052770998</v>
      </c>
      <c r="H1470">
        <v>4.1989034671204299</v>
      </c>
      <c r="I1470">
        <v>-2.01922555784531</v>
      </c>
      <c r="J1470">
        <v>3.3644685955589799</v>
      </c>
      <c r="K1470">
        <v>749.14857931510505</v>
      </c>
      <c r="L1470">
        <v>679.55948127721797</v>
      </c>
      <c r="M1470">
        <v>76.108634716707598</v>
      </c>
      <c r="N1470">
        <v>1.03536263024708</v>
      </c>
      <c r="O1470">
        <v>6.2303295009313402</v>
      </c>
      <c r="P1470">
        <v>106.979526721616</v>
      </c>
      <c r="Q1470">
        <v>0.15540601661763001</v>
      </c>
    </row>
    <row r="1471" spans="1:17" hidden="1" x14ac:dyDescent="0.3">
      <c r="A1471" t="s">
        <v>3094</v>
      </c>
      <c r="B1471" t="s">
        <v>3095</v>
      </c>
      <c r="C1471" t="str">
        <f>IFERROR(VLOOKUP(Table1[[#This Row],[Ticker]],[1]!Table2[[Symbol]:[Industry]],2,FALSE),"-")</f>
        <v>-</v>
      </c>
      <c r="D1471" t="s">
        <v>631</v>
      </c>
      <c r="E1471">
        <v>987.03834807600003</v>
      </c>
      <c r="F1471">
        <v>42.46</v>
      </c>
      <c r="G1471">
        <v>73.032089101344496</v>
      </c>
      <c r="H1471">
        <v>-11.023005898212901</v>
      </c>
      <c r="I1471">
        <v>-12.0375253012909</v>
      </c>
      <c r="J1471">
        <v>11.8803881896348</v>
      </c>
      <c r="K1471">
        <v>37.790479975413099</v>
      </c>
      <c r="L1471">
        <v>32.364643725859302</v>
      </c>
      <c r="M1471">
        <v>57.334652022050498</v>
      </c>
      <c r="N1471">
        <v>0.28937963461235</v>
      </c>
      <c r="O1471">
        <v>24.1168158266603</v>
      </c>
      <c r="P1471">
        <v>107.121951219512</v>
      </c>
      <c r="Q1471">
        <v>-4.1178805196810997E-2</v>
      </c>
    </row>
    <row r="1472" spans="1:17" hidden="1" x14ac:dyDescent="0.3">
      <c r="A1472" t="s">
        <v>3096</v>
      </c>
      <c r="B1472" t="s">
        <v>3097</v>
      </c>
      <c r="C1472" t="str">
        <f>IFERROR(VLOOKUP(Table1[[#This Row],[Ticker]],[1]!Table2[[Symbol]:[Industry]],2,FALSE),"-")</f>
        <v>-</v>
      </c>
      <c r="D1472" t="s">
        <v>290</v>
      </c>
      <c r="E1472">
        <v>986.54337602999897</v>
      </c>
      <c r="F1472">
        <v>588.65</v>
      </c>
      <c r="G1472">
        <v>62.601432848896103</v>
      </c>
      <c r="H1472">
        <v>44.562536296542</v>
      </c>
      <c r="I1472">
        <v>-28.880561102872701</v>
      </c>
      <c r="J1472">
        <v>8.8644015264778293</v>
      </c>
      <c r="K1472">
        <v>481.46328001050699</v>
      </c>
      <c r="L1472">
        <v>498.93709035736799</v>
      </c>
      <c r="M1472">
        <v>82.875868714181493</v>
      </c>
      <c r="N1472">
        <v>1.9573122124074001</v>
      </c>
      <c r="O1472">
        <v>22.4836490274356</v>
      </c>
      <c r="P1472">
        <v>93.5075608152531</v>
      </c>
      <c r="Q1472">
        <v>0.172918269934762</v>
      </c>
    </row>
    <row r="1473" spans="1:17" hidden="1" x14ac:dyDescent="0.3">
      <c r="A1473" t="s">
        <v>3098</v>
      </c>
      <c r="B1473" t="s">
        <v>3099</v>
      </c>
      <c r="C1473" t="str">
        <f>IFERROR(VLOOKUP(Table1[[#This Row],[Ticker]],[1]!Table2[[Symbol]:[Industry]],2,FALSE),"-")</f>
        <v>-</v>
      </c>
      <c r="D1473" t="s">
        <v>68</v>
      </c>
      <c r="E1473">
        <v>986.40856828799997</v>
      </c>
      <c r="F1473">
        <v>31.46</v>
      </c>
      <c r="G1473">
        <v>90.433676338478406</v>
      </c>
      <c r="H1473">
        <v>-17.345431039586799</v>
      </c>
      <c r="I1473">
        <v>9.2505003262244596</v>
      </c>
      <c r="J1473">
        <v>1.44515127318503</v>
      </c>
      <c r="K1473">
        <v>30.805830915634999</v>
      </c>
      <c r="L1473">
        <v>25.7140278939506</v>
      </c>
      <c r="M1473">
        <v>58.2206770954852</v>
      </c>
      <c r="N1473">
        <v>0.45613788146323903</v>
      </c>
      <c r="O1473">
        <v>24.8887476160203</v>
      </c>
      <c r="P1473">
        <v>125.22896295592101</v>
      </c>
      <c r="Q1473">
        <v>7.3353121918176001E-2</v>
      </c>
    </row>
    <row r="1474" spans="1:17" hidden="1" x14ac:dyDescent="0.3">
      <c r="A1474" t="s">
        <v>3100</v>
      </c>
      <c r="B1474" t="s">
        <v>3101</v>
      </c>
      <c r="C1474" t="str">
        <f>IFERROR(VLOOKUP(Table1[[#This Row],[Ticker]],[1]!Table2[[Symbol]:[Industry]],2,FALSE),"-")</f>
        <v>-</v>
      </c>
      <c r="D1474" t="s">
        <v>95</v>
      </c>
      <c r="E1474">
        <v>983.94299190000004</v>
      </c>
      <c r="F1474">
        <v>147.44999999999999</v>
      </c>
      <c r="G1474">
        <v>37.159432615496698</v>
      </c>
      <c r="H1474">
        <v>18.2548552370279</v>
      </c>
      <c r="I1474">
        <v>-2.3748461273058701</v>
      </c>
      <c r="J1474">
        <v>-8.6499998908848603</v>
      </c>
      <c r="K1474">
        <v>130.93420148616599</v>
      </c>
      <c r="L1474">
        <v>118.783953727095</v>
      </c>
      <c r="M1474">
        <v>57.104698278286897</v>
      </c>
      <c r="N1474">
        <v>2.6844673972170598</v>
      </c>
      <c r="O1474">
        <v>11.156324177687299</v>
      </c>
      <c r="P1474">
        <v>68.514285714285705</v>
      </c>
      <c r="Q1474">
        <v>4.5958092784800002E-2</v>
      </c>
    </row>
    <row r="1475" spans="1:17" hidden="1" x14ac:dyDescent="0.3">
      <c r="A1475" t="s">
        <v>3102</v>
      </c>
      <c r="B1475" t="s">
        <v>3103</v>
      </c>
      <c r="C1475" t="str">
        <f>IFERROR(VLOOKUP(Table1[[#This Row],[Ticker]],[1]!Table2[[Symbol]:[Industry]],2,FALSE),"-")</f>
        <v>-</v>
      </c>
      <c r="D1475" t="s">
        <v>303</v>
      </c>
      <c r="E1475">
        <v>982.23407522499997</v>
      </c>
      <c r="F1475">
        <v>358.15</v>
      </c>
      <c r="G1475">
        <v>-27.1962019122059</v>
      </c>
      <c r="H1475">
        <v>-3.0133931479181202</v>
      </c>
      <c r="I1475">
        <v>-14.411581324072699</v>
      </c>
      <c r="J1475">
        <v>4.2059041657161398</v>
      </c>
      <c r="K1475">
        <v>359.25921378008502</v>
      </c>
      <c r="L1475">
        <v>352.247160177235</v>
      </c>
      <c r="M1475">
        <v>54.993603407643697</v>
      </c>
      <c r="N1475">
        <v>1.1604867196045801</v>
      </c>
      <c r="O1475">
        <v>25.3664665642887</v>
      </c>
      <c r="P1475">
        <v>27.773813770959599</v>
      </c>
      <c r="Q1475">
        <v>0.13974120233141199</v>
      </c>
    </row>
    <row r="1476" spans="1:17" hidden="1" x14ac:dyDescent="0.3">
      <c r="A1476" t="s">
        <v>3104</v>
      </c>
      <c r="B1476" t="s">
        <v>3105</v>
      </c>
      <c r="C1476" t="str">
        <f>IFERROR(VLOOKUP(Table1[[#This Row],[Ticker]],[1]!Table2[[Symbol]:[Industry]],2,FALSE),"-")</f>
        <v>-</v>
      </c>
      <c r="D1476" t="s">
        <v>60</v>
      </c>
      <c r="E1476">
        <v>981.13731029999997</v>
      </c>
      <c r="F1476">
        <v>166.05</v>
      </c>
      <c r="G1476">
        <v>44.786738585057797</v>
      </c>
      <c r="H1476">
        <v>1.6477248238209801</v>
      </c>
      <c r="I1476">
        <v>36.176950351850898</v>
      </c>
      <c r="J1476">
        <v>4.2029636179810801</v>
      </c>
      <c r="K1476">
        <v>127.70840298665701</v>
      </c>
      <c r="L1476">
        <v>110.44561784654699</v>
      </c>
      <c r="M1476">
        <v>79.415257050286002</v>
      </c>
      <c r="N1476">
        <v>2.2643349945972502</v>
      </c>
      <c r="O1476">
        <v>0</v>
      </c>
      <c r="P1476">
        <v>102.87110568112401</v>
      </c>
      <c r="Q1476">
        <v>5.9876335836128003E-2</v>
      </c>
    </row>
    <row r="1477" spans="1:17" hidden="1" x14ac:dyDescent="0.3">
      <c r="A1477" t="s">
        <v>3106</v>
      </c>
      <c r="B1477" t="s">
        <v>3107</v>
      </c>
      <c r="C1477" t="str">
        <f>IFERROR(VLOOKUP(Table1[[#This Row],[Ticker]],[1]!Table2[[Symbol]:[Industry]],2,FALSE),"-")</f>
        <v>-</v>
      </c>
      <c r="D1477" t="s">
        <v>490</v>
      </c>
      <c r="E1477">
        <v>969.92801792</v>
      </c>
      <c r="F1477">
        <v>678.4</v>
      </c>
      <c r="G1477">
        <v>-36.372943329308001</v>
      </c>
      <c r="H1477">
        <v>2.0679231906939299</v>
      </c>
      <c r="I1477">
        <v>-33.3371707599647</v>
      </c>
      <c r="J1477">
        <v>6.70783190047199</v>
      </c>
      <c r="K1477">
        <v>679.83229139568698</v>
      </c>
      <c r="L1477">
        <v>730.47483377044796</v>
      </c>
      <c r="M1477">
        <v>64.312877101986103</v>
      </c>
      <c r="N1477">
        <v>1.5880717611381201</v>
      </c>
      <c r="O1477">
        <v>44.457547169811299</v>
      </c>
      <c r="P1477">
        <v>12.6442507264425</v>
      </c>
      <c r="Q1477">
        <v>4.0169667396859003E-2</v>
      </c>
    </row>
    <row r="1478" spans="1:17" hidden="1" x14ac:dyDescent="0.3">
      <c r="A1478" t="s">
        <v>3108</v>
      </c>
      <c r="B1478" t="s">
        <v>3109</v>
      </c>
      <c r="C1478" t="str">
        <f>IFERROR(VLOOKUP(Table1[[#This Row],[Ticker]],[1]!Table2[[Symbol]:[Industry]],2,FALSE),"-")</f>
        <v>-</v>
      </c>
      <c r="E1478">
        <v>967.13260000000002</v>
      </c>
      <c r="F1478">
        <v>1203.5</v>
      </c>
      <c r="G1478">
        <v>66.295591590768296</v>
      </c>
      <c r="H1478">
        <v>-10.367269672176301</v>
      </c>
      <c r="I1478">
        <v>-24.790869365391401</v>
      </c>
      <c r="J1478">
        <v>-2.0532585176722802</v>
      </c>
      <c r="K1478">
        <v>1213.1441278821401</v>
      </c>
      <c r="L1478">
        <v>1131.7976338170899</v>
      </c>
      <c r="M1478">
        <v>51.425965576153096</v>
      </c>
      <c r="N1478">
        <v>1.1436207243855401</v>
      </c>
      <c r="O1478">
        <v>34.590776900706203</v>
      </c>
      <c r="P1478">
        <v>110.034904013961</v>
      </c>
      <c r="Q1478">
        <v>0.19318279285686499</v>
      </c>
    </row>
    <row r="1479" spans="1:17" hidden="1" x14ac:dyDescent="0.3">
      <c r="A1479" t="s">
        <v>3110</v>
      </c>
      <c r="B1479" t="s">
        <v>3111</v>
      </c>
      <c r="C1479" t="str">
        <f>IFERROR(VLOOKUP(Table1[[#This Row],[Ticker]],[1]!Table2[[Symbol]:[Industry]],2,FALSE),"-")</f>
        <v>-</v>
      </c>
      <c r="D1479" t="s">
        <v>1424</v>
      </c>
      <c r="E1479">
        <v>964.63985892999995</v>
      </c>
      <c r="F1479">
        <v>353.65</v>
      </c>
      <c r="G1479">
        <v>-2.2881895758033401</v>
      </c>
      <c r="H1479">
        <v>-3.1451550466052698</v>
      </c>
      <c r="I1479">
        <v>-16.418744095704898</v>
      </c>
      <c r="J1479">
        <v>-2.1449503386413298</v>
      </c>
      <c r="K1479">
        <v>339.49416095695801</v>
      </c>
      <c r="L1479">
        <v>332.33441089257002</v>
      </c>
      <c r="M1479">
        <v>58.267514845703303</v>
      </c>
      <c r="N1479">
        <v>1.40925053295554</v>
      </c>
      <c r="O1479">
        <v>15.057260002827601</v>
      </c>
      <c r="P1479">
        <v>35.498084291187702</v>
      </c>
      <c r="Q1479">
        <v>2.1185817322828999E-2</v>
      </c>
    </row>
    <row r="1480" spans="1:17" hidden="1" x14ac:dyDescent="0.3">
      <c r="A1480" t="s">
        <v>3112</v>
      </c>
      <c r="B1480" t="s">
        <v>3113</v>
      </c>
      <c r="C1480" t="str">
        <f>IFERROR(VLOOKUP(Table1[[#This Row],[Ticker]],[1]!Table2[[Symbol]:[Industry]],2,FALSE),"-")</f>
        <v>-</v>
      </c>
      <c r="D1480" t="s">
        <v>379</v>
      </c>
      <c r="E1480">
        <v>961.44601716</v>
      </c>
      <c r="F1480">
        <v>228.6</v>
      </c>
      <c r="G1480">
        <v>13.8112390921596</v>
      </c>
      <c r="H1480">
        <v>-6.4297232629245196</v>
      </c>
      <c r="I1480">
        <v>-21.463889067136201</v>
      </c>
      <c r="J1480">
        <v>4.8128722722444097</v>
      </c>
      <c r="K1480">
        <v>206.67365788852001</v>
      </c>
      <c r="L1480">
        <v>191.01692137234599</v>
      </c>
      <c r="M1480">
        <v>69.992228760362394</v>
      </c>
      <c r="N1480">
        <v>0.88848208929847305</v>
      </c>
      <c r="O1480">
        <v>12.860892388451401</v>
      </c>
      <c r="P1480">
        <v>68.957871396895698</v>
      </c>
      <c r="Q1480">
        <v>3.6745494669891E-2</v>
      </c>
    </row>
    <row r="1481" spans="1:17" hidden="1" x14ac:dyDescent="0.3">
      <c r="A1481" t="s">
        <v>3114</v>
      </c>
      <c r="B1481" t="s">
        <v>3115</v>
      </c>
      <c r="C1481" t="str">
        <f>IFERROR(VLOOKUP(Table1[[#This Row],[Ticker]],[1]!Table2[[Symbol]:[Industry]],2,FALSE),"-")</f>
        <v>-</v>
      </c>
      <c r="D1481" t="s">
        <v>18</v>
      </c>
      <c r="E1481">
        <v>960.53199461999998</v>
      </c>
      <c r="F1481">
        <v>934.45</v>
      </c>
      <c r="G1481">
        <v>30.423683439823101</v>
      </c>
      <c r="H1481">
        <v>-9.7072879597323194</v>
      </c>
      <c r="I1481">
        <v>-38.976473811178799</v>
      </c>
      <c r="J1481">
        <v>2.00592976568048</v>
      </c>
      <c r="K1481">
        <v>982.49427622235203</v>
      </c>
      <c r="L1481">
        <v>979.10267520262698</v>
      </c>
      <c r="M1481">
        <v>47.062738109366002</v>
      </c>
      <c r="N1481">
        <v>0.62785991831464905</v>
      </c>
      <c r="O1481">
        <v>69.297447696505898</v>
      </c>
      <c r="P1481">
        <v>74.500466853408</v>
      </c>
      <c r="Q1481">
        <v>0.20898061984998101</v>
      </c>
    </row>
    <row r="1482" spans="1:17" hidden="1" x14ac:dyDescent="0.3">
      <c r="A1482" t="s">
        <v>3116</v>
      </c>
      <c r="B1482" t="s">
        <v>3117</v>
      </c>
      <c r="C1482" t="str">
        <f>IFERROR(VLOOKUP(Table1[[#This Row],[Ticker]],[1]!Table2[[Symbol]:[Industry]],2,FALSE),"-")</f>
        <v>-</v>
      </c>
      <c r="D1482" t="s">
        <v>548</v>
      </c>
      <c r="E1482">
        <v>959.86342740400005</v>
      </c>
      <c r="F1482">
        <v>272.02</v>
      </c>
      <c r="G1482">
        <v>106.98267655977099</v>
      </c>
      <c r="H1482">
        <v>21.300100524277799</v>
      </c>
      <c r="I1482">
        <v>46.112337873344003</v>
      </c>
      <c r="J1482">
        <v>22.502189393006599</v>
      </c>
      <c r="K1482">
        <v>211.55741927358901</v>
      </c>
      <c r="L1482">
        <v>172.10564505990499</v>
      </c>
      <c r="M1482">
        <v>76.693833425539594</v>
      </c>
      <c r="N1482">
        <v>2.4101539855834901</v>
      </c>
      <c r="O1482">
        <v>8.3743842364531993</v>
      </c>
      <c r="P1482">
        <v>157.83886255924099</v>
      </c>
      <c r="Q1482">
        <v>0.13162612968731399</v>
      </c>
    </row>
    <row r="1483" spans="1:17" hidden="1" x14ac:dyDescent="0.3">
      <c r="A1483" t="s">
        <v>3118</v>
      </c>
      <c r="B1483" t="s">
        <v>3119</v>
      </c>
      <c r="C1483" t="str">
        <f>IFERROR(VLOOKUP(Table1[[#This Row],[Ticker]],[1]!Table2[[Symbol]:[Industry]],2,FALSE),"-")</f>
        <v>-</v>
      </c>
      <c r="D1483" t="s">
        <v>1538</v>
      </c>
      <c r="E1483">
        <v>959.67753225000001</v>
      </c>
      <c r="F1483">
        <v>527.5</v>
      </c>
      <c r="G1483">
        <v>153.53021490301501</v>
      </c>
      <c r="H1483">
        <v>32.244596262390701</v>
      </c>
      <c r="I1483">
        <v>94.023288777670203</v>
      </c>
      <c r="J1483">
        <v>18.0234684941226</v>
      </c>
      <c r="K1483">
        <v>417.153835815712</v>
      </c>
      <c r="L1483">
        <v>321.55703754167098</v>
      </c>
      <c r="M1483">
        <v>84.206832406101498</v>
      </c>
      <c r="N1483">
        <v>1.6165392392697999</v>
      </c>
      <c r="O1483">
        <v>7.8672985781990503</v>
      </c>
      <c r="P1483">
        <v>200.56980056980001</v>
      </c>
      <c r="Q1483">
        <v>0.107396124642717</v>
      </c>
    </row>
    <row r="1484" spans="1:17" hidden="1" x14ac:dyDescent="0.3">
      <c r="A1484" t="s">
        <v>3120</v>
      </c>
      <c r="B1484" t="s">
        <v>3121</v>
      </c>
      <c r="C1484" t="str">
        <f>IFERROR(VLOOKUP(Table1[[#This Row],[Ticker]],[1]!Table2[[Symbol]:[Industry]],2,FALSE),"-")</f>
        <v>-</v>
      </c>
      <c r="D1484" t="s">
        <v>133</v>
      </c>
      <c r="E1484">
        <v>958.76666499999999</v>
      </c>
      <c r="F1484">
        <v>975.05</v>
      </c>
      <c r="G1484">
        <v>-6.9143196928561599</v>
      </c>
      <c r="H1484">
        <v>-11.671545293384201</v>
      </c>
      <c r="I1484">
        <v>6.8448656359930196</v>
      </c>
      <c r="J1484">
        <v>-1.14381080265359</v>
      </c>
      <c r="K1484">
        <v>983.945280916873</v>
      </c>
      <c r="L1484">
        <v>886.50303670265805</v>
      </c>
      <c r="M1484">
        <v>57.878464071278003</v>
      </c>
      <c r="N1484">
        <v>0.80903143467123595</v>
      </c>
      <c r="O1484">
        <v>20.506640685093</v>
      </c>
      <c r="P1484">
        <v>45.834579718815398</v>
      </c>
      <c r="Q1484">
        <v>9.8983677961750009E-3</v>
      </c>
    </row>
    <row r="1485" spans="1:17" hidden="1" x14ac:dyDescent="0.3">
      <c r="A1485" t="s">
        <v>3122</v>
      </c>
      <c r="B1485" t="s">
        <v>3123</v>
      </c>
      <c r="C1485" t="str">
        <f>IFERROR(VLOOKUP(Table1[[#This Row],[Ticker]],[1]!Table2[[Symbol]:[Industry]],2,FALSE),"-")</f>
        <v>-</v>
      </c>
      <c r="E1485">
        <v>957.27637451999999</v>
      </c>
      <c r="F1485">
        <v>347.7</v>
      </c>
      <c r="G1485">
        <v>-48.768261021994299</v>
      </c>
      <c r="H1485">
        <v>0.791493035688972</v>
      </c>
      <c r="I1485">
        <v>-28.202833087306001</v>
      </c>
      <c r="J1485">
        <v>-11.5139534518771</v>
      </c>
      <c r="K1485">
        <v>340.25183654247201</v>
      </c>
      <c r="L1485">
        <v>401.619202183798</v>
      </c>
      <c r="M1485">
        <v>50.022939553590298</v>
      </c>
      <c r="N1485">
        <v>1.7498085511546699</v>
      </c>
      <c r="O1485">
        <v>106.45671555939001</v>
      </c>
      <c r="P1485">
        <v>29.690414024617599</v>
      </c>
      <c r="Q1485">
        <v>2.7018106020003999E-2</v>
      </c>
    </row>
    <row r="1486" spans="1:17" hidden="1" x14ac:dyDescent="0.3">
      <c r="A1486" t="s">
        <v>3124</v>
      </c>
      <c r="B1486" t="s">
        <v>3125</v>
      </c>
      <c r="C1486" t="str">
        <f>IFERROR(VLOOKUP(Table1[[#This Row],[Ticker]],[1]!Table2[[Symbol]:[Industry]],2,FALSE),"-")</f>
        <v>-</v>
      </c>
      <c r="D1486" t="s">
        <v>167</v>
      </c>
      <c r="E1486">
        <v>956.18759999999997</v>
      </c>
      <c r="F1486">
        <v>55.56</v>
      </c>
      <c r="G1486">
        <v>895.01289550841398</v>
      </c>
      <c r="H1486">
        <v>-16.664064885477401</v>
      </c>
      <c r="I1486">
        <v>189.59211415607001</v>
      </c>
      <c r="J1486">
        <v>20.8675023016716</v>
      </c>
      <c r="K1486">
        <v>54.073833647384099</v>
      </c>
      <c r="L1486">
        <v>38.1466810663198</v>
      </c>
      <c r="M1486">
        <v>72.871571305082597</v>
      </c>
      <c r="N1486">
        <v>0.72282176965701295</v>
      </c>
      <c r="O1486">
        <v>41.306695464362797</v>
      </c>
      <c r="P1486">
        <v>989.41176470588198</v>
      </c>
      <c r="Q1486">
        <v>0.17874631937553101</v>
      </c>
    </row>
    <row r="1487" spans="1:17" hidden="1" x14ac:dyDescent="0.3">
      <c r="A1487" t="s">
        <v>3126</v>
      </c>
      <c r="B1487" t="s">
        <v>3127</v>
      </c>
      <c r="C1487" t="str">
        <f>IFERROR(VLOOKUP(Table1[[#This Row],[Ticker]],[1]!Table2[[Symbol]:[Industry]],2,FALSE),"-")</f>
        <v>-</v>
      </c>
      <c r="D1487" t="s">
        <v>978</v>
      </c>
      <c r="E1487">
        <v>955.80025487999899</v>
      </c>
      <c r="F1487">
        <v>84.96</v>
      </c>
      <c r="G1487">
        <v>-63.119856662740297</v>
      </c>
      <c r="H1487">
        <v>0.205524593437418</v>
      </c>
      <c r="I1487">
        <v>-9.1088431284122997</v>
      </c>
      <c r="J1487">
        <v>7.2132775701515701</v>
      </c>
      <c r="K1487">
        <v>80.565223393127297</v>
      </c>
      <c r="L1487">
        <v>83.7767182002315</v>
      </c>
      <c r="M1487">
        <v>62.220333457719001</v>
      </c>
      <c r="N1487">
        <v>1.13511021197336</v>
      </c>
      <c r="O1487">
        <v>59.957627118644098</v>
      </c>
      <c r="P1487">
        <v>32.646370023419102</v>
      </c>
      <c r="Q1487">
        <v>8.7388435687809005E-2</v>
      </c>
    </row>
    <row r="1488" spans="1:17" hidden="1" x14ac:dyDescent="0.3">
      <c r="A1488" t="s">
        <v>3128</v>
      </c>
      <c r="B1488" t="s">
        <v>3129</v>
      </c>
      <c r="C1488" t="str">
        <f>IFERROR(VLOOKUP(Table1[[#This Row],[Ticker]],[1]!Table2[[Symbol]:[Industry]],2,FALSE),"-")</f>
        <v>-</v>
      </c>
      <c r="D1488" t="s">
        <v>368</v>
      </c>
      <c r="E1488">
        <v>954.84163983999997</v>
      </c>
      <c r="F1488">
        <v>5.14</v>
      </c>
      <c r="G1488">
        <v>42.213956260584098</v>
      </c>
      <c r="H1488">
        <v>-10.2669199354266</v>
      </c>
      <c r="I1488">
        <v>-42.958130120200799</v>
      </c>
      <c r="J1488">
        <v>2.2332187307789</v>
      </c>
      <c r="K1488">
        <v>5.2110145149332201</v>
      </c>
      <c r="L1488">
        <v>5.2128656079192597</v>
      </c>
      <c r="M1488">
        <v>48.929780248810196</v>
      </c>
      <c r="N1488">
        <v>0.91002014505852802</v>
      </c>
      <c r="O1488">
        <v>55.642023346303503</v>
      </c>
      <c r="P1488">
        <v>71.3333333333333</v>
      </c>
      <c r="Q1488">
        <v>2.4079178649603999E-2</v>
      </c>
    </row>
    <row r="1489" spans="1:17" hidden="1" x14ac:dyDescent="0.3">
      <c r="A1489" t="s">
        <v>3130</v>
      </c>
      <c r="B1489" t="s">
        <v>3131</v>
      </c>
      <c r="C1489" t="str">
        <f>IFERROR(VLOOKUP(Table1[[#This Row],[Ticker]],[1]!Table2[[Symbol]:[Industry]],2,FALSE),"-")</f>
        <v>-</v>
      </c>
      <c r="D1489" t="s">
        <v>228</v>
      </c>
      <c r="E1489">
        <v>952.33370000000002</v>
      </c>
      <c r="F1489">
        <v>256.39999999999998</v>
      </c>
      <c r="G1489">
        <v>142.247905553989</v>
      </c>
      <c r="H1489">
        <v>13.9198655981887</v>
      </c>
      <c r="I1489">
        <v>-1.07648609987208</v>
      </c>
      <c r="J1489">
        <v>-2.12029792707408</v>
      </c>
      <c r="K1489">
        <v>225.23039765995799</v>
      </c>
      <c r="M1489">
        <v>70.881953641417695</v>
      </c>
      <c r="N1489">
        <v>3.2216635884754798</v>
      </c>
      <c r="O1489">
        <v>12.146550592124299</v>
      </c>
      <c r="P1489">
        <v>227.89124003512299</v>
      </c>
    </row>
    <row r="1490" spans="1:17" hidden="1" x14ac:dyDescent="0.3">
      <c r="A1490" t="s">
        <v>3132</v>
      </c>
      <c r="B1490" t="s">
        <v>3133</v>
      </c>
      <c r="C1490" t="str">
        <f>IFERROR(VLOOKUP(Table1[[#This Row],[Ticker]],[1]!Table2[[Symbol]:[Industry]],2,FALSE),"-")</f>
        <v>-</v>
      </c>
      <c r="D1490" t="s">
        <v>562</v>
      </c>
      <c r="E1490">
        <v>950.57616998399999</v>
      </c>
      <c r="F1490">
        <v>374.64</v>
      </c>
      <c r="G1490">
        <v>26633.689366096602</v>
      </c>
      <c r="H1490">
        <v>45.109691946903901</v>
      </c>
      <c r="I1490">
        <v>750.37315752979305</v>
      </c>
      <c r="J1490">
        <v>6.0372586412693003</v>
      </c>
      <c r="K1490">
        <v>250.51985866021499</v>
      </c>
      <c r="L1490">
        <v>114.794287573907</v>
      </c>
      <c r="M1490">
        <v>99.993720072378693</v>
      </c>
      <c r="N1490">
        <v>1.43971500197915</v>
      </c>
      <c r="O1490">
        <v>0</v>
      </c>
      <c r="P1490">
        <v>29871.199999999899</v>
      </c>
      <c r="Q1490">
        <v>0.246490557569365</v>
      </c>
    </row>
    <row r="1491" spans="1:17" hidden="1" x14ac:dyDescent="0.3">
      <c r="A1491" t="s">
        <v>3134</v>
      </c>
      <c r="B1491" t="s">
        <v>3135</v>
      </c>
      <c r="C1491" t="str">
        <f>IFERROR(VLOOKUP(Table1[[#This Row],[Ticker]],[1]!Table2[[Symbol]:[Industry]],2,FALSE),"-")</f>
        <v>-</v>
      </c>
      <c r="D1491" t="s">
        <v>170</v>
      </c>
      <c r="E1491">
        <v>948.23913993500003</v>
      </c>
      <c r="F1491">
        <v>103.21</v>
      </c>
      <c r="G1491">
        <v>-11.017961874753301</v>
      </c>
      <c r="H1491">
        <v>3.6717791053407098</v>
      </c>
      <c r="I1491">
        <v>-30.420884135102099</v>
      </c>
      <c r="J1491">
        <v>4.7236915985798698</v>
      </c>
      <c r="K1491">
        <v>99.613017696198895</v>
      </c>
      <c r="L1491">
        <v>99.437457015678106</v>
      </c>
      <c r="M1491">
        <v>71.539685794784006</v>
      </c>
      <c r="N1491">
        <v>1.45936498585883</v>
      </c>
      <c r="O1491">
        <v>26.925685495591502</v>
      </c>
      <c r="P1491">
        <v>21.124281187653999</v>
      </c>
      <c r="Q1491">
        <v>6.8975171396100004E-3</v>
      </c>
    </row>
    <row r="1492" spans="1:17" hidden="1" x14ac:dyDescent="0.3">
      <c r="A1492" t="s">
        <v>3136</v>
      </c>
      <c r="B1492" t="s">
        <v>3137</v>
      </c>
      <c r="C1492" t="str">
        <f>IFERROR(VLOOKUP(Table1[[#This Row],[Ticker]],[1]!Table2[[Symbol]:[Industry]],2,FALSE),"-")</f>
        <v>-</v>
      </c>
      <c r="D1492" t="s">
        <v>628</v>
      </c>
      <c r="E1492">
        <v>948.09306200000003</v>
      </c>
      <c r="F1492">
        <v>113.54</v>
      </c>
      <c r="G1492">
        <v>105.64033647458599</v>
      </c>
      <c r="H1492">
        <v>2.7833172636503898</v>
      </c>
      <c r="I1492">
        <v>67.547332288876007</v>
      </c>
      <c r="J1492">
        <v>8.8242380243681104</v>
      </c>
      <c r="K1492">
        <v>96.725351985682707</v>
      </c>
      <c r="L1492">
        <v>73.739049443297304</v>
      </c>
      <c r="M1492">
        <v>69.593079148148306</v>
      </c>
      <c r="N1492">
        <v>0.94843167612119705</v>
      </c>
      <c r="O1492">
        <v>4.7031883036815003</v>
      </c>
      <c r="P1492">
        <v>156.58757062146799</v>
      </c>
      <c r="Q1492">
        <v>8.2651944282744E-2</v>
      </c>
    </row>
    <row r="1493" spans="1:17" hidden="1" x14ac:dyDescent="0.3">
      <c r="A1493" t="s">
        <v>3138</v>
      </c>
      <c r="B1493" t="s">
        <v>3139</v>
      </c>
      <c r="C1493" t="str">
        <f>IFERROR(VLOOKUP(Table1[[#This Row],[Ticker]],[1]!Table2[[Symbol]:[Industry]],2,FALSE),"-")</f>
        <v>-</v>
      </c>
      <c r="D1493" t="s">
        <v>258</v>
      </c>
      <c r="E1493">
        <v>947.83</v>
      </c>
      <c r="F1493">
        <v>1822.75</v>
      </c>
      <c r="G1493">
        <v>38.718791175871097</v>
      </c>
      <c r="H1493">
        <v>3.8895873621847601</v>
      </c>
      <c r="I1493">
        <v>4.33448245879854</v>
      </c>
      <c r="J1493">
        <v>-1.3026599512435399</v>
      </c>
      <c r="K1493">
        <v>1593.5855629420701</v>
      </c>
      <c r="L1493">
        <v>1343.0194628315501</v>
      </c>
      <c r="M1493">
        <v>76.797738550310896</v>
      </c>
      <c r="N1493">
        <v>0.85378526904381802</v>
      </c>
      <c r="O1493">
        <v>2.2795226992181998</v>
      </c>
      <c r="P1493">
        <v>94.727845734736405</v>
      </c>
      <c r="Q1493">
        <v>3.2193870317518997E-2</v>
      </c>
    </row>
    <row r="1494" spans="1:17" hidden="1" x14ac:dyDescent="0.3">
      <c r="A1494" t="s">
        <v>3140</v>
      </c>
      <c r="B1494" t="s">
        <v>3141</v>
      </c>
      <c r="C1494" t="str">
        <f>IFERROR(VLOOKUP(Table1[[#This Row],[Ticker]],[1]!Table2[[Symbol]:[Industry]],2,FALSE),"-")</f>
        <v>-</v>
      </c>
      <c r="D1494" t="s">
        <v>293</v>
      </c>
      <c r="E1494">
        <v>947.67902735999996</v>
      </c>
      <c r="F1494">
        <v>591.70000000000005</v>
      </c>
      <c r="G1494">
        <v>28.9300849737322</v>
      </c>
      <c r="H1494">
        <v>-5.3043087435919496</v>
      </c>
      <c r="I1494">
        <v>-12.138378790121401</v>
      </c>
      <c r="J1494">
        <v>2.6398401229690598</v>
      </c>
      <c r="K1494">
        <v>582.498848073511</v>
      </c>
      <c r="L1494">
        <v>536.75428017331603</v>
      </c>
      <c r="M1494">
        <v>49.000850221991897</v>
      </c>
      <c r="N1494">
        <v>1.7572833782344399</v>
      </c>
      <c r="O1494">
        <v>23.373331079939099</v>
      </c>
      <c r="P1494">
        <v>57.786666666666598</v>
      </c>
    </row>
    <row r="1495" spans="1:17" hidden="1" x14ac:dyDescent="0.3">
      <c r="A1495" t="s">
        <v>3142</v>
      </c>
      <c r="B1495" t="s">
        <v>3143</v>
      </c>
      <c r="C1495" t="str">
        <f>IFERROR(VLOOKUP(Table1[[#This Row],[Ticker]],[1]!Table2[[Symbol]:[Industry]],2,FALSE),"-")</f>
        <v>-</v>
      </c>
      <c r="D1495" t="s">
        <v>46</v>
      </c>
      <c r="E1495">
        <v>947.62868603999902</v>
      </c>
      <c r="F1495">
        <v>447.6</v>
      </c>
      <c r="G1495">
        <v>-51.4861604830894</v>
      </c>
      <c r="H1495">
        <v>-6.8979452495323796</v>
      </c>
      <c r="I1495">
        <v>-57.546107591107301</v>
      </c>
      <c r="J1495">
        <v>-8.4373764814627901</v>
      </c>
      <c r="K1495">
        <v>486.15872024761802</v>
      </c>
      <c r="L1495">
        <v>549.71839780239895</v>
      </c>
      <c r="M1495">
        <v>27.513840534046398</v>
      </c>
      <c r="N1495">
        <v>1.0809744648236399</v>
      </c>
      <c r="O1495">
        <v>92.884271671134897</v>
      </c>
      <c r="P1495">
        <v>8.1159420289855095</v>
      </c>
      <c r="Q1495">
        <v>0.172634581573156</v>
      </c>
    </row>
    <row r="1496" spans="1:17" hidden="1" x14ac:dyDescent="0.3">
      <c r="A1496" t="s">
        <v>3144</v>
      </c>
      <c r="B1496" t="s">
        <v>3145</v>
      </c>
      <c r="C1496" t="str">
        <f>IFERROR(VLOOKUP(Table1[[#This Row],[Ticker]],[1]!Table2[[Symbol]:[Industry]],2,FALSE),"-")</f>
        <v>-</v>
      </c>
      <c r="D1496" t="s">
        <v>513</v>
      </c>
      <c r="E1496">
        <v>946.41609834799999</v>
      </c>
      <c r="F1496">
        <v>167.48</v>
      </c>
      <c r="G1496">
        <v>148.02188042916401</v>
      </c>
      <c r="H1496">
        <v>-4.9723713545823001E-2</v>
      </c>
      <c r="I1496">
        <v>20.545835598801201</v>
      </c>
      <c r="J1496">
        <v>2.2849143469906399</v>
      </c>
      <c r="K1496">
        <v>156.63973118848199</v>
      </c>
      <c r="L1496">
        <v>124.625337089742</v>
      </c>
      <c r="M1496">
        <v>50.475605266818199</v>
      </c>
      <c r="N1496">
        <v>2.0743155781137901</v>
      </c>
      <c r="O1496">
        <v>12.8970623358013</v>
      </c>
      <c r="P1496">
        <v>181.478991596638</v>
      </c>
      <c r="Q1496">
        <v>7.7125195014178999E-2</v>
      </c>
    </row>
    <row r="1497" spans="1:17" hidden="1" x14ac:dyDescent="0.3">
      <c r="A1497" t="s">
        <v>3146</v>
      </c>
      <c r="B1497" t="s">
        <v>3147</v>
      </c>
      <c r="C1497" t="str">
        <f>IFERROR(VLOOKUP(Table1[[#This Row],[Ticker]],[1]!Table2[[Symbol]:[Industry]],2,FALSE),"-")</f>
        <v>-</v>
      </c>
      <c r="D1497" t="s">
        <v>562</v>
      </c>
      <c r="E1497">
        <v>946.27359283999999</v>
      </c>
      <c r="F1497">
        <v>15.13</v>
      </c>
      <c r="G1497">
        <v>3.6000803823640402</v>
      </c>
      <c r="H1497">
        <v>-4.5076563785302399</v>
      </c>
      <c r="I1497">
        <v>-12.9607201227908</v>
      </c>
      <c r="J1497">
        <v>11.9062619915941</v>
      </c>
      <c r="K1497">
        <v>13.948488932487599</v>
      </c>
      <c r="L1497">
        <v>13.437216851111801</v>
      </c>
      <c r="M1497">
        <v>69.539769412797796</v>
      </c>
      <c r="N1497">
        <v>0.96845687756646703</v>
      </c>
      <c r="O1497">
        <v>20.9517514871117</v>
      </c>
      <c r="P1497">
        <v>51.3</v>
      </c>
      <c r="Q1497">
        <v>2.9600340071495E-2</v>
      </c>
    </row>
    <row r="1498" spans="1:17" hidden="1" x14ac:dyDescent="0.3">
      <c r="A1498" t="s">
        <v>3148</v>
      </c>
      <c r="B1498" t="s">
        <v>3149</v>
      </c>
      <c r="C1498" t="str">
        <f>IFERROR(VLOOKUP(Table1[[#This Row],[Ticker]],[1]!Table2[[Symbol]:[Industry]],2,FALSE),"-")</f>
        <v>-</v>
      </c>
      <c r="D1498" t="s">
        <v>290</v>
      </c>
      <c r="E1498">
        <v>941.14163917199903</v>
      </c>
      <c r="F1498">
        <v>88.52</v>
      </c>
      <c r="G1498">
        <v>-11.349594942311199</v>
      </c>
      <c r="H1498">
        <v>21.4460677796936</v>
      </c>
      <c r="I1498">
        <v>-36.161797563868298</v>
      </c>
      <c r="J1498">
        <v>8.1044833260688396</v>
      </c>
      <c r="K1498">
        <v>77.869179820999904</v>
      </c>
      <c r="L1498">
        <v>84.582375087465095</v>
      </c>
      <c r="M1498">
        <v>67.195157572287002</v>
      </c>
      <c r="N1498">
        <v>3.2817042734384101</v>
      </c>
      <c r="O1498">
        <v>45.051965657478497</v>
      </c>
      <c r="P1498">
        <v>48.648194794290497</v>
      </c>
      <c r="Q1498">
        <v>-3.9306112749421002E-2</v>
      </c>
    </row>
    <row r="1499" spans="1:17" hidden="1" x14ac:dyDescent="0.3">
      <c r="A1499" t="s">
        <v>3150</v>
      </c>
      <c r="B1499" t="s">
        <v>3151</v>
      </c>
      <c r="C1499" t="str">
        <f>IFERROR(VLOOKUP(Table1[[#This Row],[Ticker]],[1]!Table2[[Symbol]:[Industry]],2,FALSE),"-")</f>
        <v>-</v>
      </c>
      <c r="D1499" t="s">
        <v>287</v>
      </c>
      <c r="E1499">
        <v>940.63561200000004</v>
      </c>
      <c r="F1499">
        <v>110.7</v>
      </c>
      <c r="G1499">
        <v>53.455523940105401</v>
      </c>
      <c r="H1499">
        <v>-6.6110817194015503</v>
      </c>
      <c r="I1499">
        <v>-8.6897402821907495</v>
      </c>
      <c r="J1499">
        <v>2.3431894052657101</v>
      </c>
      <c r="K1499">
        <v>108.761028513291</v>
      </c>
      <c r="L1499">
        <v>95.060168030559396</v>
      </c>
      <c r="M1499">
        <v>46.654565267511899</v>
      </c>
      <c r="N1499">
        <v>0.51478882113754598</v>
      </c>
      <c r="O1499">
        <v>14.634146341463399</v>
      </c>
      <c r="P1499">
        <v>87.595322826639503</v>
      </c>
      <c r="Q1499">
        <v>-7.1415156285398004E-2</v>
      </c>
    </row>
    <row r="1500" spans="1:17" hidden="1" x14ac:dyDescent="0.3">
      <c r="A1500" t="s">
        <v>3152</v>
      </c>
      <c r="B1500" t="s">
        <v>3153</v>
      </c>
      <c r="C1500" t="str">
        <f>IFERROR(VLOOKUP(Table1[[#This Row],[Ticker]],[1]!Table2[[Symbol]:[Industry]],2,FALSE),"-")</f>
        <v>-</v>
      </c>
      <c r="D1500" t="s">
        <v>513</v>
      </c>
      <c r="E1500">
        <v>939.001608358</v>
      </c>
      <c r="F1500">
        <v>179.74</v>
      </c>
      <c r="G1500">
        <v>105.911588318871</v>
      </c>
      <c r="H1500">
        <v>9.6352676750039894</v>
      </c>
      <c r="I1500">
        <v>-2.8935792864192398</v>
      </c>
      <c r="J1500">
        <v>5.4131420929778704</v>
      </c>
      <c r="K1500">
        <v>163.652408393141</v>
      </c>
      <c r="L1500">
        <v>137.53208081313801</v>
      </c>
      <c r="M1500">
        <v>54.891924215898797</v>
      </c>
      <c r="N1500">
        <v>0.23960448930841</v>
      </c>
      <c r="O1500">
        <v>10.604206075442301</v>
      </c>
      <c r="P1500">
        <v>142.564102564102</v>
      </c>
      <c r="Q1500">
        <v>2.9324459743653001E-2</v>
      </c>
    </row>
    <row r="1501" spans="1:17" hidden="1" x14ac:dyDescent="0.3">
      <c r="A1501" t="s">
        <v>3154</v>
      </c>
      <c r="B1501" t="s">
        <v>3155</v>
      </c>
      <c r="C1501" t="str">
        <f>IFERROR(VLOOKUP(Table1[[#This Row],[Ticker]],[1]!Table2[[Symbol]:[Industry]],2,FALSE),"-")</f>
        <v>-</v>
      </c>
      <c r="D1501" t="s">
        <v>258</v>
      </c>
      <c r="E1501">
        <v>934.47950272000003</v>
      </c>
      <c r="F1501">
        <v>192.68</v>
      </c>
      <c r="G1501">
        <v>22.649551639749799</v>
      </c>
      <c r="H1501">
        <v>12.321568843571001</v>
      </c>
      <c r="I1501">
        <v>39.113006893005597</v>
      </c>
      <c r="J1501">
        <v>6.6909932867774602</v>
      </c>
      <c r="K1501">
        <v>160.76277581887999</v>
      </c>
      <c r="L1501">
        <v>135.22581769747799</v>
      </c>
      <c r="M1501">
        <v>64.161224056374706</v>
      </c>
      <c r="N1501">
        <v>1.5721635578584301</v>
      </c>
      <c r="O1501">
        <v>8.1326551795723301</v>
      </c>
      <c r="P1501">
        <v>79.906629318393996</v>
      </c>
    </row>
    <row r="1502" spans="1:17" hidden="1" x14ac:dyDescent="0.3">
      <c r="A1502" t="s">
        <v>3156</v>
      </c>
      <c r="B1502" t="s">
        <v>3157</v>
      </c>
      <c r="C1502" t="str">
        <f>IFERROR(VLOOKUP(Table1[[#This Row],[Ticker]],[1]!Table2[[Symbol]:[Industry]],2,FALSE),"-")</f>
        <v>-</v>
      </c>
      <c r="D1502" t="s">
        <v>127</v>
      </c>
      <c r="E1502">
        <v>933.04604132999998</v>
      </c>
      <c r="F1502">
        <v>909.55</v>
      </c>
      <c r="G1502">
        <v>143.78587686131101</v>
      </c>
      <c r="H1502">
        <v>0.70280353038689003</v>
      </c>
      <c r="I1502">
        <v>37.252420199045098</v>
      </c>
      <c r="J1502">
        <v>7.4360051555575897</v>
      </c>
      <c r="K1502">
        <v>800.066578690087</v>
      </c>
      <c r="L1502">
        <v>657.78477701625195</v>
      </c>
      <c r="M1502">
        <v>61.307369787927001</v>
      </c>
      <c r="N1502">
        <v>1.22378299345833</v>
      </c>
      <c r="O1502">
        <v>7.3827717002913502</v>
      </c>
      <c r="P1502">
        <v>185.48336472065199</v>
      </c>
      <c r="Q1502">
        <v>0.16282520055076</v>
      </c>
    </row>
    <row r="1503" spans="1:17" hidden="1" x14ac:dyDescent="0.3">
      <c r="A1503" t="s">
        <v>3158</v>
      </c>
      <c r="B1503" t="s">
        <v>3159</v>
      </c>
      <c r="C1503" t="str">
        <f>IFERROR(VLOOKUP(Table1[[#This Row],[Ticker]],[1]!Table2[[Symbol]:[Industry]],2,FALSE),"-")</f>
        <v>-</v>
      </c>
      <c r="E1503">
        <v>932.37701842000001</v>
      </c>
      <c r="F1503">
        <v>7.5</v>
      </c>
      <c r="G1503">
        <v>-28.065939116868702</v>
      </c>
      <c r="H1503">
        <v>-18.0693899032463</v>
      </c>
      <c r="I1503">
        <v>-37.045412132793999</v>
      </c>
      <c r="J1503">
        <v>-9.8068278778314095</v>
      </c>
      <c r="K1503">
        <v>8.7391784207570904</v>
      </c>
      <c r="L1503">
        <v>8.8992140182695803</v>
      </c>
      <c r="M1503">
        <v>45.092784332523699</v>
      </c>
      <c r="N1503">
        <v>1.2871666356906</v>
      </c>
      <c r="O1503">
        <v>60</v>
      </c>
      <c r="P1503">
        <v>11.607142857142801</v>
      </c>
    </row>
    <row r="1504" spans="1:17" hidden="1" x14ac:dyDescent="0.3">
      <c r="A1504" t="s">
        <v>3160</v>
      </c>
      <c r="B1504" t="s">
        <v>3161</v>
      </c>
      <c r="C1504" t="str">
        <f>IFERROR(VLOOKUP(Table1[[#This Row],[Ticker]],[1]!Table2[[Symbol]:[Industry]],2,FALSE),"-")</f>
        <v>-</v>
      </c>
      <c r="D1504" t="s">
        <v>95</v>
      </c>
      <c r="E1504">
        <v>930.6619948</v>
      </c>
      <c r="F1504">
        <v>98.59</v>
      </c>
      <c r="G1504">
        <v>-27.868297408093099</v>
      </c>
      <c r="H1504">
        <v>-6.3036746900388199</v>
      </c>
      <c r="I1504">
        <v>-28.477429042916299</v>
      </c>
      <c r="J1504">
        <v>-4.9676531865759896</v>
      </c>
      <c r="K1504">
        <v>102.878969254716</v>
      </c>
      <c r="L1504">
        <v>106.56344135839601</v>
      </c>
      <c r="M1504">
        <v>39.523938563023499</v>
      </c>
      <c r="N1504">
        <v>1.7186173195510599</v>
      </c>
      <c r="O1504">
        <v>48.443046962166498</v>
      </c>
      <c r="P1504">
        <v>6.0107526881720297</v>
      </c>
      <c r="Q1504">
        <v>-6.6966296309626999E-2</v>
      </c>
    </row>
    <row r="1505" spans="1:17" hidden="1" x14ac:dyDescent="0.3">
      <c r="A1505" t="s">
        <v>3162</v>
      </c>
      <c r="B1505" t="s">
        <v>3163</v>
      </c>
      <c r="C1505" t="str">
        <f>IFERROR(VLOOKUP(Table1[[#This Row],[Ticker]],[1]!Table2[[Symbol]:[Industry]],2,FALSE),"-")</f>
        <v>-</v>
      </c>
      <c r="D1505" t="s">
        <v>21</v>
      </c>
      <c r="E1505">
        <v>930.63834368999903</v>
      </c>
      <c r="F1505">
        <v>1910.7</v>
      </c>
      <c r="G1505">
        <v>133.54248727167999</v>
      </c>
      <c r="H1505">
        <v>-2.24426874944476</v>
      </c>
      <c r="I1505">
        <v>-28.252088371330998</v>
      </c>
      <c r="J1505">
        <v>13.7260930687663</v>
      </c>
      <c r="K1505">
        <v>1825.3307746384301</v>
      </c>
      <c r="L1505">
        <v>1589.3001643303101</v>
      </c>
      <c r="M1505">
        <v>62.109317522004801</v>
      </c>
      <c r="N1505">
        <v>0.79282305660533103</v>
      </c>
      <c r="O1505">
        <v>20.898100172711501</v>
      </c>
      <c r="P1505">
        <v>207.23589001447101</v>
      </c>
      <c r="Q1505">
        <v>0.15901931050247201</v>
      </c>
    </row>
    <row r="1506" spans="1:17" hidden="1" x14ac:dyDescent="0.3">
      <c r="A1506" t="s">
        <v>3164</v>
      </c>
      <c r="B1506" t="s">
        <v>3165</v>
      </c>
      <c r="C1506" t="str">
        <f>IFERROR(VLOOKUP(Table1[[#This Row],[Ticker]],[1]!Table2[[Symbol]:[Industry]],2,FALSE),"-")</f>
        <v>-</v>
      </c>
      <c r="D1506" t="s">
        <v>255</v>
      </c>
      <c r="E1506">
        <v>928.51868856999999</v>
      </c>
      <c r="F1506">
        <v>883.3</v>
      </c>
      <c r="G1506">
        <v>39.302940672444201</v>
      </c>
      <c r="H1506">
        <v>-4.7830738411968898</v>
      </c>
      <c r="I1506">
        <v>11.4296693569481</v>
      </c>
      <c r="J1506">
        <v>3.3503648990130799</v>
      </c>
      <c r="K1506">
        <v>825.80263644140803</v>
      </c>
      <c r="L1506">
        <v>713.54294498933803</v>
      </c>
      <c r="M1506">
        <v>52.592621980564502</v>
      </c>
      <c r="N1506">
        <v>0.99763139750301799</v>
      </c>
      <c r="O1506">
        <v>9.7758405977583998</v>
      </c>
      <c r="P1506">
        <v>96.288888888888806</v>
      </c>
      <c r="Q1506">
        <v>0.21399422465047199</v>
      </c>
    </row>
    <row r="1507" spans="1:17" hidden="1" x14ac:dyDescent="0.3">
      <c r="A1507" t="s">
        <v>3166</v>
      </c>
      <c r="B1507" t="s">
        <v>3167</v>
      </c>
      <c r="C1507" t="str">
        <f>IFERROR(VLOOKUP(Table1[[#This Row],[Ticker]],[1]!Table2[[Symbol]:[Industry]],2,FALSE),"-")</f>
        <v>-</v>
      </c>
      <c r="D1507" t="s">
        <v>21</v>
      </c>
      <c r="E1507">
        <v>924.95510217000003</v>
      </c>
      <c r="F1507">
        <v>87.3</v>
      </c>
      <c r="G1507">
        <v>169.62156948648001</v>
      </c>
      <c r="H1507">
        <v>32.448209453599397</v>
      </c>
      <c r="I1507">
        <v>8.2849286545927399</v>
      </c>
      <c r="J1507">
        <v>-0.49295891742042802</v>
      </c>
      <c r="K1507">
        <v>74.243151602999006</v>
      </c>
      <c r="L1507">
        <v>58.260049092107003</v>
      </c>
      <c r="M1507">
        <v>55.8179063544966</v>
      </c>
      <c r="N1507">
        <v>2.0262931045533499</v>
      </c>
      <c r="O1507">
        <v>8.2474226804123596</v>
      </c>
      <c r="P1507">
        <v>203.65217391304299</v>
      </c>
    </row>
    <row r="1508" spans="1:17" hidden="1" x14ac:dyDescent="0.3">
      <c r="A1508" t="s">
        <v>3168</v>
      </c>
      <c r="B1508" t="s">
        <v>3169</v>
      </c>
      <c r="C1508" t="str">
        <f>IFERROR(VLOOKUP(Table1[[#This Row],[Ticker]],[1]!Table2[[Symbol]:[Industry]],2,FALSE),"-")</f>
        <v>-</v>
      </c>
      <c r="D1508" t="s">
        <v>548</v>
      </c>
      <c r="E1508">
        <v>923.1</v>
      </c>
      <c r="F1508">
        <v>307.7</v>
      </c>
      <c r="G1508">
        <v>21.550971094247</v>
      </c>
      <c r="H1508">
        <v>-5.1190563903885398</v>
      </c>
      <c r="I1508">
        <v>5.3021375309297198</v>
      </c>
      <c r="J1508">
        <v>-3.1823370121261099</v>
      </c>
      <c r="K1508">
        <v>294.17502797628799</v>
      </c>
      <c r="L1508">
        <v>255.50198417829</v>
      </c>
      <c r="M1508">
        <v>50.518854627609898</v>
      </c>
      <c r="N1508">
        <v>0.35823964694605198</v>
      </c>
      <c r="O1508">
        <v>13.5846603834904</v>
      </c>
      <c r="P1508">
        <v>66.414277988101603</v>
      </c>
      <c r="Q1508">
        <v>-8.6787725914869995E-3</v>
      </c>
    </row>
    <row r="1509" spans="1:17" hidden="1" x14ac:dyDescent="0.3">
      <c r="A1509" t="s">
        <v>3170</v>
      </c>
      <c r="B1509" t="s">
        <v>3171</v>
      </c>
      <c r="C1509" t="str">
        <f>IFERROR(VLOOKUP(Table1[[#This Row],[Ticker]],[1]!Table2[[Symbol]:[Industry]],2,FALSE),"-")</f>
        <v>-</v>
      </c>
      <c r="D1509" t="s">
        <v>255</v>
      </c>
      <c r="E1509">
        <v>922.65546085000005</v>
      </c>
      <c r="F1509">
        <v>1513.25</v>
      </c>
      <c r="G1509">
        <v>82.485502695476896</v>
      </c>
      <c r="H1509">
        <v>4.8669825757618597</v>
      </c>
      <c r="I1509">
        <v>-13.4865179720087</v>
      </c>
      <c r="J1509">
        <v>12.9263338593779</v>
      </c>
      <c r="K1509">
        <v>1290.6031950782899</v>
      </c>
      <c r="L1509">
        <v>1157.78314329511</v>
      </c>
      <c r="M1509">
        <v>78.457295406349004</v>
      </c>
      <c r="N1509">
        <v>2.1815592942437001</v>
      </c>
      <c r="O1509">
        <v>7.7812654881876702</v>
      </c>
      <c r="P1509">
        <v>122.864506627393</v>
      </c>
      <c r="Q1509">
        <v>7.8375411368919998E-2</v>
      </c>
    </row>
    <row r="1510" spans="1:17" hidden="1" x14ac:dyDescent="0.3">
      <c r="A1510" t="s">
        <v>3172</v>
      </c>
      <c r="B1510" t="s">
        <v>3173</v>
      </c>
      <c r="C1510" t="str">
        <f>IFERROR(VLOOKUP(Table1[[#This Row],[Ticker]],[1]!Table2[[Symbol]:[Industry]],2,FALSE),"-")</f>
        <v>-</v>
      </c>
      <c r="D1510" t="s">
        <v>3174</v>
      </c>
      <c r="E1510">
        <v>922.35149999999999</v>
      </c>
      <c r="F1510">
        <v>467.25</v>
      </c>
      <c r="G1510">
        <v>191.546508953792</v>
      </c>
      <c r="H1510">
        <v>-16.751243876924899</v>
      </c>
      <c r="I1510">
        <v>100.973619423557</v>
      </c>
      <c r="J1510">
        <v>-10.1134446076501</v>
      </c>
      <c r="K1510">
        <v>469.49650954685001</v>
      </c>
      <c r="M1510">
        <v>27.562796090823198</v>
      </c>
      <c r="N1510">
        <v>0.25862162921230503</v>
      </c>
      <c r="O1510">
        <v>43.370786516853897</v>
      </c>
      <c r="P1510">
        <v>233.75</v>
      </c>
    </row>
    <row r="1511" spans="1:17" hidden="1" x14ac:dyDescent="0.3">
      <c r="A1511" t="s">
        <v>3175</v>
      </c>
      <c r="B1511" t="s">
        <v>3176</v>
      </c>
      <c r="C1511" t="str">
        <f>IFERROR(VLOOKUP(Table1[[#This Row],[Ticker]],[1]!Table2[[Symbol]:[Industry]],2,FALSE),"-")</f>
        <v>-</v>
      </c>
      <c r="D1511" t="s">
        <v>471</v>
      </c>
      <c r="E1511">
        <v>921.26891999999998</v>
      </c>
      <c r="F1511">
        <v>29.02</v>
      </c>
      <c r="G1511">
        <v>93.537850945134593</v>
      </c>
      <c r="H1511">
        <v>0.88749819376151196</v>
      </c>
      <c r="I1511">
        <v>-11.0179772498154</v>
      </c>
      <c r="J1511">
        <v>2.8678535221628301</v>
      </c>
      <c r="K1511">
        <v>27.868183210907699</v>
      </c>
      <c r="L1511">
        <v>23.952125618757599</v>
      </c>
      <c r="M1511">
        <v>60.5083012882221</v>
      </c>
      <c r="N1511">
        <v>1.13857737279385</v>
      </c>
      <c r="O1511">
        <v>16.643694004135</v>
      </c>
      <c r="P1511">
        <v>124.381443298969</v>
      </c>
      <c r="Q1511">
        <v>0.16337359326647199</v>
      </c>
    </row>
    <row r="1512" spans="1:17" hidden="1" x14ac:dyDescent="0.3">
      <c r="A1512" t="s">
        <v>3177</v>
      </c>
      <c r="B1512" t="s">
        <v>3178</v>
      </c>
      <c r="C1512" t="str">
        <f>IFERROR(VLOOKUP(Table1[[#This Row],[Ticker]],[1]!Table2[[Symbol]:[Industry]],2,FALSE),"-")</f>
        <v>-</v>
      </c>
      <c r="D1512" t="s">
        <v>153</v>
      </c>
      <c r="E1512">
        <v>920.93730856499997</v>
      </c>
      <c r="F1512">
        <v>1071.05</v>
      </c>
      <c r="G1512">
        <v>-54.391508944782103</v>
      </c>
      <c r="H1512">
        <v>-9.0012764502148404</v>
      </c>
      <c r="I1512">
        <v>-36.912020950319501</v>
      </c>
      <c r="J1512">
        <v>0.18798111300377701</v>
      </c>
      <c r="K1512">
        <v>1082.3352304190601</v>
      </c>
      <c r="L1512">
        <v>1159.2890893987201</v>
      </c>
      <c r="M1512">
        <v>57.074758614775497</v>
      </c>
      <c r="N1512">
        <v>0.628126811118212</v>
      </c>
      <c r="O1512">
        <v>60.683441482657202</v>
      </c>
      <c r="P1512">
        <v>18.781191083508901</v>
      </c>
      <c r="Q1512">
        <v>7.6750440800155001E-2</v>
      </c>
    </row>
    <row r="1513" spans="1:17" hidden="1" x14ac:dyDescent="0.3">
      <c r="A1513" t="s">
        <v>3179</v>
      </c>
      <c r="B1513" t="s">
        <v>3180</v>
      </c>
      <c r="C1513" t="str">
        <f>IFERROR(VLOOKUP(Table1[[#This Row],[Ticker]],[1]!Table2[[Symbol]:[Industry]],2,FALSE),"-")</f>
        <v>-</v>
      </c>
      <c r="D1513" t="s">
        <v>978</v>
      </c>
      <c r="E1513">
        <v>918.73785800999997</v>
      </c>
      <c r="F1513">
        <v>138.38999999999999</v>
      </c>
      <c r="G1513">
        <v>-43.689738380962197</v>
      </c>
      <c r="H1513">
        <v>-5.5467455270466601</v>
      </c>
      <c r="I1513">
        <v>-15.9962420083127</v>
      </c>
      <c r="J1513">
        <v>1.7204733190549399</v>
      </c>
      <c r="K1513">
        <v>137.41781957396299</v>
      </c>
      <c r="L1513">
        <v>142.02442360324</v>
      </c>
      <c r="M1513">
        <v>52.3181981978843</v>
      </c>
      <c r="N1513">
        <v>0.74007414358277401</v>
      </c>
      <c r="O1513">
        <v>36.209263675121001</v>
      </c>
      <c r="P1513">
        <v>23.1227758007117</v>
      </c>
    </row>
    <row r="1514" spans="1:17" hidden="1" x14ac:dyDescent="0.3">
      <c r="A1514" t="s">
        <v>3181</v>
      </c>
      <c r="B1514" t="s">
        <v>3182</v>
      </c>
      <c r="C1514" t="str">
        <f>IFERROR(VLOOKUP(Table1[[#This Row],[Ticker]],[1]!Table2[[Symbol]:[Industry]],2,FALSE),"-")</f>
        <v>-</v>
      </c>
      <c r="D1514" t="s">
        <v>608</v>
      </c>
      <c r="E1514">
        <v>917.04774416399903</v>
      </c>
      <c r="F1514">
        <v>85.94</v>
      </c>
      <c r="G1514">
        <v>-40.112038115988099</v>
      </c>
      <c r="H1514">
        <v>4.7331745244562198</v>
      </c>
      <c r="I1514">
        <v>-19.304274248446099</v>
      </c>
      <c r="J1514">
        <v>3.0672979606995598</v>
      </c>
      <c r="K1514">
        <v>82.298867622893596</v>
      </c>
      <c r="L1514">
        <v>85.987452825046503</v>
      </c>
      <c r="M1514">
        <v>67.402389788199898</v>
      </c>
      <c r="N1514">
        <v>1.38014535366401</v>
      </c>
      <c r="O1514">
        <v>32.999767279497298</v>
      </c>
      <c r="P1514">
        <v>20.872011251758099</v>
      </c>
    </row>
    <row r="1515" spans="1:17" hidden="1" x14ac:dyDescent="0.3">
      <c r="A1515" t="s">
        <v>3183</v>
      </c>
      <c r="B1515" t="s">
        <v>3184</v>
      </c>
      <c r="C1515" t="str">
        <f>IFERROR(VLOOKUP(Table1[[#This Row],[Ticker]],[1]!Table2[[Symbol]:[Industry]],2,FALSE),"-")</f>
        <v>-</v>
      </c>
      <c r="D1515" t="s">
        <v>287</v>
      </c>
      <c r="E1515">
        <v>913.93023289200005</v>
      </c>
      <c r="F1515">
        <v>101.58</v>
      </c>
      <c r="G1515">
        <v>0.90289145669984805</v>
      </c>
      <c r="H1515">
        <v>5.1027912160673603</v>
      </c>
      <c r="I1515">
        <v>-15.258006714195</v>
      </c>
      <c r="J1515">
        <v>0.27273733481363899</v>
      </c>
      <c r="K1515">
        <v>95.842330359925697</v>
      </c>
      <c r="L1515">
        <v>91.645877536417501</v>
      </c>
      <c r="M1515">
        <v>49.469436546088197</v>
      </c>
      <c r="N1515">
        <v>2.5841900643776698</v>
      </c>
      <c r="O1515">
        <v>12.2268163024217</v>
      </c>
      <c r="P1515">
        <v>34.365079365079303</v>
      </c>
      <c r="Q1515">
        <v>-8.1850666988335E-2</v>
      </c>
    </row>
    <row r="1516" spans="1:17" hidden="1" x14ac:dyDescent="0.3">
      <c r="A1516" t="s">
        <v>3185</v>
      </c>
      <c r="B1516" t="s">
        <v>3186</v>
      </c>
      <c r="C1516" t="str">
        <f>IFERROR(VLOOKUP(Table1[[#This Row],[Ticker]],[1]!Table2[[Symbol]:[Industry]],2,FALSE),"-")</f>
        <v>-</v>
      </c>
      <c r="D1516" t="s">
        <v>198</v>
      </c>
      <c r="E1516">
        <v>910.92299319999995</v>
      </c>
      <c r="F1516">
        <v>1911.8</v>
      </c>
      <c r="G1516">
        <v>42.576291891702702</v>
      </c>
      <c r="H1516">
        <v>-13.604636365153601</v>
      </c>
      <c r="I1516">
        <v>-31.372461280897099</v>
      </c>
      <c r="J1516">
        <v>-6.9994253835965399</v>
      </c>
      <c r="K1516">
        <v>2124.4888632751699</v>
      </c>
      <c r="L1516">
        <v>1900.75927693119</v>
      </c>
      <c r="M1516">
        <v>31.243765280868399</v>
      </c>
      <c r="N1516">
        <v>2.16441005802707</v>
      </c>
      <c r="O1516">
        <v>31.2584998430798</v>
      </c>
      <c r="P1516">
        <v>75.338194157839197</v>
      </c>
      <c r="Q1516">
        <v>0.23509208279372101</v>
      </c>
    </row>
    <row r="1517" spans="1:17" hidden="1" x14ac:dyDescent="0.3">
      <c r="A1517" t="s">
        <v>3187</v>
      </c>
      <c r="B1517" t="s">
        <v>3188</v>
      </c>
      <c r="C1517" t="str">
        <f>IFERROR(VLOOKUP(Table1[[#This Row],[Ticker]],[1]!Table2[[Symbol]:[Industry]],2,FALSE),"-")</f>
        <v>-</v>
      </c>
      <c r="D1517" t="s">
        <v>276</v>
      </c>
      <c r="E1517">
        <v>909.92016960000001</v>
      </c>
      <c r="F1517">
        <v>194.5</v>
      </c>
      <c r="G1517">
        <v>0.81354910318569296</v>
      </c>
      <c r="H1517">
        <v>-18.419467664685101</v>
      </c>
      <c r="I1517">
        <v>-11.112908674979399</v>
      </c>
      <c r="J1517">
        <v>-6.7015394507838897</v>
      </c>
      <c r="K1517">
        <v>202.67606137643</v>
      </c>
      <c r="L1517">
        <v>186.80838037864899</v>
      </c>
      <c r="M1517">
        <v>30.582154208203299</v>
      </c>
      <c r="N1517">
        <v>0.62524300893099105</v>
      </c>
      <c r="O1517">
        <v>31.593830334190201</v>
      </c>
      <c r="P1517">
        <v>65.531914893617</v>
      </c>
      <c r="Q1517">
        <v>8.3325481395294998E-2</v>
      </c>
    </row>
    <row r="1518" spans="1:17" hidden="1" x14ac:dyDescent="0.3">
      <c r="A1518" t="s">
        <v>3189</v>
      </c>
      <c r="B1518" t="s">
        <v>3190</v>
      </c>
      <c r="C1518" t="str">
        <f>IFERROR(VLOOKUP(Table1[[#This Row],[Ticker]],[1]!Table2[[Symbol]:[Industry]],2,FALSE),"-")</f>
        <v>-</v>
      </c>
      <c r="D1518" t="s">
        <v>77</v>
      </c>
      <c r="E1518">
        <v>908.72512826000002</v>
      </c>
      <c r="F1518">
        <v>98.59</v>
      </c>
      <c r="G1518">
        <v>-32.415395808112102</v>
      </c>
      <c r="H1518">
        <v>-3.0946188816944198</v>
      </c>
      <c r="I1518">
        <v>-35.434240397358202</v>
      </c>
      <c r="J1518">
        <v>-5.6114680173195799</v>
      </c>
      <c r="K1518">
        <v>96.071962775693393</v>
      </c>
      <c r="L1518">
        <v>94.027342571006798</v>
      </c>
      <c r="M1518">
        <v>57.589924008438999</v>
      </c>
      <c r="N1518">
        <v>0.89961204496024705</v>
      </c>
      <c r="O1518">
        <v>41.1907901409879</v>
      </c>
      <c r="P1518">
        <v>29.723684210526301</v>
      </c>
      <c r="Q1518">
        <v>-8.1118400094356002E-2</v>
      </c>
    </row>
    <row r="1519" spans="1:17" hidden="1" x14ac:dyDescent="0.3">
      <c r="A1519" t="s">
        <v>3191</v>
      </c>
      <c r="B1519" t="s">
        <v>3192</v>
      </c>
      <c r="C1519" t="str">
        <f>IFERROR(VLOOKUP(Table1[[#This Row],[Ticker]],[1]!Table2[[Symbol]:[Industry]],2,FALSE),"-")</f>
        <v>-</v>
      </c>
      <c r="E1519">
        <v>907.61685887399994</v>
      </c>
      <c r="F1519">
        <v>73.86</v>
      </c>
      <c r="G1519">
        <v>215.47557618457199</v>
      </c>
      <c r="H1519">
        <v>5.0224658780612899</v>
      </c>
      <c r="I1519">
        <v>31.730459718220299</v>
      </c>
      <c r="J1519">
        <v>5.1300963758461497</v>
      </c>
      <c r="K1519">
        <v>67.616881627430899</v>
      </c>
      <c r="L1519">
        <v>55.8092250819751</v>
      </c>
      <c r="M1519">
        <v>63.614809819707098</v>
      </c>
      <c r="N1519">
        <v>1.0046015874426899</v>
      </c>
      <c r="O1519">
        <v>6.5529379907933896</v>
      </c>
      <c r="P1519">
        <v>270.225563909774</v>
      </c>
      <c r="Q1519">
        <v>4.0156463157903999E-2</v>
      </c>
    </row>
    <row r="1520" spans="1:17" hidden="1" x14ac:dyDescent="0.3">
      <c r="A1520" t="s">
        <v>3193</v>
      </c>
      <c r="B1520" t="s">
        <v>3194</v>
      </c>
      <c r="C1520" t="str">
        <f>IFERROR(VLOOKUP(Table1[[#This Row],[Ticker]],[1]!Table2[[Symbol]:[Industry]],2,FALSE),"-")</f>
        <v>-</v>
      </c>
      <c r="D1520" t="s">
        <v>46</v>
      </c>
      <c r="E1520">
        <v>906.58695</v>
      </c>
      <c r="F1520">
        <v>379</v>
      </c>
      <c r="G1520">
        <v>443.69989399558102</v>
      </c>
      <c r="H1520">
        <v>-14.1064753782709</v>
      </c>
      <c r="I1520">
        <v>-72.926100431053499</v>
      </c>
      <c r="J1520">
        <v>-1.95240395196006</v>
      </c>
      <c r="K1520">
        <v>421.681952647917</v>
      </c>
      <c r="L1520">
        <v>390.64898324078399</v>
      </c>
      <c r="M1520">
        <v>53.0928129955958</v>
      </c>
      <c r="N1520">
        <v>0.55049668874172097</v>
      </c>
      <c r="O1520">
        <v>164.300791556728</v>
      </c>
      <c r="P1520">
        <v>470.01052789893203</v>
      </c>
    </row>
    <row r="1521" spans="1:17" hidden="1" x14ac:dyDescent="0.3">
      <c r="A1521" t="s">
        <v>3195</v>
      </c>
      <c r="B1521" t="s">
        <v>3196</v>
      </c>
      <c r="C1521" t="str">
        <f>IFERROR(VLOOKUP(Table1[[#This Row],[Ticker]],[1]!Table2[[Symbol]:[Industry]],2,FALSE),"-")</f>
        <v>-</v>
      </c>
      <c r="D1521" t="s">
        <v>393</v>
      </c>
      <c r="E1521">
        <v>904.48274695999999</v>
      </c>
      <c r="F1521">
        <v>138.62</v>
      </c>
      <c r="G1521">
        <v>9.79147704412153</v>
      </c>
      <c r="H1521">
        <v>-17.864486326758001</v>
      </c>
      <c r="I1521">
        <v>-60.845462888717798</v>
      </c>
      <c r="J1521">
        <v>-2.20226514018883</v>
      </c>
      <c r="K1521">
        <v>168.98339388341</v>
      </c>
      <c r="L1521">
        <v>171.124416975663</v>
      </c>
      <c r="M1521">
        <v>8.6438484502224107</v>
      </c>
      <c r="N1521">
        <v>0.380993072437807</v>
      </c>
      <c r="O1521">
        <v>115.156543067378</v>
      </c>
      <c r="P1521">
        <v>42.907216494845301</v>
      </c>
      <c r="Q1521">
        <v>7.9316770391949995E-3</v>
      </c>
    </row>
    <row r="1522" spans="1:17" hidden="1" x14ac:dyDescent="0.3">
      <c r="A1522" t="s">
        <v>3197</v>
      </c>
      <c r="B1522" t="s">
        <v>3198</v>
      </c>
      <c r="C1522" t="str">
        <f>IFERROR(VLOOKUP(Table1[[#This Row],[Ticker]],[1]!Table2[[Symbol]:[Industry]],2,FALSE),"-")</f>
        <v>-</v>
      </c>
      <c r="D1522" t="s">
        <v>413</v>
      </c>
      <c r="E1522">
        <v>904.24523534399998</v>
      </c>
      <c r="F1522">
        <v>71.28</v>
      </c>
      <c r="G1522">
        <v>-27.159152473387799</v>
      </c>
      <c r="H1522">
        <v>13.4680800405444</v>
      </c>
      <c r="I1522">
        <v>4.4109104092880598</v>
      </c>
      <c r="J1522">
        <v>7.1727348598111602</v>
      </c>
      <c r="K1522">
        <v>61.445741831692601</v>
      </c>
      <c r="L1522">
        <v>63.592897201550699</v>
      </c>
      <c r="M1522">
        <v>81.310374326948505</v>
      </c>
      <c r="N1522">
        <v>2.6551225005543402</v>
      </c>
      <c r="O1522">
        <v>37.4859708193041</v>
      </c>
      <c r="P1522">
        <v>52.961373390557902</v>
      </c>
      <c r="Q1522">
        <v>3.2228207091418999E-2</v>
      </c>
    </row>
    <row r="1523" spans="1:17" hidden="1" x14ac:dyDescent="0.3">
      <c r="A1523" t="s">
        <v>3199</v>
      </c>
      <c r="B1523" t="s">
        <v>3200</v>
      </c>
      <c r="C1523" t="str">
        <f>IFERROR(VLOOKUP(Table1[[#This Row],[Ticker]],[1]!Table2[[Symbol]:[Industry]],2,FALSE),"-")</f>
        <v>-</v>
      </c>
      <c r="D1523" t="s">
        <v>3201</v>
      </c>
      <c r="E1523">
        <v>901.72913840000001</v>
      </c>
      <c r="F1523">
        <v>5.71</v>
      </c>
      <c r="G1523">
        <v>106.750590586445</v>
      </c>
      <c r="H1523">
        <v>-48.952749552276103</v>
      </c>
      <c r="I1523">
        <v>-68.611424194547496</v>
      </c>
      <c r="J1523">
        <v>-21.070189668490698</v>
      </c>
      <c r="K1523">
        <v>9.6001876917144493</v>
      </c>
      <c r="L1523">
        <v>9.7495089342147701</v>
      </c>
      <c r="M1523">
        <v>1.64021802819066</v>
      </c>
      <c r="N1523">
        <v>1.40041059741841</v>
      </c>
      <c r="O1523">
        <v>197.723292469352</v>
      </c>
      <c r="P1523">
        <v>133.06122448979499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Row],[Ticker]],[1]!Table2[[Symbol]:[Industry]],2,FALSE),"-")</f>
        <v>-</v>
      </c>
      <c r="D1524" t="s">
        <v>400</v>
      </c>
      <c r="E1524">
        <v>901.48953600000004</v>
      </c>
      <c r="F1524">
        <v>9.2100000000000009</v>
      </c>
      <c r="G1524">
        <v>143.77734263623901</v>
      </c>
      <c r="H1524">
        <v>3.9360334913056199</v>
      </c>
      <c r="I1524">
        <v>12.1882407503079</v>
      </c>
      <c r="J1524">
        <v>-2.3110790683716398</v>
      </c>
      <c r="K1524">
        <v>9.2389690072109296</v>
      </c>
      <c r="L1524">
        <v>8.1001212256405601</v>
      </c>
      <c r="M1524">
        <v>46.729698891186899</v>
      </c>
      <c r="N1524">
        <v>1.02645696490823</v>
      </c>
      <c r="O1524">
        <v>68.838219326818603</v>
      </c>
      <c r="P1524">
        <v>182.51533742331199</v>
      </c>
      <c r="Q1524">
        <v>0.17966608343516499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Row],[Ticker]],[1]!Table2[[Symbol]:[Industry]],2,FALSE),"-")</f>
        <v>-</v>
      </c>
      <c r="D1525" t="s">
        <v>231</v>
      </c>
      <c r="E1525">
        <v>899.70729031999997</v>
      </c>
      <c r="F1525">
        <v>1694.8</v>
      </c>
      <c r="G1525">
        <v>-31.470119074027298</v>
      </c>
      <c r="H1525">
        <v>0.16150823375576301</v>
      </c>
      <c r="I1525">
        <v>3.07749859842257</v>
      </c>
      <c r="J1525">
        <v>-7.5824817784469403</v>
      </c>
      <c r="K1525">
        <v>1733.1805249055799</v>
      </c>
      <c r="L1525">
        <v>1617.00923927502</v>
      </c>
      <c r="M1525">
        <v>29.895653978102501</v>
      </c>
      <c r="N1525">
        <v>0.63611538919923005</v>
      </c>
      <c r="O1525">
        <v>19.483124852489901</v>
      </c>
      <c r="P1525">
        <v>31.054747912155801</v>
      </c>
      <c r="Q1525">
        <v>0.13086518513644699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Row],[Ticker]],[1]!Table2[[Symbol]:[Industry]],2,FALSE),"-")</f>
        <v>-</v>
      </c>
      <c r="D1526" t="s">
        <v>628</v>
      </c>
      <c r="E1526">
        <v>897.67561780000005</v>
      </c>
      <c r="F1526">
        <v>830.25</v>
      </c>
      <c r="G1526">
        <v>-9.7843181138765694</v>
      </c>
      <c r="H1526">
        <v>-5.7992514666513797</v>
      </c>
      <c r="I1526">
        <v>-24.321246097065899</v>
      </c>
      <c r="J1526">
        <v>-1.3280216970146601</v>
      </c>
      <c r="K1526">
        <v>832.06769737062803</v>
      </c>
      <c r="L1526">
        <v>827.75268316075801</v>
      </c>
      <c r="M1526">
        <v>48.2893023207385</v>
      </c>
      <c r="N1526">
        <v>1.55348565526761</v>
      </c>
      <c r="O1526">
        <v>20.2890695573622</v>
      </c>
      <c r="P1526">
        <v>17.7659574468085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Row],[Ticker]],[1]!Table2[[Symbol]:[Industry]],2,FALSE),"-")</f>
        <v>-</v>
      </c>
      <c r="E1527">
        <v>897.39694366000003</v>
      </c>
      <c r="F1527">
        <v>37.03</v>
      </c>
      <c r="G1527">
        <v>-68.523492829692302</v>
      </c>
      <c r="H1527">
        <v>-8.4005404275679894</v>
      </c>
      <c r="I1527">
        <v>-34.520862398768202</v>
      </c>
      <c r="J1527">
        <v>1.0932208747654599</v>
      </c>
      <c r="K1527">
        <v>38.733226667161901</v>
      </c>
      <c r="L1527">
        <v>45.285520554542899</v>
      </c>
      <c r="M1527">
        <v>41.851741300941498</v>
      </c>
      <c r="N1527">
        <v>2.2313663087266602</v>
      </c>
      <c r="O1527">
        <v>79.044018363489002</v>
      </c>
      <c r="P1527">
        <v>12.2121212121212</v>
      </c>
      <c r="Q1527">
        <v>3.7185947041925002E-2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Row],[Ticker]],[1]!Table2[[Symbol]:[Industry]],2,FALSE),"-")</f>
        <v>-</v>
      </c>
      <c r="D1528" t="s">
        <v>490</v>
      </c>
      <c r="E1528">
        <v>896.65042439000001</v>
      </c>
      <c r="F1528">
        <v>602.9</v>
      </c>
      <c r="G1528">
        <v>-36.939154508153102</v>
      </c>
      <c r="H1528">
        <v>1.77495789948962</v>
      </c>
      <c r="I1528">
        <v>-17.721795773918799</v>
      </c>
      <c r="J1528">
        <v>-1.5008292596805</v>
      </c>
      <c r="K1528">
        <v>595.50063262479102</v>
      </c>
      <c r="L1528">
        <v>603.82539048501906</v>
      </c>
      <c r="M1528">
        <v>48.024052372234799</v>
      </c>
      <c r="N1528">
        <v>0.72578803099882905</v>
      </c>
      <c r="O1528">
        <v>49.278487311328497</v>
      </c>
      <c r="P1528">
        <v>30.159758203799601</v>
      </c>
      <c r="Q1528">
        <v>0.102586801041274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Row],[Ticker]],[1]!Table2[[Symbol]:[Industry]],2,FALSE),"-")</f>
        <v>-</v>
      </c>
      <c r="D1529" t="s">
        <v>631</v>
      </c>
      <c r="E1529">
        <v>895.5</v>
      </c>
      <c r="F1529">
        <v>298.5</v>
      </c>
      <c r="G1529">
        <v>31.126074957409202</v>
      </c>
      <c r="H1529">
        <v>13.660957903747001</v>
      </c>
      <c r="I1529">
        <v>-8.6562740253885195</v>
      </c>
      <c r="J1529">
        <v>-4.9602936478309303</v>
      </c>
      <c r="K1529">
        <v>263.28584236627103</v>
      </c>
      <c r="L1529">
        <v>257.17730947262601</v>
      </c>
      <c r="M1529">
        <v>69.439433061189902</v>
      </c>
      <c r="N1529">
        <v>3.2429630845186401</v>
      </c>
      <c r="O1529">
        <v>43.953098827470697</v>
      </c>
      <c r="P1529">
        <v>63.025669033315097</v>
      </c>
      <c r="Q1529">
        <v>9.8111895273144997E-2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Row],[Ticker]],[1]!Table2[[Symbol]:[Industry]],2,FALSE),"-")</f>
        <v>-</v>
      </c>
      <c r="D1530" t="s">
        <v>118</v>
      </c>
      <c r="E1530">
        <v>894.62387965000005</v>
      </c>
      <c r="F1530">
        <v>2870.75</v>
      </c>
      <c r="G1530">
        <v>10.790185357642899</v>
      </c>
      <c r="H1530">
        <v>-2.12534829708824</v>
      </c>
      <c r="I1530">
        <v>-14.5282436507218</v>
      </c>
      <c r="J1530">
        <v>-4.0612878254057501</v>
      </c>
      <c r="K1530">
        <v>2886.4714140176902</v>
      </c>
      <c r="L1530">
        <v>2699.1238973283498</v>
      </c>
      <c r="M1530">
        <v>38.4361370580922</v>
      </c>
      <c r="N1530">
        <v>0.66365405674226796</v>
      </c>
      <c r="O1530">
        <v>24.392580336148999</v>
      </c>
      <c r="P1530">
        <v>47.976804123711297</v>
      </c>
      <c r="Q1530">
        <v>0.12740573956877699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Row],[Ticker]],[1]!Table2[[Symbol]:[Industry]],2,FALSE),"-")</f>
        <v>-</v>
      </c>
      <c r="D1531" t="s">
        <v>931</v>
      </c>
      <c r="E1531">
        <v>893.13599999999997</v>
      </c>
      <c r="F1531">
        <v>1941.6</v>
      </c>
      <c r="G1531">
        <v>103.573334839249</v>
      </c>
      <c r="H1531">
        <v>-13.264163262260499</v>
      </c>
      <c r="I1531">
        <v>85.659773378685699</v>
      </c>
      <c r="J1531">
        <v>1.1246903196337999E-3</v>
      </c>
      <c r="K1531">
        <v>1737.1777913544499</v>
      </c>
      <c r="L1531">
        <v>1250.44652094363</v>
      </c>
      <c r="M1531">
        <v>50.418011210475903</v>
      </c>
      <c r="N1531">
        <v>0.85796861792639101</v>
      </c>
      <c r="O1531">
        <v>18.958590852904798</v>
      </c>
      <c r="P1531">
        <v>186.709982279976</v>
      </c>
      <c r="Q1531">
        <v>0.16851847180938501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Row],[Ticker]],[1]!Table2[[Symbol]:[Industry]],2,FALSE),"-")</f>
        <v>-</v>
      </c>
      <c r="D1532" t="s">
        <v>198</v>
      </c>
      <c r="E1532">
        <v>890.64454499999999</v>
      </c>
      <c r="F1532">
        <v>603.04999999999995</v>
      </c>
      <c r="G1532">
        <v>28.060286357753</v>
      </c>
      <c r="H1532">
        <v>8.6021613830118699</v>
      </c>
      <c r="I1532">
        <v>21.297792307072701</v>
      </c>
      <c r="J1532">
        <v>4.7612679365932697</v>
      </c>
      <c r="K1532">
        <v>518.613470672125</v>
      </c>
      <c r="L1532">
        <v>449.135496220363</v>
      </c>
      <c r="M1532">
        <v>67.193757948073696</v>
      </c>
      <c r="N1532">
        <v>0.55267752093036104</v>
      </c>
      <c r="O1532">
        <v>7.7854240941878698</v>
      </c>
      <c r="P1532">
        <v>65.923785940294394</v>
      </c>
      <c r="Q1532">
        <v>4.9129147936562999E-2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Row],[Ticker]],[1]!Table2[[Symbol]:[Industry]],2,FALSE),"-")</f>
        <v>-</v>
      </c>
      <c r="D1533" t="s">
        <v>548</v>
      </c>
      <c r="E1533">
        <v>889.60425120000002</v>
      </c>
      <c r="F1533">
        <v>661.5</v>
      </c>
      <c r="G1533">
        <v>39.6035873156113</v>
      </c>
      <c r="H1533">
        <v>-0.30738756132594602</v>
      </c>
      <c r="I1533">
        <v>8.70624211570669</v>
      </c>
      <c r="J1533">
        <v>5.1409893121166004</v>
      </c>
      <c r="K1533">
        <v>614.64598864351797</v>
      </c>
      <c r="L1533">
        <v>529.76088240220201</v>
      </c>
      <c r="M1533">
        <v>53.899773702722797</v>
      </c>
      <c r="N1533">
        <v>0.75795348565144005</v>
      </c>
      <c r="O1533">
        <v>12.350718065003701</v>
      </c>
      <c r="P1533">
        <v>100.51530766899</v>
      </c>
      <c r="Q1533">
        <v>9.1445265047676E-2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Row],[Ticker]],[1]!Table2[[Symbol]:[Industry]],2,FALSE),"-")</f>
        <v>-</v>
      </c>
      <c r="D1534" t="s">
        <v>290</v>
      </c>
      <c r="E1534">
        <v>885.51792</v>
      </c>
      <c r="F1534">
        <v>476.7</v>
      </c>
      <c r="G1534">
        <v>6.9491890505245602</v>
      </c>
      <c r="H1534">
        <v>-7.7913619203003002</v>
      </c>
      <c r="I1534">
        <v>-25.626702423809601</v>
      </c>
      <c r="J1534">
        <v>-1.64233150269402</v>
      </c>
      <c r="K1534">
        <v>480.43779984920502</v>
      </c>
      <c r="L1534">
        <v>450.30553895273403</v>
      </c>
      <c r="M1534">
        <v>48.6689955578587</v>
      </c>
      <c r="N1534">
        <v>0.518033726651698</v>
      </c>
      <c r="O1534">
        <v>36.175791902664102</v>
      </c>
      <c r="P1534">
        <v>54.772727272727202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Row],[Ticker]],[1]!Table2[[Symbol]:[Industry]],2,FALSE),"-")</f>
        <v>-</v>
      </c>
      <c r="D1535" t="s">
        <v>553</v>
      </c>
      <c r="E1535">
        <v>883.524</v>
      </c>
      <c r="F1535">
        <v>518.5</v>
      </c>
      <c r="G1535">
        <v>100.108580070448</v>
      </c>
      <c r="H1535">
        <v>31.548157185755699</v>
      </c>
      <c r="I1535">
        <v>25.573527795343299</v>
      </c>
      <c r="J1535">
        <v>21.410990590895601</v>
      </c>
      <c r="K1535">
        <v>400.79235580321</v>
      </c>
      <c r="L1535">
        <v>331.67174642758499</v>
      </c>
      <c r="M1535">
        <v>81.229826479825405</v>
      </c>
      <c r="N1535">
        <v>1.5374519745537201</v>
      </c>
      <c r="O1535">
        <v>4.0887174541948097</v>
      </c>
      <c r="P1535">
        <v>130.49566570348901</v>
      </c>
      <c r="Q1535">
        <v>9.1129291847330998E-2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Row],[Ticker]],[1]!Table2[[Symbol]:[Industry]],2,FALSE),"-")</f>
        <v>-</v>
      </c>
      <c r="D1536" t="s">
        <v>303</v>
      </c>
      <c r="E1536">
        <v>882.442108939999</v>
      </c>
      <c r="F1536">
        <v>139.72</v>
      </c>
      <c r="G1536">
        <v>6224.5984570057399</v>
      </c>
      <c r="H1536">
        <v>18.094967400838001</v>
      </c>
      <c r="I1536">
        <v>221.423312744996</v>
      </c>
      <c r="J1536">
        <v>8.3269651422255304</v>
      </c>
      <c r="K1536">
        <v>59.081744376925499</v>
      </c>
      <c r="L1536">
        <v>21.0772086400681</v>
      </c>
      <c r="M1536">
        <v>99.9781004358925</v>
      </c>
      <c r="N1536">
        <v>4.2782571182053397</v>
      </c>
      <c r="O1536">
        <v>0</v>
      </c>
      <c r="P1536">
        <v>6886</v>
      </c>
      <c r="Q1536">
        <v>0.150478080542644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Row],[Ticker]],[1]!Table2[[Symbol]:[Industry]],2,FALSE),"-")</f>
        <v>-</v>
      </c>
      <c r="D1537" t="s">
        <v>513</v>
      </c>
      <c r="E1537">
        <v>880.29492800000003</v>
      </c>
      <c r="F1537">
        <v>262.39999999999998</v>
      </c>
      <c r="G1537">
        <v>58.608323108629897</v>
      </c>
      <c r="H1537">
        <v>20.1226420244728</v>
      </c>
      <c r="I1537">
        <v>32.610908876767297</v>
      </c>
      <c r="J1537">
        <v>2.6210280325019202</v>
      </c>
      <c r="K1537">
        <v>227.52123362720201</v>
      </c>
      <c r="L1537">
        <v>189.10073383592601</v>
      </c>
      <c r="M1537">
        <v>64.288654020466694</v>
      </c>
      <c r="N1537">
        <v>0.89074297966008797</v>
      </c>
      <c r="O1537">
        <v>4.80182926829269</v>
      </c>
      <c r="P1537">
        <v>99.089529590288194</v>
      </c>
      <c r="Q1537">
        <v>8.4594430506866006E-2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Row],[Ticker]],[1]!Table2[[Symbol]:[Industry]],2,FALSE),"-")</f>
        <v>-</v>
      </c>
      <c r="D1538" t="s">
        <v>717</v>
      </c>
      <c r="E1538">
        <v>877.34601441799998</v>
      </c>
      <c r="F1538">
        <v>207.01</v>
      </c>
      <c r="G1538">
        <v>-14.322535445140799</v>
      </c>
      <c r="H1538">
        <v>-5.6383042786227602</v>
      </c>
      <c r="I1538">
        <v>-45.888880249485197</v>
      </c>
      <c r="J1538">
        <v>-2.9846264488659302</v>
      </c>
      <c r="K1538">
        <v>217.36173102894699</v>
      </c>
      <c r="L1538">
        <v>221.45138885422901</v>
      </c>
      <c r="M1538">
        <v>32.543831961274897</v>
      </c>
      <c r="N1538">
        <v>0.83139200402673097</v>
      </c>
      <c r="O1538">
        <v>60.8617941162262</v>
      </c>
      <c r="P1538">
        <v>23.588059701492501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Row],[Ticker]],[1]!Table2[[Symbol]:[Industry]],2,FALSE),"-")</f>
        <v>-</v>
      </c>
      <c r="D1539" t="s">
        <v>548</v>
      </c>
      <c r="E1539">
        <v>875.7242</v>
      </c>
      <c r="F1539">
        <v>79.72</v>
      </c>
      <c r="G1539">
        <v>18.634820642104199</v>
      </c>
      <c r="H1539">
        <v>-3.6839598883699698</v>
      </c>
      <c r="I1539">
        <v>-29.6297802231711</v>
      </c>
      <c r="J1539">
        <v>2.37376017960543</v>
      </c>
      <c r="K1539">
        <v>77.453907008961707</v>
      </c>
      <c r="L1539">
        <v>79.822294987810096</v>
      </c>
      <c r="M1539">
        <v>64.137226834343707</v>
      </c>
      <c r="N1539">
        <v>0.82394111849539198</v>
      </c>
      <c r="O1539">
        <v>48.582538886101297</v>
      </c>
      <c r="P1539">
        <v>47.9035250463822</v>
      </c>
      <c r="Q1539">
        <v>-1.2321097894703001E-2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Row],[Ticker]],[1]!Table2[[Symbol]:[Industry]],2,FALSE),"-")</f>
        <v>-</v>
      </c>
      <c r="D1540" t="s">
        <v>732</v>
      </c>
      <c r="E1540">
        <v>875.43042120999996</v>
      </c>
      <c r="F1540">
        <v>274.47000000000003</v>
      </c>
      <c r="G1540">
        <v>1.2489701306693699</v>
      </c>
      <c r="H1540">
        <v>7.9837099941168999E-2</v>
      </c>
      <c r="I1540">
        <v>0.66657310889613897</v>
      </c>
      <c r="J1540">
        <v>-0.77072679276263201</v>
      </c>
      <c r="K1540">
        <v>263.04241873028099</v>
      </c>
      <c r="L1540">
        <v>243.313153025106</v>
      </c>
      <c r="M1540">
        <v>62.3816521735951</v>
      </c>
      <c r="N1540">
        <v>0.57910750544836997</v>
      </c>
      <c r="O1540">
        <v>3.84012824716726</v>
      </c>
      <c r="P1540">
        <v>33.044110518662102</v>
      </c>
      <c r="Q1540">
        <v>1.7242551089885001E-2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Row],[Ticker]],[1]!Table2[[Symbol]:[Industry]],2,FALSE),"-")</f>
        <v>-</v>
      </c>
      <c r="D1541" t="s">
        <v>497</v>
      </c>
      <c r="E1541">
        <v>871.16936035799995</v>
      </c>
      <c r="F1541">
        <v>142.22999999999999</v>
      </c>
      <c r="G1541">
        <v>-18.1509380858597</v>
      </c>
      <c r="H1541">
        <v>0.80508924757944</v>
      </c>
      <c r="I1541">
        <v>-28.3842359292853</v>
      </c>
      <c r="J1541">
        <v>1.96563755930686</v>
      </c>
      <c r="K1541">
        <v>136.99209817115999</v>
      </c>
      <c r="L1541">
        <v>142.87295193792599</v>
      </c>
      <c r="M1541">
        <v>66.266133028523399</v>
      </c>
      <c r="N1541">
        <v>0.81394705986884397</v>
      </c>
      <c r="O1541">
        <v>42.375026365745597</v>
      </c>
      <c r="P1541">
        <v>26.595460614152199</v>
      </c>
      <c r="Q1541">
        <v>-0.11953350351831001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Row],[Ticker]],[1]!Table2[[Symbol]:[Industry]],2,FALSE),"-")</f>
        <v>-</v>
      </c>
      <c r="D1542" t="s">
        <v>608</v>
      </c>
      <c r="E1542">
        <v>866.89200000000005</v>
      </c>
      <c r="F1542">
        <v>1389.25</v>
      </c>
      <c r="G1542">
        <v>5.3655899722954503</v>
      </c>
      <c r="H1542">
        <v>17.051622810324801</v>
      </c>
      <c r="I1542">
        <v>15.5385538621706</v>
      </c>
      <c r="J1542">
        <v>-1.18777238656564</v>
      </c>
      <c r="K1542">
        <v>1230.1162126194499</v>
      </c>
      <c r="L1542">
        <v>1078.1488458840099</v>
      </c>
      <c r="M1542">
        <v>52.5141754554746</v>
      </c>
      <c r="N1542">
        <v>0.655704158234934</v>
      </c>
      <c r="O1542">
        <v>12.9386359546517</v>
      </c>
      <c r="P1542">
        <v>73.65625</v>
      </c>
      <c r="Q1542">
        <v>3.4162232091764E-2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Row],[Ticker]],[1]!Table2[[Symbol]:[Industry]],2,FALSE),"-")</f>
        <v>-</v>
      </c>
      <c r="D1543" t="s">
        <v>183</v>
      </c>
      <c r="E1543">
        <v>865.46702490999996</v>
      </c>
      <c r="F1543">
        <v>340.7</v>
      </c>
      <c r="G1543">
        <v>41.109513516797101</v>
      </c>
      <c r="H1543">
        <v>16.403976075037601</v>
      </c>
      <c r="I1543">
        <v>22.311567975584101</v>
      </c>
      <c r="J1543">
        <v>12.2248181931445</v>
      </c>
      <c r="K1543">
        <v>292.30039791344097</v>
      </c>
      <c r="L1543">
        <v>257.41319943924901</v>
      </c>
      <c r="M1543">
        <v>73.307118806309802</v>
      </c>
      <c r="N1543">
        <v>3.3664705619728799</v>
      </c>
      <c r="O1543">
        <v>5.2098620487232203</v>
      </c>
      <c r="P1543">
        <v>86.582694414019699</v>
      </c>
      <c r="Q1543">
        <v>6.1336193790149998E-2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Row],[Ticker]],[1]!Table2[[Symbol]:[Industry]],2,FALSE),"-")</f>
        <v>-</v>
      </c>
      <c r="D1544" t="s">
        <v>924</v>
      </c>
      <c r="E1544">
        <v>860.7</v>
      </c>
      <c r="F1544">
        <v>208.48</v>
      </c>
      <c r="G1544">
        <v>-4.1066479713455601</v>
      </c>
      <c r="H1544">
        <v>10.126376230736399</v>
      </c>
      <c r="I1544">
        <v>-12.4242326739968</v>
      </c>
      <c r="J1544">
        <v>0.14782391581749699</v>
      </c>
      <c r="K1544">
        <v>184.106115370531</v>
      </c>
      <c r="L1544">
        <v>180.864181378529</v>
      </c>
      <c r="M1544">
        <v>52.946503234223698</v>
      </c>
      <c r="N1544">
        <v>0.85427194429117304</v>
      </c>
      <c r="O1544">
        <v>10.514198004604699</v>
      </c>
      <c r="P1544">
        <v>84.495575221238894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Row],[Ticker]],[1]!Table2[[Symbol]:[Industry]],2,FALSE),"-")</f>
        <v>-</v>
      </c>
      <c r="D1545" t="s">
        <v>400</v>
      </c>
      <c r="E1545">
        <v>859.6875</v>
      </c>
      <c r="F1545">
        <v>275.10000000000002</v>
      </c>
      <c r="G1545">
        <v>-0.75152847204033701</v>
      </c>
      <c r="H1545">
        <v>22.9638473109286</v>
      </c>
      <c r="I1545">
        <v>-6.45380702013306</v>
      </c>
      <c r="J1545">
        <v>4.2894267027114603</v>
      </c>
      <c r="K1545">
        <v>240.32508112148699</v>
      </c>
      <c r="L1545">
        <v>228.13226912612899</v>
      </c>
      <c r="M1545">
        <v>58.507708107764103</v>
      </c>
      <c r="N1545">
        <v>4.3653238175954501</v>
      </c>
      <c r="O1545">
        <v>17.775354416575698</v>
      </c>
      <c r="P1545">
        <v>46.096654275092902</v>
      </c>
      <c r="Q1545">
        <v>-5.7167016317527998E-2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Row],[Ticker]],[1]!Table2[[Symbol]:[Industry]],2,FALSE),"-")</f>
        <v>-</v>
      </c>
      <c r="D1546" t="s">
        <v>303</v>
      </c>
      <c r="E1546">
        <v>853.03800000000001</v>
      </c>
      <c r="F1546">
        <v>1579.7</v>
      </c>
      <c r="G1546">
        <v>128.891304707312</v>
      </c>
      <c r="H1546">
        <v>-7.0689715967220303</v>
      </c>
      <c r="I1546">
        <v>1.21003393482357</v>
      </c>
      <c r="J1546">
        <v>1.0379946000709099</v>
      </c>
      <c r="K1546">
        <v>1632.53873570872</v>
      </c>
      <c r="L1546">
        <v>1391.9124555230101</v>
      </c>
      <c r="M1546">
        <v>46.8171118495003</v>
      </c>
      <c r="N1546">
        <v>1.10946111769721</v>
      </c>
      <c r="O1546">
        <v>26.5430144964233</v>
      </c>
      <c r="P1546">
        <v>165.49579831932701</v>
      </c>
      <c r="Q1546">
        <v>0.145768367383733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Row],[Ticker]],[1]!Table2[[Symbol]:[Industry]],2,FALSE),"-")</f>
        <v>-</v>
      </c>
      <c r="D1547" t="s">
        <v>95</v>
      </c>
      <c r="E1547">
        <v>853.02200000000005</v>
      </c>
      <c r="F1547">
        <v>72.290000000000006</v>
      </c>
      <c r="G1547">
        <v>73.661703579360704</v>
      </c>
      <c r="H1547">
        <v>11.4455044695223</v>
      </c>
      <c r="I1547">
        <v>0.26522295984014399</v>
      </c>
      <c r="J1547">
        <v>7.7977348598111602</v>
      </c>
      <c r="K1547">
        <v>62.765732127619103</v>
      </c>
      <c r="L1547">
        <v>56.668380727185102</v>
      </c>
      <c r="M1547">
        <v>75.938515348410306</v>
      </c>
      <c r="N1547">
        <v>2.8739339328257798</v>
      </c>
      <c r="O1547">
        <v>5.82376538940379</v>
      </c>
      <c r="P1547">
        <v>113.87573964497</v>
      </c>
      <c r="Q1547">
        <v>9.4088225856380006E-2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Row],[Ticker]],[1]!Table2[[Symbol]:[Industry]],2,FALSE),"-")</f>
        <v>-</v>
      </c>
      <c r="D1548" t="s">
        <v>258</v>
      </c>
      <c r="E1548">
        <v>851.22590491999995</v>
      </c>
      <c r="F1548">
        <v>247.7</v>
      </c>
      <c r="G1548">
        <v>-12.13686114465</v>
      </c>
      <c r="H1548">
        <v>-8.5843030170722994</v>
      </c>
      <c r="I1548">
        <v>-34.109605763201898</v>
      </c>
      <c r="J1548">
        <v>1.94195367456458</v>
      </c>
      <c r="K1548">
        <v>258.106701734561</v>
      </c>
      <c r="L1548">
        <v>251.63144956463799</v>
      </c>
      <c r="M1548">
        <v>36.863906840843001</v>
      </c>
      <c r="N1548">
        <v>0.96032056992985904</v>
      </c>
      <c r="O1548">
        <v>32.640290674202603</v>
      </c>
      <c r="P1548">
        <v>25.037859666834901</v>
      </c>
      <c r="Q1548">
        <v>9.7884937635207003E-2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Row],[Ticker]],[1]!Table2[[Symbol]:[Industry]],2,FALSE),"-")</f>
        <v>-</v>
      </c>
      <c r="D1549" t="s">
        <v>393</v>
      </c>
      <c r="E1549">
        <v>849.42716410499997</v>
      </c>
      <c r="F1549">
        <v>386.85</v>
      </c>
      <c r="G1549">
        <v>-17.812527045966899</v>
      </c>
      <c r="H1549">
        <v>12.948101726016301</v>
      </c>
      <c r="I1549">
        <v>16.668291393013099</v>
      </c>
      <c r="J1549">
        <v>-1.0265716131082501</v>
      </c>
      <c r="K1549">
        <v>349.362868301373</v>
      </c>
      <c r="L1549">
        <v>315.83564910163398</v>
      </c>
      <c r="M1549">
        <v>54.538830687765497</v>
      </c>
      <c r="N1549">
        <v>1.7216314940105399</v>
      </c>
      <c r="O1549">
        <v>30.7095773555641</v>
      </c>
      <c r="P1549">
        <v>68.049522154648102</v>
      </c>
      <c r="Q1549">
        <v>4.9415748783455997E-2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Row],[Ticker]],[1]!Table2[[Symbol]:[Industry]],2,FALSE),"-")</f>
        <v>-</v>
      </c>
      <c r="D1550" t="s">
        <v>258</v>
      </c>
      <c r="E1550">
        <v>845.74</v>
      </c>
      <c r="F1550">
        <v>1510.25</v>
      </c>
      <c r="G1550">
        <v>16.759657873838002</v>
      </c>
      <c r="H1550">
        <v>-9.80549275029583E-2</v>
      </c>
      <c r="I1550">
        <v>-26.0236812837347</v>
      </c>
      <c r="J1550">
        <v>4.0374608872084101</v>
      </c>
      <c r="K1550">
        <v>1528.6064038961999</v>
      </c>
      <c r="L1550">
        <v>1467.9006040981301</v>
      </c>
      <c r="M1550">
        <v>42.6750516801416</v>
      </c>
      <c r="N1550">
        <v>0.80732815744545805</v>
      </c>
      <c r="O1550">
        <v>18.162555868233699</v>
      </c>
      <c r="P1550">
        <v>48.078242964996498</v>
      </c>
      <c r="Q1550">
        <v>3.7145108859704998E-2</v>
      </c>
    </row>
    <row r="1551" spans="1:17" hidden="1" x14ac:dyDescent="0.3">
      <c r="A1551" t="s">
        <v>3256</v>
      </c>
      <c r="B1551" t="s">
        <v>3257</v>
      </c>
      <c r="C1551" t="str">
        <f>IFERROR(VLOOKUP(Table1[[#This Row],[Ticker]],[1]!Table2[[Symbol]:[Industry]],2,FALSE),"-")</f>
        <v>-</v>
      </c>
      <c r="E1551">
        <v>840.75</v>
      </c>
      <c r="F1551">
        <v>336.3</v>
      </c>
      <c r="G1551">
        <v>94.939366096649707</v>
      </c>
      <c r="H1551">
        <v>-21.8521988820806</v>
      </c>
      <c r="I1551">
        <v>-59.601888825561197</v>
      </c>
      <c r="J1551">
        <v>-5.6226197402167504</v>
      </c>
      <c r="K1551">
        <v>405.83022981847301</v>
      </c>
      <c r="L1551">
        <v>370.80319582662497</v>
      </c>
      <c r="M1551">
        <v>24.133855521296901</v>
      </c>
      <c r="N1551">
        <v>0.69842334786984195</v>
      </c>
      <c r="O1551">
        <v>180.731489741302</v>
      </c>
      <c r="P1551">
        <v>157.997698504027</v>
      </c>
    </row>
    <row r="1552" spans="1:17" hidden="1" x14ac:dyDescent="0.3">
      <c r="A1552" t="s">
        <v>3258</v>
      </c>
      <c r="B1552" t="s">
        <v>3259</v>
      </c>
      <c r="C1552" t="str">
        <f>IFERROR(VLOOKUP(Table1[[#This Row],[Ticker]],[1]!Table2[[Symbol]:[Industry]],2,FALSE),"-")</f>
        <v>-</v>
      </c>
      <c r="D1552" t="s">
        <v>924</v>
      </c>
      <c r="E1552">
        <v>838.67200000000003</v>
      </c>
      <c r="F1552">
        <v>2620.85</v>
      </c>
      <c r="G1552">
        <v>37.559063161082101</v>
      </c>
      <c r="H1552">
        <v>-0.64348682285077896</v>
      </c>
      <c r="I1552">
        <v>33.9008847546487</v>
      </c>
      <c r="J1552">
        <v>1.75174381382012</v>
      </c>
      <c r="K1552">
        <v>2371.93755270572</v>
      </c>
      <c r="L1552">
        <v>2023.7070608787401</v>
      </c>
      <c r="M1552">
        <v>70.949607383846896</v>
      </c>
      <c r="N1552">
        <v>0.66749605025148595</v>
      </c>
      <c r="O1552">
        <v>1.11223458038423</v>
      </c>
      <c r="P1552">
        <v>73.485801284172794</v>
      </c>
      <c r="Q1552">
        <v>-4.0019187638226997E-2</v>
      </c>
    </row>
    <row r="1553" spans="1:17" hidden="1" x14ac:dyDescent="0.3">
      <c r="A1553" t="s">
        <v>3260</v>
      </c>
      <c r="B1553" t="s">
        <v>3261</v>
      </c>
      <c r="C1553" t="str">
        <f>IFERROR(VLOOKUP(Table1[[#This Row],[Ticker]],[1]!Table2[[Symbol]:[Industry]],2,FALSE),"-")</f>
        <v>-</v>
      </c>
      <c r="D1553" t="s">
        <v>628</v>
      </c>
      <c r="E1553">
        <v>836.21292031400003</v>
      </c>
      <c r="F1553">
        <v>43.63</v>
      </c>
      <c r="G1553">
        <v>204.219669126952</v>
      </c>
      <c r="H1553">
        <v>-10.423594938550901</v>
      </c>
      <c r="I1553">
        <v>101.143857001588</v>
      </c>
      <c r="J1553">
        <v>-0.94146663446854795</v>
      </c>
      <c r="K1553">
        <v>38.825556105684299</v>
      </c>
      <c r="L1553">
        <v>26.811427385431099</v>
      </c>
      <c r="M1553">
        <v>47.816182179489601</v>
      </c>
      <c r="N1553">
        <v>0.45844179339115398</v>
      </c>
      <c r="O1553">
        <v>18.267247306898899</v>
      </c>
      <c r="P1553">
        <v>249.04</v>
      </c>
      <c r="Q1553">
        <v>6.8676552421624001E-2</v>
      </c>
    </row>
    <row r="1554" spans="1:17" hidden="1" x14ac:dyDescent="0.3">
      <c r="A1554" t="s">
        <v>3262</v>
      </c>
      <c r="B1554" t="s">
        <v>3263</v>
      </c>
      <c r="C1554" t="str">
        <f>IFERROR(VLOOKUP(Table1[[#This Row],[Ticker]],[1]!Table2[[Symbol]:[Industry]],2,FALSE),"-")</f>
        <v>-</v>
      </c>
      <c r="D1554" t="s">
        <v>528</v>
      </c>
      <c r="E1554">
        <v>836.12966928799995</v>
      </c>
      <c r="F1554">
        <v>173.84</v>
      </c>
      <c r="G1554">
        <v>-46.967868043012501</v>
      </c>
      <c r="H1554">
        <v>-4.5672190220001001</v>
      </c>
      <c r="I1554">
        <v>-46.660323200703303</v>
      </c>
      <c r="J1554">
        <v>3.3646214824866298</v>
      </c>
      <c r="K1554">
        <v>174.70812765320801</v>
      </c>
      <c r="L1554">
        <v>190.989997152483</v>
      </c>
      <c r="M1554">
        <v>60.3380499463346</v>
      </c>
      <c r="N1554">
        <v>0.58894733047841297</v>
      </c>
      <c r="O1554">
        <v>65.151863782788794</v>
      </c>
      <c r="P1554">
        <v>13.769633507853399</v>
      </c>
      <c r="Q1554">
        <v>7.9857627650075994E-2</v>
      </c>
    </row>
    <row r="1555" spans="1:17" hidden="1" x14ac:dyDescent="0.3">
      <c r="A1555" t="s">
        <v>3264</v>
      </c>
      <c r="B1555" t="s">
        <v>3265</v>
      </c>
      <c r="C1555" t="str">
        <f>IFERROR(VLOOKUP(Table1[[#This Row],[Ticker]],[1]!Table2[[Symbol]:[Industry]],2,FALSE),"-")</f>
        <v>-</v>
      </c>
      <c r="D1555" t="s">
        <v>686</v>
      </c>
      <c r="E1555">
        <v>833.97940425000002</v>
      </c>
      <c r="F1555">
        <v>137.85</v>
      </c>
      <c r="G1555">
        <v>-13.3188306246617</v>
      </c>
      <c r="H1555">
        <v>14.5062501619455</v>
      </c>
      <c r="I1555">
        <v>-9.2949403237798105</v>
      </c>
      <c r="J1555">
        <v>0.78280948667683603</v>
      </c>
      <c r="K1555">
        <v>128.27561381088401</v>
      </c>
      <c r="L1555">
        <v>125.108942397135</v>
      </c>
      <c r="M1555">
        <v>55.002302771976801</v>
      </c>
      <c r="N1555">
        <v>0.60713689628978595</v>
      </c>
      <c r="O1555">
        <v>10.192237939789599</v>
      </c>
      <c r="P1555">
        <v>37.095972153157597</v>
      </c>
      <c r="Q1555">
        <v>-6.8647965675433006E-2</v>
      </c>
    </row>
    <row r="1556" spans="1:17" hidden="1" x14ac:dyDescent="0.3">
      <c r="A1556" t="s">
        <v>3266</v>
      </c>
      <c r="B1556" t="s">
        <v>3267</v>
      </c>
      <c r="C1556" t="str">
        <f>IFERROR(VLOOKUP(Table1[[#This Row],[Ticker]],[1]!Table2[[Symbol]:[Industry]],2,FALSE),"-")</f>
        <v>-</v>
      </c>
      <c r="D1556" t="s">
        <v>393</v>
      </c>
      <c r="E1556">
        <v>831.25924635000001</v>
      </c>
      <c r="F1556">
        <v>573.95000000000005</v>
      </c>
      <c r="G1556">
        <v>186.04310759324801</v>
      </c>
      <c r="H1556">
        <v>15.567612438674001</v>
      </c>
      <c r="I1556">
        <v>153.98279780433299</v>
      </c>
      <c r="J1556">
        <v>24.283635076730899</v>
      </c>
      <c r="K1556">
        <v>458.74191495659397</v>
      </c>
      <c r="M1556">
        <v>76.348712700533895</v>
      </c>
      <c r="N1556">
        <v>1.0595329459489</v>
      </c>
      <c r="O1556">
        <v>6.6730551441763097</v>
      </c>
      <c r="P1556">
        <v>264.18147208121798</v>
      </c>
    </row>
    <row r="1557" spans="1:17" hidden="1" x14ac:dyDescent="0.3">
      <c r="A1557" t="s">
        <v>3268</v>
      </c>
      <c r="B1557" t="s">
        <v>3269</v>
      </c>
      <c r="C1557" t="str">
        <f>IFERROR(VLOOKUP(Table1[[#This Row],[Ticker]],[1]!Table2[[Symbol]:[Industry]],2,FALSE),"-")</f>
        <v>-</v>
      </c>
      <c r="D1557" t="s">
        <v>379</v>
      </c>
      <c r="E1557">
        <v>831.00346560000003</v>
      </c>
      <c r="F1557">
        <v>85.68</v>
      </c>
      <c r="G1557">
        <v>9.3663257166022493</v>
      </c>
      <c r="H1557">
        <v>17.4505837070692</v>
      </c>
      <c r="I1557">
        <v>-17.0938175930246</v>
      </c>
      <c r="J1557">
        <v>12.111850167962199</v>
      </c>
      <c r="K1557">
        <v>75.863761855625299</v>
      </c>
      <c r="L1557">
        <v>72.887968734832</v>
      </c>
      <c r="M1557">
        <v>68.9794818297284</v>
      </c>
      <c r="N1557">
        <v>1.75426391793376</v>
      </c>
      <c r="O1557">
        <v>12.3366013071895</v>
      </c>
      <c r="P1557">
        <v>44.485666104553097</v>
      </c>
      <c r="Q1557">
        <v>1.1668025087709E-2</v>
      </c>
    </row>
    <row r="1558" spans="1:17" hidden="1" x14ac:dyDescent="0.3">
      <c r="A1558" t="s">
        <v>3270</v>
      </c>
      <c r="B1558" t="s">
        <v>3271</v>
      </c>
      <c r="C1558" t="str">
        <f>IFERROR(VLOOKUP(Table1[[#This Row],[Ticker]],[1]!Table2[[Symbol]:[Industry]],2,FALSE),"-")</f>
        <v>-</v>
      </c>
      <c r="D1558" t="s">
        <v>68</v>
      </c>
      <c r="E1558">
        <v>829.00946880000004</v>
      </c>
      <c r="F1558">
        <v>129.6</v>
      </c>
      <c r="G1558">
        <v>-7.0285354219880896</v>
      </c>
      <c r="H1558">
        <v>22.615231486292998</v>
      </c>
      <c r="I1558">
        <v>11.5927823819311</v>
      </c>
      <c r="J1558">
        <v>-4.8144800040593303</v>
      </c>
      <c r="K1558">
        <v>116.396183725315</v>
      </c>
      <c r="L1558">
        <v>113.53479192054201</v>
      </c>
      <c r="M1558">
        <v>68.406820206235594</v>
      </c>
      <c r="N1558">
        <v>2.2031487000301402</v>
      </c>
      <c r="O1558">
        <v>8.2561728395061902</v>
      </c>
      <c r="P1558">
        <v>47.356452529846401</v>
      </c>
      <c r="Q1558">
        <v>0.194102332250875</v>
      </c>
    </row>
    <row r="1559" spans="1:17" hidden="1" x14ac:dyDescent="0.3">
      <c r="A1559" t="s">
        <v>3272</v>
      </c>
      <c r="B1559" t="s">
        <v>3273</v>
      </c>
      <c r="C1559" t="str">
        <f>IFERROR(VLOOKUP(Table1[[#This Row],[Ticker]],[1]!Table2[[Symbol]:[Industry]],2,FALSE),"-")</f>
        <v>-</v>
      </c>
      <c r="D1559" t="s">
        <v>628</v>
      </c>
      <c r="E1559">
        <v>828.17340937500001</v>
      </c>
      <c r="F1559">
        <v>1417.65</v>
      </c>
      <c r="G1559">
        <v>-13.2739158074287</v>
      </c>
      <c r="H1559">
        <v>-7.41718153322193</v>
      </c>
      <c r="I1559">
        <v>-18.518865504949201</v>
      </c>
      <c r="J1559">
        <v>0.42062620753473301</v>
      </c>
      <c r="K1559">
        <v>1413.7076357246799</v>
      </c>
      <c r="L1559">
        <v>1358.4070074599299</v>
      </c>
      <c r="M1559">
        <v>64.007221316619294</v>
      </c>
      <c r="N1559">
        <v>0.43530741830977199</v>
      </c>
      <c r="O1559">
        <v>14.746234966317401</v>
      </c>
      <c r="P1559">
        <v>25.455752212389299</v>
      </c>
      <c r="Q1559">
        <v>-5.0841600264369E-2</v>
      </c>
    </row>
    <row r="1560" spans="1:17" hidden="1" x14ac:dyDescent="0.3">
      <c r="A1560" t="s">
        <v>3274</v>
      </c>
      <c r="B1560" t="s">
        <v>3275</v>
      </c>
      <c r="C1560" t="str">
        <f>IFERROR(VLOOKUP(Table1[[#This Row],[Ticker]],[1]!Table2[[Symbol]:[Industry]],2,FALSE),"-")</f>
        <v>-</v>
      </c>
      <c r="D1560" t="s">
        <v>263</v>
      </c>
      <c r="E1560">
        <v>827.08950000000004</v>
      </c>
      <c r="F1560">
        <v>336.9</v>
      </c>
      <c r="G1560">
        <v>-5.6876478668303898</v>
      </c>
      <c r="H1560">
        <v>-8.2599737682224905</v>
      </c>
      <c r="I1560">
        <v>5.7767440282071201</v>
      </c>
      <c r="J1560">
        <v>2.1534517382140601</v>
      </c>
      <c r="K1560">
        <v>303.64599999999899</v>
      </c>
      <c r="M1560">
        <v>47.5788672779412</v>
      </c>
      <c r="O1560">
        <v>26.1501929355892</v>
      </c>
      <c r="P1560">
        <v>77.315789473684205</v>
      </c>
    </row>
    <row r="1561" spans="1:17" hidden="1" x14ac:dyDescent="0.3">
      <c r="A1561" t="s">
        <v>3276</v>
      </c>
      <c r="B1561" t="s">
        <v>3277</v>
      </c>
      <c r="C1561" t="str">
        <f>IFERROR(VLOOKUP(Table1[[#This Row],[Ticker]],[1]!Table2[[Symbol]:[Industry]],2,FALSE),"-")</f>
        <v>-</v>
      </c>
      <c r="D1561" t="s">
        <v>628</v>
      </c>
      <c r="E1561">
        <v>825.51983199999995</v>
      </c>
      <c r="F1561">
        <v>429.35</v>
      </c>
      <c r="G1561">
        <v>44.9498367787399</v>
      </c>
      <c r="H1561">
        <v>-8.4115445784635092</v>
      </c>
      <c r="I1561">
        <v>2.63905009731047</v>
      </c>
      <c r="J1561">
        <v>-1.4409684800709499</v>
      </c>
      <c r="K1561">
        <v>404.05974101003198</v>
      </c>
      <c r="L1561">
        <v>352.67917131548302</v>
      </c>
      <c r="M1561">
        <v>57.934697989077399</v>
      </c>
      <c r="N1561">
        <v>0.53921983948868102</v>
      </c>
      <c r="O1561">
        <v>7.1386980319086897</v>
      </c>
      <c r="P1561">
        <v>89.893852277753197</v>
      </c>
    </row>
    <row r="1562" spans="1:17" hidden="1" x14ac:dyDescent="0.3">
      <c r="A1562" t="s">
        <v>3278</v>
      </c>
      <c r="B1562" t="s">
        <v>3279</v>
      </c>
      <c r="C1562" t="str">
        <f>IFERROR(VLOOKUP(Table1[[#This Row],[Ticker]],[1]!Table2[[Symbol]:[Industry]],2,FALSE),"-")</f>
        <v>-</v>
      </c>
      <c r="D1562" t="s">
        <v>548</v>
      </c>
      <c r="E1562">
        <v>825.41699200000005</v>
      </c>
      <c r="F1562">
        <v>317.60000000000002</v>
      </c>
      <c r="G1562">
        <v>21.101758763161701</v>
      </c>
      <c r="H1562">
        <v>9.7765676625546405</v>
      </c>
      <c r="I1562">
        <v>-10.4584030600793</v>
      </c>
      <c r="J1562">
        <v>-3.6957716336953301</v>
      </c>
      <c r="K1562">
        <v>287.394979526231</v>
      </c>
      <c r="L1562">
        <v>268.69616073028101</v>
      </c>
      <c r="M1562">
        <v>65.367966651126096</v>
      </c>
      <c r="N1562">
        <v>1.31583274634301</v>
      </c>
      <c r="O1562">
        <v>12.72040302267</v>
      </c>
      <c r="P1562">
        <v>50.485666903577297</v>
      </c>
      <c r="Q1562">
        <v>-8.2076999752440007E-3</v>
      </c>
    </row>
    <row r="1563" spans="1:17" hidden="1" x14ac:dyDescent="0.3">
      <c r="A1563" t="s">
        <v>3280</v>
      </c>
      <c r="B1563" t="s">
        <v>3281</v>
      </c>
      <c r="C1563" t="str">
        <f>IFERROR(VLOOKUP(Table1[[#This Row],[Ticker]],[1]!Table2[[Symbol]:[Industry]],2,FALSE),"-")</f>
        <v>-</v>
      </c>
      <c r="D1563" t="s">
        <v>924</v>
      </c>
      <c r="E1563">
        <v>825.23215000000005</v>
      </c>
      <c r="F1563">
        <v>522.9</v>
      </c>
      <c r="G1563">
        <v>-3.9948444296660401</v>
      </c>
      <c r="H1563">
        <v>11.303763084612299</v>
      </c>
      <c r="I1563">
        <v>-17.743177941460299</v>
      </c>
      <c r="J1563">
        <v>6.5114278058692499</v>
      </c>
      <c r="K1563">
        <v>477.492585761729</v>
      </c>
      <c r="L1563">
        <v>464.17270109688099</v>
      </c>
      <c r="M1563">
        <v>77.711088510805496</v>
      </c>
      <c r="N1563">
        <v>2.54600426362224</v>
      </c>
      <c r="O1563">
        <v>14.3430866322432</v>
      </c>
      <c r="P1563">
        <v>35.466321243523304</v>
      </c>
    </row>
    <row r="1564" spans="1:17" hidden="1" x14ac:dyDescent="0.3">
      <c r="A1564" t="s">
        <v>3282</v>
      </c>
      <c r="B1564" t="s">
        <v>3283</v>
      </c>
      <c r="C1564" t="str">
        <f>IFERROR(VLOOKUP(Table1[[#This Row],[Ticker]],[1]!Table2[[Symbol]:[Industry]],2,FALSE),"-")</f>
        <v>-</v>
      </c>
      <c r="D1564" t="s">
        <v>413</v>
      </c>
      <c r="E1564">
        <v>823.98315600000001</v>
      </c>
      <c r="F1564">
        <v>106</v>
      </c>
      <c r="G1564">
        <v>-36.0901896102189</v>
      </c>
      <c r="H1564">
        <v>1.1218760045655201</v>
      </c>
      <c r="I1564">
        <v>-36.530763618951802</v>
      </c>
      <c r="J1564">
        <v>-1.1249817678234899</v>
      </c>
      <c r="K1564">
        <v>110.203601321383</v>
      </c>
      <c r="L1564">
        <v>118.73274026556901</v>
      </c>
      <c r="M1564">
        <v>48.504143317185999</v>
      </c>
      <c r="N1564">
        <v>0.94955528763327901</v>
      </c>
      <c r="O1564">
        <v>55.377358490566003</v>
      </c>
      <c r="P1564">
        <v>8.6622245002562792</v>
      </c>
      <c r="Q1564">
        <v>-5.339895249433E-2</v>
      </c>
    </row>
    <row r="1565" spans="1:17" hidden="1" x14ac:dyDescent="0.3">
      <c r="A1565" t="s">
        <v>3284</v>
      </c>
      <c r="B1565" t="s">
        <v>3285</v>
      </c>
      <c r="C1565" t="str">
        <f>IFERROR(VLOOKUP(Table1[[#This Row],[Ticker]],[1]!Table2[[Symbol]:[Industry]],2,FALSE),"-")</f>
        <v>-</v>
      </c>
      <c r="E1565">
        <v>823.44572310000001</v>
      </c>
      <c r="F1565">
        <v>30.03</v>
      </c>
      <c r="G1565">
        <v>-55.136256679150897</v>
      </c>
      <c r="H1565">
        <v>-10.273681860247301</v>
      </c>
      <c r="I1565">
        <v>-52.452724451695197</v>
      </c>
      <c r="J1565">
        <v>-2.2353339232576102</v>
      </c>
      <c r="K1565">
        <v>31.3267342138911</v>
      </c>
      <c r="L1565">
        <v>36.720920995756401</v>
      </c>
      <c r="M1565">
        <v>37.469845624478303</v>
      </c>
      <c r="N1565">
        <v>0.86664926333530201</v>
      </c>
      <c r="O1565">
        <v>96.470196470196399</v>
      </c>
      <c r="P1565">
        <v>15.145705521472401</v>
      </c>
      <c r="Q1565">
        <v>7.5531887374001003E-2</v>
      </c>
    </row>
    <row r="1566" spans="1:17" hidden="1" x14ac:dyDescent="0.3">
      <c r="A1566" t="s">
        <v>3286</v>
      </c>
      <c r="B1566" t="s">
        <v>3287</v>
      </c>
      <c r="C1566" t="str">
        <f>IFERROR(VLOOKUP(Table1[[#This Row],[Ticker]],[1]!Table2[[Symbol]:[Industry]],2,FALSE),"-")</f>
        <v>-</v>
      </c>
      <c r="D1566" t="s">
        <v>416</v>
      </c>
      <c r="E1566">
        <v>823.21998091499995</v>
      </c>
      <c r="F1566">
        <v>68.91</v>
      </c>
      <c r="G1566">
        <v>440.383445044018</v>
      </c>
      <c r="H1566">
        <v>-1.13388009863936</v>
      </c>
      <c r="I1566">
        <v>331.75129525675499</v>
      </c>
      <c r="J1566">
        <v>-4.0074227333120298</v>
      </c>
      <c r="K1566">
        <v>70.330236246788303</v>
      </c>
      <c r="L1566">
        <v>50.887975526221602</v>
      </c>
      <c r="M1566">
        <v>44.611841876037197</v>
      </c>
      <c r="N1566">
        <v>0.424317149853984</v>
      </c>
      <c r="O1566">
        <v>35.640690756058603</v>
      </c>
      <c r="P1566">
        <v>662.27876106194697</v>
      </c>
      <c r="Q1566">
        <v>0.107302297925801</v>
      </c>
    </row>
    <row r="1567" spans="1:17" hidden="1" x14ac:dyDescent="0.3">
      <c r="A1567" t="s">
        <v>3288</v>
      </c>
      <c r="B1567" t="s">
        <v>3289</v>
      </c>
      <c r="C1567" t="str">
        <f>IFERROR(VLOOKUP(Table1[[#This Row],[Ticker]],[1]!Table2[[Symbol]:[Industry]],2,FALSE),"-")</f>
        <v>-</v>
      </c>
      <c r="D1567" t="s">
        <v>628</v>
      </c>
      <c r="E1567">
        <v>820.45039999999995</v>
      </c>
      <c r="F1567">
        <v>245.35</v>
      </c>
      <c r="G1567">
        <v>-12.0349003216082</v>
      </c>
      <c r="H1567">
        <v>8.4988050992244997</v>
      </c>
      <c r="I1567">
        <v>-16.745482312191101</v>
      </c>
      <c r="J1567">
        <v>5.2485252953212997</v>
      </c>
      <c r="K1567">
        <v>226.01547720026301</v>
      </c>
      <c r="L1567">
        <v>218.40415737845899</v>
      </c>
      <c r="M1567">
        <v>69.560565202804995</v>
      </c>
      <c r="N1567">
        <v>1.1363058968167501</v>
      </c>
      <c r="O1567">
        <v>10.699001426533499</v>
      </c>
      <c r="P1567">
        <v>38.6158192090395</v>
      </c>
      <c r="Q1567">
        <v>3.7551277847681003E-2</v>
      </c>
    </row>
    <row r="1568" spans="1:17" hidden="1" x14ac:dyDescent="0.3">
      <c r="A1568" t="s">
        <v>3290</v>
      </c>
      <c r="B1568" t="s">
        <v>3291</v>
      </c>
      <c r="C1568" t="str">
        <f>IFERROR(VLOOKUP(Table1[[#This Row],[Ticker]],[1]!Table2[[Symbol]:[Industry]],2,FALSE),"-")</f>
        <v>-</v>
      </c>
      <c r="E1568">
        <v>816.10635465999997</v>
      </c>
      <c r="F1568">
        <v>309.85000000000002</v>
      </c>
      <c r="G1568">
        <v>21.483308381410001</v>
      </c>
      <c r="H1568">
        <v>-0.79304329903086002</v>
      </c>
      <c r="I1568">
        <v>-3.32923642976316</v>
      </c>
      <c r="J1568">
        <v>3.8085712973323198</v>
      </c>
      <c r="K1568">
        <v>292.68903932024301</v>
      </c>
      <c r="L1568">
        <v>259.73334254319798</v>
      </c>
      <c r="M1568">
        <v>50.963468530701903</v>
      </c>
      <c r="N1568">
        <v>0.55867453458232497</v>
      </c>
      <c r="O1568">
        <v>14.9749878973696</v>
      </c>
      <c r="P1568">
        <v>70.247252747252702</v>
      </c>
    </row>
    <row r="1569" spans="1:17" hidden="1" x14ac:dyDescent="0.3">
      <c r="A1569" t="s">
        <v>3292</v>
      </c>
      <c r="B1569" t="s">
        <v>3293</v>
      </c>
      <c r="C1569" t="str">
        <f>IFERROR(VLOOKUP(Table1[[#This Row],[Ticker]],[1]!Table2[[Symbol]:[Industry]],2,FALSE),"-")</f>
        <v>-</v>
      </c>
      <c r="D1569" t="s">
        <v>46</v>
      </c>
      <c r="E1569">
        <v>815.54232703999901</v>
      </c>
      <c r="F1569">
        <v>142.72</v>
      </c>
      <c r="G1569">
        <v>315.54695123596798</v>
      </c>
      <c r="H1569">
        <v>6.7626338434623801</v>
      </c>
      <c r="I1569">
        <v>53.654348310459397</v>
      </c>
      <c r="J1569">
        <v>-4.4388666312565004</v>
      </c>
      <c r="K1569">
        <v>137.326694515821</v>
      </c>
      <c r="L1569">
        <v>109.020973541164</v>
      </c>
      <c r="M1569">
        <v>49.6764509894303</v>
      </c>
      <c r="N1569">
        <v>1.00337727386746</v>
      </c>
      <c r="O1569">
        <v>12.794282511210699</v>
      </c>
      <c r="P1569">
        <v>367.93442622950801</v>
      </c>
      <c r="Q1569">
        <v>9.7758155457502993E-2</v>
      </c>
    </row>
    <row r="1570" spans="1:17" hidden="1" x14ac:dyDescent="0.3">
      <c r="A1570" t="s">
        <v>3294</v>
      </c>
      <c r="B1570" t="s">
        <v>3295</v>
      </c>
      <c r="C1570" t="str">
        <f>IFERROR(VLOOKUP(Table1[[#This Row],[Ticker]],[1]!Table2[[Symbol]:[Industry]],2,FALSE),"-")</f>
        <v>-</v>
      </c>
      <c r="D1570" t="s">
        <v>231</v>
      </c>
      <c r="E1570">
        <v>813.4375</v>
      </c>
      <c r="F1570">
        <v>685</v>
      </c>
      <c r="G1570">
        <v>140.43391438325401</v>
      </c>
      <c r="H1570">
        <v>7.6740491235709802</v>
      </c>
      <c r="I1570">
        <v>44.846029818240403</v>
      </c>
      <c r="J1570">
        <v>-10.5008762512999</v>
      </c>
      <c r="K1570">
        <v>626.01177619174996</v>
      </c>
      <c r="L1570">
        <v>460.707254458629</v>
      </c>
      <c r="M1570">
        <v>42.039069459794199</v>
      </c>
      <c r="N1570">
        <v>0.21682665160926001</v>
      </c>
      <c r="O1570">
        <v>27.445255474452502</v>
      </c>
      <c r="P1570">
        <v>207.17488789237601</v>
      </c>
    </row>
    <row r="1571" spans="1:17" hidden="1" x14ac:dyDescent="0.3">
      <c r="A1571" t="s">
        <v>3296</v>
      </c>
      <c r="B1571" t="s">
        <v>3297</v>
      </c>
      <c r="C1571" t="str">
        <f>IFERROR(VLOOKUP(Table1[[#This Row],[Ticker]],[1]!Table2[[Symbol]:[Industry]],2,FALSE),"-")</f>
        <v>-</v>
      </c>
      <c r="D1571" t="s">
        <v>1538</v>
      </c>
      <c r="E1571">
        <v>810.77449933800006</v>
      </c>
      <c r="F1571">
        <v>230.22</v>
      </c>
      <c r="G1571">
        <v>-13.650981346462499</v>
      </c>
      <c r="H1571">
        <v>-2.3618448919321402</v>
      </c>
      <c r="I1571">
        <v>-28.959280620511901</v>
      </c>
      <c r="J1571">
        <v>-1.2240042706236101</v>
      </c>
      <c r="K1571">
        <v>235.084004625999</v>
      </c>
      <c r="L1571">
        <v>240.33726860532099</v>
      </c>
      <c r="M1571">
        <v>37.474917692120997</v>
      </c>
      <c r="N1571">
        <v>0.80596661394782398</v>
      </c>
      <c r="O1571">
        <v>45.512987577100098</v>
      </c>
      <c r="P1571">
        <v>23.079390537289399</v>
      </c>
      <c r="Q1571">
        <v>4.2964326763418E-2</v>
      </c>
    </row>
    <row r="1572" spans="1:17" hidden="1" x14ac:dyDescent="0.3">
      <c r="A1572" t="s">
        <v>3298</v>
      </c>
      <c r="B1572" t="s">
        <v>3299</v>
      </c>
      <c r="C1572" t="str">
        <f>IFERROR(VLOOKUP(Table1[[#This Row],[Ticker]],[1]!Table2[[Symbol]:[Industry]],2,FALSE),"-")</f>
        <v>-</v>
      </c>
      <c r="D1572" t="s">
        <v>133</v>
      </c>
      <c r="E1572">
        <v>807.20084399999996</v>
      </c>
      <c r="F1572">
        <v>15.38</v>
      </c>
      <c r="G1572">
        <v>304.90431936767698</v>
      </c>
      <c r="H1572">
        <v>-8.31190563361511</v>
      </c>
      <c r="I1572">
        <v>7.4113096610036404</v>
      </c>
      <c r="J1572">
        <v>-2.0754420583879498</v>
      </c>
      <c r="K1572">
        <v>16.686438634322599</v>
      </c>
      <c r="L1572">
        <v>13.780235012780899</v>
      </c>
      <c r="M1572">
        <v>33.964995920401599</v>
      </c>
      <c r="N1572">
        <v>0.37121611006948002</v>
      </c>
      <c r="O1572">
        <v>42.327698309492803</v>
      </c>
      <c r="P1572">
        <v>398.81081081080998</v>
      </c>
    </row>
    <row r="1573" spans="1:17" hidden="1" x14ac:dyDescent="0.3">
      <c r="A1573" t="s">
        <v>3300</v>
      </c>
      <c r="B1573" t="s">
        <v>3301</v>
      </c>
      <c r="C1573" t="str">
        <f>IFERROR(VLOOKUP(Table1[[#This Row],[Ticker]],[1]!Table2[[Symbol]:[Industry]],2,FALSE),"-")</f>
        <v>-</v>
      </c>
      <c r="D1573" t="s">
        <v>255</v>
      </c>
      <c r="E1573">
        <v>806.87030660000005</v>
      </c>
      <c r="F1573">
        <v>437.2</v>
      </c>
      <c r="G1573">
        <v>91.853038751340307</v>
      </c>
      <c r="H1573">
        <v>-8.7770482775319802</v>
      </c>
      <c r="I1573">
        <v>22.594814263299899</v>
      </c>
      <c r="J1573">
        <v>0.32539939097016701</v>
      </c>
      <c r="K1573">
        <v>414.86373656490599</v>
      </c>
      <c r="L1573">
        <v>334.57568314087501</v>
      </c>
      <c r="M1573">
        <v>53.760422071455501</v>
      </c>
      <c r="N1573">
        <v>0.33849809877558801</v>
      </c>
      <c r="O1573">
        <v>9.0919487648673396</v>
      </c>
      <c r="P1573">
        <v>142.888888888888</v>
      </c>
      <c r="Q1573">
        <v>0.12659833616839999</v>
      </c>
    </row>
    <row r="1574" spans="1:17" hidden="1" x14ac:dyDescent="0.3">
      <c r="A1574" t="s">
        <v>3302</v>
      </c>
      <c r="B1574" t="s">
        <v>3303</v>
      </c>
      <c r="C1574" t="str">
        <f>IFERROR(VLOOKUP(Table1[[#This Row],[Ticker]],[1]!Table2[[Symbol]:[Industry]],2,FALSE),"-")</f>
        <v>-</v>
      </c>
      <c r="D1574" t="s">
        <v>413</v>
      </c>
      <c r="E1574">
        <v>806.2495232</v>
      </c>
      <c r="F1574">
        <v>77.44</v>
      </c>
      <c r="G1574">
        <v>34.687287094570699</v>
      </c>
      <c r="H1574">
        <v>7.6069382813706801</v>
      </c>
      <c r="I1574">
        <v>-12.0725193805755</v>
      </c>
      <c r="J1574">
        <v>2.52683805228699</v>
      </c>
      <c r="K1574">
        <v>72.054440835713805</v>
      </c>
      <c r="L1574">
        <v>66.352537631931796</v>
      </c>
      <c r="M1574">
        <v>50.199816053704197</v>
      </c>
      <c r="N1574">
        <v>2.5982945726034199</v>
      </c>
      <c r="O1574">
        <v>10.924586776859501</v>
      </c>
      <c r="P1574">
        <v>61.3333333333333</v>
      </c>
      <c r="Q1574">
        <v>7.9193333386173001E-2</v>
      </c>
    </row>
    <row r="1575" spans="1:17" hidden="1" x14ac:dyDescent="0.3">
      <c r="A1575" t="s">
        <v>3304</v>
      </c>
      <c r="B1575" t="s">
        <v>3305</v>
      </c>
      <c r="C1575" t="str">
        <f>IFERROR(VLOOKUP(Table1[[#This Row],[Ticker]],[1]!Table2[[Symbol]:[Industry]],2,FALSE),"-")</f>
        <v>-</v>
      </c>
      <c r="D1575" t="s">
        <v>118</v>
      </c>
      <c r="E1575">
        <v>805.77654152000002</v>
      </c>
      <c r="F1575">
        <v>624.70000000000005</v>
      </c>
      <c r="G1575">
        <v>94.215032402776103</v>
      </c>
      <c r="H1575">
        <v>-7.2928526776050102</v>
      </c>
      <c r="I1575">
        <v>68.549081136383705</v>
      </c>
      <c r="J1575">
        <v>-0.13659153307829799</v>
      </c>
      <c r="K1575">
        <v>617.87365959773103</v>
      </c>
      <c r="L1575">
        <v>499.94329489896199</v>
      </c>
      <c r="M1575">
        <v>59.356907279659197</v>
      </c>
      <c r="N1575">
        <v>0.481456770894929</v>
      </c>
      <c r="O1575">
        <v>27.461181367056099</v>
      </c>
      <c r="P1575">
        <v>156.14244481489499</v>
      </c>
      <c r="Q1575">
        <v>0.13653266417314799</v>
      </c>
    </row>
    <row r="1576" spans="1:17" hidden="1" x14ac:dyDescent="0.3">
      <c r="A1576" t="s">
        <v>3306</v>
      </c>
      <c r="B1576" t="s">
        <v>3307</v>
      </c>
      <c r="C1576" t="str">
        <f>IFERROR(VLOOKUP(Table1[[#This Row],[Ticker]],[1]!Table2[[Symbol]:[Industry]],2,FALSE),"-")</f>
        <v>-</v>
      </c>
      <c r="D1576" t="s">
        <v>46</v>
      </c>
      <c r="E1576">
        <v>805.52131587899999</v>
      </c>
      <c r="F1576">
        <v>212.31</v>
      </c>
      <c r="G1576">
        <v>226.36378470130001</v>
      </c>
      <c r="H1576">
        <v>40.544751946294198</v>
      </c>
      <c r="I1576">
        <v>30.273375216567601</v>
      </c>
      <c r="J1576">
        <v>17.3160123368502</v>
      </c>
      <c r="K1576">
        <v>152.07296665200499</v>
      </c>
      <c r="L1576">
        <v>119.893602396715</v>
      </c>
      <c r="M1576">
        <v>79.936920504478195</v>
      </c>
      <c r="N1576">
        <v>1.68372479054871</v>
      </c>
      <c r="O1576">
        <v>4.7760350430973597</v>
      </c>
      <c r="P1576">
        <v>275.106007067137</v>
      </c>
      <c r="Q1576">
        <v>0.10783069231237399</v>
      </c>
    </row>
    <row r="1577" spans="1:17" hidden="1" x14ac:dyDescent="0.3">
      <c r="A1577" t="s">
        <v>3308</v>
      </c>
      <c r="B1577" t="s">
        <v>3309</v>
      </c>
      <c r="C1577" t="str">
        <f>IFERROR(VLOOKUP(Table1[[#This Row],[Ticker]],[1]!Table2[[Symbol]:[Industry]],2,FALSE),"-")</f>
        <v>-</v>
      </c>
      <c r="D1577" t="s">
        <v>130</v>
      </c>
      <c r="E1577">
        <v>804.46440440000003</v>
      </c>
      <c r="F1577">
        <v>698</v>
      </c>
      <c r="G1577">
        <v>6.6417470490306902</v>
      </c>
      <c r="H1577">
        <v>14.067612438674001</v>
      </c>
      <c r="I1577">
        <v>24.753757991687198</v>
      </c>
      <c r="J1577">
        <v>4.6159166779929803</v>
      </c>
      <c r="K1577">
        <v>560.65573355721995</v>
      </c>
      <c r="L1577">
        <v>528.41914995192303</v>
      </c>
      <c r="M1577">
        <v>84.992722867995795</v>
      </c>
      <c r="N1577">
        <v>1.48484848484848</v>
      </c>
      <c r="O1577">
        <v>0.85959885386819301</v>
      </c>
      <c r="P1577">
        <v>56.8539325842696</v>
      </c>
    </row>
    <row r="1578" spans="1:17" hidden="1" x14ac:dyDescent="0.3">
      <c r="A1578" t="s">
        <v>3310</v>
      </c>
      <c r="B1578" t="s">
        <v>3311</v>
      </c>
      <c r="C1578" t="str">
        <f>IFERROR(VLOOKUP(Table1[[#This Row],[Ticker]],[1]!Table2[[Symbol]:[Industry]],2,FALSE),"-")</f>
        <v>-</v>
      </c>
      <c r="D1578" t="s">
        <v>548</v>
      </c>
      <c r="E1578">
        <v>803.07421829399902</v>
      </c>
      <c r="F1578">
        <v>248.34</v>
      </c>
      <c r="G1578">
        <v>4.4290344304218001</v>
      </c>
      <c r="H1578">
        <v>10.0559845316973</v>
      </c>
      <c r="I1578">
        <v>6.94875553950481</v>
      </c>
      <c r="J1578">
        <v>9.1776590849446809</v>
      </c>
      <c r="K1578">
        <v>217.04762680603801</v>
      </c>
      <c r="L1578">
        <v>199.41676475455199</v>
      </c>
      <c r="M1578">
        <v>66.464220972974502</v>
      </c>
      <c r="N1578">
        <v>0.6154380938181</v>
      </c>
      <c r="O1578">
        <v>4.6951759684303802</v>
      </c>
      <c r="P1578">
        <v>60.064453754431099</v>
      </c>
      <c r="Q1578">
        <v>2.0961115812388999E-2</v>
      </c>
    </row>
    <row r="1579" spans="1:17" hidden="1" x14ac:dyDescent="0.3">
      <c r="A1579" t="s">
        <v>3312</v>
      </c>
      <c r="B1579" t="s">
        <v>3313</v>
      </c>
      <c r="C1579" t="str">
        <f>IFERROR(VLOOKUP(Table1[[#This Row],[Ticker]],[1]!Table2[[Symbol]:[Industry]],2,FALSE),"-")</f>
        <v>-</v>
      </c>
      <c r="D1579" t="s">
        <v>258</v>
      </c>
      <c r="E1579">
        <v>802.98</v>
      </c>
      <c r="F1579">
        <v>1784.4</v>
      </c>
      <c r="G1579">
        <v>130.437567535498</v>
      </c>
      <c r="H1579">
        <v>-4.9504858865555397</v>
      </c>
      <c r="I1579">
        <v>33.853757991687203</v>
      </c>
      <c r="J1579">
        <v>0.91460328384103895</v>
      </c>
      <c r="K1579">
        <v>1824.32325140581</v>
      </c>
      <c r="L1579">
        <v>1502.7229842976799</v>
      </c>
      <c r="M1579">
        <v>44.363502803955299</v>
      </c>
      <c r="N1579">
        <v>0.28269851548698899</v>
      </c>
      <c r="O1579">
        <v>17.686617350369801</v>
      </c>
      <c r="P1579">
        <v>166.099988815568</v>
      </c>
      <c r="Q1579">
        <v>8.6724744584393998E-2</v>
      </c>
    </row>
    <row r="1580" spans="1:17" hidden="1" x14ac:dyDescent="0.3">
      <c r="A1580" t="s">
        <v>3314</v>
      </c>
      <c r="B1580" t="s">
        <v>3315</v>
      </c>
      <c r="C1580" t="str">
        <f>IFERROR(VLOOKUP(Table1[[#This Row],[Ticker]],[1]!Table2[[Symbol]:[Industry]],2,FALSE),"-")</f>
        <v>-</v>
      </c>
      <c r="D1580" t="s">
        <v>133</v>
      </c>
      <c r="E1580">
        <v>801.96480714999996</v>
      </c>
      <c r="F1580">
        <v>383.5</v>
      </c>
      <c r="G1580">
        <v>88.957398653483807</v>
      </c>
      <c r="H1580">
        <v>-4.2564555796385601</v>
      </c>
      <c r="I1580">
        <v>22.608955124303701</v>
      </c>
      <c r="J1580">
        <v>-0.34842311976969698</v>
      </c>
      <c r="K1580">
        <v>361.82814786637198</v>
      </c>
      <c r="L1580">
        <v>292.23081245145198</v>
      </c>
      <c r="M1580">
        <v>58.209936395351697</v>
      </c>
      <c r="N1580">
        <v>0.42808240446241402</v>
      </c>
      <c r="O1580">
        <v>9.1134289439374001</v>
      </c>
      <c r="P1580">
        <v>136.29081947011699</v>
      </c>
      <c r="Q1580">
        <v>8.5729939797852997E-2</v>
      </c>
    </row>
    <row r="1581" spans="1:17" hidden="1" x14ac:dyDescent="0.3">
      <c r="A1581" t="s">
        <v>3316</v>
      </c>
      <c r="B1581" t="s">
        <v>3317</v>
      </c>
      <c r="C1581" t="str">
        <f>IFERROR(VLOOKUP(Table1[[#This Row],[Ticker]],[1]!Table2[[Symbol]:[Industry]],2,FALSE),"-")</f>
        <v>-</v>
      </c>
      <c r="D1581" t="s">
        <v>686</v>
      </c>
      <c r="E1581">
        <v>799.81260450000002</v>
      </c>
      <c r="F1581">
        <v>469.95</v>
      </c>
      <c r="G1581">
        <v>37.5206367956213</v>
      </c>
      <c r="H1581">
        <v>-9.9079189503521405</v>
      </c>
      <c r="I1581">
        <v>-22.527216372324101</v>
      </c>
      <c r="J1581">
        <v>-0.61291806115103997</v>
      </c>
      <c r="K1581">
        <v>471.51138892525802</v>
      </c>
      <c r="L1581">
        <v>434.66963570491998</v>
      </c>
      <c r="M1581">
        <v>46.857481476439403</v>
      </c>
      <c r="N1581">
        <v>0.54680170952562102</v>
      </c>
      <c r="O1581">
        <v>16.608149803170502</v>
      </c>
      <c r="P1581">
        <v>66.944937833037301</v>
      </c>
      <c r="Q1581">
        <v>2.9490942245198999E-2</v>
      </c>
    </row>
    <row r="1582" spans="1:17" hidden="1" x14ac:dyDescent="0.3">
      <c r="A1582" t="s">
        <v>3318</v>
      </c>
      <c r="B1582" t="s">
        <v>3319</v>
      </c>
      <c r="C1582" t="str">
        <f>IFERROR(VLOOKUP(Table1[[#This Row],[Ticker]],[1]!Table2[[Symbol]:[Industry]],2,FALSE),"-")</f>
        <v>-</v>
      </c>
      <c r="D1582" t="s">
        <v>133</v>
      </c>
      <c r="E1582">
        <v>798.80849999999998</v>
      </c>
      <c r="F1582">
        <v>426.6</v>
      </c>
      <c r="G1582">
        <v>230.52750913303601</v>
      </c>
      <c r="H1582">
        <v>15.7973003779487</v>
      </c>
      <c r="I1582">
        <v>13.997007765169499</v>
      </c>
      <c r="J1582">
        <v>14.9524309924078</v>
      </c>
      <c r="K1582">
        <v>360.158619758008</v>
      </c>
      <c r="L1582">
        <v>312.87685302974899</v>
      </c>
      <c r="M1582">
        <v>91.510951397006806</v>
      </c>
      <c r="N1582">
        <v>2.0715038831010699</v>
      </c>
      <c r="O1582">
        <v>6.4228785747773003</v>
      </c>
      <c r="P1582">
        <v>287.81818181818102</v>
      </c>
      <c r="Q1582">
        <v>0.22324493574075799</v>
      </c>
    </row>
    <row r="1583" spans="1:17" hidden="1" x14ac:dyDescent="0.3">
      <c r="A1583" t="s">
        <v>3320</v>
      </c>
      <c r="B1583" t="s">
        <v>3321</v>
      </c>
      <c r="C1583" t="str">
        <f>IFERROR(VLOOKUP(Table1[[#This Row],[Ticker]],[1]!Table2[[Symbol]:[Industry]],2,FALSE),"-")</f>
        <v>-</v>
      </c>
      <c r="D1583" t="s">
        <v>553</v>
      </c>
      <c r="E1583">
        <v>797.71367070999997</v>
      </c>
      <c r="F1583">
        <v>434.05</v>
      </c>
      <c r="G1583">
        <v>62.735533344036497</v>
      </c>
      <c r="H1583">
        <v>18.9002258296027</v>
      </c>
      <c r="I1583">
        <v>0.51588423753444101</v>
      </c>
      <c r="J1583">
        <v>11.0777348598111</v>
      </c>
      <c r="K1583">
        <v>363.14767010602401</v>
      </c>
      <c r="L1583">
        <v>340.56516557767998</v>
      </c>
      <c r="M1583">
        <v>79.420165669504797</v>
      </c>
      <c r="N1583">
        <v>2.9977906988254301</v>
      </c>
      <c r="O1583">
        <v>1.3477709941250799</v>
      </c>
      <c r="P1583">
        <v>95.078651685393197</v>
      </c>
      <c r="Q1583">
        <v>3.1567585826768003E-2</v>
      </c>
    </row>
    <row r="1584" spans="1:17" hidden="1" x14ac:dyDescent="0.3">
      <c r="A1584" t="s">
        <v>3322</v>
      </c>
      <c r="B1584" t="s">
        <v>3323</v>
      </c>
      <c r="C1584" t="str">
        <f>IFERROR(VLOOKUP(Table1[[#This Row],[Ticker]],[1]!Table2[[Symbol]:[Industry]],2,FALSE),"-")</f>
        <v>-</v>
      </c>
      <c r="D1584" t="s">
        <v>628</v>
      </c>
      <c r="E1584">
        <v>795.24939291299995</v>
      </c>
      <c r="F1584">
        <v>323.43</v>
      </c>
      <c r="G1584">
        <v>14.678904021671499</v>
      </c>
      <c r="H1584">
        <v>28.602349878816899</v>
      </c>
      <c r="I1584">
        <v>21.8528281522958</v>
      </c>
      <c r="J1584">
        <v>9.2987629612504996</v>
      </c>
      <c r="K1584">
        <v>261.70404065731498</v>
      </c>
      <c r="L1584">
        <v>232.91225564048401</v>
      </c>
      <c r="M1584">
        <v>72.289535794595395</v>
      </c>
      <c r="N1584">
        <v>0.85811095596118303</v>
      </c>
      <c r="O1584">
        <v>3.5432705685928898</v>
      </c>
      <c r="P1584">
        <v>93.3233711894799</v>
      </c>
      <c r="Q1584">
        <v>1.4743250983191999E-2</v>
      </c>
    </row>
    <row r="1585" spans="1:17" hidden="1" x14ac:dyDescent="0.3">
      <c r="A1585" t="s">
        <v>3324</v>
      </c>
      <c r="B1585" t="s">
        <v>3325</v>
      </c>
      <c r="C1585" t="str">
        <f>IFERROR(VLOOKUP(Table1[[#This Row],[Ticker]],[1]!Table2[[Symbol]:[Industry]],2,FALSE),"-")</f>
        <v>-</v>
      </c>
      <c r="D1585" t="s">
        <v>1538</v>
      </c>
      <c r="E1585">
        <v>793.39493470000002</v>
      </c>
      <c r="F1585">
        <v>326.5</v>
      </c>
      <c r="G1585">
        <v>171.45498397170601</v>
      </c>
      <c r="H1585">
        <v>-11.2279407066621</v>
      </c>
      <c r="I1585">
        <v>87.070888480246296</v>
      </c>
      <c r="J1585">
        <v>-7.4808166722222502</v>
      </c>
      <c r="K1585">
        <v>341.20011276800602</v>
      </c>
      <c r="L1585">
        <v>236.51771532260301</v>
      </c>
      <c r="M1585">
        <v>29.1460941794132</v>
      </c>
      <c r="N1585">
        <v>0.68247899032495596</v>
      </c>
      <c r="O1585">
        <v>41.500765696784001</v>
      </c>
      <c r="P1585">
        <v>220.09803921568599</v>
      </c>
    </row>
    <row r="1586" spans="1:17" hidden="1" x14ac:dyDescent="0.3">
      <c r="A1586" t="s">
        <v>3326</v>
      </c>
      <c r="B1586" t="s">
        <v>3327</v>
      </c>
      <c r="C1586" t="str">
        <f>IFERROR(VLOOKUP(Table1[[#This Row],[Ticker]],[1]!Table2[[Symbol]:[Industry]],2,FALSE),"-")</f>
        <v>-</v>
      </c>
      <c r="E1586">
        <v>792.28878299999997</v>
      </c>
      <c r="F1586">
        <v>2061.4</v>
      </c>
      <c r="G1586">
        <v>58.992076330817497</v>
      </c>
      <c r="H1586">
        <v>-16.118393245994</v>
      </c>
      <c r="I1586">
        <v>77.807963599163898</v>
      </c>
      <c r="J1586">
        <v>-6.3767685577767903</v>
      </c>
      <c r="K1586">
        <v>2186.2872621765</v>
      </c>
      <c r="L1586">
        <v>1819.3863324717199</v>
      </c>
      <c r="M1586">
        <v>37.468836229053402</v>
      </c>
      <c r="N1586">
        <v>0.53277353505374703</v>
      </c>
      <c r="O1586">
        <v>35.830018434073899</v>
      </c>
      <c r="P1586">
        <v>106.13999999999901</v>
      </c>
      <c r="Q1586">
        <v>0.25725020836185603</v>
      </c>
    </row>
    <row r="1587" spans="1:17" hidden="1" x14ac:dyDescent="0.3">
      <c r="A1587" t="s">
        <v>3328</v>
      </c>
      <c r="B1587" t="s">
        <v>3329</v>
      </c>
      <c r="C1587" t="str">
        <f>IFERROR(VLOOKUP(Table1[[#This Row],[Ticker]],[1]!Table2[[Symbol]:[Industry]],2,FALSE),"-")</f>
        <v>-</v>
      </c>
      <c r="D1587" t="s">
        <v>258</v>
      </c>
      <c r="E1587">
        <v>787.49998274999996</v>
      </c>
      <c r="F1587">
        <v>425.75</v>
      </c>
      <c r="G1587">
        <v>94.514054893330197</v>
      </c>
      <c r="H1587">
        <v>-3.6091492865203798</v>
      </c>
      <c r="I1587">
        <v>6.0196203053849198</v>
      </c>
      <c r="J1587">
        <v>-0.35063594697012901</v>
      </c>
      <c r="K1587">
        <v>422.28499478620898</v>
      </c>
      <c r="L1587">
        <v>360.92589383439901</v>
      </c>
      <c r="M1587">
        <v>52.397754311506901</v>
      </c>
      <c r="N1587">
        <v>0.90612029909757297</v>
      </c>
      <c r="O1587">
        <v>11.74398120963</v>
      </c>
      <c r="P1587">
        <v>143.146773272415</v>
      </c>
      <c r="Q1587">
        <v>0.177980313927532</v>
      </c>
    </row>
    <row r="1588" spans="1:17" hidden="1" x14ac:dyDescent="0.3">
      <c r="A1588" t="s">
        <v>3330</v>
      </c>
      <c r="B1588" t="s">
        <v>3331</v>
      </c>
      <c r="C1588" t="str">
        <f>IFERROR(VLOOKUP(Table1[[#This Row],[Ticker]],[1]!Table2[[Symbol]:[Industry]],2,FALSE),"-")</f>
        <v>-</v>
      </c>
      <c r="D1588" t="s">
        <v>255</v>
      </c>
      <c r="E1588">
        <v>785.76365937499997</v>
      </c>
      <c r="F1588">
        <v>603.65</v>
      </c>
      <c r="G1588">
        <v>273.19300607017698</v>
      </c>
      <c r="H1588">
        <v>47.275345073012197</v>
      </c>
      <c r="I1588">
        <v>113.80906102199</v>
      </c>
      <c r="J1588">
        <v>13.996198885680201</v>
      </c>
      <c r="K1588">
        <v>403.555432601397</v>
      </c>
      <c r="L1588">
        <v>302.48280519896502</v>
      </c>
      <c r="M1588">
        <v>91.195556474396497</v>
      </c>
      <c r="N1588">
        <v>1.60483795245117</v>
      </c>
      <c r="O1588">
        <v>0</v>
      </c>
      <c r="P1588">
        <v>331.17857142857099</v>
      </c>
      <c r="Q1588">
        <v>0.11846933980697399</v>
      </c>
    </row>
    <row r="1589" spans="1:17" hidden="1" x14ac:dyDescent="0.3">
      <c r="A1589" t="s">
        <v>3332</v>
      </c>
      <c r="B1589" t="s">
        <v>3333</v>
      </c>
      <c r="C1589" t="str">
        <f>IFERROR(VLOOKUP(Table1[[#This Row],[Ticker]],[1]!Table2[[Symbol]:[Industry]],2,FALSE),"-")</f>
        <v>-</v>
      </c>
      <c r="D1589" t="s">
        <v>92</v>
      </c>
      <c r="E1589">
        <v>784.36464642600004</v>
      </c>
      <c r="F1589">
        <v>87.14</v>
      </c>
      <c r="G1589">
        <v>14.8067750035323</v>
      </c>
      <c r="H1589">
        <v>-13.1027172316556</v>
      </c>
      <c r="I1589">
        <v>-47.892726833514402</v>
      </c>
      <c r="J1589">
        <v>1.5856136476899501</v>
      </c>
      <c r="K1589">
        <v>86.754065733632501</v>
      </c>
      <c r="L1589">
        <v>89.667776325475501</v>
      </c>
      <c r="M1589">
        <v>65.724294102218494</v>
      </c>
      <c r="N1589">
        <v>1.2852609944754101</v>
      </c>
      <c r="O1589">
        <v>59.857700252467303</v>
      </c>
      <c r="P1589">
        <v>49.340188517566403</v>
      </c>
      <c r="Q1589">
        <v>-2.0442932159037999E-2</v>
      </c>
    </row>
    <row r="1590" spans="1:17" hidden="1" x14ac:dyDescent="0.3">
      <c r="A1590" t="s">
        <v>3334</v>
      </c>
      <c r="B1590" t="s">
        <v>3335</v>
      </c>
      <c r="C1590" t="str">
        <f>IFERROR(VLOOKUP(Table1[[#This Row],[Ticker]],[1]!Table2[[Symbol]:[Industry]],2,FALSE),"-")</f>
        <v>-</v>
      </c>
      <c r="E1590">
        <v>782.77564500000005</v>
      </c>
      <c r="F1590">
        <v>652.15</v>
      </c>
      <c r="G1590">
        <v>-10.140949842292301</v>
      </c>
      <c r="H1590">
        <v>28.635943044238601</v>
      </c>
      <c r="I1590">
        <v>33.944540560703899</v>
      </c>
      <c r="J1590">
        <v>-0.53284235099285004</v>
      </c>
      <c r="K1590">
        <v>548.66576807267802</v>
      </c>
      <c r="L1590">
        <v>458.79602965756999</v>
      </c>
      <c r="M1590">
        <v>60.611820150702101</v>
      </c>
      <c r="N1590">
        <v>0.69968017726123</v>
      </c>
      <c r="O1590">
        <v>3.1971172276316699</v>
      </c>
      <c r="P1590">
        <v>96.430722891566205</v>
      </c>
      <c r="Q1590">
        <v>0.115794953379973</v>
      </c>
    </row>
    <row r="1591" spans="1:17" hidden="1" x14ac:dyDescent="0.3">
      <c r="A1591" t="s">
        <v>3336</v>
      </c>
      <c r="B1591" t="s">
        <v>3337</v>
      </c>
      <c r="C1591" t="str">
        <f>IFERROR(VLOOKUP(Table1[[#This Row],[Ticker]],[1]!Table2[[Symbol]:[Industry]],2,FALSE),"-")</f>
        <v>-</v>
      </c>
      <c r="D1591" t="s">
        <v>1435</v>
      </c>
      <c r="E1591">
        <v>781.23868560000005</v>
      </c>
      <c r="F1591">
        <v>650.85</v>
      </c>
      <c r="G1591">
        <v>3.6254810896623302</v>
      </c>
      <c r="H1591">
        <v>5.6547834913056301</v>
      </c>
      <c r="I1591">
        <v>-6.2898246953279804</v>
      </c>
      <c r="J1591">
        <v>4.7735413114240597</v>
      </c>
      <c r="K1591">
        <v>615.51478485627399</v>
      </c>
      <c r="L1591">
        <v>582.53768553002305</v>
      </c>
      <c r="M1591">
        <v>53.514696792796101</v>
      </c>
      <c r="N1591">
        <v>0.67211476640565604</v>
      </c>
      <c r="O1591">
        <v>19.535991395866901</v>
      </c>
      <c r="P1591">
        <v>39.8174006444683</v>
      </c>
      <c r="Q1591">
        <v>-8.7985111250899993E-3</v>
      </c>
    </row>
    <row r="1592" spans="1:17" hidden="1" x14ac:dyDescent="0.3">
      <c r="A1592" t="s">
        <v>3338</v>
      </c>
      <c r="B1592" t="s">
        <v>3339</v>
      </c>
      <c r="C1592" t="str">
        <f>IFERROR(VLOOKUP(Table1[[#This Row],[Ticker]],[1]!Table2[[Symbol]:[Industry]],2,FALSE),"-")</f>
        <v>-</v>
      </c>
      <c r="D1592" t="s">
        <v>1545</v>
      </c>
      <c r="E1592">
        <v>776.97814314899995</v>
      </c>
      <c r="F1592">
        <v>105.69</v>
      </c>
      <c r="G1592">
        <v>42.928757609860298</v>
      </c>
      <c r="H1592">
        <v>-1.65302813072096</v>
      </c>
      <c r="I1592">
        <v>-9.3672000921450707</v>
      </c>
      <c r="J1592">
        <v>3.12180893388522</v>
      </c>
      <c r="K1592">
        <v>100.483191368492</v>
      </c>
      <c r="L1592">
        <v>94.988445447064805</v>
      </c>
      <c r="M1592">
        <v>70.182338158821096</v>
      </c>
      <c r="N1592">
        <v>1.75056013878423</v>
      </c>
      <c r="O1592">
        <v>21.061595231336899</v>
      </c>
      <c r="P1592">
        <v>76.150000000000006</v>
      </c>
      <c r="Q1592">
        <v>7.7319316095530001E-3</v>
      </c>
    </row>
    <row r="1593" spans="1:17" hidden="1" x14ac:dyDescent="0.3">
      <c r="A1593" t="s">
        <v>3340</v>
      </c>
      <c r="B1593" t="s">
        <v>3341</v>
      </c>
      <c r="C1593" t="str">
        <f>IFERROR(VLOOKUP(Table1[[#This Row],[Ticker]],[1]!Table2[[Symbol]:[Industry]],2,FALSE),"-")</f>
        <v>-</v>
      </c>
      <c r="D1593" t="s">
        <v>548</v>
      </c>
      <c r="E1593">
        <v>773.57867729999998</v>
      </c>
      <c r="F1593">
        <v>1052.05</v>
      </c>
      <c r="G1593">
        <v>-4.86186045457681</v>
      </c>
      <c r="H1593">
        <v>-1.23919599081006</v>
      </c>
      <c r="I1593">
        <v>5.8016937715037704</v>
      </c>
      <c r="J1593">
        <v>7.3113257038741102</v>
      </c>
      <c r="K1593">
        <v>971.49021538649095</v>
      </c>
      <c r="L1593">
        <v>873.67399489594402</v>
      </c>
      <c r="M1593">
        <v>60.845777972723603</v>
      </c>
      <c r="N1593">
        <v>0.33828308173254901</v>
      </c>
      <c r="O1593">
        <v>5.79345088161209</v>
      </c>
      <c r="P1593">
        <v>44.116438356164302</v>
      </c>
      <c r="Q1593">
        <v>8.8753981556068007E-2</v>
      </c>
    </row>
    <row r="1594" spans="1:17" hidden="1" x14ac:dyDescent="0.3">
      <c r="A1594" t="s">
        <v>3342</v>
      </c>
      <c r="B1594" t="s">
        <v>3343</v>
      </c>
      <c r="C1594" t="str">
        <f>IFERROR(VLOOKUP(Table1[[#This Row],[Ticker]],[1]!Table2[[Symbol]:[Industry]],2,FALSE),"-")</f>
        <v>-</v>
      </c>
      <c r="D1594" t="s">
        <v>1324</v>
      </c>
      <c r="E1594">
        <v>773.46258530499995</v>
      </c>
      <c r="F1594">
        <v>334.15</v>
      </c>
      <c r="G1594">
        <v>77.999974473292895</v>
      </c>
      <c r="H1594">
        <v>84.033219286732702</v>
      </c>
      <c r="I1594">
        <v>89.464366368330403</v>
      </c>
      <c r="J1594">
        <v>31.1310681931445</v>
      </c>
      <c r="O1594">
        <v>0.92772706868173804</v>
      </c>
      <c r="P1594">
        <v>114.473684210526</v>
      </c>
    </row>
    <row r="1595" spans="1:17" hidden="1" x14ac:dyDescent="0.3">
      <c r="A1595" t="s">
        <v>3344</v>
      </c>
      <c r="B1595" t="s">
        <v>3345</v>
      </c>
      <c r="C1595" t="str">
        <f>IFERROR(VLOOKUP(Table1[[#This Row],[Ticker]],[1]!Table2[[Symbol]:[Industry]],2,FALSE),"-")</f>
        <v>-</v>
      </c>
      <c r="E1595">
        <v>771.39560036</v>
      </c>
      <c r="F1595">
        <v>801.2</v>
      </c>
      <c r="G1595">
        <v>295.01211741940102</v>
      </c>
      <c r="H1595">
        <v>29.425945772007299</v>
      </c>
      <c r="I1595">
        <v>0.43433353125561203</v>
      </c>
      <c r="J1595">
        <v>11.6763062883825</v>
      </c>
      <c r="K1595">
        <v>635.51327964931795</v>
      </c>
      <c r="L1595">
        <v>507.404952643223</v>
      </c>
      <c r="M1595">
        <v>80.748249538997399</v>
      </c>
      <c r="N1595">
        <v>1.2643926531872201</v>
      </c>
      <c r="O1595">
        <v>2.1592611083374802</v>
      </c>
      <c r="P1595">
        <v>368.53801169590599</v>
      </c>
    </row>
    <row r="1596" spans="1:17" hidden="1" x14ac:dyDescent="0.3">
      <c r="A1596" t="s">
        <v>3346</v>
      </c>
      <c r="B1596" t="s">
        <v>3347</v>
      </c>
      <c r="C1596" t="str">
        <f>IFERROR(VLOOKUP(Table1[[#This Row],[Ticker]],[1]!Table2[[Symbol]:[Industry]],2,FALSE),"-")</f>
        <v>-</v>
      </c>
      <c r="D1596" t="s">
        <v>628</v>
      </c>
      <c r="E1596">
        <v>768.47071000000005</v>
      </c>
      <c r="F1596">
        <v>877.45</v>
      </c>
      <c r="G1596">
        <v>12.0065335124686</v>
      </c>
      <c r="H1596">
        <v>21.120803928035699</v>
      </c>
      <c r="I1596">
        <v>18.870612609181901</v>
      </c>
      <c r="J1596">
        <v>-1.9625391127915699</v>
      </c>
      <c r="K1596">
        <v>772.80265299497705</v>
      </c>
      <c r="L1596">
        <v>686.68672678713995</v>
      </c>
      <c r="M1596">
        <v>54.942428066584803</v>
      </c>
      <c r="N1596">
        <v>0.64105373461388004</v>
      </c>
      <c r="O1596">
        <v>10.775542765969499</v>
      </c>
      <c r="P1596">
        <v>78.8888888888889</v>
      </c>
      <c r="Q1596">
        <v>-6.4380694548178005E-2</v>
      </c>
    </row>
    <row r="1597" spans="1:17" hidden="1" x14ac:dyDescent="0.3">
      <c r="A1597" t="s">
        <v>3348</v>
      </c>
      <c r="B1597" t="s">
        <v>3349</v>
      </c>
      <c r="C1597" t="str">
        <f>IFERROR(VLOOKUP(Table1[[#This Row],[Ticker]],[1]!Table2[[Symbol]:[Industry]],2,FALSE),"-")</f>
        <v>-</v>
      </c>
      <c r="D1597" t="s">
        <v>351</v>
      </c>
      <c r="E1597">
        <v>767.95077712499995</v>
      </c>
      <c r="F1597">
        <v>116.45</v>
      </c>
      <c r="G1597">
        <v>-51.331559793505399</v>
      </c>
      <c r="H1597">
        <v>-19.3139665086943</v>
      </c>
      <c r="I1597">
        <v>-55.020914497395701</v>
      </c>
      <c r="J1597">
        <v>-7.2661202040438999</v>
      </c>
      <c r="K1597">
        <v>145.95286744573099</v>
      </c>
      <c r="L1597">
        <v>156.11113924289899</v>
      </c>
      <c r="M1597">
        <v>7.9801232397180497</v>
      </c>
      <c r="N1597">
        <v>1.87989695339225</v>
      </c>
      <c r="O1597">
        <v>87.033061399742294</v>
      </c>
      <c r="P1597">
        <v>0.88365243004417904</v>
      </c>
      <c r="Q1597">
        <v>0.18557980105581401</v>
      </c>
    </row>
    <row r="1598" spans="1:17" hidden="1" x14ac:dyDescent="0.3">
      <c r="A1598" t="s">
        <v>3350</v>
      </c>
      <c r="B1598" t="s">
        <v>3351</v>
      </c>
      <c r="C1598" t="str">
        <f>IFERROR(VLOOKUP(Table1[[#This Row],[Ticker]],[1]!Table2[[Symbol]:[Industry]],2,FALSE),"-")</f>
        <v>-</v>
      </c>
      <c r="D1598" t="s">
        <v>198</v>
      </c>
      <c r="E1598">
        <v>767.91611999999998</v>
      </c>
      <c r="F1598">
        <v>137.03</v>
      </c>
      <c r="G1598">
        <v>-24.656331232727101</v>
      </c>
      <c r="H1598">
        <v>-5.3757878024777996</v>
      </c>
      <c r="I1598">
        <v>-19.587291712866001</v>
      </c>
      <c r="J1598">
        <v>7.8255900130144997</v>
      </c>
      <c r="K1598">
        <v>131.458586599059</v>
      </c>
      <c r="L1598">
        <v>130.36497838240501</v>
      </c>
      <c r="M1598">
        <v>62.383981075728798</v>
      </c>
      <c r="N1598">
        <v>1.11817084491733</v>
      </c>
      <c r="O1598">
        <v>21.4332627891702</v>
      </c>
      <c r="P1598">
        <v>26.7622571692877</v>
      </c>
      <c r="Q1598">
        <v>3.8952551545828003E-2</v>
      </c>
    </row>
    <row r="1599" spans="1:17" hidden="1" x14ac:dyDescent="0.3">
      <c r="A1599" t="s">
        <v>3352</v>
      </c>
      <c r="B1599" t="s">
        <v>3353</v>
      </c>
      <c r="C1599" t="str">
        <f>IFERROR(VLOOKUP(Table1[[#This Row],[Ticker]],[1]!Table2[[Symbol]:[Industry]],2,FALSE),"-")</f>
        <v>-</v>
      </c>
      <c r="D1599" t="s">
        <v>548</v>
      </c>
      <c r="E1599">
        <v>767.17739603999996</v>
      </c>
      <c r="F1599">
        <v>175.78</v>
      </c>
      <c r="G1599">
        <v>-12.1677767604931</v>
      </c>
      <c r="H1599">
        <v>-1.3605806160640299</v>
      </c>
      <c r="I1599">
        <v>-8.9546757432524906</v>
      </c>
      <c r="J1599">
        <v>6.1784610644233702</v>
      </c>
      <c r="K1599">
        <v>167.63123695758401</v>
      </c>
      <c r="L1599">
        <v>164.53985439199499</v>
      </c>
      <c r="M1599">
        <v>69.144848848909206</v>
      </c>
      <c r="N1599">
        <v>1.20134417282478</v>
      </c>
      <c r="O1599">
        <v>16.5377176015473</v>
      </c>
      <c r="P1599">
        <v>25.5571428571428</v>
      </c>
      <c r="Q1599">
        <v>-7.4445422681518006E-2</v>
      </c>
    </row>
    <row r="1600" spans="1:17" hidden="1" x14ac:dyDescent="0.3">
      <c r="A1600" t="s">
        <v>3354</v>
      </c>
      <c r="B1600" t="s">
        <v>3355</v>
      </c>
      <c r="C1600" t="str">
        <f>IFERROR(VLOOKUP(Table1[[#This Row],[Ticker]],[1]!Table2[[Symbol]:[Industry]],2,FALSE),"-")</f>
        <v>-</v>
      </c>
      <c r="D1600" t="s">
        <v>438</v>
      </c>
      <c r="E1600">
        <v>767.05810306499995</v>
      </c>
      <c r="F1600">
        <v>587.15</v>
      </c>
      <c r="G1600">
        <v>37.560423869465801</v>
      </c>
      <c r="H1600">
        <v>28.7116494390044</v>
      </c>
      <c r="I1600">
        <v>50.2690560794262</v>
      </c>
      <c r="J1600">
        <v>6.8886439507202502</v>
      </c>
      <c r="K1600">
        <v>494.82917870245399</v>
      </c>
      <c r="L1600">
        <v>392.63732660300798</v>
      </c>
      <c r="M1600">
        <v>51.9005851655415</v>
      </c>
      <c r="N1600">
        <v>0.15348827622670499</v>
      </c>
      <c r="O1600">
        <v>19.1262880013625</v>
      </c>
      <c r="P1600">
        <v>119.782893505521</v>
      </c>
      <c r="Q1600">
        <v>1.165216239894E-2</v>
      </c>
    </row>
    <row r="1601" spans="1:17" hidden="1" x14ac:dyDescent="0.3">
      <c r="A1601" t="s">
        <v>3356</v>
      </c>
      <c r="B1601" t="s">
        <v>3357</v>
      </c>
      <c r="C1601" t="str">
        <f>IFERROR(VLOOKUP(Table1[[#This Row],[Ticker]],[1]!Table2[[Symbol]:[Industry]],2,FALSE),"-")</f>
        <v>-</v>
      </c>
      <c r="D1601" t="s">
        <v>51</v>
      </c>
      <c r="E1601">
        <v>765.57094601699998</v>
      </c>
      <c r="F1601">
        <v>36.69</v>
      </c>
      <c r="G1601">
        <v>122.43512880851399</v>
      </c>
      <c r="H1601">
        <v>0.89597064762928602</v>
      </c>
      <c r="I1601">
        <v>79.280742118671398</v>
      </c>
      <c r="J1601">
        <v>13.4113637053288</v>
      </c>
      <c r="K1601">
        <v>32.875610053283999</v>
      </c>
      <c r="L1601">
        <v>26.099635092933202</v>
      </c>
      <c r="M1601">
        <v>79.824120830390498</v>
      </c>
      <c r="N1601">
        <v>0.50375766621935203</v>
      </c>
      <c r="O1601">
        <v>32.461161079313101</v>
      </c>
      <c r="P1601">
        <v>165.869565217391</v>
      </c>
      <c r="Q1601">
        <v>0.11051474106689201</v>
      </c>
    </row>
    <row r="1602" spans="1:17" hidden="1" x14ac:dyDescent="0.3">
      <c r="A1602" t="s">
        <v>3358</v>
      </c>
      <c r="B1602" t="s">
        <v>3359</v>
      </c>
      <c r="C1602" t="str">
        <f>IFERROR(VLOOKUP(Table1[[#This Row],[Ticker]],[1]!Table2[[Symbol]:[Industry]],2,FALSE),"-")</f>
        <v>-</v>
      </c>
      <c r="D1602" t="s">
        <v>548</v>
      </c>
      <c r="E1602">
        <v>759.38094239999998</v>
      </c>
      <c r="F1602">
        <v>836.4</v>
      </c>
      <c r="G1602">
        <v>-20.4171098164983</v>
      </c>
      <c r="H1602">
        <v>-5.0472200972111096</v>
      </c>
      <c r="I1602">
        <v>-32.789928852225202</v>
      </c>
      <c r="J1602">
        <v>-1.52907052574575</v>
      </c>
      <c r="K1602">
        <v>828.98025150287901</v>
      </c>
      <c r="L1602">
        <v>855.60798508502899</v>
      </c>
      <c r="M1602">
        <v>74.926025508293606</v>
      </c>
      <c r="N1602">
        <v>0.91080528690155405</v>
      </c>
      <c r="O1602">
        <v>41.559062649449999</v>
      </c>
      <c r="P1602">
        <v>14.1687141687141</v>
      </c>
      <c r="Q1602">
        <v>8.7302938504506003E-2</v>
      </c>
    </row>
    <row r="1603" spans="1:17" hidden="1" x14ac:dyDescent="0.3">
      <c r="A1603" t="s">
        <v>3360</v>
      </c>
      <c r="B1603" t="s">
        <v>3361</v>
      </c>
      <c r="C1603" t="str">
        <f>IFERROR(VLOOKUP(Table1[[#This Row],[Ticker]],[1]!Table2[[Symbol]:[Industry]],2,FALSE),"-")</f>
        <v>-</v>
      </c>
      <c r="D1603" t="s">
        <v>553</v>
      </c>
      <c r="E1603">
        <v>758.44241806000002</v>
      </c>
      <c r="F1603">
        <v>327.55</v>
      </c>
      <c r="G1603">
        <v>19.984338696125501</v>
      </c>
      <c r="H1603">
        <v>3.7017905327549401</v>
      </c>
      <c r="I1603">
        <v>-29.279366355230099</v>
      </c>
      <c r="J1603">
        <v>1.5986093973153701</v>
      </c>
      <c r="K1603">
        <v>296.53440631837401</v>
      </c>
      <c r="L1603">
        <v>291.39087957391598</v>
      </c>
      <c r="M1603">
        <v>76.344040867328403</v>
      </c>
      <c r="N1603">
        <v>2.1215564104410101</v>
      </c>
      <c r="O1603">
        <v>32.407266066249399</v>
      </c>
      <c r="P1603">
        <v>58.850630455868099</v>
      </c>
      <c r="Q1603">
        <v>5.6693515748737003E-2</v>
      </c>
    </row>
    <row r="1604" spans="1:17" hidden="1" x14ac:dyDescent="0.3">
      <c r="A1604" t="s">
        <v>3362</v>
      </c>
      <c r="B1604" t="s">
        <v>3363</v>
      </c>
      <c r="C1604" t="str">
        <f>IFERROR(VLOOKUP(Table1[[#This Row],[Ticker]],[1]!Table2[[Symbol]:[Industry]],2,FALSE),"-")</f>
        <v>-</v>
      </c>
      <c r="D1604" t="s">
        <v>46</v>
      </c>
      <c r="E1604">
        <v>757.416660224</v>
      </c>
      <c r="F1604">
        <v>69.010000000000005</v>
      </c>
      <c r="G1604">
        <v>217.878892281188</v>
      </c>
      <c r="H1604">
        <v>-3.5501211889933399</v>
      </c>
      <c r="I1604">
        <v>5.3802388279241997</v>
      </c>
      <c r="J1604">
        <v>5.5278935899699002</v>
      </c>
      <c r="K1604">
        <v>61.740483560494098</v>
      </c>
      <c r="L1604">
        <v>49.566277516107696</v>
      </c>
      <c r="M1604">
        <v>58.459214380121303</v>
      </c>
      <c r="N1604">
        <v>0.34728255557235299</v>
      </c>
      <c r="O1604">
        <v>23.300970873786301</v>
      </c>
      <c r="P1604">
        <v>246.78391959799001</v>
      </c>
      <c r="Q1604">
        <v>9.1521953506997003E-2</v>
      </c>
    </row>
    <row r="1605" spans="1:17" hidden="1" x14ac:dyDescent="0.3">
      <c r="A1605" t="s">
        <v>3364</v>
      </c>
      <c r="B1605" t="s">
        <v>3365</v>
      </c>
      <c r="C1605" t="str">
        <f>IFERROR(VLOOKUP(Table1[[#This Row],[Ticker]],[1]!Table2[[Symbol]:[Industry]],2,FALSE),"-")</f>
        <v>-</v>
      </c>
      <c r="D1605" t="s">
        <v>130</v>
      </c>
      <c r="E1605">
        <v>757.41286271599995</v>
      </c>
      <c r="F1605">
        <v>229.64</v>
      </c>
      <c r="G1605">
        <v>-35.183649776366103</v>
      </c>
      <c r="H1605">
        <v>-5.7573875613259498</v>
      </c>
      <c r="I1605">
        <v>-23.719257881328598</v>
      </c>
      <c r="J1605">
        <v>-4.52726514018884</v>
      </c>
      <c r="M1605">
        <v>32.199362390884197</v>
      </c>
      <c r="O1605">
        <v>18.881727921964799</v>
      </c>
      <c r="P1605">
        <v>2.0576863250522099</v>
      </c>
    </row>
    <row r="1606" spans="1:17" hidden="1" x14ac:dyDescent="0.3">
      <c r="A1606" t="s">
        <v>3366</v>
      </c>
      <c r="B1606" t="s">
        <v>3367</v>
      </c>
      <c r="C1606" t="str">
        <f>IFERROR(VLOOKUP(Table1[[#This Row],[Ticker]],[1]!Table2[[Symbol]:[Industry]],2,FALSE),"-")</f>
        <v>-</v>
      </c>
      <c r="D1606" t="s">
        <v>1448</v>
      </c>
      <c r="E1606">
        <v>756.51138719999994</v>
      </c>
      <c r="F1606">
        <v>746.8</v>
      </c>
      <c r="G1606">
        <v>442.67984228712498</v>
      </c>
      <c r="H1606">
        <v>6.6468061031808903</v>
      </c>
      <c r="I1606">
        <v>35.718274120719499</v>
      </c>
      <c r="J1606">
        <v>-2.2676246173130101</v>
      </c>
      <c r="K1606">
        <v>655.30968155236405</v>
      </c>
      <c r="L1606">
        <v>433.70381758858099</v>
      </c>
      <c r="M1606">
        <v>47.737759246095699</v>
      </c>
      <c r="N1606">
        <v>1.5766096169519099</v>
      </c>
      <c r="O1606">
        <v>12.1451526513122</v>
      </c>
      <c r="P1606">
        <v>502.25806451612902</v>
      </c>
    </row>
    <row r="1607" spans="1:17" hidden="1" x14ac:dyDescent="0.3">
      <c r="A1607" t="s">
        <v>3368</v>
      </c>
      <c r="B1607" t="s">
        <v>3369</v>
      </c>
      <c r="C1607" t="str">
        <f>IFERROR(VLOOKUP(Table1[[#This Row],[Ticker]],[1]!Table2[[Symbol]:[Industry]],2,FALSE),"-")</f>
        <v>-</v>
      </c>
      <c r="D1607" t="s">
        <v>231</v>
      </c>
      <c r="E1607">
        <v>753.86381070000004</v>
      </c>
      <c r="F1607">
        <v>30.03</v>
      </c>
      <c r="G1607">
        <v>85.615971601236893</v>
      </c>
      <c r="H1607">
        <v>-10.1823875613259</v>
      </c>
      <c r="I1607">
        <v>-51.837429586995</v>
      </c>
      <c r="J1607">
        <v>-1.35738511315267</v>
      </c>
      <c r="K1607">
        <v>31.3998969723845</v>
      </c>
      <c r="L1607">
        <v>31.599354717728399</v>
      </c>
      <c r="M1607">
        <v>50.377799959600303</v>
      </c>
      <c r="N1607">
        <v>1.0756498068832101</v>
      </c>
      <c r="O1607">
        <v>141.02564102564099</v>
      </c>
      <c r="P1607">
        <v>122.93986636971</v>
      </c>
      <c r="Q1607">
        <v>0.133961322148335</v>
      </c>
    </row>
    <row r="1608" spans="1:17" hidden="1" x14ac:dyDescent="0.3">
      <c r="A1608" t="s">
        <v>3370</v>
      </c>
      <c r="B1608" t="s">
        <v>3371</v>
      </c>
      <c r="C1608" t="str">
        <f>IFERROR(VLOOKUP(Table1[[#This Row],[Ticker]],[1]!Table2[[Symbol]:[Industry]],2,FALSE),"-")</f>
        <v>-</v>
      </c>
      <c r="D1608" t="s">
        <v>3372</v>
      </c>
      <c r="E1608">
        <v>753.35</v>
      </c>
      <c r="F1608">
        <v>305</v>
      </c>
      <c r="G1608">
        <v>-29.4852370779534</v>
      </c>
      <c r="H1608">
        <v>0.60094577200739496</v>
      </c>
      <c r="I1608">
        <v>-18.020845182915899</v>
      </c>
      <c r="J1608">
        <v>-2.0899956935168098</v>
      </c>
      <c r="M1608">
        <v>39.253993252535203</v>
      </c>
      <c r="O1608">
        <v>25.5081967213114</v>
      </c>
      <c r="P1608">
        <v>13.784741652676701</v>
      </c>
    </row>
    <row r="1609" spans="1:17" hidden="1" x14ac:dyDescent="0.3">
      <c r="A1609" t="s">
        <v>3373</v>
      </c>
      <c r="B1609" t="s">
        <v>3374</v>
      </c>
      <c r="C1609" t="str">
        <f>IFERROR(VLOOKUP(Table1[[#This Row],[Ticker]],[1]!Table2[[Symbol]:[Industry]],2,FALSE),"-")</f>
        <v>-</v>
      </c>
      <c r="D1609" t="s">
        <v>628</v>
      </c>
      <c r="E1609">
        <v>750.57430377599997</v>
      </c>
      <c r="F1609">
        <v>52.07</v>
      </c>
      <c r="G1609">
        <v>147.74199767559699</v>
      </c>
      <c r="H1609">
        <v>-0.52636942447516999</v>
      </c>
      <c r="I1609">
        <v>57.285989396645903</v>
      </c>
      <c r="J1609">
        <v>1.2152990685932601</v>
      </c>
      <c r="K1609">
        <v>46.5196699560532</v>
      </c>
      <c r="L1609">
        <v>37.448624260308897</v>
      </c>
      <c r="M1609">
        <v>69.064577899507498</v>
      </c>
      <c r="N1609">
        <v>0.92898638186501503</v>
      </c>
      <c r="O1609">
        <v>10.505089302861499</v>
      </c>
      <c r="P1609">
        <v>181.459459459459</v>
      </c>
      <c r="Q1609">
        <v>5.3077207440826002E-2</v>
      </c>
    </row>
    <row r="1610" spans="1:17" hidden="1" x14ac:dyDescent="0.3">
      <c r="A1610" t="s">
        <v>3375</v>
      </c>
      <c r="B1610" t="s">
        <v>3376</v>
      </c>
      <c r="C1610" t="str">
        <f>IFERROR(VLOOKUP(Table1[[#This Row],[Ticker]],[1]!Table2[[Symbol]:[Industry]],2,FALSE),"-")</f>
        <v>-</v>
      </c>
      <c r="D1610" t="s">
        <v>379</v>
      </c>
      <c r="E1610">
        <v>750.40516116799995</v>
      </c>
      <c r="F1610">
        <v>83.36</v>
      </c>
      <c r="G1610">
        <v>18.03568644297</v>
      </c>
      <c r="H1610">
        <v>22.297055409496298</v>
      </c>
      <c r="I1610">
        <v>29.500078338007601</v>
      </c>
      <c r="J1610">
        <v>12.128041329731699</v>
      </c>
      <c r="K1610">
        <v>66.956359975742899</v>
      </c>
      <c r="M1610">
        <v>65.254709595455495</v>
      </c>
      <c r="N1610">
        <v>2.8319032737951102</v>
      </c>
      <c r="O1610">
        <v>12.763915547024901</v>
      </c>
      <c r="P1610">
        <v>85.244444444444397</v>
      </c>
    </row>
    <row r="1611" spans="1:17" hidden="1" x14ac:dyDescent="0.3">
      <c r="A1611" t="s">
        <v>3377</v>
      </c>
      <c r="B1611" t="s">
        <v>3378</v>
      </c>
      <c r="C1611" t="str">
        <f>IFERROR(VLOOKUP(Table1[[#This Row],[Ticker]],[1]!Table2[[Symbol]:[Industry]],2,FALSE),"-")</f>
        <v>-</v>
      </c>
      <c r="D1611" t="s">
        <v>3379</v>
      </c>
      <c r="E1611">
        <v>750.23387270000001</v>
      </c>
      <c r="F1611">
        <v>300.2</v>
      </c>
      <c r="G1611">
        <v>165.42891906069201</v>
      </c>
      <c r="H1611">
        <v>-12.6689145074337</v>
      </c>
      <c r="I1611">
        <v>54.280518555067502</v>
      </c>
      <c r="J1611">
        <v>-1.48797942590312</v>
      </c>
      <c r="K1611">
        <v>282.09969905941301</v>
      </c>
      <c r="M1611">
        <v>37.460353152152102</v>
      </c>
      <c r="N1611">
        <v>0.274112128657583</v>
      </c>
      <c r="O1611">
        <v>39.906728847434998</v>
      </c>
      <c r="P1611">
        <v>215.99999999999901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Row],[Ticker]],[1]!Table2[[Symbol]:[Industry]],2,FALSE),"-")</f>
        <v>-</v>
      </c>
      <c r="E1612">
        <v>749.54459999999995</v>
      </c>
      <c r="F1612">
        <v>1253</v>
      </c>
      <c r="G1612">
        <v>325.30226932245603</v>
      </c>
      <c r="H1612">
        <v>1.8564453180593901</v>
      </c>
      <c r="I1612">
        <v>24.375980213909401</v>
      </c>
      <c r="J1612">
        <v>10.3085949814445</v>
      </c>
      <c r="K1612">
        <v>1044.38068777386</v>
      </c>
      <c r="L1612">
        <v>788.33236822802996</v>
      </c>
      <c r="M1612">
        <v>60.865498605504598</v>
      </c>
      <c r="N1612">
        <v>0.71101476764666005</v>
      </c>
      <c r="O1612">
        <v>8.3758978451715809</v>
      </c>
      <c r="P1612">
        <v>355.636363636363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Row],[Ticker]],[1]!Table2[[Symbol]:[Industry]],2,FALSE),"-")</f>
        <v>-</v>
      </c>
      <c r="D1613" t="s">
        <v>548</v>
      </c>
      <c r="E1613">
        <v>747.879072135</v>
      </c>
      <c r="F1613">
        <v>407.85</v>
      </c>
      <c r="G1613">
        <v>-42.5889875931788</v>
      </c>
      <c r="H1613">
        <v>-3.0868365308433998</v>
      </c>
      <c r="I1613">
        <v>-20.925689331283301</v>
      </c>
      <c r="J1613">
        <v>0.91758267211300604</v>
      </c>
      <c r="K1613">
        <v>396.857166946066</v>
      </c>
      <c r="L1613">
        <v>404.22352851704801</v>
      </c>
      <c r="M1613">
        <v>55.5050044523867</v>
      </c>
      <c r="N1613">
        <v>0.68727263646166004</v>
      </c>
      <c r="O1613">
        <v>27.497854603408101</v>
      </c>
      <c r="P1613">
        <v>30.9730250481695</v>
      </c>
      <c r="Q1613">
        <v>8.1405021219182999E-2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Row],[Ticker]],[1]!Table2[[Symbol]:[Industry]],2,FALSE),"-")</f>
        <v>-</v>
      </c>
      <c r="D1614" t="s">
        <v>1147</v>
      </c>
      <c r="E1614">
        <v>746.33944376800002</v>
      </c>
      <c r="F1614">
        <v>73.510000000000005</v>
      </c>
      <c r="G1614">
        <v>33.667603311013103</v>
      </c>
      <c r="H1614">
        <v>-0.93978088620977096</v>
      </c>
      <c r="I1614">
        <v>-31.737140821201301</v>
      </c>
      <c r="J1614">
        <v>9.3208730761764595</v>
      </c>
      <c r="K1614">
        <v>70.750969126453896</v>
      </c>
      <c r="L1614">
        <v>74.488747749741705</v>
      </c>
      <c r="M1614">
        <v>69.771807160766699</v>
      </c>
      <c r="N1614">
        <v>1.4066756571031001</v>
      </c>
      <c r="O1614">
        <v>95.483607672425407</v>
      </c>
      <c r="P1614">
        <v>62.632743362831803</v>
      </c>
      <c r="Q1614">
        <v>5.7735610765979996E-3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Row],[Ticker]],[1]!Table2[[Symbol]:[Industry]],2,FALSE),"-")</f>
        <v>-</v>
      </c>
      <c r="D1615" t="s">
        <v>303</v>
      </c>
      <c r="E1615">
        <v>746.16357200000004</v>
      </c>
      <c r="F1615">
        <v>80.72</v>
      </c>
      <c r="G1615">
        <v>51.291126272667299</v>
      </c>
      <c r="H1615">
        <v>-4.1269304387178503</v>
      </c>
      <c r="I1615">
        <v>-13.5346637215226</v>
      </c>
      <c r="J1615">
        <v>-1.2948764033315701</v>
      </c>
      <c r="K1615">
        <v>71.784479902838996</v>
      </c>
      <c r="L1615">
        <v>67.621719237944006</v>
      </c>
      <c r="M1615">
        <v>86.708425322182705</v>
      </c>
      <c r="N1615">
        <v>1.6968809504795099</v>
      </c>
      <c r="O1615">
        <v>13.5406342913776</v>
      </c>
      <c r="P1615">
        <v>105.394402035623</v>
      </c>
      <c r="Q1615">
        <v>5.7623941900033997E-2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Row],[Ticker]],[1]!Table2[[Symbol]:[Industry]],2,FALSE),"-")</f>
        <v>-</v>
      </c>
      <c r="D1616" t="s">
        <v>3372</v>
      </c>
      <c r="E1616">
        <v>743.43146448000005</v>
      </c>
      <c r="F1616">
        <v>812.4</v>
      </c>
      <c r="G1616">
        <v>17.172234341086298</v>
      </c>
      <c r="H1616">
        <v>-4.5166502626890104</v>
      </c>
      <c r="I1616">
        <v>-5.1217687506141898</v>
      </c>
      <c r="J1616">
        <v>5.9616914993775598</v>
      </c>
      <c r="K1616">
        <v>792.34591973595104</v>
      </c>
      <c r="L1616">
        <v>738.80571982589504</v>
      </c>
      <c r="M1616">
        <v>72.352244048707206</v>
      </c>
      <c r="N1616">
        <v>1.2366137887211901</v>
      </c>
      <c r="O1616">
        <v>24.199901526341701</v>
      </c>
      <c r="P1616">
        <v>65.038090401218795</v>
      </c>
      <c r="Q1616">
        <v>4.8805291853125002E-2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Row],[Ticker]],[1]!Table2[[Symbol]:[Industry]],2,FALSE),"-")</f>
        <v>-</v>
      </c>
      <c r="D1617" t="s">
        <v>1448</v>
      </c>
      <c r="E1617">
        <v>742.04221849999999</v>
      </c>
      <c r="F1617">
        <v>138.05000000000001</v>
      </c>
      <c r="G1617">
        <v>35.529928816462203</v>
      </c>
      <c r="H1617">
        <v>-2.0820225978222999</v>
      </c>
      <c r="I1617">
        <v>-14.737467534056</v>
      </c>
      <c r="J1617">
        <v>3.7496616053281202</v>
      </c>
      <c r="K1617">
        <v>140.61760355514099</v>
      </c>
      <c r="L1617">
        <v>136.489194745427</v>
      </c>
      <c r="M1617">
        <v>53.118540579538497</v>
      </c>
      <c r="N1617">
        <v>0.99559535316358705</v>
      </c>
      <c r="O1617">
        <v>36.834480260775003</v>
      </c>
      <c r="P1617">
        <v>76.987179487179503</v>
      </c>
      <c r="Q1617">
        <v>0.120475515126215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Row],[Ticker]],[1]!Table2[[Symbol]:[Industry]],2,FALSE),"-")</f>
        <v>-</v>
      </c>
      <c r="D1618" t="s">
        <v>183</v>
      </c>
      <c r="E1618">
        <v>740.746297343999</v>
      </c>
      <c r="F1618">
        <v>136.96</v>
      </c>
      <c r="G1618">
        <v>21.834309309197</v>
      </c>
      <c r="H1618">
        <v>-8.4080988729151098</v>
      </c>
      <c r="I1618">
        <v>-15.5638933312558</v>
      </c>
      <c r="J1618">
        <v>0.121752196532142</v>
      </c>
      <c r="K1618">
        <v>140.29481032992001</v>
      </c>
      <c r="L1618">
        <v>136.27966975276499</v>
      </c>
      <c r="M1618">
        <v>45.321602332829002</v>
      </c>
      <c r="N1618">
        <v>0.75022014276570603</v>
      </c>
      <c r="O1618">
        <v>27.774532710280301</v>
      </c>
      <c r="P1618">
        <v>112.505818463925</v>
      </c>
      <c r="Q1618">
        <v>7.7200092296119002E-2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Row],[Ticker]],[1]!Table2[[Symbol]:[Industry]],2,FALSE),"-")</f>
        <v>-</v>
      </c>
      <c r="D1619" t="s">
        <v>198</v>
      </c>
      <c r="E1619">
        <v>739.78730405500005</v>
      </c>
      <c r="F1619">
        <v>957.05</v>
      </c>
      <c r="G1619">
        <v>2.2300953962266701</v>
      </c>
      <c r="H1619">
        <v>-9.3734861040753508</v>
      </c>
      <c r="I1619">
        <v>-5.14312417245762</v>
      </c>
      <c r="J1619">
        <v>-3.05623151861947</v>
      </c>
      <c r="K1619">
        <v>947.00832216174103</v>
      </c>
      <c r="L1619">
        <v>868.57328144312805</v>
      </c>
      <c r="M1619">
        <v>50.446438700077699</v>
      </c>
      <c r="N1619">
        <v>0.52046949353625505</v>
      </c>
      <c r="O1619">
        <v>14.252128937882</v>
      </c>
      <c r="P1619">
        <v>48.8529434637218</v>
      </c>
      <c r="Q1619">
        <v>-4.3524369554198999E-2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Row],[Ticker]],[1]!Table2[[Symbol]:[Industry]],2,FALSE),"-")</f>
        <v>-</v>
      </c>
      <c r="D1620" t="s">
        <v>170</v>
      </c>
      <c r="E1620">
        <v>737.34911914500003</v>
      </c>
      <c r="F1620">
        <v>295.64999999999998</v>
      </c>
      <c r="G1620">
        <v>-38.017368262018302</v>
      </c>
      <c r="H1620">
        <v>-9.3184635106930394</v>
      </c>
      <c r="I1620">
        <v>-20.298752401660899</v>
      </c>
      <c r="J1620">
        <v>1.31322389566217</v>
      </c>
      <c r="K1620">
        <v>308.56591133345501</v>
      </c>
      <c r="L1620">
        <v>311.05080788476698</v>
      </c>
      <c r="M1620">
        <v>42.4773584743496</v>
      </c>
      <c r="N1620">
        <v>0.61794635162781297</v>
      </c>
      <c r="O1620">
        <v>28.530356840859099</v>
      </c>
      <c r="P1620">
        <v>20.550458715596299</v>
      </c>
      <c r="Q1620">
        <v>-1.8446116412298E-2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Row],[Ticker]],[1]!Table2[[Symbol]:[Industry]],2,FALSE),"-")</f>
        <v>-</v>
      </c>
      <c r="D1621" t="s">
        <v>628</v>
      </c>
      <c r="E1621">
        <v>737.346445346</v>
      </c>
      <c r="F1621">
        <v>170.66</v>
      </c>
      <c r="G1621">
        <v>11.373916318513301</v>
      </c>
      <c r="H1621">
        <v>13.4035528345521</v>
      </c>
      <c r="I1621">
        <v>8.0191287620256197</v>
      </c>
      <c r="J1621">
        <v>15.4008988028004</v>
      </c>
      <c r="K1621">
        <v>137.58843768641799</v>
      </c>
      <c r="L1621">
        <v>130.19789229447301</v>
      </c>
      <c r="M1621">
        <v>78.891139075323593</v>
      </c>
      <c r="N1621">
        <v>3.7167795007163398</v>
      </c>
      <c r="O1621">
        <v>0.78518692136411095</v>
      </c>
      <c r="P1621">
        <v>61.609848484848499</v>
      </c>
      <c r="Q1621">
        <v>1.3262903698257E-2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Row],[Ticker]],[1]!Table2[[Symbol]:[Industry]],2,FALSE),"-")</f>
        <v>-</v>
      </c>
      <c r="E1622">
        <v>736.63082272500003</v>
      </c>
      <c r="F1622">
        <v>782.25</v>
      </c>
      <c r="G1622">
        <v>126.02807577406899</v>
      </c>
      <c r="H1622">
        <v>2.43858018060953</v>
      </c>
      <c r="I1622">
        <v>72.071320715701503</v>
      </c>
      <c r="J1622">
        <v>14.0158651714258</v>
      </c>
      <c r="K1622">
        <v>719.19707244765004</v>
      </c>
      <c r="L1622">
        <v>544.309266754997</v>
      </c>
      <c r="M1622">
        <v>51.5172129900768</v>
      </c>
      <c r="N1622">
        <v>1.34834405116976</v>
      </c>
      <c r="O1622">
        <v>15.0527325023969</v>
      </c>
      <c r="P1622">
        <v>182.29880909418901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Row],[Ticker]],[1]!Table2[[Symbol]:[Industry]],2,FALSE),"-")</f>
        <v>-</v>
      </c>
      <c r="D1623" t="s">
        <v>60</v>
      </c>
      <c r="E1623">
        <v>734.39760616000001</v>
      </c>
      <c r="F1623">
        <v>1286.8</v>
      </c>
      <c r="G1623">
        <v>47.299727672472699</v>
      </c>
      <c r="H1623">
        <v>-8.2034631427213007</v>
      </c>
      <c r="I1623">
        <v>-25.1362587400472</v>
      </c>
      <c r="J1623">
        <v>6.0866485410640001</v>
      </c>
      <c r="K1623">
        <v>1253.49047128598</v>
      </c>
      <c r="L1623">
        <v>1120.1566346356899</v>
      </c>
      <c r="M1623">
        <v>52.832631014288602</v>
      </c>
      <c r="N1623">
        <v>1.10057331420147</v>
      </c>
      <c r="O1623">
        <v>24.9533727074914</v>
      </c>
      <c r="P1623">
        <v>77.17196750654</v>
      </c>
      <c r="Q1623">
        <v>8.3022162345097003E-2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Row],[Ticker]],[1]!Table2[[Symbol]:[Industry]],2,FALSE),"-")</f>
        <v>-</v>
      </c>
      <c r="E1624">
        <v>733.11357672999998</v>
      </c>
      <c r="F1624">
        <v>253.9</v>
      </c>
      <c r="G1624">
        <v>52.681258941203801</v>
      </c>
      <c r="H1624">
        <v>54.123301782442802</v>
      </c>
      <c r="I1624">
        <v>46.462525463097599</v>
      </c>
      <c r="J1624">
        <v>7.5251981721801302</v>
      </c>
      <c r="K1624">
        <v>199.61474209415101</v>
      </c>
      <c r="L1624">
        <v>175.052479019575</v>
      </c>
      <c r="M1624">
        <v>69.645344294756896</v>
      </c>
      <c r="N1624">
        <v>2.0806113547974801</v>
      </c>
      <c r="O1624">
        <v>4.3717999212288197</v>
      </c>
      <c r="P1624">
        <v>81.098430813124097</v>
      </c>
      <c r="Q1624">
        <v>-3.4898887121972998E-2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Row],[Ticker]],[1]!Table2[[Symbol]:[Industry]],2,FALSE),"-")</f>
        <v>-</v>
      </c>
      <c r="D1625" t="s">
        <v>368</v>
      </c>
      <c r="E1625">
        <v>731.68645679999997</v>
      </c>
      <c r="F1625">
        <v>198.91</v>
      </c>
      <c r="G1625">
        <v>-14.343282369435199</v>
      </c>
      <c r="H1625">
        <v>10.5929643868018</v>
      </c>
      <c r="I1625">
        <v>-7.53035314939717</v>
      </c>
      <c r="J1625">
        <v>10.3179100961496</v>
      </c>
      <c r="K1625">
        <v>173.77092329818299</v>
      </c>
      <c r="L1625">
        <v>177.28571859660599</v>
      </c>
      <c r="M1625">
        <v>72.006538143535394</v>
      </c>
      <c r="N1625">
        <v>2.08673311715479</v>
      </c>
      <c r="O1625">
        <v>20.330802875672401</v>
      </c>
      <c r="P1625">
        <v>47.998511904761898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Row],[Ticker]],[1]!Table2[[Symbol]:[Industry]],2,FALSE),"-")</f>
        <v>-</v>
      </c>
      <c r="D1626" t="s">
        <v>198</v>
      </c>
      <c r="E1626">
        <v>731.66853000000003</v>
      </c>
      <c r="F1626">
        <v>182.94</v>
      </c>
      <c r="G1626">
        <v>-4.63454477797612</v>
      </c>
      <c r="H1626">
        <v>1.1812444872785799</v>
      </c>
      <c r="I1626">
        <v>-21.888924935142001</v>
      </c>
      <c r="J1626">
        <v>3.7932462416643302</v>
      </c>
      <c r="K1626">
        <v>161.126527252199</v>
      </c>
      <c r="L1626">
        <v>156.404461273148</v>
      </c>
      <c r="M1626">
        <v>87.892970009345404</v>
      </c>
      <c r="N1626">
        <v>2.8128452656954601</v>
      </c>
      <c r="O1626">
        <v>15.830326883131001</v>
      </c>
      <c r="P1626">
        <v>44.731012658227797</v>
      </c>
      <c r="Q1626">
        <v>-1.0874613565727E-2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Row],[Ticker]],[1]!Table2[[Symbol]:[Industry]],2,FALSE),"-")</f>
        <v>-</v>
      </c>
      <c r="D1627" t="s">
        <v>628</v>
      </c>
      <c r="E1627">
        <v>730.96400000000006</v>
      </c>
      <c r="F1627">
        <v>140.57</v>
      </c>
      <c r="G1627">
        <v>25.410898746406801</v>
      </c>
      <c r="H1627">
        <v>-1.9617993260318201</v>
      </c>
      <c r="I1627">
        <v>17.892190475162199</v>
      </c>
      <c r="J1627">
        <v>-0.96987077399164701</v>
      </c>
      <c r="K1627">
        <v>126.158498003215</v>
      </c>
      <c r="L1627">
        <v>110.546180006562</v>
      </c>
      <c r="M1627">
        <v>60.341763914991297</v>
      </c>
      <c r="N1627">
        <v>1.33690152059567</v>
      </c>
      <c r="O1627">
        <v>6.63726257380665</v>
      </c>
      <c r="P1627">
        <v>61.019473081328698</v>
      </c>
      <c r="Q1627">
        <v>7.6878999917110002E-2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Row],[Ticker]],[1]!Table2[[Symbol]:[Industry]],2,FALSE),"-")</f>
        <v>-</v>
      </c>
      <c r="D1628" t="s">
        <v>21</v>
      </c>
      <c r="E1628">
        <v>727.84119075599995</v>
      </c>
      <c r="F1628">
        <v>183.72</v>
      </c>
      <c r="G1628">
        <v>142.48234341925399</v>
      </c>
      <c r="H1628">
        <v>45.7630147375246</v>
      </c>
      <c r="I1628">
        <v>48.387876161389599</v>
      </c>
      <c r="J1628">
        <v>19.569798793098101</v>
      </c>
      <c r="K1628">
        <v>127.591540309339</v>
      </c>
      <c r="L1628">
        <v>95.406825338625495</v>
      </c>
      <c r="M1628">
        <v>88.611730165351005</v>
      </c>
      <c r="N1628">
        <v>1.99739137370799</v>
      </c>
      <c r="O1628">
        <v>0.14696276943175701</v>
      </c>
      <c r="P1628">
        <v>221.751313485113</v>
      </c>
      <c r="Q1628">
        <v>8.9096360142862999E-2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Row],[Ticker]],[1]!Table2[[Symbol]:[Industry]],2,FALSE),"-")</f>
        <v>-</v>
      </c>
      <c r="D1629" t="s">
        <v>46</v>
      </c>
      <c r="E1629">
        <v>727.53679620000003</v>
      </c>
      <c r="F1629">
        <v>254.7</v>
      </c>
      <c r="G1629">
        <v>-34.609463786338502</v>
      </c>
      <c r="H1629">
        <v>-4.1149148624179697</v>
      </c>
      <c r="I1629">
        <v>-20.6872771284606</v>
      </c>
      <c r="J1629">
        <v>-3.50071475259193</v>
      </c>
      <c r="K1629">
        <v>254.34641606832699</v>
      </c>
      <c r="L1629">
        <v>250.461380921586</v>
      </c>
      <c r="M1629">
        <v>42.998330052492499</v>
      </c>
      <c r="N1629">
        <v>0.68295170769392499</v>
      </c>
      <c r="O1629">
        <v>56.478209658421598</v>
      </c>
      <c r="P1629">
        <v>41.5</v>
      </c>
      <c r="Q1629">
        <v>8.9434335679192997E-2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Row],[Ticker]],[1]!Table2[[Symbol]:[Industry]],2,FALSE),"-")</f>
        <v>-</v>
      </c>
      <c r="D1630" t="s">
        <v>46</v>
      </c>
      <c r="E1630">
        <v>726.17499999999995</v>
      </c>
      <c r="F1630">
        <v>46.85</v>
      </c>
      <c r="G1630">
        <v>11.0793954221629</v>
      </c>
      <c r="H1630">
        <v>-2.8355569377408401</v>
      </c>
      <c r="I1630">
        <v>25.213548724123701</v>
      </c>
      <c r="J1630">
        <v>1.81986722840022</v>
      </c>
      <c r="K1630">
        <v>45.846102342062899</v>
      </c>
      <c r="L1630">
        <v>35.583151112315498</v>
      </c>
      <c r="M1630">
        <v>44.535426775720197</v>
      </c>
      <c r="N1630">
        <v>0.19413181174163499</v>
      </c>
      <c r="O1630">
        <v>30.202774813233699</v>
      </c>
      <c r="Q1630">
        <v>0.109477823064708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Row],[Ticker]],[1]!Table2[[Symbol]:[Industry]],2,FALSE),"-")</f>
        <v>-</v>
      </c>
      <c r="D1631" t="s">
        <v>513</v>
      </c>
      <c r="E1631">
        <v>724.53444320000006</v>
      </c>
      <c r="F1631">
        <v>26.72</v>
      </c>
      <c r="G1631">
        <v>116.59845700574</v>
      </c>
      <c r="H1631">
        <v>27.192612438674001</v>
      </c>
      <c r="I1631">
        <v>28.041458526446601</v>
      </c>
      <c r="J1631">
        <v>11.2897983518746</v>
      </c>
      <c r="K1631">
        <v>22.544526437495701</v>
      </c>
      <c r="L1631">
        <v>18.5069633336226</v>
      </c>
      <c r="M1631">
        <v>68.274328257846904</v>
      </c>
      <c r="N1631">
        <v>2.3069898903522499</v>
      </c>
      <c r="O1631">
        <v>7.5598802395209601</v>
      </c>
      <c r="P1631">
        <v>176.89119170984401</v>
      </c>
      <c r="Q1631">
        <v>4.9824904827833E-2</v>
      </c>
    </row>
    <row r="1632" spans="1:17" hidden="1" x14ac:dyDescent="0.3">
      <c r="A1632" t="s">
        <v>3420</v>
      </c>
      <c r="B1632" t="s">
        <v>2523</v>
      </c>
      <c r="C1632" t="str">
        <f>IFERROR(VLOOKUP(Table1[[#This Row],[Ticker]],[1]!Table2[[Symbol]:[Industry]],2,FALSE),"-")</f>
        <v>-</v>
      </c>
      <c r="D1632" t="s">
        <v>228</v>
      </c>
      <c r="E1632">
        <v>723.74459999999999</v>
      </c>
      <c r="F1632">
        <v>1805.75</v>
      </c>
      <c r="G1632">
        <v>695.04483573503899</v>
      </c>
      <c r="H1632">
        <v>-1.0633399422783201</v>
      </c>
      <c r="I1632">
        <v>56.599283745306998</v>
      </c>
      <c r="J1632">
        <v>0.90325044734113702</v>
      </c>
      <c r="K1632">
        <v>1450.23887106199</v>
      </c>
      <c r="L1632">
        <v>957.11021855700199</v>
      </c>
      <c r="M1632">
        <v>72.4415868720329</v>
      </c>
      <c r="N1632">
        <v>0.498213451991881</v>
      </c>
      <c r="O1632">
        <v>4.5576630209054301</v>
      </c>
      <c r="P1632">
        <v>757.63476608881501</v>
      </c>
    </row>
    <row r="1633" spans="1:17" hidden="1" x14ac:dyDescent="0.3">
      <c r="A1633" t="s">
        <v>3421</v>
      </c>
      <c r="B1633" t="s">
        <v>3422</v>
      </c>
      <c r="C1633" t="str">
        <f>IFERROR(VLOOKUP(Table1[[#This Row],[Ticker]],[1]!Table2[[Symbol]:[Industry]],2,FALSE),"-")</f>
        <v>-</v>
      </c>
      <c r="D1633" t="s">
        <v>21</v>
      </c>
      <c r="E1633">
        <v>721.17611595000005</v>
      </c>
      <c r="F1633">
        <v>387.9</v>
      </c>
      <c r="G1633">
        <v>215.451480634094</v>
      </c>
      <c r="H1633">
        <v>53.769993391054903</v>
      </c>
      <c r="I1633">
        <v>7.2308626337014097</v>
      </c>
      <c r="J1633">
        <v>10.3403484961747</v>
      </c>
      <c r="K1633">
        <v>293.05321279528198</v>
      </c>
      <c r="L1633">
        <v>250.04056379505101</v>
      </c>
      <c r="M1633">
        <v>77.582245629076894</v>
      </c>
      <c r="N1633">
        <v>2.5101093305376598</v>
      </c>
      <c r="O1633">
        <v>10.2861562258314</v>
      </c>
      <c r="P1633">
        <v>247.892376681614</v>
      </c>
    </row>
    <row r="1634" spans="1:17" hidden="1" x14ac:dyDescent="0.3">
      <c r="A1634" t="s">
        <v>3423</v>
      </c>
      <c r="B1634" t="s">
        <v>3424</v>
      </c>
      <c r="C1634" t="str">
        <f>IFERROR(VLOOKUP(Table1[[#This Row],[Ticker]],[1]!Table2[[Symbol]:[Industry]],2,FALSE),"-")</f>
        <v>-</v>
      </c>
      <c r="D1634" t="s">
        <v>130</v>
      </c>
      <c r="E1634">
        <v>721.06554351599902</v>
      </c>
      <c r="F1634">
        <v>223.49</v>
      </c>
      <c r="G1634">
        <v>195.25771142039</v>
      </c>
      <c r="H1634">
        <v>-10.7392769141443</v>
      </c>
      <c r="I1634">
        <v>-41.014064935303097</v>
      </c>
      <c r="J1634">
        <v>4.51311244958187</v>
      </c>
      <c r="K1634">
        <v>224.481737421285</v>
      </c>
      <c r="L1634">
        <v>200.77516129281901</v>
      </c>
      <c r="M1634">
        <v>60.249420994166201</v>
      </c>
      <c r="N1634">
        <v>0.86191934738843401</v>
      </c>
      <c r="O1634">
        <v>40.6774352320014</v>
      </c>
      <c r="P1634">
        <v>234.06576980567999</v>
      </c>
      <c r="Q1634">
        <v>0.12959067323810999</v>
      </c>
    </row>
    <row r="1635" spans="1:17" hidden="1" x14ac:dyDescent="0.3">
      <c r="A1635" t="s">
        <v>3425</v>
      </c>
      <c r="B1635" t="s">
        <v>3426</v>
      </c>
      <c r="C1635" t="str">
        <f>IFERROR(VLOOKUP(Table1[[#This Row],[Ticker]],[1]!Table2[[Symbol]:[Industry]],2,FALSE),"-")</f>
        <v>-</v>
      </c>
      <c r="D1635" t="s">
        <v>231</v>
      </c>
      <c r="E1635">
        <v>718.70875550000005</v>
      </c>
      <c r="F1635">
        <v>152.44999999999999</v>
      </c>
      <c r="G1635">
        <v>126.382885075598</v>
      </c>
      <c r="H1635">
        <v>2.9725711163600099</v>
      </c>
      <c r="I1635">
        <v>19.175736013665201</v>
      </c>
      <c r="J1635">
        <v>0.11561565451315001</v>
      </c>
      <c r="K1635">
        <v>140.24361234534001</v>
      </c>
      <c r="L1635">
        <v>111.283293311725</v>
      </c>
      <c r="M1635">
        <v>46.900001708940302</v>
      </c>
      <c r="N1635">
        <v>0.98328120518145401</v>
      </c>
      <c r="O1635">
        <v>15.447687766480801</v>
      </c>
      <c r="P1635">
        <v>165.13043478260801</v>
      </c>
      <c r="Q1635">
        <v>7.8822339942548003E-2</v>
      </c>
    </row>
    <row r="1636" spans="1:17" hidden="1" x14ac:dyDescent="0.3">
      <c r="A1636" t="s">
        <v>3427</v>
      </c>
      <c r="B1636" t="s">
        <v>3428</v>
      </c>
      <c r="C1636" t="str">
        <f>IFERROR(VLOOKUP(Table1[[#This Row],[Ticker]],[1]!Table2[[Symbol]:[Industry]],2,FALSE),"-")</f>
        <v>-</v>
      </c>
      <c r="D1636" t="s">
        <v>130</v>
      </c>
      <c r="E1636">
        <v>715.86300000000006</v>
      </c>
      <c r="F1636">
        <v>627.95000000000005</v>
      </c>
      <c r="G1636">
        <v>156.95250065661401</v>
      </c>
      <c r="H1636">
        <v>-9.9985640319141709</v>
      </c>
      <c r="I1636">
        <v>29.926092285635399</v>
      </c>
      <c r="J1636">
        <v>-10.692831177924599</v>
      </c>
      <c r="K1636">
        <v>694.04457528051398</v>
      </c>
      <c r="L1636">
        <v>539.51556129095104</v>
      </c>
      <c r="M1636">
        <v>32.931462693473797</v>
      </c>
      <c r="N1636">
        <v>0.42961742730795799</v>
      </c>
      <c r="O1636">
        <v>51.445178756270302</v>
      </c>
      <c r="P1636">
        <v>195.993400895592</v>
      </c>
      <c r="Q1636">
        <v>0.179569563576156</v>
      </c>
    </row>
    <row r="1637" spans="1:17" hidden="1" x14ac:dyDescent="0.3">
      <c r="A1637" t="s">
        <v>3429</v>
      </c>
      <c r="B1637" t="s">
        <v>3430</v>
      </c>
      <c r="C1637" t="str">
        <f>IFERROR(VLOOKUP(Table1[[#This Row],[Ticker]],[1]!Table2[[Symbol]:[Industry]],2,FALSE),"-")</f>
        <v>-</v>
      </c>
      <c r="D1637" t="s">
        <v>303</v>
      </c>
      <c r="E1637">
        <v>715.84148128000004</v>
      </c>
      <c r="F1637">
        <v>546.4</v>
      </c>
      <c r="G1637">
        <v>-3.2475708402871901</v>
      </c>
      <c r="H1637">
        <v>-1.91013931776621</v>
      </c>
      <c r="I1637">
        <v>-2.01413463394359E-2</v>
      </c>
      <c r="J1637">
        <v>0.34612195658536199</v>
      </c>
      <c r="K1637">
        <v>459.63052612787101</v>
      </c>
      <c r="L1637">
        <v>450.70389722626601</v>
      </c>
      <c r="M1637">
        <v>84.901953926768101</v>
      </c>
      <c r="N1637">
        <v>1.6189183647719301</v>
      </c>
      <c r="O1637">
        <v>1.57393850658857</v>
      </c>
      <c r="P1637">
        <v>39.352206069880097</v>
      </c>
      <c r="Q1637">
        <v>-2.9170195531136998E-2</v>
      </c>
    </row>
    <row r="1638" spans="1:17" hidden="1" x14ac:dyDescent="0.3">
      <c r="A1638" t="s">
        <v>3431</v>
      </c>
      <c r="B1638" t="s">
        <v>3432</v>
      </c>
      <c r="C1638" t="str">
        <f>IFERROR(VLOOKUP(Table1[[#This Row],[Ticker]],[1]!Table2[[Symbol]:[Industry]],2,FALSE),"-")</f>
        <v>-</v>
      </c>
      <c r="E1638">
        <v>715.29479222700002</v>
      </c>
      <c r="F1638">
        <v>84.09</v>
      </c>
      <c r="G1638">
        <v>740.59658259149501</v>
      </c>
      <c r="H1638">
        <v>73.977915104538894</v>
      </c>
      <c r="I1638">
        <v>63.537296387953702</v>
      </c>
      <c r="J1638">
        <v>7.7753690546421801</v>
      </c>
      <c r="K1638">
        <v>62.588314190145503</v>
      </c>
      <c r="L1638">
        <v>45.7874891423048</v>
      </c>
      <c r="M1638">
        <v>67.247303237091003</v>
      </c>
      <c r="N1638">
        <v>3.1030946613097998</v>
      </c>
      <c r="O1638">
        <v>16.315852063265499</v>
      </c>
      <c r="P1638">
        <v>766.90721649484499</v>
      </c>
    </row>
    <row r="1639" spans="1:17" hidden="1" x14ac:dyDescent="0.3">
      <c r="A1639" t="s">
        <v>3433</v>
      </c>
      <c r="B1639" t="s">
        <v>3434</v>
      </c>
      <c r="C1639" t="str">
        <f>IFERROR(VLOOKUP(Table1[[#This Row],[Ticker]],[1]!Table2[[Symbol]:[Industry]],2,FALSE),"-")</f>
        <v>-</v>
      </c>
      <c r="D1639" t="s">
        <v>231</v>
      </c>
      <c r="E1639">
        <v>714.36518999999998</v>
      </c>
      <c r="F1639">
        <v>693</v>
      </c>
      <c r="G1639">
        <v>45.851460232063701</v>
      </c>
      <c r="H1639">
        <v>-2.3826971822291401</v>
      </c>
      <c r="I1639">
        <v>7.5378639519521604</v>
      </c>
      <c r="J1639">
        <v>5.8833568307319899</v>
      </c>
      <c r="K1639">
        <v>598.88063605525394</v>
      </c>
      <c r="L1639">
        <v>517.54358434541496</v>
      </c>
      <c r="M1639">
        <v>68.9641582448902</v>
      </c>
      <c r="N1639">
        <v>0.80563242505759802</v>
      </c>
      <c r="O1639">
        <v>9.4949494949494895</v>
      </c>
      <c r="P1639">
        <v>106.919202977884</v>
      </c>
      <c r="Q1639">
        <v>0.23105568590687101</v>
      </c>
    </row>
    <row r="1640" spans="1:17" hidden="1" x14ac:dyDescent="0.3">
      <c r="A1640" t="s">
        <v>3435</v>
      </c>
      <c r="B1640" t="s">
        <v>3436</v>
      </c>
      <c r="C1640" t="str">
        <f>IFERROR(VLOOKUP(Table1[[#This Row],[Ticker]],[1]!Table2[[Symbol]:[Industry]],2,FALSE),"-")</f>
        <v>-</v>
      </c>
      <c r="D1640" t="s">
        <v>290</v>
      </c>
      <c r="E1640">
        <v>714.04853245000004</v>
      </c>
      <c r="F1640">
        <v>277.75</v>
      </c>
      <c r="G1640">
        <v>565.47018801445802</v>
      </c>
      <c r="H1640">
        <v>14.6445355155971</v>
      </c>
      <c r="I1640">
        <v>253.03455269367399</v>
      </c>
      <c r="J1640">
        <v>15.2472566451459</v>
      </c>
      <c r="K1640">
        <v>240.102686906023</v>
      </c>
      <c r="L1640">
        <v>172.24928408754599</v>
      </c>
      <c r="M1640">
        <v>64.496040150450597</v>
      </c>
      <c r="N1640">
        <v>1.3523645443243399</v>
      </c>
      <c r="O1640">
        <v>9.8109810981097993</v>
      </c>
      <c r="P1640">
        <v>591.780821917808</v>
      </c>
      <c r="Q1640">
        <v>0.166897662269261</v>
      </c>
    </row>
    <row r="1641" spans="1:17" hidden="1" x14ac:dyDescent="0.3">
      <c r="A1641" t="s">
        <v>3437</v>
      </c>
      <c r="B1641" t="s">
        <v>3438</v>
      </c>
      <c r="C1641" t="str">
        <f>IFERROR(VLOOKUP(Table1[[#This Row],[Ticker]],[1]!Table2[[Symbol]:[Industry]],2,FALSE),"-")</f>
        <v>-</v>
      </c>
      <c r="D1641" t="s">
        <v>628</v>
      </c>
      <c r="E1641">
        <v>713.75929952000001</v>
      </c>
      <c r="F1641">
        <v>79.33</v>
      </c>
      <c r="G1641">
        <v>136.63268727662901</v>
      </c>
      <c r="H1641">
        <v>19.277269856128601</v>
      </c>
      <c r="I1641">
        <v>76.218305197852899</v>
      </c>
      <c r="J1641">
        <v>13.006583644558599</v>
      </c>
      <c r="K1641">
        <v>67.151608205627994</v>
      </c>
      <c r="L1641">
        <v>55.709205614722102</v>
      </c>
      <c r="M1641">
        <v>71.939856675080406</v>
      </c>
      <c r="N1641">
        <v>1.3997922755755501</v>
      </c>
      <c r="O1641">
        <v>10.929030631539099</v>
      </c>
      <c r="P1641">
        <v>182.81639928698701</v>
      </c>
      <c r="Q1641">
        <v>8.9589523090134002E-2</v>
      </c>
    </row>
    <row r="1642" spans="1:17" hidden="1" x14ac:dyDescent="0.3">
      <c r="A1642" t="s">
        <v>3439</v>
      </c>
      <c r="B1642" t="s">
        <v>3440</v>
      </c>
      <c r="C1642" t="str">
        <f>IFERROR(VLOOKUP(Table1[[#This Row],[Ticker]],[1]!Table2[[Symbol]:[Industry]],2,FALSE),"-")</f>
        <v>-</v>
      </c>
      <c r="D1642" t="s">
        <v>118</v>
      </c>
      <c r="E1642">
        <v>711.96</v>
      </c>
      <c r="F1642">
        <v>139.6</v>
      </c>
      <c r="G1642">
        <v>-21.1109353351513</v>
      </c>
      <c r="H1642">
        <v>-1.0990542279926001</v>
      </c>
      <c r="I1642">
        <v>-20.9027695991606</v>
      </c>
      <c r="J1642">
        <v>3.6598038253284</v>
      </c>
      <c r="K1642">
        <v>133.59632227363201</v>
      </c>
      <c r="L1642">
        <v>137.57599343178001</v>
      </c>
      <c r="M1642">
        <v>73.119393710171295</v>
      </c>
      <c r="N1642">
        <v>1.2310944185725301</v>
      </c>
      <c r="O1642">
        <v>24.0687679083094</v>
      </c>
      <c r="P1642">
        <v>18.305084745762699</v>
      </c>
      <c r="Q1642">
        <v>-8.5984359182461001E-2</v>
      </c>
    </row>
    <row r="1643" spans="1:17" hidden="1" x14ac:dyDescent="0.3">
      <c r="A1643" t="s">
        <v>3441</v>
      </c>
      <c r="B1643" t="s">
        <v>3442</v>
      </c>
      <c r="C1643" t="str">
        <f>IFERROR(VLOOKUP(Table1[[#This Row],[Ticker]],[1]!Table2[[Symbol]:[Industry]],2,FALSE),"-")</f>
        <v>-</v>
      </c>
      <c r="D1643" t="s">
        <v>60</v>
      </c>
      <c r="E1643">
        <v>711.80431878000002</v>
      </c>
      <c r="F1643">
        <v>31.74</v>
      </c>
      <c r="G1643">
        <v>1.9317903390739799</v>
      </c>
      <c r="H1643">
        <v>-3.8805309672158201</v>
      </c>
      <c r="I1643">
        <v>-27.8873378987237</v>
      </c>
      <c r="J1643">
        <v>5.82135417207237</v>
      </c>
      <c r="K1643">
        <v>31.380125274748401</v>
      </c>
      <c r="L1643">
        <v>31.0695201043056</v>
      </c>
      <c r="M1643">
        <v>64.864119779955502</v>
      </c>
      <c r="N1643">
        <v>1.3981255917612201</v>
      </c>
      <c r="O1643">
        <v>43.982356647762998</v>
      </c>
      <c r="P1643">
        <v>47.6279069767441</v>
      </c>
      <c r="Q1643">
        <v>-1.6319169537349999E-2</v>
      </c>
    </row>
    <row r="1644" spans="1:17" hidden="1" x14ac:dyDescent="0.3">
      <c r="A1644" t="s">
        <v>3443</v>
      </c>
      <c r="B1644" t="s">
        <v>3444</v>
      </c>
      <c r="C1644" t="str">
        <f>IFERROR(VLOOKUP(Table1[[#This Row],[Ticker]],[1]!Table2[[Symbol]:[Industry]],2,FALSE),"-")</f>
        <v>-</v>
      </c>
      <c r="E1644">
        <v>711.77499999999998</v>
      </c>
      <c r="F1644">
        <v>71</v>
      </c>
      <c r="G1644">
        <v>1015.1684657751</v>
      </c>
      <c r="H1644">
        <v>13.2037184563436</v>
      </c>
      <c r="I1644">
        <v>55.458387399218999</v>
      </c>
      <c r="J1644">
        <v>-0.94322027767073902</v>
      </c>
      <c r="K1644">
        <v>62.972406431349903</v>
      </c>
      <c r="L1644">
        <v>44.705068946918999</v>
      </c>
      <c r="M1644">
        <v>59.986399281057501</v>
      </c>
      <c r="N1644">
        <v>0.59088691042275598</v>
      </c>
      <c r="O1644">
        <v>5.6338028169014001</v>
      </c>
      <c r="P1644">
        <v>1073.55371900826</v>
      </c>
      <c r="Q1644">
        <v>0.20696947084626499</v>
      </c>
    </row>
    <row r="1645" spans="1:17" hidden="1" x14ac:dyDescent="0.3">
      <c r="A1645" t="s">
        <v>3445</v>
      </c>
      <c r="B1645" t="s">
        <v>3446</v>
      </c>
      <c r="C1645" t="str">
        <f>IFERROR(VLOOKUP(Table1[[#This Row],[Ticker]],[1]!Table2[[Symbol]:[Industry]],2,FALSE),"-")</f>
        <v>-</v>
      </c>
      <c r="D1645" t="s">
        <v>130</v>
      </c>
      <c r="E1645">
        <v>711.36968439999998</v>
      </c>
      <c r="F1645">
        <v>287.60000000000002</v>
      </c>
      <c r="G1645">
        <v>174.68360994803601</v>
      </c>
      <c r="H1645">
        <v>-10.0598263968787</v>
      </c>
      <c r="I1645">
        <v>186.14800184307299</v>
      </c>
      <c r="J1645">
        <v>-1.70226514018883</v>
      </c>
      <c r="K1645">
        <v>287.46379488247601</v>
      </c>
      <c r="M1645">
        <v>31.459547912076001</v>
      </c>
      <c r="N1645">
        <v>0.40094451003541898</v>
      </c>
      <c r="O1645">
        <v>36.961057023643903</v>
      </c>
      <c r="P1645">
        <v>219.37812326485201</v>
      </c>
    </row>
    <row r="1646" spans="1:17" hidden="1" x14ac:dyDescent="0.3">
      <c r="A1646" t="s">
        <v>3447</v>
      </c>
      <c r="B1646" t="s">
        <v>3448</v>
      </c>
      <c r="C1646" t="str">
        <f>IFERROR(VLOOKUP(Table1[[#This Row],[Ticker]],[1]!Table2[[Symbol]:[Industry]],2,FALSE),"-")</f>
        <v>-</v>
      </c>
      <c r="D1646" t="s">
        <v>916</v>
      </c>
      <c r="E1646">
        <v>710.76361898000005</v>
      </c>
      <c r="F1646">
        <v>381.1</v>
      </c>
      <c r="G1646">
        <v>-26.6636212219539</v>
      </c>
      <c r="H1646">
        <v>6.7004068959488796</v>
      </c>
      <c r="I1646">
        <v>-7.0690926870457602</v>
      </c>
      <c r="J1646">
        <v>8.5861768519702899</v>
      </c>
      <c r="K1646">
        <v>344.25616951241398</v>
      </c>
      <c r="L1646">
        <v>333.90533932194899</v>
      </c>
      <c r="M1646">
        <v>72.663991880576404</v>
      </c>
      <c r="N1646">
        <v>0.53297437559496696</v>
      </c>
      <c r="O1646">
        <v>9.3545001311991598</v>
      </c>
      <c r="P1646">
        <v>60.126050420167999</v>
      </c>
      <c r="Q1646">
        <v>6.1429408944434001E-2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Row],[Ticker]],[1]!Table2[[Symbol]:[Industry]],2,FALSE),"-")</f>
        <v>-</v>
      </c>
      <c r="D1647" t="s">
        <v>379</v>
      </c>
      <c r="E1647">
        <v>709.30509355799995</v>
      </c>
      <c r="F1647">
        <v>11.86</v>
      </c>
      <c r="G1647">
        <v>8.4620933693769995</v>
      </c>
      <c r="H1647">
        <v>-9.1285900929715194</v>
      </c>
      <c r="I1647">
        <v>-33.890610608995303</v>
      </c>
      <c r="J1647">
        <v>0.11533142633476499</v>
      </c>
      <c r="K1647">
        <v>11.767082398642099</v>
      </c>
      <c r="L1647">
        <v>11.1809414507479</v>
      </c>
      <c r="M1647">
        <v>49.427423143107397</v>
      </c>
      <c r="N1647">
        <v>0.79358068100483903</v>
      </c>
      <c r="O1647">
        <v>33.642495784148302</v>
      </c>
      <c r="P1647">
        <v>50.126582278480903</v>
      </c>
      <c r="Q1647">
        <v>-1.3375448217405E-2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Row],[Ticker]],[1]!Table2[[Symbol]:[Industry]],2,FALSE),"-")</f>
        <v>-</v>
      </c>
      <c r="D1648" t="s">
        <v>60</v>
      </c>
      <c r="E1648">
        <v>707.95957050000004</v>
      </c>
      <c r="F1648">
        <v>325.5</v>
      </c>
      <c r="G1648">
        <v>-0.19672456588416401</v>
      </c>
      <c r="H1648">
        <v>2.4845839672250198</v>
      </c>
      <c r="I1648">
        <v>-38.581012392567601</v>
      </c>
      <c r="J1648">
        <v>-8.6025299673584396E-2</v>
      </c>
      <c r="K1648">
        <v>332.56345078855298</v>
      </c>
      <c r="L1648">
        <v>343.15615051403302</v>
      </c>
      <c r="M1648">
        <v>43.244159950561901</v>
      </c>
      <c r="N1648">
        <v>0.94405530802351101</v>
      </c>
      <c r="O1648">
        <v>47.158218125959998</v>
      </c>
      <c r="P1648">
        <v>30.6704134885588</v>
      </c>
      <c r="Q1648">
        <v>4.4933900737593999E-2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Row],[Ticker]],[1]!Table2[[Symbol]:[Industry]],2,FALSE),"-")</f>
        <v>-</v>
      </c>
      <c r="D1649" t="s">
        <v>133</v>
      </c>
      <c r="E1649">
        <v>707.25639759600006</v>
      </c>
      <c r="F1649">
        <v>27.16</v>
      </c>
      <c r="G1649">
        <v>150.83222323950599</v>
      </c>
      <c r="H1649">
        <v>9.3775297940459605</v>
      </c>
      <c r="I1649">
        <v>20.2781361011399</v>
      </c>
      <c r="J1649">
        <v>11.453022120427301</v>
      </c>
      <c r="K1649">
        <v>26.442032571464701</v>
      </c>
      <c r="L1649">
        <v>23.782564298799699</v>
      </c>
      <c r="M1649">
        <v>68.596118670946296</v>
      </c>
      <c r="N1649">
        <v>1.03763551933304</v>
      </c>
      <c r="O1649">
        <v>59.977908689248899</v>
      </c>
      <c r="P1649">
        <v>190.481283422459</v>
      </c>
      <c r="Q1649">
        <v>9.7740709157664002E-2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Row],[Ticker]],[1]!Table2[[Symbol]:[Industry]],2,FALSE),"-")</f>
        <v>-</v>
      </c>
      <c r="D1650" t="s">
        <v>628</v>
      </c>
      <c r="E1650">
        <v>706.71852367199995</v>
      </c>
      <c r="F1650">
        <v>27.09</v>
      </c>
      <c r="G1650">
        <v>10.767164958129801</v>
      </c>
      <c r="H1650">
        <v>21.709389376292201</v>
      </c>
      <c r="I1650">
        <v>-14.8831423773164</v>
      </c>
      <c r="J1650">
        <v>9.66930224468652</v>
      </c>
      <c r="K1650">
        <v>22.2890789774662</v>
      </c>
      <c r="L1650">
        <v>23.1778107425862</v>
      </c>
      <c r="M1650">
        <v>86.827716660919194</v>
      </c>
      <c r="N1650">
        <v>3.8384903286768699</v>
      </c>
      <c r="O1650">
        <v>30.675526024363201</v>
      </c>
      <c r="P1650">
        <v>39.999999999999901</v>
      </c>
      <c r="Q1650">
        <v>6.5717751273231997E-2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Row],[Ticker]],[1]!Table2[[Symbol]:[Industry]],2,FALSE),"-")</f>
        <v>-</v>
      </c>
      <c r="D1651" t="s">
        <v>400</v>
      </c>
      <c r="E1651">
        <v>703.66925000000003</v>
      </c>
      <c r="F1651">
        <v>267.25</v>
      </c>
      <c r="G1651">
        <v>-16.624608867437999</v>
      </c>
      <c r="H1651">
        <v>-2.05632724087355</v>
      </c>
      <c r="I1651">
        <v>-45.077282342472699</v>
      </c>
      <c r="J1651">
        <v>3.1454331947768699</v>
      </c>
      <c r="K1651">
        <v>261.16789722513897</v>
      </c>
      <c r="L1651">
        <v>283.49492437429302</v>
      </c>
      <c r="M1651">
        <v>58.542919561015303</v>
      </c>
      <c r="N1651">
        <v>1.54584268054236</v>
      </c>
      <c r="O1651">
        <v>109.691300280636</v>
      </c>
      <c r="P1651">
        <v>24.302325581395301</v>
      </c>
      <c r="Q1651">
        <v>9.4032632834853996E-2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Row],[Ticker]],[1]!Table2[[Symbol]:[Industry]],2,FALSE),"-")</f>
        <v>-</v>
      </c>
      <c r="D1652" t="s">
        <v>60</v>
      </c>
      <c r="E1652">
        <v>699.21461879399999</v>
      </c>
      <c r="F1652">
        <v>213.53</v>
      </c>
      <c r="G1652">
        <v>289.117381660852</v>
      </c>
      <c r="H1652">
        <v>27.4562057631404</v>
      </c>
      <c r="I1652">
        <v>31.5575975528802</v>
      </c>
      <c r="J1652">
        <v>7.7817689204817198</v>
      </c>
      <c r="K1652">
        <v>173.219289734895</v>
      </c>
      <c r="L1652">
        <v>139.1882586891</v>
      </c>
      <c r="M1652">
        <v>71.182498473761001</v>
      </c>
      <c r="N1652">
        <v>1.93389513084927</v>
      </c>
      <c r="O1652">
        <v>4.6457172294291196</v>
      </c>
      <c r="P1652">
        <v>335.775510204081</v>
      </c>
      <c r="Q1652">
        <v>7.9097866438405995E-2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Row],[Ticker]],[1]!Table2[[Symbol]:[Industry]],2,FALSE),"-")</f>
        <v>-</v>
      </c>
      <c r="D1653" t="s">
        <v>290</v>
      </c>
      <c r="E1653">
        <v>699.05480463000004</v>
      </c>
      <c r="F1653">
        <v>494.1</v>
      </c>
      <c r="G1653">
        <v>132.44820348863701</v>
      </c>
      <c r="H1653">
        <v>39.5392700395901</v>
      </c>
      <c r="I1653">
        <v>47.686652728529303</v>
      </c>
      <c r="J1653">
        <v>3.8162042367350399</v>
      </c>
      <c r="K1653">
        <v>404.94275756347002</v>
      </c>
      <c r="L1653">
        <v>308.79295614549801</v>
      </c>
      <c r="M1653">
        <v>60.045574142085499</v>
      </c>
      <c r="N1653">
        <v>0.77967764220243496</v>
      </c>
      <c r="O1653">
        <v>13.1248735073871</v>
      </c>
      <c r="P1653">
        <v>228.85191347753701</v>
      </c>
      <c r="Q1653">
        <v>0.118661448335753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Row],[Ticker]],[1]!Table2[[Symbol]:[Industry]],2,FALSE),"-")</f>
        <v>-</v>
      </c>
      <c r="D1654" t="s">
        <v>393</v>
      </c>
      <c r="E1654">
        <v>696.88516300000003</v>
      </c>
      <c r="F1654">
        <v>510.25</v>
      </c>
      <c r="G1654">
        <v>64.651192443955097</v>
      </c>
      <c r="H1654">
        <v>-0.94042614653495304</v>
      </c>
      <c r="I1654">
        <v>8.7608316350980999</v>
      </c>
      <c r="J1654">
        <v>3.8158202979153</v>
      </c>
      <c r="K1654">
        <v>498.72492365744699</v>
      </c>
      <c r="L1654">
        <v>449.24161009141102</v>
      </c>
      <c r="M1654">
        <v>68.359935346589793</v>
      </c>
      <c r="N1654">
        <v>0.60199367111247404</v>
      </c>
      <c r="O1654">
        <v>30.994610485056299</v>
      </c>
      <c r="P1654">
        <v>114.255721184127</v>
      </c>
      <c r="Q1654">
        <v>0.22461647302169599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Row],[Ticker]],[1]!Table2[[Symbol]:[Industry]],2,FALSE),"-")</f>
        <v>-</v>
      </c>
      <c r="D1655" t="s">
        <v>628</v>
      </c>
      <c r="E1655">
        <v>695.01831679999998</v>
      </c>
      <c r="F1655">
        <v>137</v>
      </c>
      <c r="G1655">
        <v>68.707159690955805</v>
      </c>
      <c r="H1655">
        <v>22.778012916856898</v>
      </c>
      <c r="I1655">
        <v>53.561871083266801</v>
      </c>
      <c r="J1655">
        <v>8.9293138071795806</v>
      </c>
      <c r="K1655">
        <v>108.389191719303</v>
      </c>
      <c r="L1655">
        <v>90.960650975462499</v>
      </c>
      <c r="M1655">
        <v>79.126627138539007</v>
      </c>
      <c r="N1655">
        <v>1.17711177758577</v>
      </c>
      <c r="O1655">
        <v>1.4598540145985299</v>
      </c>
      <c r="P1655">
        <v>116.943784639746</v>
      </c>
      <c r="Q1655">
        <v>3.0205628181788E-2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Row],[Ticker]],[1]!Table2[[Symbol]:[Industry]],2,FALSE),"-")</f>
        <v>-</v>
      </c>
      <c r="D1656" t="s">
        <v>130</v>
      </c>
      <c r="E1656">
        <v>694.88490451999996</v>
      </c>
      <c r="F1656">
        <v>448.3</v>
      </c>
      <c r="G1656">
        <v>-36.810615186805997</v>
      </c>
      <c r="H1656">
        <v>-4.1208751459760604</v>
      </c>
      <c r="I1656">
        <v>-28.742333432494</v>
      </c>
      <c r="J1656">
        <v>-2.7335787282512398</v>
      </c>
      <c r="K1656">
        <v>456.14461779015801</v>
      </c>
      <c r="L1656">
        <v>486.08004457879099</v>
      </c>
      <c r="M1656">
        <v>60.712770395049098</v>
      </c>
      <c r="N1656">
        <v>0.78987000742970603</v>
      </c>
      <c r="O1656">
        <v>52.0075842070042</v>
      </c>
      <c r="P1656">
        <v>7.7514721788246499</v>
      </c>
      <c r="Q1656">
        <v>5.4109083013728999E-2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Row],[Ticker]],[1]!Table2[[Symbol]:[Industry]],2,FALSE),"-")</f>
        <v>-</v>
      </c>
      <c r="D1657" t="s">
        <v>198</v>
      </c>
      <c r="E1657">
        <v>694.3125</v>
      </c>
      <c r="F1657">
        <v>264.5</v>
      </c>
      <c r="G1657">
        <v>41.359730597442102</v>
      </c>
      <c r="H1657">
        <v>0.97000672328499604</v>
      </c>
      <c r="I1657">
        <v>58.824145384989897</v>
      </c>
      <c r="J1657">
        <v>15.9576998947762</v>
      </c>
      <c r="K1657">
        <v>209.786519012253</v>
      </c>
      <c r="L1657">
        <v>167.32959196245301</v>
      </c>
      <c r="M1657">
        <v>71.157766222709498</v>
      </c>
      <c r="N1657">
        <v>1.11512268416023</v>
      </c>
      <c r="O1657">
        <v>6.8052930056710697</v>
      </c>
      <c r="P1657">
        <v>115.040650406504</v>
      </c>
      <c r="Q1657">
        <v>8.5613951281604997E-2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Row],[Ticker]],[1]!Table2[[Symbol]:[Industry]],2,FALSE),"-")</f>
        <v>-</v>
      </c>
      <c r="D1658" t="s">
        <v>258</v>
      </c>
      <c r="E1658">
        <v>693.46143383999902</v>
      </c>
      <c r="F1658">
        <v>3321.15</v>
      </c>
      <c r="G1658">
        <v>8.4216176179479199</v>
      </c>
      <c r="H1658">
        <v>-2.9286445794170199</v>
      </c>
      <c r="I1658">
        <v>18.018359035833399</v>
      </c>
      <c r="J1658">
        <v>-0.71083260900577205</v>
      </c>
      <c r="K1658">
        <v>3168.7935207026198</v>
      </c>
      <c r="L1658">
        <v>2824.4289739830801</v>
      </c>
      <c r="M1658">
        <v>68.263452001656006</v>
      </c>
      <c r="N1658">
        <v>0.40288711201454602</v>
      </c>
      <c r="O1658">
        <v>31.641148397392399</v>
      </c>
      <c r="P1658">
        <v>59.9783236994219</v>
      </c>
      <c r="Q1658">
        <v>1.1354241799322E-2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Row],[Ticker]],[1]!Table2[[Symbol]:[Industry]],2,FALSE),"-")</f>
        <v>-</v>
      </c>
      <c r="D1659" t="s">
        <v>83</v>
      </c>
      <c r="E1659">
        <v>692.5014592</v>
      </c>
      <c r="F1659">
        <v>772.55</v>
      </c>
      <c r="G1659">
        <v>7.7777111456821002</v>
      </c>
      <c r="H1659">
        <v>-8.6309785974002704</v>
      </c>
      <c r="I1659">
        <v>9.82897787387882</v>
      </c>
      <c r="J1659">
        <v>5.0534721141742196</v>
      </c>
      <c r="K1659">
        <v>796.52750799597504</v>
      </c>
      <c r="L1659">
        <v>692.12789531262104</v>
      </c>
      <c r="M1659">
        <v>41.613340904523</v>
      </c>
      <c r="N1659">
        <v>0.74705647795790897</v>
      </c>
      <c r="O1659">
        <v>37.0526179535305</v>
      </c>
      <c r="P1659">
        <v>59.255823541537801</v>
      </c>
      <c r="Q1659">
        <v>4.9548090621198998E-2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Row],[Ticker]],[1]!Table2[[Symbol]:[Industry]],2,FALSE),"-")</f>
        <v>-</v>
      </c>
      <c r="D1660" t="s">
        <v>255</v>
      </c>
      <c r="E1660">
        <v>689.94162953800003</v>
      </c>
      <c r="F1660">
        <v>213.43</v>
      </c>
      <c r="G1660">
        <v>35.624115717286998</v>
      </c>
      <c r="H1660">
        <v>1.3242216486017599</v>
      </c>
      <c r="I1660">
        <v>-39.255662939780699</v>
      </c>
      <c r="J1660">
        <v>5.4492854286127903</v>
      </c>
      <c r="K1660">
        <v>204.943762549989</v>
      </c>
      <c r="L1660">
        <v>215.286249519481</v>
      </c>
      <c r="M1660">
        <v>82.674194523972105</v>
      </c>
      <c r="N1660">
        <v>0.69206250289635696</v>
      </c>
      <c r="O1660">
        <v>62.559152883849499</v>
      </c>
      <c r="P1660">
        <v>70.744</v>
      </c>
      <c r="Q1660">
        <v>4.5146338443941003E-2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Row],[Ticker]],[1]!Table2[[Symbol]:[Industry]],2,FALSE),"-")</f>
        <v>-</v>
      </c>
      <c r="D1661" t="s">
        <v>303</v>
      </c>
      <c r="E1661">
        <v>689.41998483500004</v>
      </c>
      <c r="F1661">
        <v>393.55</v>
      </c>
      <c r="G1661">
        <v>-26.2442348182479</v>
      </c>
      <c r="H1661">
        <v>6.0120568831184897</v>
      </c>
      <c r="I1661">
        <v>9.7146062271675593</v>
      </c>
      <c r="J1661">
        <v>-1.4478859047969399</v>
      </c>
      <c r="K1661">
        <v>360.75654688486799</v>
      </c>
      <c r="L1661">
        <v>326.80950894450001</v>
      </c>
      <c r="M1661">
        <v>56.829223842051597</v>
      </c>
      <c r="N1661">
        <v>0.94322753472285803</v>
      </c>
      <c r="O1661">
        <v>14.0724883824267</v>
      </c>
      <c r="P1661">
        <v>59.331983805668003</v>
      </c>
      <c r="Q1661">
        <v>3.1635949411672998E-2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Row],[Ticker]],[1]!Table2[[Symbol]:[Industry]],2,FALSE),"-")</f>
        <v>-</v>
      </c>
      <c r="D1662" t="s">
        <v>258</v>
      </c>
      <c r="E1662">
        <v>689.19386681999902</v>
      </c>
      <c r="F1662">
        <v>365.8</v>
      </c>
      <c r="G1662">
        <v>49.6393420466257</v>
      </c>
      <c r="H1662">
        <v>-17.7294397155209</v>
      </c>
      <c r="I1662">
        <v>61.103733941663201</v>
      </c>
      <c r="J1662">
        <v>3.4589034368310099</v>
      </c>
      <c r="K1662">
        <v>378.65055663339098</v>
      </c>
      <c r="M1662">
        <v>33.816805341867898</v>
      </c>
      <c r="N1662">
        <v>0.356208361747888</v>
      </c>
      <c r="O1662">
        <v>33.952979770366298</v>
      </c>
      <c r="P1662">
        <v>87.589743589743506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Row],[Ticker]],[1]!Table2[[Symbol]:[Industry]],2,FALSE),"-")</f>
        <v>-</v>
      </c>
      <c r="D1663" t="s">
        <v>133</v>
      </c>
      <c r="E1663">
        <v>688.45661094000002</v>
      </c>
      <c r="F1663">
        <v>15.82</v>
      </c>
      <c r="G1663">
        <v>91.896262648373806</v>
      </c>
      <c r="H1663">
        <v>7.3451336088049199</v>
      </c>
      <c r="I1663">
        <v>-17.791027284386299</v>
      </c>
      <c r="J1663">
        <v>21.4231644130757</v>
      </c>
      <c r="K1663">
        <v>13.002158358742699</v>
      </c>
      <c r="L1663">
        <v>12.528225927434701</v>
      </c>
      <c r="M1663">
        <v>86.853792391805499</v>
      </c>
      <c r="N1663">
        <v>2.1535180323922201</v>
      </c>
      <c r="O1663">
        <v>9.0391908975979707</v>
      </c>
      <c r="P1663">
        <v>122.81690140844999</v>
      </c>
      <c r="Q1663">
        <v>7.3258490860439998E-3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Row],[Ticker]],[1]!Table2[[Symbol]:[Industry]],2,FALSE),"-")</f>
        <v>-</v>
      </c>
      <c r="D1664" t="s">
        <v>183</v>
      </c>
      <c r="E1664">
        <v>679.44543501400005</v>
      </c>
      <c r="F1664">
        <v>40.270000000000003</v>
      </c>
      <c r="G1664">
        <v>-30.634701377809701</v>
      </c>
      <c r="H1664">
        <v>-15.680449576829799</v>
      </c>
      <c r="I1664">
        <v>-43.229667226167898</v>
      </c>
      <c r="J1664">
        <v>0.57335094282024401</v>
      </c>
      <c r="K1664">
        <v>43.698739580734298</v>
      </c>
      <c r="L1664">
        <v>45.321267471357103</v>
      </c>
      <c r="M1664">
        <v>53.739829325448397</v>
      </c>
      <c r="N1664">
        <v>0.74949847363566202</v>
      </c>
      <c r="O1664">
        <v>55.699031537124398</v>
      </c>
      <c r="P1664">
        <v>9.2808683853460003</v>
      </c>
      <c r="Q1664">
        <v>0.146476261967878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Row],[Ticker]],[1]!Table2[[Symbol]:[Industry]],2,FALSE),"-")</f>
        <v>-</v>
      </c>
      <c r="D1665" t="s">
        <v>732</v>
      </c>
      <c r="E1665">
        <v>676.62342616799901</v>
      </c>
      <c r="F1665">
        <v>899</v>
      </c>
      <c r="G1665">
        <v>-2.15822612000242</v>
      </c>
      <c r="H1665">
        <v>0.97987245888287899</v>
      </c>
      <c r="I1665">
        <v>-0.25095838817251997</v>
      </c>
      <c r="J1665">
        <v>-0.79451348201981298</v>
      </c>
      <c r="K1665">
        <v>862.53962274361197</v>
      </c>
      <c r="L1665">
        <v>803.05133286452701</v>
      </c>
      <c r="M1665">
        <v>64.306050640641899</v>
      </c>
      <c r="N1665">
        <v>0.24155304865388599</v>
      </c>
      <c r="O1665">
        <v>0.47163515016685997</v>
      </c>
      <c r="P1665">
        <v>33.187158328271501</v>
      </c>
      <c r="Q1665">
        <v>2.0547319375944E-2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Row],[Ticker]],[1]!Table2[[Symbol]:[Industry]],2,FALSE),"-")</f>
        <v>-</v>
      </c>
      <c r="D1666" t="s">
        <v>513</v>
      </c>
      <c r="E1666">
        <v>676.43399999999997</v>
      </c>
      <c r="F1666">
        <v>1024.9000000000001</v>
      </c>
      <c r="G1666">
        <v>70.785519942803603</v>
      </c>
      <c r="H1666">
        <v>-10.165106455335099</v>
      </c>
      <c r="I1666">
        <v>8.5539145144733801</v>
      </c>
      <c r="J1666">
        <v>-7.6274987850486404</v>
      </c>
      <c r="K1666">
        <v>1030.9981625575399</v>
      </c>
      <c r="L1666">
        <v>903.71629635945305</v>
      </c>
      <c r="M1666">
        <v>41.905055688112498</v>
      </c>
      <c r="N1666">
        <v>0.81596731281425094</v>
      </c>
      <c r="O1666">
        <v>15.1331837252414</v>
      </c>
      <c r="P1666">
        <v>104.02110082611701</v>
      </c>
      <c r="Q1666">
        <v>5.3691039995620998E-2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Row],[Ticker]],[1]!Table2[[Symbol]:[Industry]],2,FALSE),"-")</f>
        <v>-</v>
      </c>
      <c r="D1667" t="s">
        <v>231</v>
      </c>
      <c r="E1667">
        <v>673.67358798999999</v>
      </c>
      <c r="F1667">
        <v>279.35000000000002</v>
      </c>
      <c r="G1667">
        <v>-37.212486605846003</v>
      </c>
      <c r="H1667">
        <v>-9.8840004645517503</v>
      </c>
      <c r="I1667">
        <v>-29.300383793644201</v>
      </c>
      <c r="J1667">
        <v>-12.140153338946501</v>
      </c>
      <c r="M1667">
        <v>21.382843883704801</v>
      </c>
      <c r="O1667">
        <v>42.026132092357201</v>
      </c>
      <c r="P1667">
        <v>4.6058790488672603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Row],[Ticker]],[1]!Table2[[Symbol]:[Industry]],2,FALSE),"-")</f>
        <v>-</v>
      </c>
      <c r="D1668" t="s">
        <v>303</v>
      </c>
      <c r="E1668">
        <v>672.98400000000004</v>
      </c>
      <c r="F1668">
        <v>143.80000000000001</v>
      </c>
      <c r="G1668">
        <v>-17.6182680681272</v>
      </c>
      <c r="H1668">
        <v>-6.495990624929</v>
      </c>
      <c r="I1668">
        <v>-26.544123494342799</v>
      </c>
      <c r="J1668">
        <v>-0.87960589897755403</v>
      </c>
      <c r="K1668">
        <v>146.85582117207099</v>
      </c>
      <c r="L1668">
        <v>144.148549344971</v>
      </c>
      <c r="M1668">
        <v>38.855506551090798</v>
      </c>
      <c r="N1668">
        <v>0.68959217604279999</v>
      </c>
      <c r="O1668">
        <v>22.392211404728702</v>
      </c>
      <c r="P1668">
        <v>19.733555370524499</v>
      </c>
      <c r="Q1668">
        <v>0.10426235667588001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Row],[Ticker]],[1]!Table2[[Symbol]:[Industry]],2,FALSE),"-")</f>
        <v>-</v>
      </c>
      <c r="D1669" t="s">
        <v>363</v>
      </c>
      <c r="E1669">
        <v>669.45967452000002</v>
      </c>
      <c r="F1669">
        <v>21.98</v>
      </c>
      <c r="G1669">
        <v>51.665074598674003</v>
      </c>
      <c r="H1669">
        <v>6.6910692287975104</v>
      </c>
      <c r="I1669">
        <v>-28.9868670083127</v>
      </c>
      <c r="J1669">
        <v>1.5669298342178699</v>
      </c>
      <c r="K1669">
        <v>20.8849765443554</v>
      </c>
      <c r="L1669">
        <v>19.028816298085999</v>
      </c>
      <c r="M1669">
        <v>62.586347135000899</v>
      </c>
      <c r="N1669">
        <v>4.4159635366914696</v>
      </c>
      <c r="O1669">
        <v>30.800727934485799</v>
      </c>
      <c r="P1669">
        <v>125.435897435897</v>
      </c>
      <c r="Q1669">
        <v>7.7001284194934003E-2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Row],[Ticker]],[1]!Table2[[Symbol]:[Industry]],2,FALSE),"-")</f>
        <v>-</v>
      </c>
      <c r="D1670" t="s">
        <v>864</v>
      </c>
      <c r="E1670">
        <v>667.18263750000006</v>
      </c>
      <c r="F1670">
        <v>120.85</v>
      </c>
      <c r="G1670">
        <v>-8.5575402660122393</v>
      </c>
      <c r="H1670">
        <v>-7.4346839608994797</v>
      </c>
      <c r="I1670">
        <v>21.476375024964099</v>
      </c>
      <c r="J1670">
        <v>6.2778090025358999</v>
      </c>
      <c r="K1670">
        <v>116.285243484917</v>
      </c>
      <c r="L1670">
        <v>109.506677486302</v>
      </c>
      <c r="M1670">
        <v>67.802758871158801</v>
      </c>
      <c r="N1670">
        <v>0.75406789469120294</v>
      </c>
      <c r="O1670">
        <v>25.3206454282167</v>
      </c>
      <c r="P1670">
        <v>51.0813851731466</v>
      </c>
      <c r="Q1670">
        <v>-1.0744215926178E-2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Row],[Ticker]],[1]!Table2[[Symbol]:[Industry]],2,FALSE),"-")</f>
        <v>-</v>
      </c>
      <c r="D1671" t="s">
        <v>1121</v>
      </c>
      <c r="E1671">
        <v>666.81204700000001</v>
      </c>
      <c r="F1671">
        <v>2221.3000000000002</v>
      </c>
      <c r="G1671">
        <v>150.91338802538101</v>
      </c>
      <c r="H1671">
        <v>66.257213897585103</v>
      </c>
      <c r="I1671">
        <v>108.254245110654</v>
      </c>
      <c r="J1671">
        <v>7.26832309510527</v>
      </c>
      <c r="K1671">
        <v>1729.1275431930501</v>
      </c>
      <c r="L1671">
        <v>1294.4388083214001</v>
      </c>
      <c r="M1671">
        <v>62.216464308512897</v>
      </c>
      <c r="N1671">
        <v>0.89896264978904805</v>
      </c>
      <c r="O1671">
        <v>7.5046144149821998</v>
      </c>
      <c r="P1671">
        <v>236.58610500795501</v>
      </c>
      <c r="Q1671">
        <v>9.9648571239428996E-2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Row],[Ticker]],[1]!Table2[[Symbol]:[Industry]],2,FALSE),"-")</f>
        <v>-</v>
      </c>
      <c r="D1672" t="s">
        <v>548</v>
      </c>
      <c r="E1672">
        <v>666.80217104799999</v>
      </c>
      <c r="F1672">
        <v>3.77</v>
      </c>
      <c r="G1672">
        <v>-2.7040765263010602</v>
      </c>
      <c r="H1672">
        <v>-5.4942432314290404</v>
      </c>
      <c r="I1672">
        <v>-29.164423826494499</v>
      </c>
      <c r="J1672">
        <v>-0.59798706532253598</v>
      </c>
      <c r="K1672">
        <v>3.8268469030754302</v>
      </c>
      <c r="L1672">
        <v>3.8207002536574999</v>
      </c>
      <c r="M1672">
        <v>49.362685298850302</v>
      </c>
      <c r="N1672">
        <v>0.98149633114218804</v>
      </c>
      <c r="O1672">
        <v>49.867374005305003</v>
      </c>
      <c r="P1672">
        <v>34.642857142857103</v>
      </c>
      <c r="Q1672">
        <v>5.5312340535857998E-2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Row],[Ticker]],[1]!Table2[[Symbol]:[Industry]],2,FALSE),"-")</f>
        <v>-</v>
      </c>
      <c r="D1673" t="s">
        <v>804</v>
      </c>
      <c r="E1673">
        <v>666.13614007499996</v>
      </c>
      <c r="F1673">
        <v>279.75</v>
      </c>
      <c r="G1673">
        <v>10.319402726686301</v>
      </c>
      <c r="H1673">
        <v>-2.68050786207781</v>
      </c>
      <c r="I1673">
        <v>21.7837946217238</v>
      </c>
      <c r="J1673">
        <v>-0.40014499884607102</v>
      </c>
      <c r="K1673">
        <v>273.35126471777198</v>
      </c>
      <c r="M1673">
        <v>38.544012289465201</v>
      </c>
      <c r="N1673">
        <v>0.45603576751117703</v>
      </c>
      <c r="O1673">
        <v>14.2448614834673</v>
      </c>
      <c r="P1673">
        <v>80.077244930801399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Row],[Ticker]],[1]!Table2[[Symbol]:[Industry]],2,FALSE),"-")</f>
        <v>-</v>
      </c>
      <c r="D1674" t="s">
        <v>92</v>
      </c>
      <c r="E1674">
        <v>664.89330199999995</v>
      </c>
      <c r="F1674">
        <v>595.9</v>
      </c>
      <c r="G1674">
        <v>42.786982441712098</v>
      </c>
      <c r="H1674">
        <v>-14.2651067949294</v>
      </c>
      <c r="I1674">
        <v>-47.744164422591197</v>
      </c>
      <c r="J1674">
        <v>1.5001688673531599</v>
      </c>
      <c r="K1674">
        <v>638.85828827294699</v>
      </c>
      <c r="L1674">
        <v>638.800316486155</v>
      </c>
      <c r="M1674">
        <v>44.915913304747399</v>
      </c>
      <c r="N1674">
        <v>1.1915138753957699</v>
      </c>
      <c r="O1674">
        <v>62.124517536499397</v>
      </c>
      <c r="P1674">
        <v>77.8805970149253</v>
      </c>
      <c r="Q1674">
        <v>0.229274921077051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Row],[Ticker]],[1]!Table2[[Symbol]:[Industry]],2,FALSE),"-")</f>
        <v>-</v>
      </c>
      <c r="D1675" t="s">
        <v>351</v>
      </c>
      <c r="E1675">
        <v>660.06571440000005</v>
      </c>
      <c r="F1675">
        <v>314.8</v>
      </c>
      <c r="G1675">
        <v>199.56928328091399</v>
      </c>
      <c r="H1675">
        <v>-8.2419113708497491</v>
      </c>
      <c r="I1675">
        <v>-5.5786265969972204</v>
      </c>
      <c r="J1675">
        <v>-0.19512106806771401</v>
      </c>
      <c r="K1675">
        <v>279.75096516669697</v>
      </c>
      <c r="L1675">
        <v>252.42300215152801</v>
      </c>
      <c r="M1675">
        <v>72.533843708767705</v>
      </c>
      <c r="N1675">
        <v>0.71765503071105297</v>
      </c>
      <c r="O1675">
        <v>12.7700127064803</v>
      </c>
      <c r="P1675">
        <v>257.118547929665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Row],[Ticker]],[1]!Table2[[Symbol]:[Industry]],2,FALSE),"-")</f>
        <v>-</v>
      </c>
      <c r="D1676" t="s">
        <v>290</v>
      </c>
      <c r="E1676">
        <v>659.88749659999996</v>
      </c>
      <c r="F1676">
        <v>3.86</v>
      </c>
      <c r="G1676">
        <v>45.244921652205299</v>
      </c>
      <c r="H1676">
        <v>-7.6299184255234698</v>
      </c>
      <c r="I1676">
        <v>-42.016053329067397</v>
      </c>
      <c r="J1676">
        <v>-1.6841304251629201</v>
      </c>
      <c r="K1676">
        <v>3.9658573401842898</v>
      </c>
      <c r="L1676">
        <v>3.8699042993913402</v>
      </c>
      <c r="M1676">
        <v>36.918063468569798</v>
      </c>
      <c r="N1676">
        <v>0.74933365114025396</v>
      </c>
      <c r="O1676">
        <v>72.279792746113998</v>
      </c>
      <c r="P1676">
        <v>75.454545454545396</v>
      </c>
      <c r="Q1676">
        <v>6.0394216305245003E-2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Row],[Ticker]],[1]!Table2[[Symbol]:[Industry]],2,FALSE),"-")</f>
        <v>-</v>
      </c>
      <c r="D1677" t="s">
        <v>2907</v>
      </c>
      <c r="E1677">
        <v>657.22406209500002</v>
      </c>
      <c r="F1677">
        <v>16.350000000000001</v>
      </c>
      <c r="G1677">
        <v>743.18089152037805</v>
      </c>
      <c r="H1677">
        <v>-1.40036785689243</v>
      </c>
      <c r="I1677">
        <v>-34.105501267571903</v>
      </c>
      <c r="J1677">
        <v>9.0804749538339902</v>
      </c>
      <c r="K1677">
        <v>18.287418328811501</v>
      </c>
      <c r="L1677">
        <v>18.577064861034</v>
      </c>
      <c r="M1677">
        <v>66.455730415438595</v>
      </c>
      <c r="N1677">
        <v>1.07495226756199</v>
      </c>
      <c r="O1677">
        <v>535.47400611620799</v>
      </c>
      <c r="P1677">
        <v>42.794759825327503</v>
      </c>
      <c r="Q1677">
        <v>-7.2098265651696997E-2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Row],[Ticker]],[1]!Table2[[Symbol]:[Industry]],2,FALSE),"-")</f>
        <v>-</v>
      </c>
      <c r="D1678" t="s">
        <v>393</v>
      </c>
      <c r="E1678">
        <v>653.63258983000003</v>
      </c>
      <c r="F1678">
        <v>41.62</v>
      </c>
      <c r="G1678">
        <v>48.196703622855097</v>
      </c>
      <c r="H1678">
        <v>7.1422647608991898</v>
      </c>
      <c r="I1678">
        <v>-9.4791534007178004</v>
      </c>
      <c r="J1678">
        <v>7.48019191342906</v>
      </c>
      <c r="K1678">
        <v>39.026823907400399</v>
      </c>
      <c r="L1678">
        <v>36.226257422868002</v>
      </c>
      <c r="M1678">
        <v>59.676138682920303</v>
      </c>
      <c r="N1678">
        <v>2.6868858376109301</v>
      </c>
      <c r="O1678">
        <v>18.452666987025399</v>
      </c>
      <c r="P1678">
        <v>84.977777777777703</v>
      </c>
      <c r="Q1678">
        <v>1.3854377150639001E-2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Row],[Ticker]],[1]!Table2[[Symbol]:[Industry]],2,FALSE),"-")</f>
        <v>-</v>
      </c>
      <c r="D1679" t="s">
        <v>1545</v>
      </c>
      <c r="E1679">
        <v>653.17766456799995</v>
      </c>
      <c r="F1679">
        <v>28.24</v>
      </c>
      <c r="G1679">
        <v>5.9610288601157704</v>
      </c>
      <c r="H1679">
        <v>-5.3917221269451696</v>
      </c>
      <c r="I1679">
        <v>-28.087409443028498</v>
      </c>
      <c r="J1679">
        <v>-3.9800429179666099</v>
      </c>
      <c r="K1679">
        <v>27.218801632868999</v>
      </c>
      <c r="L1679">
        <v>26.7513343187406</v>
      </c>
      <c r="M1679">
        <v>58.284396568473802</v>
      </c>
      <c r="N1679">
        <v>2.17767221710394</v>
      </c>
      <c r="O1679">
        <v>30.665722379603402</v>
      </c>
      <c r="P1679">
        <v>37.420924574209202</v>
      </c>
      <c r="Q1679">
        <v>-1.7814359886942001E-2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Row],[Ticker]],[1]!Table2[[Symbol]:[Industry]],2,FALSE),"-")</f>
        <v>-</v>
      </c>
      <c r="D1680" t="s">
        <v>1448</v>
      </c>
      <c r="E1680">
        <v>652.58978246999902</v>
      </c>
      <c r="F1680">
        <v>1087.6500000000001</v>
      </c>
      <c r="G1680">
        <v>9.6031430413545298</v>
      </c>
      <c r="H1680">
        <v>7.0997409527302802</v>
      </c>
      <c r="I1680">
        <v>-10.138660780875901</v>
      </c>
      <c r="J1680">
        <v>-3.0220849600086401</v>
      </c>
      <c r="K1680">
        <v>1065.0714632187601</v>
      </c>
      <c r="L1680">
        <v>1005.59442262731</v>
      </c>
      <c r="M1680">
        <v>46.4843511220297</v>
      </c>
      <c r="N1680">
        <v>0.87208660550988204</v>
      </c>
      <c r="O1680">
        <v>14.6508527559416</v>
      </c>
      <c r="P1680">
        <v>40.341935483870898</v>
      </c>
      <c r="Q1680">
        <v>-4.5856841792200004E-3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Row],[Ticker]],[1]!Table2[[Symbol]:[Industry]],2,FALSE),"-")</f>
        <v>-</v>
      </c>
      <c r="D1681" t="s">
        <v>198</v>
      </c>
      <c r="E1681">
        <v>652.23327949999998</v>
      </c>
      <c r="F1681">
        <v>187</v>
      </c>
      <c r="G1681">
        <v>143.88153485838899</v>
      </c>
      <c r="H1681">
        <v>-11.823476670236801</v>
      </c>
      <c r="I1681">
        <v>1.5051766079142199</v>
      </c>
      <c r="J1681">
        <v>-7.4748528033574901</v>
      </c>
      <c r="K1681">
        <v>192.384354261331</v>
      </c>
      <c r="L1681">
        <v>163.26767734489701</v>
      </c>
      <c r="M1681">
        <v>34.120638040527801</v>
      </c>
      <c r="N1681">
        <v>0.34865541643984699</v>
      </c>
      <c r="O1681">
        <v>17.647058823529399</v>
      </c>
      <c r="Q1681">
        <v>0.12995616992190701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Row],[Ticker]],[1]!Table2[[Symbol]:[Industry]],2,FALSE),"-")</f>
        <v>-</v>
      </c>
      <c r="D1682" t="s">
        <v>1656</v>
      </c>
      <c r="E1682">
        <v>651.53970000000004</v>
      </c>
      <c r="F1682">
        <v>59.15</v>
      </c>
      <c r="G1682">
        <v>-9.5287977730442304</v>
      </c>
      <c r="H1682">
        <v>-6.3807905097288797</v>
      </c>
      <c r="I1682">
        <v>-3.8706322522151702</v>
      </c>
      <c r="J1682">
        <v>-6.4833636862308301</v>
      </c>
      <c r="K1682">
        <v>61.118916183673598</v>
      </c>
      <c r="L1682">
        <v>57.385892755868198</v>
      </c>
      <c r="M1682">
        <v>63.305866194264297</v>
      </c>
      <c r="N1682">
        <v>1.00027117625591</v>
      </c>
      <c r="O1682">
        <v>9.12933220625529</v>
      </c>
      <c r="P1682">
        <v>22.8452751817237</v>
      </c>
      <c r="Q1682">
        <v>-3.0371808196612001E-2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Row],[Ticker]],[1]!Table2[[Symbol]:[Industry]],2,FALSE),"-")</f>
        <v>-</v>
      </c>
      <c r="D1683" t="s">
        <v>548</v>
      </c>
      <c r="E1683">
        <v>651.24622550000004</v>
      </c>
      <c r="F1683">
        <v>552.5</v>
      </c>
      <c r="G1683">
        <v>112.91863650149899</v>
      </c>
      <c r="H1683">
        <v>18.2466772633286</v>
      </c>
      <c r="I1683">
        <v>54.788391089630103</v>
      </c>
      <c r="J1683">
        <v>38.738158296541798</v>
      </c>
      <c r="K1683">
        <v>423.86425430119698</v>
      </c>
      <c r="L1683">
        <v>350.674619495797</v>
      </c>
      <c r="M1683">
        <v>75.147092318555295</v>
      </c>
      <c r="N1683">
        <v>2.02959734079207</v>
      </c>
      <c r="O1683">
        <v>5.6651583710407101</v>
      </c>
      <c r="P1683">
        <v>153.03411953285999</v>
      </c>
      <c r="Q1683">
        <v>2.2228238219679002E-2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Row],[Ticker]],[1]!Table2[[Symbol]:[Industry]],2,FALSE),"-")</f>
        <v>-</v>
      </c>
      <c r="D1684" t="s">
        <v>628</v>
      </c>
      <c r="E1684">
        <v>648.95863999999995</v>
      </c>
      <c r="F1684">
        <v>424.6</v>
      </c>
      <c r="G1684">
        <v>270.51179600319102</v>
      </c>
      <c r="H1684">
        <v>-19.919139278695901</v>
      </c>
      <c r="I1684">
        <v>248.05974089767</v>
      </c>
      <c r="J1684">
        <v>-2.3313579696689399</v>
      </c>
      <c r="K1684">
        <v>362.375498569603</v>
      </c>
      <c r="L1684">
        <v>213.18705745325099</v>
      </c>
      <c r="M1684">
        <v>49.6214231840639</v>
      </c>
      <c r="N1684">
        <v>0.13283772621461201</v>
      </c>
      <c r="O1684">
        <v>22.468205369759701</v>
      </c>
      <c r="P1684">
        <v>399.529411764705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Row],[Ticker]],[1]!Table2[[Symbol]:[Industry]],2,FALSE),"-")</f>
        <v>-</v>
      </c>
      <c r="D1685" t="s">
        <v>553</v>
      </c>
      <c r="E1685">
        <v>648.58151669999995</v>
      </c>
      <c r="F1685">
        <v>46.93</v>
      </c>
      <c r="G1685">
        <v>-29.046385198686998</v>
      </c>
      <c r="H1685">
        <v>3.7412787269828001</v>
      </c>
      <c r="I1685">
        <v>-34.692527234615</v>
      </c>
      <c r="J1685">
        <v>-2.0112634423959501</v>
      </c>
      <c r="K1685">
        <v>45.596059378478202</v>
      </c>
      <c r="L1685">
        <v>46.492513184757698</v>
      </c>
      <c r="M1685">
        <v>57.716260243468497</v>
      </c>
      <c r="N1685">
        <v>1.57966496312516</v>
      </c>
      <c r="O1685">
        <v>35.520988706584198</v>
      </c>
      <c r="P1685">
        <v>18.6599241466498</v>
      </c>
      <c r="Q1685">
        <v>0.128636394129889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Row],[Ticker]],[1]!Table2[[Symbol]:[Industry]],2,FALSE),"-")</f>
        <v>-</v>
      </c>
      <c r="E1686">
        <v>644.94723203399997</v>
      </c>
      <c r="F1686">
        <v>43.14</v>
      </c>
      <c r="G1686">
        <v>1101.5527575495801</v>
      </c>
      <c r="H1686">
        <v>33.416528647020797</v>
      </c>
      <c r="I1686">
        <v>452.03943473281703</v>
      </c>
      <c r="J1686">
        <v>5.9818780823175404</v>
      </c>
      <c r="K1686">
        <v>30.374399803042401</v>
      </c>
      <c r="L1686">
        <v>17.238072131685801</v>
      </c>
      <c r="M1686">
        <v>98.835322325328804</v>
      </c>
      <c r="N1686">
        <v>1.1088863619853899</v>
      </c>
      <c r="O1686">
        <v>0</v>
      </c>
      <c r="P1686">
        <v>1562.8529104629199</v>
      </c>
      <c r="Q1686">
        <v>0.17620567569581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Row],[Ticker]],[1]!Table2[[Symbol]:[Industry]],2,FALSE),"-")</f>
        <v>-</v>
      </c>
      <c r="D1687" t="s">
        <v>231</v>
      </c>
      <c r="E1687">
        <v>644.43499999999995</v>
      </c>
      <c r="F1687">
        <v>585.85</v>
      </c>
      <c r="G1687">
        <v>102.984865118176</v>
      </c>
      <c r="H1687">
        <v>0.92245114835146902</v>
      </c>
      <c r="I1687">
        <v>69.586309542135794</v>
      </c>
      <c r="J1687">
        <v>-2.2510495942094901</v>
      </c>
      <c r="K1687">
        <v>558.48532187244598</v>
      </c>
      <c r="L1687">
        <v>414.09070792387502</v>
      </c>
      <c r="M1687">
        <v>45.6764332633797</v>
      </c>
      <c r="N1687">
        <v>0.43560547439835501</v>
      </c>
      <c r="O1687">
        <v>13.680976359136199</v>
      </c>
      <c r="P1687">
        <v>157.79977997799699</v>
      </c>
      <c r="Q1687">
        <v>0.237003364460323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Row],[Ticker]],[1]!Table2[[Symbol]:[Industry]],2,FALSE),"-")</f>
        <v>-</v>
      </c>
      <c r="D1688" t="s">
        <v>153</v>
      </c>
      <c r="E1688">
        <v>643.21670074999997</v>
      </c>
      <c r="F1688">
        <v>98.15</v>
      </c>
      <c r="G1688">
        <v>-53.4990612030535</v>
      </c>
      <c r="H1688">
        <v>-1.90177531642798</v>
      </c>
      <c r="I1688">
        <v>-41.187705422946799</v>
      </c>
      <c r="J1688">
        <v>0.65074292266004197</v>
      </c>
      <c r="K1688">
        <v>100.870882636708</v>
      </c>
      <c r="L1688">
        <v>113.37306533936599</v>
      </c>
      <c r="M1688">
        <v>46.1869290039836</v>
      </c>
      <c r="N1688">
        <v>1.1650423863988799</v>
      </c>
      <c r="O1688">
        <v>58.889454915944903</v>
      </c>
      <c r="P1688">
        <v>7.7387486278814599</v>
      </c>
      <c r="Q1688">
        <v>2.2423528673015999E-2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Row],[Ticker]],[1]!Table2[[Symbol]:[Industry]],2,FALSE),"-")</f>
        <v>-</v>
      </c>
      <c r="E1689">
        <v>642.32863699999996</v>
      </c>
      <c r="F1689">
        <v>441.5</v>
      </c>
      <c r="G1689">
        <v>-28.8062169422195</v>
      </c>
      <c r="H1689">
        <v>1.3782452309582101</v>
      </c>
      <c r="I1689">
        <v>-25.4737723726852</v>
      </c>
      <c r="J1689">
        <v>-2.9706393049995201</v>
      </c>
      <c r="K1689">
        <v>459.130829147116</v>
      </c>
      <c r="L1689">
        <v>440.46137285683398</v>
      </c>
      <c r="M1689">
        <v>39.959029865818898</v>
      </c>
      <c r="N1689">
        <v>0.23597188616199999</v>
      </c>
      <c r="O1689">
        <v>29.5583238958097</v>
      </c>
      <c r="P1689">
        <v>15.575916230366399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Row],[Ticker]],[1]!Table2[[Symbol]:[Industry]],2,FALSE),"-")</f>
        <v>-</v>
      </c>
      <c r="D1690" t="s">
        <v>287</v>
      </c>
      <c r="E1690">
        <v>637.45912499999997</v>
      </c>
      <c r="F1690">
        <v>138.75</v>
      </c>
      <c r="G1690">
        <v>-20.541403134119399</v>
      </c>
      <c r="H1690">
        <v>8.8969297077503509</v>
      </c>
      <c r="I1690">
        <v>-18.391601758052001</v>
      </c>
      <c r="J1690">
        <v>5.4574731200113096</v>
      </c>
      <c r="K1690">
        <v>128.15242611922301</v>
      </c>
      <c r="L1690">
        <v>125.30197940744</v>
      </c>
      <c r="M1690">
        <v>62.811986791136903</v>
      </c>
      <c r="N1690">
        <v>0.97057700146542003</v>
      </c>
      <c r="O1690">
        <v>10.198198198198201</v>
      </c>
      <c r="P1690">
        <v>38.749999999999901</v>
      </c>
      <c r="Q1690">
        <v>4.3777011804495003E-2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Row],[Ticker]],[1]!Table2[[Symbol]:[Industry]],2,FALSE),"-")</f>
        <v>-</v>
      </c>
      <c r="E1691">
        <v>636.76760000000002</v>
      </c>
      <c r="F1691">
        <v>1108</v>
      </c>
      <c r="G1691">
        <v>-27.4151265310926</v>
      </c>
      <c r="H1691">
        <v>10.152626023687599</v>
      </c>
      <c r="I1691">
        <v>-8.5122688797138899</v>
      </c>
      <c r="J1691">
        <v>2.3934683336062701</v>
      </c>
      <c r="K1691">
        <v>1044.66343045591</v>
      </c>
      <c r="L1691">
        <v>1014.97489677463</v>
      </c>
      <c r="M1691">
        <v>44.963455833728702</v>
      </c>
      <c r="N1691">
        <v>1.3117796612683501</v>
      </c>
      <c r="O1691">
        <v>66.227929207209598</v>
      </c>
      <c r="P1691">
        <v>38.3270911360799</v>
      </c>
      <c r="Q1691">
        <v>-7.3563291264212002E-2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Row],[Ticker]],[1]!Table2[[Symbol]:[Industry]],2,FALSE),"-")</f>
        <v>-</v>
      </c>
      <c r="D1692" t="s">
        <v>608</v>
      </c>
      <c r="E1692">
        <v>636.02902570000003</v>
      </c>
      <c r="F1692">
        <v>449.65</v>
      </c>
      <c r="G1692">
        <v>398.19229007325703</v>
      </c>
      <c r="H1692">
        <v>3.7104695815311901</v>
      </c>
      <c r="I1692">
        <v>128.53670792402801</v>
      </c>
      <c r="J1692">
        <v>3.9798962566964802</v>
      </c>
      <c r="K1692">
        <v>419.65925412026002</v>
      </c>
      <c r="L1692">
        <v>291.61374273201398</v>
      </c>
      <c r="M1692">
        <v>57.001026504253304</v>
      </c>
      <c r="N1692">
        <v>0.64363758852123099</v>
      </c>
      <c r="O1692">
        <v>12.9100411431113</v>
      </c>
      <c r="P1692">
        <v>465.95342983008101</v>
      </c>
      <c r="Q1692">
        <v>0.20101322309085901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Row],[Ticker]],[1]!Table2[[Symbol]:[Industry]],2,FALSE),"-")</f>
        <v>-</v>
      </c>
      <c r="D1693" t="s">
        <v>413</v>
      </c>
      <c r="E1693">
        <v>634.54878103500005</v>
      </c>
      <c r="F1693">
        <v>66.69</v>
      </c>
      <c r="G1693">
        <v>-18.380548128953102</v>
      </c>
      <c r="H1693">
        <v>-4.68238756132593</v>
      </c>
      <c r="I1693">
        <v>-30.396450948416501</v>
      </c>
      <c r="J1693">
        <v>-6.9270097485883699</v>
      </c>
      <c r="K1693">
        <v>69.2405355763226</v>
      </c>
      <c r="L1693">
        <v>70.510201806456607</v>
      </c>
      <c r="M1693">
        <v>42.6223094241765</v>
      </c>
      <c r="N1693">
        <v>0.56776311897896903</v>
      </c>
      <c r="O1693">
        <v>46.933573249362702</v>
      </c>
      <c r="P1693">
        <v>13.999999999999901</v>
      </c>
      <c r="Q1693">
        <v>-2.2714736302514998E-2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Row],[Ticker]],[1]!Table2[[Symbol]:[Industry]],2,FALSE),"-")</f>
        <v>-</v>
      </c>
      <c r="D1694" t="s">
        <v>628</v>
      </c>
      <c r="E1694">
        <v>632.77652609999996</v>
      </c>
      <c r="F1694">
        <v>347.35</v>
      </c>
      <c r="G1694">
        <v>263.97026497305399</v>
      </c>
      <c r="H1694">
        <v>7.2753253381219301</v>
      </c>
      <c r="I1694">
        <v>177.044514294208</v>
      </c>
      <c r="J1694">
        <v>11.102529380359099</v>
      </c>
      <c r="K1694">
        <v>267.32812405886801</v>
      </c>
      <c r="L1694">
        <v>186.65718292666901</v>
      </c>
      <c r="M1694">
        <v>77.548580153576395</v>
      </c>
      <c r="N1694">
        <v>1.04744440109246</v>
      </c>
      <c r="O1694">
        <v>0</v>
      </c>
      <c r="P1694">
        <v>303.89534883720899</v>
      </c>
      <c r="Q1694">
        <v>0.23029501995268101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Row],[Ticker]],[1]!Table2[[Symbol]:[Industry]],2,FALSE),"-")</f>
        <v>-</v>
      </c>
      <c r="D1695" t="s">
        <v>21</v>
      </c>
      <c r="E1695">
        <v>625.93768771600003</v>
      </c>
      <c r="F1695">
        <v>36.979999999999997</v>
      </c>
      <c r="G1695">
        <v>-20.046266087258299</v>
      </c>
      <c r="H1695">
        <v>-1.70636016406566</v>
      </c>
      <c r="I1695">
        <v>-54.765007239831803</v>
      </c>
      <c r="J1695">
        <v>8.42362372216474E-2</v>
      </c>
      <c r="K1695">
        <v>37.880175333438402</v>
      </c>
      <c r="L1695">
        <v>40.553612049448397</v>
      </c>
      <c r="M1695">
        <v>41.9175171645471</v>
      </c>
      <c r="N1695">
        <v>0.73734412190374499</v>
      </c>
      <c r="O1695">
        <v>72.796106003245001</v>
      </c>
      <c r="P1695">
        <v>22.247933884297499</v>
      </c>
      <c r="Q1695">
        <v>2.3970090780929001E-2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Row],[Ticker]],[1]!Table2[[Symbol]:[Industry]],2,FALSE),"-")</f>
        <v>-</v>
      </c>
      <c r="D1696" t="s">
        <v>924</v>
      </c>
      <c r="E1696">
        <v>624.97275000000002</v>
      </c>
      <c r="F1696">
        <v>250</v>
      </c>
      <c r="G1696">
        <v>86.455323543458206</v>
      </c>
      <c r="H1696">
        <v>32.243288114349703</v>
      </c>
      <c r="I1696">
        <v>54.301254608737302</v>
      </c>
      <c r="J1696">
        <v>1.5381770999434199</v>
      </c>
      <c r="K1696">
        <v>205.267109343741</v>
      </c>
      <c r="L1696">
        <v>159.483031739784</v>
      </c>
      <c r="M1696">
        <v>55.722721989108798</v>
      </c>
      <c r="N1696">
        <v>0.349482329299724</v>
      </c>
      <c r="O1696">
        <v>18.72</v>
      </c>
      <c r="P1696">
        <v>123.214285714285</v>
      </c>
      <c r="Q1696">
        <v>5.1458708459829999E-2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Row],[Ticker]],[1]!Table2[[Symbol]:[Industry]],2,FALSE),"-")</f>
        <v>-</v>
      </c>
      <c r="D1697" t="s">
        <v>351</v>
      </c>
      <c r="E1697">
        <v>624.78365550699903</v>
      </c>
      <c r="F1697">
        <v>127.57</v>
      </c>
      <c r="G1697">
        <v>72.396531205683999</v>
      </c>
      <c r="H1697">
        <v>-4.0122097491883304</v>
      </c>
      <c r="I1697">
        <v>-2.2513611610047</v>
      </c>
      <c r="J1697">
        <v>-1.6549625600480999</v>
      </c>
      <c r="K1697">
        <v>121.721848078845</v>
      </c>
      <c r="L1697">
        <v>101.844650340717</v>
      </c>
      <c r="M1697">
        <v>43.942286407502898</v>
      </c>
      <c r="N1697">
        <v>0.21953565852805701</v>
      </c>
      <c r="O1697">
        <v>15.8971545034098</v>
      </c>
      <c r="P1697">
        <v>103.948840927258</v>
      </c>
      <c r="Q1697">
        <v>0.101797513318429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Row],[Ticker]],[1]!Table2[[Symbol]:[Industry]],2,FALSE),"-")</f>
        <v>-</v>
      </c>
      <c r="D1698" t="s">
        <v>68</v>
      </c>
      <c r="E1698">
        <v>623.28912052500004</v>
      </c>
      <c r="F1698">
        <v>208.85</v>
      </c>
      <c r="G1698">
        <v>63.380555924079303</v>
      </c>
      <c r="H1698">
        <v>48.6959098007843</v>
      </c>
      <c r="I1698">
        <v>16.5886226864638</v>
      </c>
      <c r="J1698">
        <v>25.070462132538399</v>
      </c>
      <c r="K1698">
        <v>157.88793851106399</v>
      </c>
      <c r="L1698">
        <v>138.73979977098901</v>
      </c>
      <c r="M1698">
        <v>78.388321485068403</v>
      </c>
      <c r="N1698">
        <v>2.7689604313239999</v>
      </c>
      <c r="O1698">
        <v>9.0256164711515403</v>
      </c>
      <c r="P1698">
        <v>102.766990291262</v>
      </c>
      <c r="Q1698">
        <v>5.4543598717730998E-2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Row],[Ticker]],[1]!Table2[[Symbol]:[Industry]],2,FALSE),"-")</f>
        <v>-</v>
      </c>
      <c r="D1699" t="s">
        <v>124</v>
      </c>
      <c r="E1699">
        <v>622.68600000000004</v>
      </c>
      <c r="F1699">
        <v>354</v>
      </c>
      <c r="G1699">
        <v>-3.9674509069790802</v>
      </c>
      <c r="H1699">
        <v>-5.0555759671230502</v>
      </c>
      <c r="I1699">
        <v>2.15921163571304</v>
      </c>
      <c r="J1699">
        <v>8.4235497229141494</v>
      </c>
      <c r="K1699">
        <v>325.74729177984898</v>
      </c>
      <c r="L1699">
        <v>322.72500696984002</v>
      </c>
      <c r="M1699">
        <v>74.525603167914099</v>
      </c>
      <c r="N1699">
        <v>1.7253235703604299</v>
      </c>
      <c r="O1699">
        <v>20.6214689265536</v>
      </c>
      <c r="P1699">
        <v>40.671567653486903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Row],[Ticker]],[1]!Table2[[Symbol]:[Industry]],2,FALSE),"-")</f>
        <v>-</v>
      </c>
      <c r="D1700" t="s">
        <v>413</v>
      </c>
      <c r="E1700">
        <v>619.80483070000002</v>
      </c>
      <c r="F1700">
        <v>584.95000000000005</v>
      </c>
      <c r="G1700">
        <v>59.712581234191497</v>
      </c>
      <c r="H1700">
        <v>3.72711064655936</v>
      </c>
      <c r="I1700">
        <v>13.5448905641192</v>
      </c>
      <c r="J1700">
        <v>5.0918313966853903</v>
      </c>
      <c r="K1700">
        <v>548.88570974184597</v>
      </c>
      <c r="L1700">
        <v>473.55349333605301</v>
      </c>
      <c r="M1700">
        <v>55.1880287610567</v>
      </c>
      <c r="N1700">
        <v>0.73743918601034397</v>
      </c>
      <c r="O1700">
        <v>7.6929652107017699</v>
      </c>
      <c r="P1700">
        <v>91.786885245901601</v>
      </c>
      <c r="Q1700">
        <v>4.4942523174486E-2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Row],[Ticker]],[1]!Table2[[Symbol]:[Industry]],2,FALSE),"-")</f>
        <v>-</v>
      </c>
      <c r="D1701" t="s">
        <v>198</v>
      </c>
      <c r="E1701">
        <v>618.322221098</v>
      </c>
      <c r="F1701">
        <v>50.59</v>
      </c>
      <c r="G1701">
        <v>64.235505456348406</v>
      </c>
      <c r="H1701">
        <v>-0.67830518257869898</v>
      </c>
      <c r="I1701">
        <v>5.8936147935965799</v>
      </c>
      <c r="J1701">
        <v>9.1553682459706902</v>
      </c>
      <c r="K1701">
        <v>40.019079951987997</v>
      </c>
      <c r="L1701">
        <v>38.005000954326199</v>
      </c>
      <c r="M1701">
        <v>87.440289875241007</v>
      </c>
      <c r="N1701">
        <v>1.93895383154074</v>
      </c>
      <c r="O1701">
        <v>0</v>
      </c>
      <c r="P1701">
        <v>99.566074950690293</v>
      </c>
      <c r="Q1701">
        <v>6.8358430198817002E-2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Row],[Ticker]],[1]!Table2[[Symbol]:[Industry]],2,FALSE),"-")</f>
        <v>-</v>
      </c>
      <c r="D1702" t="s">
        <v>153</v>
      </c>
      <c r="E1702">
        <v>616.51545308999903</v>
      </c>
      <c r="F1702">
        <v>89.82</v>
      </c>
      <c r="G1702">
        <v>1.3955272340905001</v>
      </c>
      <c r="H1702">
        <v>-7.6215223618361902E-2</v>
      </c>
      <c r="I1702">
        <v>8.2510626970321592</v>
      </c>
      <c r="J1702">
        <v>-3.7509377065605198</v>
      </c>
      <c r="K1702">
        <v>87.367156043247405</v>
      </c>
      <c r="L1702">
        <v>79.856575999261807</v>
      </c>
      <c r="M1702">
        <v>50.832479290724301</v>
      </c>
      <c r="N1702">
        <v>0.855135757843555</v>
      </c>
      <c r="O1702">
        <v>18.570474281897098</v>
      </c>
      <c r="P1702">
        <v>56.571760604299797</v>
      </c>
      <c r="Q1702">
        <v>0.114062220034404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Row],[Ticker]],[1]!Table2[[Symbol]:[Industry]],2,FALSE),"-")</f>
        <v>-</v>
      </c>
      <c r="D1703" t="s">
        <v>95</v>
      </c>
      <c r="E1703">
        <v>615.6166905</v>
      </c>
      <c r="F1703">
        <v>294.95</v>
      </c>
      <c r="G1703">
        <v>741.189366096649</v>
      </c>
      <c r="H1703">
        <v>-19.906499670868001</v>
      </c>
      <c r="I1703">
        <v>38.573783999489599</v>
      </c>
      <c r="J1703">
        <v>-6.51599063038491</v>
      </c>
      <c r="K1703">
        <v>315.47949214437</v>
      </c>
      <c r="L1703">
        <v>233.872445810247</v>
      </c>
      <c r="M1703">
        <v>38.291750919663798</v>
      </c>
      <c r="N1703">
        <v>0.78498618850899504</v>
      </c>
      <c r="O1703">
        <v>34.480420410238999</v>
      </c>
      <c r="P1703">
        <v>767.49999999999898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Row],[Ticker]],[1]!Table2[[Symbol]:[Industry]],2,FALSE),"-")</f>
        <v>-</v>
      </c>
      <c r="D1704" t="s">
        <v>153</v>
      </c>
      <c r="E1704">
        <v>613.50981760000002</v>
      </c>
      <c r="F1704">
        <v>51.28</v>
      </c>
      <c r="G1704">
        <v>26.535863861180299</v>
      </c>
      <c r="H1704">
        <v>3.0560841791351798</v>
      </c>
      <c r="I1704">
        <v>-24.4053249007289</v>
      </c>
      <c r="J1704">
        <v>2.3659576608530402</v>
      </c>
      <c r="K1704">
        <v>51.113622512350403</v>
      </c>
      <c r="L1704">
        <v>48.9535202065764</v>
      </c>
      <c r="M1704">
        <v>43.945296184922597</v>
      </c>
      <c r="N1704">
        <v>1.54817447334674</v>
      </c>
      <c r="O1704">
        <v>41.088143525741003</v>
      </c>
      <c r="P1704">
        <v>67.581699346405202</v>
      </c>
      <c r="Q1704">
        <v>2.9994626810127E-2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Row],[Ticker]],[1]!Table2[[Symbol]:[Industry]],2,FALSE),"-")</f>
        <v>-</v>
      </c>
      <c r="D1705" t="s">
        <v>60</v>
      </c>
      <c r="E1705">
        <v>613.087805</v>
      </c>
      <c r="F1705">
        <v>291.35000000000002</v>
      </c>
      <c r="G1705">
        <v>-33.8185704112867</v>
      </c>
      <c r="H1705">
        <v>-2.7330868620252402</v>
      </c>
      <c r="I1705">
        <v>-14.777548894797301</v>
      </c>
      <c r="J1705">
        <v>-1.90625260318726</v>
      </c>
      <c r="K1705">
        <v>285.97265162840102</v>
      </c>
      <c r="M1705">
        <v>55.320233532735799</v>
      </c>
      <c r="N1705">
        <v>0.68715555334889</v>
      </c>
      <c r="O1705">
        <v>24.935644413935101</v>
      </c>
      <c r="P1705">
        <v>30.066964285714199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Row],[Ticker]],[1]!Table2[[Symbol]:[Industry]],2,FALSE),"-")</f>
        <v>-</v>
      </c>
      <c r="D1706" t="s">
        <v>46</v>
      </c>
      <c r="E1706">
        <v>612.54130740000005</v>
      </c>
      <c r="F1706">
        <v>266.97000000000003</v>
      </c>
      <c r="G1706">
        <v>-6.89470469981043</v>
      </c>
      <c r="H1706">
        <v>46.8432402575949</v>
      </c>
      <c r="I1706">
        <v>3.2820765757580701</v>
      </c>
      <c r="J1706">
        <v>8.0698603807721696</v>
      </c>
      <c r="K1706">
        <v>207.67063320849999</v>
      </c>
      <c r="M1706">
        <v>79.573464966765599</v>
      </c>
      <c r="N1706">
        <v>2.5768102277263898</v>
      </c>
      <c r="O1706">
        <v>4.4686668914110097</v>
      </c>
      <c r="P1706">
        <v>86.888344417220793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Row],[Ticker]],[1]!Table2[[Symbol]:[Industry]],2,FALSE),"-")</f>
        <v>-</v>
      </c>
      <c r="D1707" t="s">
        <v>133</v>
      </c>
      <c r="E1707">
        <v>612.51328288800005</v>
      </c>
      <c r="F1707">
        <v>45.63</v>
      </c>
      <c r="G1707">
        <v>39.015453053171399</v>
      </c>
      <c r="H1707">
        <v>-1.5485927360876299</v>
      </c>
      <c r="I1707">
        <v>-33.145257227650198</v>
      </c>
      <c r="J1707">
        <v>2.33895516721685</v>
      </c>
      <c r="K1707">
        <v>44.754771855208801</v>
      </c>
      <c r="L1707">
        <v>41.696696944818299</v>
      </c>
      <c r="M1707">
        <v>55.516418854179797</v>
      </c>
      <c r="N1707">
        <v>1.6577526060266199</v>
      </c>
      <c r="O1707">
        <v>29.300898531667698</v>
      </c>
      <c r="P1707">
        <v>72.514177693761795</v>
      </c>
      <c r="Q1707">
        <v>8.8008536575734E-2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Row],[Ticker]],[1]!Table2[[Symbol]:[Industry]],2,FALSE),"-")</f>
        <v>-</v>
      </c>
      <c r="D1708" t="s">
        <v>287</v>
      </c>
      <c r="E1708">
        <v>612.50183000000004</v>
      </c>
      <c r="F1708">
        <v>190.87</v>
      </c>
      <c r="G1708">
        <v>-19.649555389798898</v>
      </c>
      <c r="H1708">
        <v>5.6818981529597599</v>
      </c>
      <c r="I1708">
        <v>-21.213669037991401</v>
      </c>
      <c r="J1708">
        <v>-8.4504832150984005E-2</v>
      </c>
      <c r="K1708">
        <v>183.14062429280901</v>
      </c>
      <c r="L1708">
        <v>174.188188941021</v>
      </c>
      <c r="M1708">
        <v>51.764533203401101</v>
      </c>
      <c r="N1708">
        <v>1.2953938766530999</v>
      </c>
      <c r="O1708">
        <v>24.692198878818001</v>
      </c>
      <c r="P1708">
        <v>32.732962447844201</v>
      </c>
      <c r="Q1708">
        <v>1.6778157611384001E-2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Row],[Ticker]],[1]!Table2[[Symbol]:[Industry]],2,FALSE),"-")</f>
        <v>-</v>
      </c>
      <c r="D1709" t="s">
        <v>388</v>
      </c>
      <c r="E1709">
        <v>609.99321599999996</v>
      </c>
      <c r="F1709">
        <v>46.08</v>
      </c>
      <c r="G1709">
        <v>13.9633386993894</v>
      </c>
      <c r="H1709">
        <v>-2.5740184626135001</v>
      </c>
      <c r="I1709">
        <v>-22.1299442215924</v>
      </c>
      <c r="J1709">
        <v>9.6226218452977097</v>
      </c>
      <c r="K1709">
        <v>43.7937866904293</v>
      </c>
      <c r="L1709">
        <v>42.263883807423902</v>
      </c>
      <c r="M1709">
        <v>66.880944218306595</v>
      </c>
      <c r="N1709">
        <v>1.2557808111001101</v>
      </c>
      <c r="O1709">
        <v>17.4045138888889</v>
      </c>
      <c r="P1709">
        <v>43.551401869158802</v>
      </c>
      <c r="Q1709">
        <v>4.5564464003685003E-2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Row],[Ticker]],[1]!Table2[[Symbol]:[Industry]],2,FALSE),"-")</f>
        <v>-</v>
      </c>
      <c r="E1710">
        <v>609.20074999999997</v>
      </c>
      <c r="F1710">
        <v>673.15</v>
      </c>
      <c r="G1710">
        <v>-0.27463165320961302</v>
      </c>
      <c r="H1710">
        <v>0.23543250787820899</v>
      </c>
      <c r="I1710">
        <v>-13.2310257655774</v>
      </c>
      <c r="J1710">
        <v>-7.92254486046855</v>
      </c>
      <c r="K1710">
        <v>666.21158565632595</v>
      </c>
      <c r="L1710">
        <v>608.82270296346599</v>
      </c>
      <c r="M1710">
        <v>41.128437165576003</v>
      </c>
      <c r="N1710">
        <v>1.14847497779093</v>
      </c>
      <c r="O1710">
        <v>29.094555448265599</v>
      </c>
      <c r="P1710">
        <v>50.256696428571402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Row],[Ticker]],[1]!Table2[[Symbol]:[Industry]],2,FALSE),"-")</f>
        <v>-</v>
      </c>
      <c r="D1711" t="s">
        <v>686</v>
      </c>
      <c r="E1711">
        <v>608.35997404</v>
      </c>
      <c r="F1711">
        <v>23.66</v>
      </c>
      <c r="G1711">
        <v>17.957658779576501</v>
      </c>
      <c r="H1711">
        <v>14.075030836300099</v>
      </c>
      <c r="I1711">
        <v>-20.583293801141402</v>
      </c>
      <c r="J1711">
        <v>-0.27176320968689199</v>
      </c>
      <c r="K1711">
        <v>22.296253844833601</v>
      </c>
      <c r="L1711">
        <v>20.8298130470567</v>
      </c>
      <c r="M1711">
        <v>54.1848196916335</v>
      </c>
      <c r="N1711">
        <v>0.89688220545506203</v>
      </c>
      <c r="O1711">
        <v>20.456466610312699</v>
      </c>
      <c r="P1711">
        <v>54.136807817589499</v>
      </c>
      <c r="Q1711">
        <v>6.5549983775921999E-2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Row],[Ticker]],[1]!Table2[[Symbol]:[Industry]],2,FALSE),"-")</f>
        <v>-</v>
      </c>
      <c r="D1712" t="s">
        <v>413</v>
      </c>
      <c r="E1712">
        <v>607.74010021999902</v>
      </c>
      <c r="F1712">
        <v>2473.6999999999998</v>
      </c>
      <c r="G1712">
        <v>36.8783359815328</v>
      </c>
      <c r="H1712">
        <v>0.68558447556156799</v>
      </c>
      <c r="I1712">
        <v>15.2184301616225</v>
      </c>
      <c r="J1712">
        <v>4.0515296381960901</v>
      </c>
      <c r="K1712">
        <v>2117.7736073095498</v>
      </c>
      <c r="L1712">
        <v>1904.8131951744899</v>
      </c>
      <c r="M1712">
        <v>69.141907894988904</v>
      </c>
      <c r="N1712">
        <v>0.482726927140816</v>
      </c>
      <c r="O1712">
        <v>12.3418361159396</v>
      </c>
      <c r="P1712">
        <v>70.007903508470406</v>
      </c>
      <c r="Q1712">
        <v>-3.0201048034440001E-2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Row],[Ticker]],[1]!Table2[[Symbol]:[Industry]],2,FALSE),"-")</f>
        <v>-</v>
      </c>
      <c r="D1713" t="s">
        <v>400</v>
      </c>
      <c r="E1713">
        <v>607.05424831999903</v>
      </c>
      <c r="F1713">
        <v>121.16</v>
      </c>
      <c r="G1713">
        <v>28.526426799525101</v>
      </c>
      <c r="H1713">
        <v>12.3767798848854</v>
      </c>
      <c r="I1713">
        <v>-13.753209050448699</v>
      </c>
      <c r="J1713">
        <v>6.8726247276525703</v>
      </c>
      <c r="K1713">
        <v>112.919556452766</v>
      </c>
      <c r="L1713">
        <v>99.636340549272106</v>
      </c>
      <c r="M1713">
        <v>58.774684402290902</v>
      </c>
      <c r="N1713">
        <v>1.0222159403200599</v>
      </c>
      <c r="O1713">
        <v>13.065368108286499</v>
      </c>
      <c r="P1713">
        <v>75.213304410701298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Row],[Ticker]],[1]!Table2[[Symbol]:[Industry]],2,FALSE),"-")</f>
        <v>-</v>
      </c>
      <c r="D1714" t="s">
        <v>290</v>
      </c>
      <c r="E1714">
        <v>606.90474468999901</v>
      </c>
      <c r="F1714">
        <v>539.65</v>
      </c>
      <c r="G1714">
        <v>-22.732444902875599</v>
      </c>
      <c r="H1714">
        <v>-5.2859137819407698</v>
      </c>
      <c r="I1714">
        <v>-10.1094824425364</v>
      </c>
      <c r="J1714">
        <v>-2.1838370557881999</v>
      </c>
      <c r="K1714">
        <v>548.43480408632001</v>
      </c>
      <c r="L1714">
        <v>526.42902596703595</v>
      </c>
      <c r="M1714">
        <v>43.801317074085901</v>
      </c>
      <c r="N1714">
        <v>0.661373140323534</v>
      </c>
      <c r="O1714">
        <v>57.7294977458292</v>
      </c>
      <c r="P1714">
        <v>31.782661782661702</v>
      </c>
      <c r="Q1714">
        <v>0.10748211669531001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Row],[Ticker]],[1]!Table2[[Symbol]:[Industry]],2,FALSE),"-")</f>
        <v>-</v>
      </c>
      <c r="D1715" t="s">
        <v>296</v>
      </c>
      <c r="E1715">
        <v>606.72348544499903</v>
      </c>
      <c r="F1715">
        <v>546.95000000000005</v>
      </c>
      <c r="G1715">
        <v>-0.82021288694552597</v>
      </c>
      <c r="H1715">
        <v>22.974054671086499</v>
      </c>
      <c r="I1715">
        <v>-40.597955847992303</v>
      </c>
      <c r="J1715">
        <v>11.545721977363501</v>
      </c>
      <c r="K1715">
        <v>515.697738938111</v>
      </c>
      <c r="L1715">
        <v>529.91324331916496</v>
      </c>
      <c r="M1715">
        <v>57.478941073619097</v>
      </c>
      <c r="N1715">
        <v>0.72694819682771405</v>
      </c>
      <c r="O1715">
        <v>56.458542828412</v>
      </c>
      <c r="P1715">
        <v>43.199371645503298</v>
      </c>
      <c r="Q1715">
        <v>0.26490931313560701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Row],[Ticker]],[1]!Table2[[Symbol]:[Industry]],2,FALSE),"-")</f>
        <v>-</v>
      </c>
      <c r="D1716" t="s">
        <v>231</v>
      </c>
      <c r="E1716">
        <v>606.64625999999998</v>
      </c>
      <c r="F1716">
        <v>1911.6</v>
      </c>
      <c r="G1716">
        <v>654.07441484009701</v>
      </c>
      <c r="H1716">
        <v>45.127159915266198</v>
      </c>
      <c r="I1716">
        <v>440.8837422931</v>
      </c>
      <c r="J1716">
        <v>6.0331308922676401</v>
      </c>
      <c r="K1716">
        <v>1297.8839108268701</v>
      </c>
      <c r="L1716">
        <v>717.90695621500902</v>
      </c>
      <c r="M1716">
        <v>99.935804465769095</v>
      </c>
      <c r="N1716">
        <v>1.2025770275943299</v>
      </c>
      <c r="O1716">
        <v>0</v>
      </c>
      <c r="P1716">
        <v>819.03846153846098</v>
      </c>
      <c r="Q1716">
        <v>0.27427923070507398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Row],[Ticker]],[1]!Table2[[Symbol]:[Industry]],2,FALSE),"-")</f>
        <v>-</v>
      </c>
      <c r="D1717" t="s">
        <v>60</v>
      </c>
      <c r="E1717">
        <v>601.71996538500002</v>
      </c>
      <c r="F1717">
        <v>374.15</v>
      </c>
      <c r="G1717">
        <v>74.629215720709894</v>
      </c>
      <c r="H1717">
        <v>2.4134019902501902</v>
      </c>
      <c r="I1717">
        <v>-28.8841512558716</v>
      </c>
      <c r="J1717">
        <v>-5.2916960344977699</v>
      </c>
      <c r="K1717">
        <v>347.31388717414001</v>
      </c>
      <c r="L1717">
        <v>332.28510058116098</v>
      </c>
      <c r="M1717">
        <v>65.198999637693007</v>
      </c>
      <c r="N1717">
        <v>2.8467701520312398</v>
      </c>
      <c r="O1717">
        <v>25.6180676199385</v>
      </c>
      <c r="Q1717">
        <v>4.4602898817042998E-2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Row],[Ticker]],[1]!Table2[[Symbol]:[Industry]],2,FALSE),"-")</f>
        <v>-</v>
      </c>
      <c r="D1718" t="s">
        <v>46</v>
      </c>
      <c r="E1718">
        <v>600.84511746499902</v>
      </c>
      <c r="F1718">
        <v>244.15</v>
      </c>
      <c r="G1718">
        <v>192.215132567621</v>
      </c>
      <c r="H1718">
        <v>14.9989849876936</v>
      </c>
      <c r="I1718">
        <v>-43.058532511106002</v>
      </c>
      <c r="J1718">
        <v>8.8781946299260994</v>
      </c>
      <c r="K1718">
        <v>229.32623890881499</v>
      </c>
      <c r="M1718">
        <v>60.061675252100301</v>
      </c>
      <c r="N1718">
        <v>0.68561863732404005</v>
      </c>
      <c r="O1718">
        <v>90.640999385623502</v>
      </c>
      <c r="P1718">
        <v>234.45205479452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Row],[Ticker]],[1]!Table2[[Symbol]:[Industry]],2,FALSE),"-")</f>
        <v>-</v>
      </c>
      <c r="D1719" t="s">
        <v>732</v>
      </c>
      <c r="E1719">
        <v>599.22049201000004</v>
      </c>
      <c r="F1719">
        <v>79.23</v>
      </c>
      <c r="G1719">
        <v>39.338540255127697</v>
      </c>
      <c r="H1719">
        <v>0.67503739917958905</v>
      </c>
      <c r="I1719">
        <v>21.0309660177548</v>
      </c>
      <c r="J1719">
        <v>1.1973164497693101</v>
      </c>
      <c r="K1719">
        <v>75.058474364701794</v>
      </c>
      <c r="L1719">
        <v>64.5764778875769</v>
      </c>
      <c r="M1719">
        <v>47.3837917882664</v>
      </c>
      <c r="N1719">
        <v>0.81041249254405501</v>
      </c>
      <c r="O1719">
        <v>1.72914300138835</v>
      </c>
      <c r="P1719">
        <v>76.655518394648794</v>
      </c>
      <c r="Q1719">
        <v>1.14306047313E-3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Row],[Ticker]],[1]!Table2[[Symbol]:[Industry]],2,FALSE),"-")</f>
        <v>-</v>
      </c>
      <c r="D1720" t="s">
        <v>287</v>
      </c>
      <c r="E1720">
        <v>598.63342814999999</v>
      </c>
      <c r="F1720">
        <v>611.85</v>
      </c>
      <c r="G1720">
        <v>-22.077243784099799</v>
      </c>
      <c r="H1720">
        <v>10.0914219624835</v>
      </c>
      <c r="I1720">
        <v>3.9595832344057098</v>
      </c>
      <c r="J1720">
        <v>2.8105090647270301</v>
      </c>
      <c r="K1720">
        <v>572.73473911488099</v>
      </c>
      <c r="L1720">
        <v>541.38186521667103</v>
      </c>
      <c r="M1720">
        <v>54.669970679752701</v>
      </c>
      <c r="N1720">
        <v>1.05224243437091</v>
      </c>
      <c r="O1720">
        <v>13.3284301707934</v>
      </c>
      <c r="P1720">
        <v>37.155346334902497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Row],[Ticker]],[1]!Table2[[Symbol]:[Industry]],2,FALSE),"-")</f>
        <v>-</v>
      </c>
      <c r="D1721" t="s">
        <v>77</v>
      </c>
      <c r="E1721">
        <v>598.62831555599996</v>
      </c>
      <c r="F1721">
        <v>203.79</v>
      </c>
      <c r="G1721">
        <v>-19.725905869877401</v>
      </c>
      <c r="H1721">
        <v>-5.9129700855977898</v>
      </c>
      <c r="I1721">
        <v>-21.020275157484001</v>
      </c>
      <c r="J1721">
        <v>1.05653722424188</v>
      </c>
      <c r="K1721">
        <v>193.969693232682</v>
      </c>
      <c r="L1721">
        <v>194.80828897202599</v>
      </c>
      <c r="M1721">
        <v>62.4084838532142</v>
      </c>
      <c r="N1721">
        <v>1.0484088717454101</v>
      </c>
      <c r="O1721">
        <v>13.818146130820899</v>
      </c>
      <c r="P1721">
        <v>32.073882047958499</v>
      </c>
      <c r="Q1721">
        <v>-0.130260990651066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Row],[Ticker]],[1]!Table2[[Symbol]:[Industry]],2,FALSE),"-")</f>
        <v>-</v>
      </c>
      <c r="D1722" t="s">
        <v>133</v>
      </c>
      <c r="E1722">
        <v>596.96339780000005</v>
      </c>
      <c r="F1722">
        <v>42.35</v>
      </c>
      <c r="G1722">
        <v>183.94577635306001</v>
      </c>
      <c r="H1722">
        <v>-6.5381144335726296</v>
      </c>
      <c r="I1722">
        <v>155.76078674568001</v>
      </c>
      <c r="J1722">
        <v>-8.6065204593377604</v>
      </c>
      <c r="K1722">
        <v>43.224108369471701</v>
      </c>
      <c r="L1722">
        <v>31.449850663187199</v>
      </c>
      <c r="M1722">
        <v>30.967804062153199</v>
      </c>
      <c r="N1722">
        <v>1.66232729487068</v>
      </c>
      <c r="O1722">
        <v>25.171192443919701</v>
      </c>
      <c r="P1722">
        <v>225.76923076923001</v>
      </c>
      <c r="Q1722">
        <v>1.7869977638526002E-2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Row],[Ticker]],[1]!Table2[[Symbol]:[Industry]],2,FALSE),"-")</f>
        <v>-</v>
      </c>
      <c r="D1723" t="s">
        <v>303</v>
      </c>
      <c r="E1723">
        <v>595.72445544499999</v>
      </c>
      <c r="F1723">
        <v>224.53</v>
      </c>
      <c r="G1723">
        <v>-30.541813259289601</v>
      </c>
      <c r="H1723">
        <v>-5.3218268669241198</v>
      </c>
      <c r="I1723">
        <v>-44.746335670504401</v>
      </c>
      <c r="J1723">
        <v>7.7623575013205901</v>
      </c>
      <c r="K1723">
        <v>229.28285240642401</v>
      </c>
      <c r="L1723">
        <v>242.38020952007801</v>
      </c>
      <c r="M1723">
        <v>61.194033526544104</v>
      </c>
      <c r="N1723">
        <v>0.85730056562358603</v>
      </c>
      <c r="O1723">
        <v>65.679419231283106</v>
      </c>
      <c r="P1723">
        <v>20.262453133369</v>
      </c>
      <c r="Q1723">
        <v>0.13996966706901301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Row],[Ticker]],[1]!Table2[[Symbol]:[Industry]],2,FALSE),"-")</f>
        <v>-</v>
      </c>
      <c r="D1724" t="s">
        <v>198</v>
      </c>
      <c r="E1724">
        <v>595.53576120000002</v>
      </c>
      <c r="F1724">
        <v>766.55</v>
      </c>
      <c r="G1724">
        <v>-5.5931859894901201</v>
      </c>
      <c r="H1724">
        <v>-1.87035303188851</v>
      </c>
      <c r="I1724">
        <v>-12.2495918825592</v>
      </c>
      <c r="J1724">
        <v>1.0670674632677399</v>
      </c>
      <c r="K1724">
        <v>693.254666678474</v>
      </c>
      <c r="L1724">
        <v>542.79544946107296</v>
      </c>
      <c r="M1724">
        <v>72.794479082948499</v>
      </c>
      <c r="N1724">
        <v>1</v>
      </c>
      <c r="Q1724">
        <v>-5.0546889445763001E-2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Row],[Ticker]],[1]!Table2[[Symbol]:[Industry]],2,FALSE),"-")</f>
        <v>-</v>
      </c>
      <c r="D1725" t="s">
        <v>46</v>
      </c>
      <c r="E1725">
        <v>590.35080000000005</v>
      </c>
      <c r="F1725">
        <v>159.9</v>
      </c>
      <c r="G1725">
        <v>-28.643885796826901</v>
      </c>
      <c r="H1725">
        <v>-10.363080630632799</v>
      </c>
      <c r="I1725">
        <v>-13.4190298294354</v>
      </c>
      <c r="J1725">
        <v>0.54698957991716302</v>
      </c>
      <c r="K1725">
        <v>165.480066386065</v>
      </c>
      <c r="L1725">
        <v>143.40668101709699</v>
      </c>
      <c r="M1725">
        <v>47.616310151125703</v>
      </c>
      <c r="N1725">
        <v>0.38578120112588499</v>
      </c>
      <c r="O1725">
        <v>36.397748592870499</v>
      </c>
      <c r="P1725">
        <v>19.194931047335</v>
      </c>
      <c r="Q1725">
        <v>8.7290325949299002E-2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Row],[Ticker]],[1]!Table2[[Symbol]:[Industry]],2,FALSE),"-")</f>
        <v>-</v>
      </c>
      <c r="D1726" t="s">
        <v>513</v>
      </c>
      <c r="E1726">
        <v>589.68191609999997</v>
      </c>
      <c r="F1726">
        <v>35.5</v>
      </c>
      <c r="G1726">
        <v>98.491476914591701</v>
      </c>
      <c r="H1726">
        <v>40.429749875735197</v>
      </c>
      <c r="I1726">
        <v>55.077970197510901</v>
      </c>
      <c r="J1726">
        <v>19.547824885018201</v>
      </c>
      <c r="K1726">
        <v>24.585751441813901</v>
      </c>
      <c r="L1726">
        <v>19.656133590063501</v>
      </c>
      <c r="M1726">
        <v>91.133203154484406</v>
      </c>
      <c r="N1726">
        <v>1.49294352462421</v>
      </c>
      <c r="O1726">
        <v>0</v>
      </c>
      <c r="P1726">
        <v>169.961977186311</v>
      </c>
      <c r="Q1726">
        <v>9.1927475121215005E-2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Row],[Ticker]],[1]!Table2[[Symbol]:[Industry]],2,FALSE),"-")</f>
        <v>-</v>
      </c>
      <c r="D1727" t="s">
        <v>21</v>
      </c>
      <c r="E1727">
        <v>588.52386066499901</v>
      </c>
      <c r="F1727">
        <v>189.05</v>
      </c>
      <c r="G1727">
        <v>19.2243930404526</v>
      </c>
      <c r="H1727">
        <v>6.2827615796444496</v>
      </c>
      <c r="I1727">
        <v>-14.1806403043723</v>
      </c>
      <c r="J1727">
        <v>-2.8106301592002301</v>
      </c>
      <c r="K1727">
        <v>176.813879831131</v>
      </c>
      <c r="L1727">
        <v>163.53607674977101</v>
      </c>
      <c r="M1727">
        <v>44.614470142094298</v>
      </c>
      <c r="N1727">
        <v>2.8138066319909298</v>
      </c>
      <c r="O1727">
        <v>14.863792647447699</v>
      </c>
      <c r="P1727">
        <v>58.732157850545697</v>
      </c>
      <c r="Q1727">
        <v>-8.8734350640359994E-3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Row],[Ticker]],[1]!Table2[[Symbol]:[Industry]],2,FALSE),"-")</f>
        <v>-</v>
      </c>
      <c r="D1728" t="s">
        <v>628</v>
      </c>
      <c r="E1728">
        <v>588</v>
      </c>
      <c r="F1728">
        <v>490</v>
      </c>
      <c r="G1728">
        <v>179.366221991846</v>
      </c>
      <c r="H1728">
        <v>-12.2033424562041</v>
      </c>
      <c r="I1728">
        <v>42.862158377911904</v>
      </c>
      <c r="J1728">
        <v>-1.6920610585561799</v>
      </c>
      <c r="K1728">
        <v>460.72861024333997</v>
      </c>
      <c r="L1728">
        <v>360.07212863237203</v>
      </c>
      <c r="M1728">
        <v>49.033577989523899</v>
      </c>
      <c r="N1728">
        <v>0.23225529213249799</v>
      </c>
      <c r="O1728">
        <v>13.979591836734601</v>
      </c>
      <c r="P1728">
        <v>212.49999999999901</v>
      </c>
      <c r="Q1728">
        <v>4.4737895725281002E-2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Row],[Ticker]],[1]!Table2[[Symbol]:[Industry]],2,FALSE),"-")</f>
        <v>-</v>
      </c>
      <c r="D1729" t="s">
        <v>548</v>
      </c>
      <c r="E1729">
        <v>587.67843123</v>
      </c>
      <c r="F1729">
        <v>788.7</v>
      </c>
      <c r="G1729">
        <v>80.065423351041403</v>
      </c>
      <c r="H1729">
        <v>24.334967035296899</v>
      </c>
      <c r="I1729">
        <v>56.1641656239509</v>
      </c>
      <c r="J1729">
        <v>2.3641278099413299</v>
      </c>
      <c r="K1729">
        <v>665.86059542276098</v>
      </c>
      <c r="L1729">
        <v>547.64092600358902</v>
      </c>
      <c r="M1729">
        <v>84.435429925316896</v>
      </c>
      <c r="N1729">
        <v>0.84135951817152199</v>
      </c>
      <c r="O1729">
        <v>1.1791555724609899</v>
      </c>
      <c r="P1729">
        <v>141.451094443594</v>
      </c>
      <c r="Q1729">
        <v>5.0387091953296E-2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Row],[Ticker]],[1]!Table2[[Symbol]:[Industry]],2,FALSE),"-")</f>
        <v>-</v>
      </c>
      <c r="D1730" t="s">
        <v>258</v>
      </c>
      <c r="E1730">
        <v>586.79875388999994</v>
      </c>
      <c r="F1730">
        <v>1489.9</v>
      </c>
      <c r="G1730">
        <v>116.19706089658401</v>
      </c>
      <c r="H1730">
        <v>-10.6443929499659</v>
      </c>
      <c r="I1730">
        <v>6.0626644635882601</v>
      </c>
      <c r="J1730">
        <v>-1.54633800587671</v>
      </c>
      <c r="K1730">
        <v>1478.46320524882</v>
      </c>
      <c r="L1730">
        <v>1208.9054078669401</v>
      </c>
      <c r="M1730">
        <v>46.989188490284</v>
      </c>
      <c r="N1730">
        <v>0.60055580303788902</v>
      </c>
      <c r="O1730">
        <v>12.020941002751799</v>
      </c>
      <c r="P1730">
        <v>156.61384774371299</v>
      </c>
      <c r="Q1730">
        <v>0.166743525710042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Row],[Ticker]],[1]!Table2[[Symbol]:[Industry]],2,FALSE),"-")</f>
        <v>-</v>
      </c>
      <c r="D1731" t="s">
        <v>60</v>
      </c>
      <c r="E1731">
        <v>585.09770000000003</v>
      </c>
      <c r="F1731">
        <v>134.66</v>
      </c>
      <c r="G1731">
        <v>-45.940595108960501</v>
      </c>
      <c r="H1731">
        <v>-6.13238756132594</v>
      </c>
      <c r="I1731">
        <v>-48.265277855036999</v>
      </c>
      <c r="J1731">
        <v>-3.4133754455046499</v>
      </c>
      <c r="K1731">
        <v>142.541433017386</v>
      </c>
      <c r="M1731">
        <v>39.942724072554498</v>
      </c>
      <c r="N1731">
        <v>0.84652236896913802</v>
      </c>
      <c r="O1731">
        <v>59.624238823704097</v>
      </c>
      <c r="P1731">
        <v>4.1453982985305302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Row],[Ticker]],[1]!Table2[[Symbol]:[Industry]],2,FALSE),"-")</f>
        <v>-</v>
      </c>
      <c r="D1732" t="s">
        <v>978</v>
      </c>
      <c r="E1732">
        <v>584.38654770000005</v>
      </c>
      <c r="F1732">
        <v>51.54</v>
      </c>
      <c r="G1732">
        <v>52.028466442670499</v>
      </c>
      <c r="H1732">
        <v>14.0307656320639</v>
      </c>
      <c r="I1732">
        <v>19.547499843056201</v>
      </c>
      <c r="J1732">
        <v>6.2960846947946703</v>
      </c>
      <c r="K1732">
        <v>45.492377837810302</v>
      </c>
      <c r="L1732">
        <v>39.222414047793301</v>
      </c>
      <c r="M1732">
        <v>59.297802331172498</v>
      </c>
      <c r="N1732">
        <v>0.92628457426406297</v>
      </c>
      <c r="O1732">
        <v>5.7431121459060996</v>
      </c>
      <c r="P1732">
        <v>82.7659574468085</v>
      </c>
      <c r="Q1732">
        <v>6.6367841448924006E-2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Row],[Ticker]],[1]!Table2[[Symbol]:[Industry]],2,FALSE),"-")</f>
        <v>-</v>
      </c>
      <c r="E1733">
        <v>583.82114999999999</v>
      </c>
      <c r="F1733">
        <v>135.05000000000001</v>
      </c>
      <c r="G1733">
        <v>1.2153339908895899</v>
      </c>
      <c r="H1733">
        <v>-17.9111520400904</v>
      </c>
      <c r="I1733">
        <v>6.4924821606001197</v>
      </c>
      <c r="J1733">
        <v>-1.4441150264663101</v>
      </c>
      <c r="K1733">
        <v>126.92387179766</v>
      </c>
      <c r="L1733">
        <v>117.43252180220701</v>
      </c>
      <c r="M1733">
        <v>60.965848405380001</v>
      </c>
      <c r="N1733">
        <v>1.31427114981967</v>
      </c>
      <c r="O1733">
        <v>18.067382450943999</v>
      </c>
      <c r="P1733">
        <v>62.124849939976002</v>
      </c>
      <c r="Q1733">
        <v>0.12153377751779799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Row],[Ticker]],[1]!Table2[[Symbol]:[Industry]],2,FALSE),"-")</f>
        <v>-</v>
      </c>
      <c r="D1734" t="s">
        <v>717</v>
      </c>
      <c r="E1734">
        <v>583.78304000000003</v>
      </c>
      <c r="F1734">
        <v>400</v>
      </c>
      <c r="G1734">
        <v>-42.654877341601797</v>
      </c>
      <c r="H1734">
        <v>-0.318200710114864</v>
      </c>
      <c r="I1734">
        <v>-8.0229011083260797</v>
      </c>
      <c r="J1734">
        <v>2.0340348986763002</v>
      </c>
      <c r="K1734">
        <v>388.44447491417498</v>
      </c>
      <c r="L1734">
        <v>399.112640706994</v>
      </c>
      <c r="M1734">
        <v>53.704034759143497</v>
      </c>
      <c r="N1734">
        <v>0.51214538633436202</v>
      </c>
      <c r="O1734">
        <v>24.987500000000001</v>
      </c>
      <c r="P1734">
        <v>32.450331125827802</v>
      </c>
      <c r="Q1734">
        <v>-1.3613755683609999E-3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Row],[Ticker]],[1]!Table2[[Symbol]:[Industry]],2,FALSE),"-")</f>
        <v>-</v>
      </c>
      <c r="D1735" t="s">
        <v>198</v>
      </c>
      <c r="E1735">
        <v>583.09489599999995</v>
      </c>
      <c r="F1735">
        <v>478.7</v>
      </c>
      <c r="G1735">
        <v>32.646696330752299</v>
      </c>
      <c r="H1735">
        <v>-14.871501952469799</v>
      </c>
      <c r="I1735">
        <v>-23.8905133364525</v>
      </c>
      <c r="J1735">
        <v>-3.1003760104273002</v>
      </c>
      <c r="K1735">
        <v>506.69799106384301</v>
      </c>
      <c r="L1735">
        <v>474.39190454130397</v>
      </c>
      <c r="M1735">
        <v>42.238083389108397</v>
      </c>
      <c r="N1735">
        <v>1.5295607161949301</v>
      </c>
      <c r="O1735">
        <v>33.8729893461458</v>
      </c>
      <c r="P1735">
        <v>69.361401026003904</v>
      </c>
      <c r="Q1735">
        <v>0.14765472877574401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Row],[Ticker]],[1]!Table2[[Symbol]:[Industry]],2,FALSE),"-")</f>
        <v>-</v>
      </c>
      <c r="D1736" t="s">
        <v>296</v>
      </c>
      <c r="E1736">
        <v>582.69797040000003</v>
      </c>
      <c r="F1736">
        <v>530.4</v>
      </c>
      <c r="G1736">
        <v>21.391955904502598</v>
      </c>
      <c r="H1736">
        <v>37.238734688743598</v>
      </c>
      <c r="I1736">
        <v>32.856347799540202</v>
      </c>
      <c r="J1736">
        <v>19.330274255937699</v>
      </c>
      <c r="O1736">
        <v>0</v>
      </c>
      <c r="P1736">
        <v>55.087719298245602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Row],[Ticker]],[1]!Table2[[Symbol]:[Industry]],2,FALSE),"-")</f>
        <v>-</v>
      </c>
      <c r="E1737">
        <v>582.68657700000006</v>
      </c>
      <c r="F1737">
        <v>506</v>
      </c>
      <c r="G1737">
        <v>56.210907094534498</v>
      </c>
      <c r="H1737">
        <v>-8.4797360461744198</v>
      </c>
      <c r="I1737">
        <v>17.614490975980399</v>
      </c>
      <c r="J1737">
        <v>-0.73495083134447203</v>
      </c>
      <c r="K1737">
        <v>513.12904808732901</v>
      </c>
      <c r="L1737">
        <v>413.93525336903502</v>
      </c>
      <c r="M1737">
        <v>47.031176705985501</v>
      </c>
      <c r="N1737">
        <v>0.59096405408376296</v>
      </c>
      <c r="O1737">
        <v>21.936758893280601</v>
      </c>
      <c r="P1737">
        <v>173.07069616837501</v>
      </c>
      <c r="Q1737">
        <v>0.197622524831294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Row],[Ticker]],[1]!Table2[[Symbol]:[Industry]],2,FALSE),"-")</f>
        <v>-</v>
      </c>
      <c r="D1738" t="s">
        <v>258</v>
      </c>
      <c r="E1738">
        <v>581.68102015500006</v>
      </c>
      <c r="F1738">
        <v>88.15</v>
      </c>
      <c r="G1738">
        <v>47.503595345661601</v>
      </c>
      <c r="H1738">
        <v>43.502038668182202</v>
      </c>
      <c r="I1738">
        <v>52.484813420692497</v>
      </c>
      <c r="J1738">
        <v>17.527897830690101</v>
      </c>
      <c r="K1738">
        <v>66.581100460152896</v>
      </c>
      <c r="L1738">
        <v>58.665155571778499</v>
      </c>
      <c r="M1738">
        <v>83.064310469333904</v>
      </c>
      <c r="N1738">
        <v>2.3685434908370802</v>
      </c>
      <c r="O1738">
        <v>6.0692002268859699</v>
      </c>
      <c r="P1738">
        <v>128.90158400415399</v>
      </c>
      <c r="Q1738">
        <v>0.14528690009075501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Row],[Ticker]],[1]!Table2[[Symbol]:[Industry]],2,FALSE),"-")</f>
        <v>-</v>
      </c>
      <c r="D1739" t="s">
        <v>258</v>
      </c>
      <c r="E1739">
        <v>581.44590000000005</v>
      </c>
      <c r="F1739">
        <v>1451.8</v>
      </c>
      <c r="G1739">
        <v>35.9107192448703</v>
      </c>
      <c r="H1739">
        <v>1.4269474770372199</v>
      </c>
      <c r="I1739">
        <v>-19.926333541493499</v>
      </c>
      <c r="J1739">
        <v>-0.88550021626465703</v>
      </c>
      <c r="K1739">
        <v>1423.25358480718</v>
      </c>
      <c r="L1739">
        <v>1325.0865881494501</v>
      </c>
      <c r="M1739">
        <v>53.572650918899797</v>
      </c>
      <c r="N1739">
        <v>0.96529732223312903</v>
      </c>
      <c r="O1739">
        <v>14.4062543050006</v>
      </c>
      <c r="P1739">
        <v>71.8106508875739</v>
      </c>
      <c r="Q1739">
        <v>7.5155899290753003E-2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Row],[Ticker]],[1]!Table2[[Symbol]:[Industry]],2,FALSE),"-")</f>
        <v>-</v>
      </c>
      <c r="E1740">
        <v>580.79182000000003</v>
      </c>
      <c r="F1740">
        <v>1010.6</v>
      </c>
      <c r="G1740">
        <v>-15.7719409856581</v>
      </c>
      <c r="H1740">
        <v>17.658625932788301</v>
      </c>
      <c r="I1740">
        <v>-4.30754909062063</v>
      </c>
      <c r="J1740">
        <v>-2.54252979047238</v>
      </c>
      <c r="M1740">
        <v>39.882005589710097</v>
      </c>
      <c r="O1740">
        <v>40.317633089253803</v>
      </c>
      <c r="P1740">
        <v>16.060867068619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Row],[Ticker]],[1]!Table2[[Symbol]:[Industry]],2,FALSE),"-")</f>
        <v>-</v>
      </c>
      <c r="D1741" t="s">
        <v>46</v>
      </c>
      <c r="E1741">
        <v>580.24065800000005</v>
      </c>
      <c r="F1741">
        <v>483.55</v>
      </c>
      <c r="G1741">
        <v>242.108413715697</v>
      </c>
      <c r="H1741">
        <v>-0.17261837728058799</v>
      </c>
      <c r="I1741">
        <v>253.57280561073401</v>
      </c>
      <c r="J1741">
        <v>3.0174584001453901</v>
      </c>
      <c r="K1741">
        <v>404.98352647739301</v>
      </c>
      <c r="M1741">
        <v>49.215191608437301</v>
      </c>
      <c r="N1741">
        <v>0.42660760987549901</v>
      </c>
      <c r="O1741">
        <v>26.129666011787801</v>
      </c>
      <c r="P1741">
        <v>293.130081300813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Row],[Ticker]],[1]!Table2[[Symbol]:[Industry]],2,FALSE),"-")</f>
        <v>-</v>
      </c>
      <c r="D1742" t="s">
        <v>548</v>
      </c>
      <c r="E1742">
        <v>579.824208</v>
      </c>
      <c r="F1742">
        <v>156.27000000000001</v>
      </c>
      <c r="G1742">
        <v>-28.225020044449899</v>
      </c>
      <c r="H1742">
        <v>-5.42348170890864</v>
      </c>
      <c r="I1742">
        <v>-16.760628149412401</v>
      </c>
      <c r="J1742">
        <v>2.6643289246083302</v>
      </c>
      <c r="M1742">
        <v>64.755270654738396</v>
      </c>
      <c r="O1742">
        <v>11.2433608498112</v>
      </c>
      <c r="P1742">
        <v>8.6868827375156492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Row],[Ticker]],[1]!Table2[[Symbol]:[Industry]],2,FALSE),"-")</f>
        <v>-</v>
      </c>
      <c r="D1743" t="s">
        <v>628</v>
      </c>
      <c r="E1743">
        <v>579.65187837200006</v>
      </c>
      <c r="F1743">
        <v>169.33</v>
      </c>
      <c r="G1743">
        <v>-11.2766665120458</v>
      </c>
      <c r="H1743">
        <v>8.9846111106528106</v>
      </c>
      <c r="I1743">
        <v>-5.6010807179901398</v>
      </c>
      <c r="J1743">
        <v>4.3829778716469701</v>
      </c>
      <c r="K1743">
        <v>159.141597700847</v>
      </c>
      <c r="L1743">
        <v>152.627037501073</v>
      </c>
      <c r="M1743">
        <v>54.578715897743301</v>
      </c>
      <c r="N1743">
        <v>1.3615775657996501</v>
      </c>
      <c r="O1743">
        <v>7.8308628122600803</v>
      </c>
      <c r="P1743">
        <v>27.267944381811301</v>
      </c>
      <c r="Q1743">
        <v>2.9737639538363999E-2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Row],[Ticker]],[1]!Table2[[Symbol]:[Industry]],2,FALSE),"-")</f>
        <v>-</v>
      </c>
      <c r="D1744" t="s">
        <v>258</v>
      </c>
      <c r="E1744">
        <v>579.327269739999</v>
      </c>
      <c r="F1744">
        <v>526.45000000000005</v>
      </c>
      <c r="G1744">
        <v>135.779373724414</v>
      </c>
      <c r="H1744">
        <v>-10.250160542077801</v>
      </c>
      <c r="I1744">
        <v>91.160410310215894</v>
      </c>
      <c r="J1744">
        <v>4.6018585711513698</v>
      </c>
      <c r="K1744">
        <v>535.521789681428</v>
      </c>
      <c r="L1744">
        <v>435.66890565604598</v>
      </c>
      <c r="M1744">
        <v>57.949854283921901</v>
      </c>
      <c r="N1744">
        <v>1.14982901745899</v>
      </c>
      <c r="O1744">
        <v>27.077595213220601</v>
      </c>
      <c r="P1744">
        <v>185.18418201516701</v>
      </c>
      <c r="Q1744">
        <v>0.116319583081278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Row],[Ticker]],[1]!Table2[[Symbol]:[Industry]],2,FALSE),"-")</f>
        <v>-</v>
      </c>
      <c r="D1745" t="s">
        <v>548</v>
      </c>
      <c r="E1745">
        <v>578.849275584</v>
      </c>
      <c r="F1745">
        <v>132.47999999999999</v>
      </c>
      <c r="G1745">
        <v>-16.5963481890645</v>
      </c>
      <c r="H1745">
        <v>-0.48169722602021903</v>
      </c>
      <c r="I1745">
        <v>-14.672328964834399</v>
      </c>
      <c r="J1745">
        <v>3.61187692922408</v>
      </c>
      <c r="K1745">
        <v>124.211119395634</v>
      </c>
      <c r="L1745">
        <v>123.87575076280601</v>
      </c>
      <c r="M1745">
        <v>68.956929248623695</v>
      </c>
      <c r="N1745">
        <v>0.99426928049839403</v>
      </c>
      <c r="O1745">
        <v>18.508454106280102</v>
      </c>
      <c r="P1745">
        <v>30.457902511078199</v>
      </c>
      <c r="Q1745">
        <v>-3.5421624871401998E-2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Row],[Ticker]],[1]!Table2[[Symbol]:[Industry]],2,FALSE),"-")</f>
        <v>-</v>
      </c>
      <c r="D1746" t="s">
        <v>1545</v>
      </c>
      <c r="E1746">
        <v>574.67137500000001</v>
      </c>
      <c r="F1746">
        <v>55.35</v>
      </c>
      <c r="G1746">
        <v>194.745050551406</v>
      </c>
      <c r="H1746">
        <v>28.2199339321884</v>
      </c>
      <c r="I1746">
        <v>216.98829036578701</v>
      </c>
      <c r="J1746">
        <v>1.9204577744803799</v>
      </c>
      <c r="K1746">
        <v>42.273083877798697</v>
      </c>
      <c r="L1746">
        <v>27.433259128330199</v>
      </c>
      <c r="M1746">
        <v>79.183015200143998</v>
      </c>
      <c r="N1746">
        <v>0.35796307937266902</v>
      </c>
      <c r="O1746">
        <v>0</v>
      </c>
      <c r="P1746">
        <v>482.63157894736798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Row],[Ticker]],[1]!Table2[[Symbol]:[Industry]],2,FALSE),"-")</f>
        <v>-</v>
      </c>
      <c r="D1747" t="s">
        <v>60</v>
      </c>
      <c r="E1747">
        <v>574.63260124999999</v>
      </c>
      <c r="F1747">
        <v>183.25</v>
      </c>
      <c r="G1747">
        <v>56.103915843666499</v>
      </c>
      <c r="H1747">
        <v>9.8685885001737805E-2</v>
      </c>
      <c r="I1747">
        <v>18.093868376129599</v>
      </c>
      <c r="J1747">
        <v>1.44592490506002</v>
      </c>
      <c r="K1747">
        <v>176.89881190333799</v>
      </c>
      <c r="L1747">
        <v>149.60397594107999</v>
      </c>
      <c r="M1747">
        <v>62.963860717169197</v>
      </c>
      <c r="N1747">
        <v>0.47741168795193401</v>
      </c>
      <c r="O1747">
        <v>19.3296564891332</v>
      </c>
      <c r="P1747">
        <v>108.483855650522</v>
      </c>
      <c r="Q1747">
        <v>0.11971252597681099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Row],[Ticker]],[1]!Table2[[Symbol]:[Industry]],2,FALSE),"-")</f>
        <v>-</v>
      </c>
      <c r="D1748" t="s">
        <v>1147</v>
      </c>
      <c r="E1748">
        <v>573.316258185999</v>
      </c>
      <c r="F1748">
        <v>148.54</v>
      </c>
      <c r="G1748">
        <v>45.5112284448278</v>
      </c>
      <c r="H1748">
        <v>4.4504452158338497</v>
      </c>
      <c r="I1748">
        <v>-23.296164966710201</v>
      </c>
      <c r="J1748">
        <v>15.1203155049724</v>
      </c>
      <c r="K1748">
        <v>132.15163558100301</v>
      </c>
      <c r="L1748">
        <v>126.18841510732901</v>
      </c>
      <c r="M1748">
        <v>80.014865960084705</v>
      </c>
      <c r="N1748">
        <v>1.7804482101463801</v>
      </c>
      <c r="O1748">
        <v>17.039181365288801</v>
      </c>
      <c r="P1748">
        <v>75.371900826446193</v>
      </c>
      <c r="Q1748">
        <v>2.0882001429099999E-2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Row],[Ticker]],[1]!Table2[[Symbol]:[Industry]],2,FALSE),"-")</f>
        <v>-</v>
      </c>
      <c r="D1749" t="s">
        <v>548</v>
      </c>
      <c r="E1749">
        <v>572.83308207499999</v>
      </c>
      <c r="F1749">
        <v>651.20000000000005</v>
      </c>
      <c r="G1749">
        <v>-18.9249266909389</v>
      </c>
      <c r="H1749">
        <v>-6.9397285074923296</v>
      </c>
      <c r="I1749">
        <v>-24.577320466865501</v>
      </c>
      <c r="J1749">
        <v>-2.1022651401888299</v>
      </c>
      <c r="K1749">
        <v>675.12797594009305</v>
      </c>
      <c r="L1749">
        <v>662.45679276184103</v>
      </c>
      <c r="M1749">
        <v>39.445734011270901</v>
      </c>
      <c r="N1749">
        <v>0.97104028104329998</v>
      </c>
      <c r="O1749">
        <v>24.3857493857493</v>
      </c>
      <c r="P1749">
        <v>18.799598650004501</v>
      </c>
      <c r="Q1749">
        <v>-0.13414807503290299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Row],[Ticker]],[1]!Table2[[Symbol]:[Industry]],2,FALSE),"-")</f>
        <v>-</v>
      </c>
      <c r="D1750" t="s">
        <v>255</v>
      </c>
      <c r="E1750">
        <v>570.45817885500003</v>
      </c>
      <c r="F1750">
        <v>340.65</v>
      </c>
      <c r="G1750">
        <v>-9.9286728510783</v>
      </c>
      <c r="H1750">
        <v>5.8328920225492098</v>
      </c>
      <c r="I1750">
        <v>-10.7356063114912</v>
      </c>
      <c r="J1750">
        <v>1.4842997217578</v>
      </c>
      <c r="K1750">
        <v>311.35118645001398</v>
      </c>
      <c r="L1750">
        <v>302.58948914360798</v>
      </c>
      <c r="M1750">
        <v>75.169762918604604</v>
      </c>
      <c r="N1750">
        <v>1.91928970596116</v>
      </c>
      <c r="O1750">
        <v>5.3280493174812902</v>
      </c>
      <c r="P1750">
        <v>29.278937381404099</v>
      </c>
      <c r="Q1750">
        <v>-8.8562034779390009E-3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Row],[Ticker]],[1]!Table2[[Symbol]:[Industry]],2,FALSE),"-")</f>
        <v>-</v>
      </c>
      <c r="D1751" t="s">
        <v>21</v>
      </c>
      <c r="E1751">
        <v>566.89949601599994</v>
      </c>
      <c r="F1751">
        <v>17.22</v>
      </c>
      <c r="G1751">
        <v>-21.310633903350201</v>
      </c>
      <c r="H1751">
        <v>-1.44408346775869</v>
      </c>
      <c r="I1751">
        <v>-47.316830243606802</v>
      </c>
      <c r="J1751">
        <v>3.1117445216469202</v>
      </c>
      <c r="K1751">
        <v>17.1854164856727</v>
      </c>
      <c r="L1751">
        <v>17.6191614630666</v>
      </c>
      <c r="M1751">
        <v>59.370570556847603</v>
      </c>
      <c r="N1751">
        <v>1.7576007644659799</v>
      </c>
      <c r="O1751">
        <v>53.310104529616702</v>
      </c>
      <c r="P1751">
        <v>23.4408602150537</v>
      </c>
      <c r="Q1751">
        <v>1.1919459623288E-2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Row],[Ticker]],[1]!Table2[[Symbol]:[Industry]],2,FALSE),"-")</f>
        <v>-</v>
      </c>
      <c r="D1752" t="s">
        <v>293</v>
      </c>
      <c r="E1752">
        <v>565.15379199999995</v>
      </c>
      <c r="F1752">
        <v>342.8</v>
      </c>
      <c r="G1752">
        <v>64.611114913135395</v>
      </c>
      <c r="H1752">
        <v>107.561764485457</v>
      </c>
      <c r="I1752">
        <v>76.075506808172904</v>
      </c>
      <c r="J1752">
        <v>45.666587318827503</v>
      </c>
      <c r="M1752">
        <v>74.646382844785293</v>
      </c>
      <c r="O1752">
        <v>10.501750291715201</v>
      </c>
      <c r="P1752">
        <v>100.467836257309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Row],[Ticker]],[1]!Table2[[Symbol]:[Industry]],2,FALSE),"-")</f>
        <v>-</v>
      </c>
      <c r="D1753" t="s">
        <v>118</v>
      </c>
      <c r="E1753">
        <v>565.10992750000003</v>
      </c>
      <c r="F1753">
        <v>1839.85</v>
      </c>
      <c r="G1753">
        <v>34.374955616300298</v>
      </c>
      <c r="H1753">
        <v>17.817612438674001</v>
      </c>
      <c r="I1753">
        <v>-6.8516421785355002</v>
      </c>
      <c r="J1753">
        <v>0.82061067680462796</v>
      </c>
      <c r="K1753">
        <v>1744.1017698907899</v>
      </c>
      <c r="L1753">
        <v>1502.88235241027</v>
      </c>
      <c r="M1753">
        <v>49.167337863409301</v>
      </c>
      <c r="N1753">
        <v>0.80110704661822296</v>
      </c>
      <c r="O1753">
        <v>16.8030002445851</v>
      </c>
      <c r="P1753">
        <v>87.739795918367307</v>
      </c>
      <c r="Q1753">
        <v>8.9044309864091994E-2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Row],[Ticker]],[1]!Table2[[Symbol]:[Industry]],2,FALSE),"-")</f>
        <v>-</v>
      </c>
      <c r="E1754">
        <v>564.48</v>
      </c>
      <c r="F1754">
        <v>14</v>
      </c>
      <c r="G1754">
        <v>-92.002163999842793</v>
      </c>
      <c r="H1754">
        <v>-9.0277031110982193</v>
      </c>
      <c r="I1754">
        <v>-56.421620203409198</v>
      </c>
      <c r="J1754">
        <v>-8.6497183961527302</v>
      </c>
      <c r="K1754">
        <v>18.185657847483501</v>
      </c>
      <c r="L1754">
        <v>22.614776424242301</v>
      </c>
      <c r="M1754">
        <v>29.997591377451901</v>
      </c>
      <c r="N1754">
        <v>1.6627732905572099</v>
      </c>
      <c r="O1754">
        <v>220.82142857142799</v>
      </c>
      <c r="P1754">
        <v>2.6392961876832799</v>
      </c>
      <c r="Q1754">
        <v>0.17001362418572499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Row],[Ticker]],[1]!Table2[[Symbol]:[Industry]],2,FALSE),"-")</f>
        <v>-</v>
      </c>
      <c r="D1755" t="s">
        <v>60</v>
      </c>
      <c r="E1755">
        <v>564.34237774799999</v>
      </c>
      <c r="F1755">
        <v>115.82</v>
      </c>
      <c r="G1755">
        <v>-42.625662805084303</v>
      </c>
      <c r="H1755">
        <v>0.18022505128667099</v>
      </c>
      <c r="I1755">
        <v>-7.0565723945388896</v>
      </c>
      <c r="J1755">
        <v>2.02066191010569</v>
      </c>
      <c r="K1755">
        <v>109.33700514837</v>
      </c>
      <c r="L1755">
        <v>108.202030829378</v>
      </c>
      <c r="M1755">
        <v>65.857602789615996</v>
      </c>
      <c r="N1755">
        <v>0.93627692763700898</v>
      </c>
      <c r="O1755">
        <v>31.8425142462441</v>
      </c>
      <c r="P1755">
        <v>29.407821229050199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Row],[Ticker]],[1]!Table2[[Symbol]:[Industry]],2,FALSE),"-")</f>
        <v>-</v>
      </c>
      <c r="D1756" t="s">
        <v>198</v>
      </c>
      <c r="E1756">
        <v>563.32942511199997</v>
      </c>
      <c r="F1756">
        <v>144.58000000000001</v>
      </c>
      <c r="G1756">
        <v>51.088139102784702</v>
      </c>
      <c r="H1756">
        <v>1.3386200053805399</v>
      </c>
      <c r="I1756">
        <v>-8.3808517284894606</v>
      </c>
      <c r="J1756">
        <v>3.0718445036686899</v>
      </c>
      <c r="K1756">
        <v>126.50994405726399</v>
      </c>
      <c r="L1756">
        <v>119.51271235594101</v>
      </c>
      <c r="M1756">
        <v>78.313254454804905</v>
      </c>
      <c r="N1756">
        <v>2.4573688583729698</v>
      </c>
      <c r="O1756">
        <v>14.331166136395</v>
      </c>
      <c r="P1756">
        <v>84.413265306122398</v>
      </c>
      <c r="Q1756">
        <v>6.9682326799510003E-2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Row],[Ticker]],[1]!Table2[[Symbol]:[Industry]],2,FALSE),"-")</f>
        <v>-</v>
      </c>
      <c r="D1757" t="s">
        <v>54</v>
      </c>
      <c r="E1757">
        <v>563.09102080000002</v>
      </c>
      <c r="F1757">
        <v>17.600000000000001</v>
      </c>
      <c r="G1757">
        <v>270.08576249304599</v>
      </c>
      <c r="H1757">
        <v>95.844471942806194</v>
      </c>
      <c r="I1757">
        <v>83.351956189885399</v>
      </c>
      <c r="J1757">
        <v>50.892972955049203</v>
      </c>
      <c r="K1757">
        <v>11.061301598894399</v>
      </c>
      <c r="L1757">
        <v>9.1978502128407698</v>
      </c>
      <c r="M1757">
        <v>77.100286670718702</v>
      </c>
      <c r="N1757">
        <v>4.0597330952580402</v>
      </c>
      <c r="O1757">
        <v>20.511363636363601</v>
      </c>
      <c r="P1757">
        <v>309.302325581395</v>
      </c>
      <c r="Q1757">
        <v>0.16748949431971299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Row],[Ticker]],[1]!Table2[[Symbol]:[Industry]],2,FALSE),"-")</f>
        <v>-</v>
      </c>
      <c r="D1758" t="s">
        <v>717</v>
      </c>
      <c r="E1758">
        <v>563.01491242500003</v>
      </c>
      <c r="F1758">
        <v>78.349999999999994</v>
      </c>
      <c r="G1758">
        <v>290.44468524558499</v>
      </c>
      <c r="H1758">
        <v>-7.2486064917803601</v>
      </c>
      <c r="I1758">
        <v>57.162539550413896</v>
      </c>
      <c r="J1758">
        <v>5.1989123198616198</v>
      </c>
      <c r="K1758">
        <v>74.025752704962798</v>
      </c>
      <c r="L1758">
        <v>57.594360546521997</v>
      </c>
      <c r="M1758">
        <v>69.494769255331505</v>
      </c>
      <c r="N1758">
        <v>1.7277807136986201</v>
      </c>
      <c r="O1758">
        <v>13.4652201659221</v>
      </c>
      <c r="P1758">
        <v>360.88235294117601</v>
      </c>
      <c r="Q1758">
        <v>0.10102624680196701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Row],[Ticker]],[1]!Table2[[Symbol]:[Industry]],2,FALSE),"-")</f>
        <v>-</v>
      </c>
      <c r="D1759" t="s">
        <v>413</v>
      </c>
      <c r="E1759">
        <v>559.62731032500005</v>
      </c>
      <c r="F1759">
        <v>340.25</v>
      </c>
      <c r="G1759">
        <v>-38.231420856495397</v>
      </c>
      <c r="H1759">
        <v>7.7333773181624901</v>
      </c>
      <c r="I1759">
        <v>-11.4425039745792</v>
      </c>
      <c r="J1759">
        <v>1.07267773871443</v>
      </c>
      <c r="K1759">
        <v>313.39687917755299</v>
      </c>
      <c r="L1759">
        <v>325.23771614194402</v>
      </c>
      <c r="M1759">
        <v>84.095009792044905</v>
      </c>
      <c r="N1759">
        <v>1.6482554276788599</v>
      </c>
      <c r="O1759">
        <v>35.194709772226297</v>
      </c>
      <c r="P1759">
        <v>29.8664122137404</v>
      </c>
      <c r="Q1759">
        <v>-4.2879451605817E-2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Row],[Ticker]],[1]!Table2[[Symbol]:[Industry]],2,FALSE),"-")</f>
        <v>-</v>
      </c>
      <c r="D1760" t="s">
        <v>1829</v>
      </c>
      <c r="E1760">
        <v>555.10400000000004</v>
      </c>
      <c r="F1760">
        <v>173.47</v>
      </c>
      <c r="G1760">
        <v>18.791833683433499</v>
      </c>
      <c r="H1760">
        <v>-3.15003462014948</v>
      </c>
      <c r="I1760">
        <v>-23.905219727840901</v>
      </c>
      <c r="J1760">
        <v>-4.6010743232196898</v>
      </c>
      <c r="K1760">
        <v>175.42841214550299</v>
      </c>
      <c r="L1760">
        <v>170.92060455416299</v>
      </c>
      <c r="M1760">
        <v>48.9080130060171</v>
      </c>
      <c r="N1760">
        <v>1.1598486341130401</v>
      </c>
      <c r="O1760">
        <v>36.623047212774502</v>
      </c>
      <c r="P1760">
        <v>50.5815972222222</v>
      </c>
      <c r="Q1760">
        <v>0.110401072956249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Row],[Ticker]],[1]!Table2[[Symbol]:[Industry]],2,FALSE),"-")</f>
        <v>-</v>
      </c>
      <c r="D1761" t="s">
        <v>21</v>
      </c>
      <c r="E1761">
        <v>552.99089972499996</v>
      </c>
      <c r="F1761">
        <v>376.75</v>
      </c>
      <c r="G1761">
        <v>46.828152861355598</v>
      </c>
      <c r="H1761">
        <v>3.60986595980081</v>
      </c>
      <c r="I1761">
        <v>18.7530487718291</v>
      </c>
      <c r="J1761">
        <v>-9.5193383109205403</v>
      </c>
      <c r="K1761">
        <v>369.47709453487499</v>
      </c>
      <c r="L1761">
        <v>315.30605873839801</v>
      </c>
      <c r="M1761">
        <v>36.622711601899802</v>
      </c>
      <c r="N1761">
        <v>0.67781138884466297</v>
      </c>
      <c r="O1761">
        <v>19.362972793629702</v>
      </c>
      <c r="P1761">
        <v>101.84837931958199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Row],[Ticker]],[1]!Table2[[Symbol]:[Industry]],2,FALSE),"-")</f>
        <v>-</v>
      </c>
      <c r="D1762" t="s">
        <v>471</v>
      </c>
      <c r="E1762">
        <v>552.72003597000003</v>
      </c>
      <c r="F1762">
        <v>452.7</v>
      </c>
      <c r="G1762">
        <v>99.362347153479206</v>
      </c>
      <c r="H1762">
        <v>-3.3583917896557498</v>
      </c>
      <c r="I1762">
        <v>5.0742877930117603</v>
      </c>
      <c r="J1762">
        <v>0.69990877285464703</v>
      </c>
      <c r="K1762">
        <v>449.95916318002202</v>
      </c>
      <c r="L1762">
        <v>370.75509914540601</v>
      </c>
      <c r="M1762">
        <v>40.66667454753</v>
      </c>
      <c r="N1762">
        <v>0.481918900959315</v>
      </c>
      <c r="O1762">
        <v>12.8009719461011</v>
      </c>
      <c r="P1762">
        <v>144.702702702702</v>
      </c>
      <c r="Q1762">
        <v>5.8200007132709002E-2</v>
      </c>
    </row>
    <row r="1763" spans="1:17" hidden="1" x14ac:dyDescent="0.3">
      <c r="A1763" t="s">
        <v>3681</v>
      </c>
      <c r="B1763" t="s">
        <v>3682</v>
      </c>
      <c r="C1763" t="str">
        <f>IFERROR(VLOOKUP(Table1[[#This Row],[Ticker]],[1]!Table2[[Symbol]:[Industry]],2,FALSE),"-")</f>
        <v>-</v>
      </c>
      <c r="D1763" t="s">
        <v>60</v>
      </c>
      <c r="E1763">
        <v>551.81363999999996</v>
      </c>
      <c r="F1763">
        <v>434</v>
      </c>
      <c r="G1763">
        <v>-72.323819622967093</v>
      </c>
      <c r="H1763">
        <v>-9.0351405455177893</v>
      </c>
      <c r="I1763">
        <v>-34.468429247871903</v>
      </c>
      <c r="J1763">
        <v>-5.3255407168360103</v>
      </c>
      <c r="K1763">
        <v>470.64157596490003</v>
      </c>
      <c r="L1763">
        <v>527.53248869749098</v>
      </c>
      <c r="M1763">
        <v>23.4459216424437</v>
      </c>
      <c r="N1763">
        <v>0.49540133443061501</v>
      </c>
      <c r="O1763">
        <v>94.700460829492997</v>
      </c>
      <c r="P1763">
        <v>22.098748065832002</v>
      </c>
      <c r="Q1763">
        <v>-2.5451519197340001E-2</v>
      </c>
    </row>
    <row r="1764" spans="1:17" hidden="1" x14ac:dyDescent="0.3">
      <c r="A1764" t="s">
        <v>3683</v>
      </c>
      <c r="B1764" t="s">
        <v>3684</v>
      </c>
      <c r="C1764" t="str">
        <f>IFERROR(VLOOKUP(Table1[[#This Row],[Ticker]],[1]!Table2[[Symbol]:[Industry]],2,FALSE),"-")</f>
        <v>-</v>
      </c>
      <c r="D1764" t="s">
        <v>198</v>
      </c>
      <c r="E1764">
        <v>551.22699999999998</v>
      </c>
      <c r="F1764">
        <v>175.55</v>
      </c>
      <c r="G1764">
        <v>5.4342066219780802</v>
      </c>
      <c r="H1764">
        <v>8.1479067444961792</v>
      </c>
      <c r="I1764">
        <v>-12.275397719677001</v>
      </c>
      <c r="J1764">
        <v>-5.0434907669297697</v>
      </c>
      <c r="K1764">
        <v>164.56009633842899</v>
      </c>
      <c r="L1764">
        <v>153.06977046070401</v>
      </c>
      <c r="M1764">
        <v>54.008358146185799</v>
      </c>
      <c r="N1764">
        <v>1.35216322546693</v>
      </c>
      <c r="O1764">
        <v>16.3201367131871</v>
      </c>
      <c r="P1764">
        <v>51.336206896551701</v>
      </c>
      <c r="Q1764">
        <v>4.7962068385571002E-2</v>
      </c>
    </row>
    <row r="1765" spans="1:17" hidden="1" x14ac:dyDescent="0.3">
      <c r="A1765" t="s">
        <v>3685</v>
      </c>
      <c r="B1765" t="s">
        <v>3686</v>
      </c>
      <c r="C1765" t="str">
        <f>IFERROR(VLOOKUP(Table1[[#This Row],[Ticker]],[1]!Table2[[Symbol]:[Industry]],2,FALSE),"-")</f>
        <v>-</v>
      </c>
      <c r="D1765" t="s">
        <v>231</v>
      </c>
      <c r="E1765">
        <v>551.18598623999901</v>
      </c>
      <c r="F1765">
        <v>241.9</v>
      </c>
      <c r="G1765">
        <v>115.589366096649</v>
      </c>
      <c r="H1765">
        <v>34.531684294961401</v>
      </c>
      <c r="I1765">
        <v>15.487809715825099</v>
      </c>
      <c r="J1765">
        <v>21.204269407213399</v>
      </c>
      <c r="K1765">
        <v>183.365343052779</v>
      </c>
      <c r="L1765">
        <v>150.16497804942799</v>
      </c>
      <c r="M1765">
        <v>80.794411495385503</v>
      </c>
      <c r="N1765">
        <v>1.3398041185334</v>
      </c>
      <c r="O1765">
        <v>0</v>
      </c>
      <c r="P1765">
        <v>247.30796841349601</v>
      </c>
      <c r="Q1765">
        <v>0.14521017491174201</v>
      </c>
    </row>
    <row r="1766" spans="1:17" hidden="1" x14ac:dyDescent="0.3">
      <c r="A1766" t="s">
        <v>3687</v>
      </c>
      <c r="B1766" t="s">
        <v>3688</v>
      </c>
      <c r="C1766" t="str">
        <f>IFERROR(VLOOKUP(Table1[[#This Row],[Ticker]],[1]!Table2[[Symbol]:[Industry]],2,FALSE),"-")</f>
        <v>-</v>
      </c>
      <c r="D1766" t="s">
        <v>54</v>
      </c>
      <c r="E1766">
        <v>549.77774181300003</v>
      </c>
      <c r="F1766">
        <v>47.03</v>
      </c>
      <c r="G1766">
        <v>-39.118145640439401</v>
      </c>
      <c r="H1766">
        <v>-11.30937168831</v>
      </c>
      <c r="I1766">
        <v>-52.513571365502898</v>
      </c>
      <c r="J1766">
        <v>-8.1953811555765608</v>
      </c>
      <c r="K1766">
        <v>52.282227842225701</v>
      </c>
      <c r="L1766">
        <v>61.265140381351102</v>
      </c>
      <c r="M1766">
        <v>44.1754640676319</v>
      </c>
      <c r="N1766">
        <v>1.26395441055085</v>
      </c>
      <c r="O1766">
        <v>85.200935573038393</v>
      </c>
      <c r="P1766">
        <v>3.3399252911448101</v>
      </c>
      <c r="Q1766">
        <v>-6.8314654785455994E-2</v>
      </c>
    </row>
    <row r="1767" spans="1:17" hidden="1" x14ac:dyDescent="0.3">
      <c r="A1767" t="s">
        <v>3689</v>
      </c>
      <c r="B1767" t="s">
        <v>3690</v>
      </c>
      <c r="C1767" t="str">
        <f>IFERROR(VLOOKUP(Table1[[#This Row],[Ticker]],[1]!Table2[[Symbol]:[Industry]],2,FALSE),"-")</f>
        <v>-</v>
      </c>
      <c r="D1767" t="s">
        <v>303</v>
      </c>
      <c r="E1767">
        <v>548.32821999999999</v>
      </c>
      <c r="F1767">
        <v>106.97</v>
      </c>
      <c r="G1767">
        <v>17.225092363003299</v>
      </c>
      <c r="H1767">
        <v>-12.134376587388999</v>
      </c>
      <c r="I1767">
        <v>-40.015881742485497</v>
      </c>
      <c r="J1767">
        <v>-4.9511235876774196</v>
      </c>
      <c r="K1767">
        <v>113.44201517353</v>
      </c>
      <c r="L1767">
        <v>109.11969789859801</v>
      </c>
      <c r="M1767">
        <v>37.399349364266101</v>
      </c>
      <c r="N1767">
        <v>1.2330299003897001</v>
      </c>
      <c r="O1767">
        <v>63.410301953818802</v>
      </c>
      <c r="P1767">
        <v>61.830559757942503</v>
      </c>
    </row>
    <row r="1768" spans="1:17" hidden="1" x14ac:dyDescent="0.3">
      <c r="A1768" t="s">
        <v>3691</v>
      </c>
      <c r="B1768" t="s">
        <v>3692</v>
      </c>
      <c r="C1768" t="str">
        <f>IFERROR(VLOOKUP(Table1[[#This Row],[Ticker]],[1]!Table2[[Symbol]:[Industry]],2,FALSE),"-")</f>
        <v>-</v>
      </c>
      <c r="D1768" t="s">
        <v>924</v>
      </c>
      <c r="E1768">
        <v>548.29303897499994</v>
      </c>
      <c r="F1768">
        <v>301.95</v>
      </c>
      <c r="G1768">
        <v>18.927461334744901</v>
      </c>
      <c r="H1768">
        <v>3.0744617537425398</v>
      </c>
      <c r="I1768">
        <v>30.391853229782399</v>
      </c>
      <c r="J1768">
        <v>-4.0950096196840997</v>
      </c>
      <c r="M1768">
        <v>38.584765869834399</v>
      </c>
      <c r="O1768">
        <v>32.240437158469902</v>
      </c>
      <c r="P1768">
        <v>52.499999999999901</v>
      </c>
    </row>
    <row r="1769" spans="1:17" hidden="1" x14ac:dyDescent="0.3">
      <c r="A1769" t="s">
        <v>3693</v>
      </c>
      <c r="B1769" t="s">
        <v>3694</v>
      </c>
      <c r="C1769" t="str">
        <f>IFERROR(VLOOKUP(Table1[[#This Row],[Ticker]],[1]!Table2[[Symbol]:[Industry]],2,FALSE),"-")</f>
        <v>-</v>
      </c>
      <c r="E1769">
        <v>547.90745570399997</v>
      </c>
      <c r="F1769">
        <v>27.87</v>
      </c>
      <c r="G1769">
        <v>73.761153605623207</v>
      </c>
      <c r="H1769">
        <v>-0.65037536620399194</v>
      </c>
      <c r="I1769">
        <v>-17.602696997845101</v>
      </c>
      <c r="J1769">
        <v>2.1304234478188899</v>
      </c>
      <c r="K1769">
        <v>26.3036111602867</v>
      </c>
      <c r="L1769">
        <v>24.397910932399601</v>
      </c>
      <c r="M1769">
        <v>78.792502895874406</v>
      </c>
      <c r="N1769">
        <v>1.2359710931576799</v>
      </c>
      <c r="O1769">
        <v>15.7158234660925</v>
      </c>
      <c r="P1769">
        <v>107.985074626865</v>
      </c>
      <c r="Q1769">
        <v>0.16653359954918001</v>
      </c>
    </row>
    <row r="1770" spans="1:17" hidden="1" x14ac:dyDescent="0.3">
      <c r="A1770" t="s">
        <v>3695</v>
      </c>
      <c r="B1770" t="s">
        <v>3696</v>
      </c>
      <c r="C1770" t="str">
        <f>IFERROR(VLOOKUP(Table1[[#This Row],[Ticker]],[1]!Table2[[Symbol]:[Industry]],2,FALSE),"-")</f>
        <v>-</v>
      </c>
      <c r="D1770" t="s">
        <v>130</v>
      </c>
      <c r="E1770">
        <v>547.54899999999998</v>
      </c>
      <c r="F1770">
        <v>2772.4</v>
      </c>
      <c r="G1770">
        <v>79.601427891064404</v>
      </c>
      <c r="H1770">
        <v>3.6617300857328798</v>
      </c>
      <c r="I1770">
        <v>-28.953592329744001</v>
      </c>
      <c r="J1770">
        <v>-5.35497100585307</v>
      </c>
      <c r="K1770">
        <v>2724.62787601026</v>
      </c>
      <c r="L1770">
        <v>2604.4486252174302</v>
      </c>
      <c r="M1770">
        <v>48.112728825798399</v>
      </c>
      <c r="N1770">
        <v>0.41718740165975798</v>
      </c>
      <c r="O1770">
        <v>44.239647958447499</v>
      </c>
      <c r="P1770">
        <v>132.58389261744901</v>
      </c>
      <c r="Q1770">
        <v>0.10491317069216299</v>
      </c>
    </row>
    <row r="1771" spans="1:17" hidden="1" x14ac:dyDescent="0.3">
      <c r="A1771" t="s">
        <v>3697</v>
      </c>
      <c r="B1771" t="s">
        <v>3698</v>
      </c>
      <c r="C1771" t="str">
        <f>IFERROR(VLOOKUP(Table1[[#This Row],[Ticker]],[1]!Table2[[Symbol]:[Industry]],2,FALSE),"-")</f>
        <v>-</v>
      </c>
      <c r="D1771" t="s">
        <v>21</v>
      </c>
      <c r="E1771">
        <v>547.37760000000003</v>
      </c>
      <c r="F1771">
        <v>275</v>
      </c>
      <c r="G1771">
        <v>157.04845934755099</v>
      </c>
      <c r="H1771">
        <v>28.1450772274064</v>
      </c>
      <c r="I1771">
        <v>89.235390644748406</v>
      </c>
      <c r="J1771">
        <v>2.7640269946426201</v>
      </c>
      <c r="K1771">
        <v>233.30564731510501</v>
      </c>
      <c r="L1771">
        <v>170.475684123105</v>
      </c>
      <c r="M1771">
        <v>58.889037245124101</v>
      </c>
      <c r="N1771">
        <v>0.47491340428550199</v>
      </c>
      <c r="O1771">
        <v>4.0399999999999903</v>
      </c>
      <c r="P1771">
        <v>211.08597285067799</v>
      </c>
      <c r="Q1771">
        <v>6.5872443217233997E-2</v>
      </c>
    </row>
    <row r="1772" spans="1:17" hidden="1" x14ac:dyDescent="0.3">
      <c r="A1772" t="s">
        <v>3699</v>
      </c>
      <c r="B1772" t="s">
        <v>3700</v>
      </c>
      <c r="C1772" t="str">
        <f>IFERROR(VLOOKUP(Table1[[#This Row],[Ticker]],[1]!Table2[[Symbol]:[Industry]],2,FALSE),"-")</f>
        <v>-</v>
      </c>
      <c r="D1772" t="s">
        <v>60</v>
      </c>
      <c r="E1772">
        <v>547.04398389999994</v>
      </c>
      <c r="F1772">
        <v>409.25</v>
      </c>
      <c r="G1772">
        <v>31.6704508293268</v>
      </c>
      <c r="H1772">
        <v>9.6188803548813198</v>
      </c>
      <c r="I1772">
        <v>-11.7995342152874</v>
      </c>
      <c r="J1772">
        <v>8.3205050026297993</v>
      </c>
      <c r="K1772">
        <v>365.52264893093098</v>
      </c>
      <c r="L1772">
        <v>332.949830734925</v>
      </c>
      <c r="M1772">
        <v>71.337163914908402</v>
      </c>
      <c r="N1772">
        <v>0.87958643838502903</v>
      </c>
      <c r="O1772">
        <v>5.0702504581551597</v>
      </c>
      <c r="P1772">
        <v>84.346846846846802</v>
      </c>
      <c r="Q1772">
        <v>-4.5199211391383998E-2</v>
      </c>
    </row>
    <row r="1773" spans="1:17" hidden="1" x14ac:dyDescent="0.3">
      <c r="A1773" t="s">
        <v>3701</v>
      </c>
      <c r="B1773" t="s">
        <v>3702</v>
      </c>
      <c r="C1773" t="str">
        <f>IFERROR(VLOOKUP(Table1[[#This Row],[Ticker]],[1]!Table2[[Symbol]:[Industry]],2,FALSE),"-")</f>
        <v>-</v>
      </c>
      <c r="D1773" t="s">
        <v>548</v>
      </c>
      <c r="E1773">
        <v>546.05734172999996</v>
      </c>
      <c r="F1773">
        <v>594.9</v>
      </c>
      <c r="G1773">
        <v>4.03555365142625</v>
      </c>
      <c r="H1773">
        <v>0.51301258826268903</v>
      </c>
      <c r="I1773">
        <v>5.4935981858816501</v>
      </c>
      <c r="J1773">
        <v>4.70158101365731</v>
      </c>
      <c r="K1773">
        <v>514.05381380508504</v>
      </c>
      <c r="L1773">
        <v>476.893966004194</v>
      </c>
      <c r="M1773">
        <v>78.366964280545005</v>
      </c>
      <c r="N1773">
        <v>2.2530841740965499</v>
      </c>
      <c r="O1773">
        <v>3.37871911245588</v>
      </c>
      <c r="P1773">
        <v>44.920828258221597</v>
      </c>
      <c r="Q1773">
        <v>-2.1098835866863001E-2</v>
      </c>
    </row>
    <row r="1774" spans="1:17" hidden="1" x14ac:dyDescent="0.3">
      <c r="A1774" t="s">
        <v>3703</v>
      </c>
      <c r="B1774" t="s">
        <v>3704</v>
      </c>
      <c r="C1774" t="str">
        <f>IFERROR(VLOOKUP(Table1[[#This Row],[Ticker]],[1]!Table2[[Symbol]:[Industry]],2,FALSE),"-")</f>
        <v>-</v>
      </c>
      <c r="E1774">
        <v>545.695424</v>
      </c>
      <c r="F1774">
        <v>36.799999999999997</v>
      </c>
      <c r="G1774">
        <v>622.11320176880702</v>
      </c>
      <c r="H1774">
        <v>-16.449419191496201</v>
      </c>
      <c r="I1774">
        <v>73.196680832770497</v>
      </c>
      <c r="J1774">
        <v>-12.2651582219498</v>
      </c>
      <c r="K1774">
        <v>36.3707357519582</v>
      </c>
      <c r="L1774">
        <v>25.720304543113102</v>
      </c>
      <c r="M1774">
        <v>46.754473737483998</v>
      </c>
      <c r="N1774">
        <v>0.95758214640807804</v>
      </c>
      <c r="O1774">
        <v>31.9293478260869</v>
      </c>
      <c r="P1774">
        <v>648.423835672157</v>
      </c>
      <c r="Q1774">
        <v>0.20346432292331099</v>
      </c>
    </row>
    <row r="1775" spans="1:17" hidden="1" x14ac:dyDescent="0.3">
      <c r="A1775" t="s">
        <v>3705</v>
      </c>
      <c r="B1775" t="s">
        <v>3706</v>
      </c>
      <c r="C1775" t="str">
        <f>IFERROR(VLOOKUP(Table1[[#This Row],[Ticker]],[1]!Table2[[Symbol]:[Industry]],2,FALSE),"-")</f>
        <v>-</v>
      </c>
      <c r="D1775" t="s">
        <v>21</v>
      </c>
      <c r="E1775">
        <v>545.63599999999997</v>
      </c>
      <c r="F1775">
        <v>419.72</v>
      </c>
      <c r="G1775">
        <v>140.686821567387</v>
      </c>
      <c r="H1775">
        <v>68.129844198330701</v>
      </c>
      <c r="I1775">
        <v>77.730036954752194</v>
      </c>
      <c r="J1775">
        <v>4.3950681931444997</v>
      </c>
      <c r="K1775">
        <v>301.62489214436403</v>
      </c>
      <c r="L1775">
        <v>229.80046123889599</v>
      </c>
      <c r="M1775">
        <v>75.0417654224335</v>
      </c>
      <c r="N1775">
        <v>1.1410498328099199</v>
      </c>
      <c r="O1775">
        <v>0</v>
      </c>
      <c r="Q1775">
        <v>0.18716122517512601</v>
      </c>
    </row>
    <row r="1776" spans="1:17" hidden="1" x14ac:dyDescent="0.3">
      <c r="A1776" t="s">
        <v>3707</v>
      </c>
      <c r="B1776" t="s">
        <v>3708</v>
      </c>
      <c r="C1776" t="str">
        <f>IFERROR(VLOOKUP(Table1[[#This Row],[Ticker]],[1]!Table2[[Symbol]:[Industry]],2,FALSE),"-")</f>
        <v>-</v>
      </c>
      <c r="D1776" t="s">
        <v>21</v>
      </c>
      <c r="E1776">
        <v>544.41521999999998</v>
      </c>
      <c r="F1776">
        <v>519.5</v>
      </c>
      <c r="G1776">
        <v>44.296919462823801</v>
      </c>
      <c r="H1776">
        <v>-3.4323875613259398</v>
      </c>
      <c r="I1776">
        <v>55.761311357861302</v>
      </c>
      <c r="J1776">
        <v>-1.6151809914608499</v>
      </c>
      <c r="K1776">
        <v>527.36857689445606</v>
      </c>
      <c r="M1776">
        <v>42.271492049739201</v>
      </c>
      <c r="N1776">
        <v>0.42852649081022698</v>
      </c>
      <c r="O1776">
        <v>46.2945139557266</v>
      </c>
      <c r="P1776">
        <v>98.965913443125203</v>
      </c>
    </row>
    <row r="1777" spans="1:17" hidden="1" x14ac:dyDescent="0.3">
      <c r="A1777" t="s">
        <v>3709</v>
      </c>
      <c r="B1777" t="s">
        <v>3710</v>
      </c>
      <c r="C1777" t="str">
        <f>IFERROR(VLOOKUP(Table1[[#This Row],[Ticker]],[1]!Table2[[Symbol]:[Industry]],2,FALSE),"-")</f>
        <v>-</v>
      </c>
      <c r="D1777" t="s">
        <v>413</v>
      </c>
      <c r="E1777">
        <v>542.68295678999903</v>
      </c>
      <c r="F1777">
        <v>198.9</v>
      </c>
      <c r="G1777">
        <v>7.5386258543886502</v>
      </c>
      <c r="H1777">
        <v>1.4142718034057</v>
      </c>
      <c r="I1777">
        <v>-9.3010045447945497</v>
      </c>
      <c r="J1777">
        <v>-5.5103459482696397</v>
      </c>
      <c r="K1777">
        <v>182.677190350464</v>
      </c>
      <c r="L1777">
        <v>169.92285484193499</v>
      </c>
      <c r="M1777">
        <v>73.3309450442177</v>
      </c>
      <c r="N1777">
        <v>1.4666019662374901</v>
      </c>
      <c r="O1777">
        <v>5.07792860734037</v>
      </c>
      <c r="P1777">
        <v>45.501097293343101</v>
      </c>
      <c r="Q1777">
        <v>-6.1100484314190002E-3</v>
      </c>
    </row>
    <row r="1778" spans="1:17" hidden="1" x14ac:dyDescent="0.3">
      <c r="A1778" t="s">
        <v>3711</v>
      </c>
      <c r="B1778" t="s">
        <v>3712</v>
      </c>
      <c r="C1778" t="str">
        <f>IFERROR(VLOOKUP(Table1[[#This Row],[Ticker]],[1]!Table2[[Symbol]:[Industry]],2,FALSE),"-")</f>
        <v>-</v>
      </c>
      <c r="D1778" t="s">
        <v>258</v>
      </c>
      <c r="E1778">
        <v>540.74962800000003</v>
      </c>
      <c r="F1778">
        <v>85.32</v>
      </c>
      <c r="G1778">
        <v>-16.149239455319201</v>
      </c>
      <c r="H1778">
        <v>0.21256278984867799</v>
      </c>
      <c r="I1778">
        <v>-26.294088401670201</v>
      </c>
      <c r="J1778">
        <v>9.3011220406344997</v>
      </c>
      <c r="K1778">
        <v>82.721280445973207</v>
      </c>
      <c r="L1778">
        <v>83.286194386404702</v>
      </c>
      <c r="M1778">
        <v>61.497905409594203</v>
      </c>
      <c r="N1778">
        <v>1.63020698243091</v>
      </c>
      <c r="O1778">
        <v>46.214252226910403</v>
      </c>
      <c r="P1778">
        <v>22.762589928057501</v>
      </c>
      <c r="Q1778">
        <v>1.1016651352780999E-2</v>
      </c>
    </row>
    <row r="1779" spans="1:17" hidden="1" x14ac:dyDescent="0.3">
      <c r="A1779" t="s">
        <v>3713</v>
      </c>
      <c r="B1779" t="s">
        <v>3714</v>
      </c>
      <c r="C1779" t="str">
        <f>IFERROR(VLOOKUP(Table1[[#This Row],[Ticker]],[1]!Table2[[Symbol]:[Industry]],2,FALSE),"-")</f>
        <v>-</v>
      </c>
      <c r="D1779" t="s">
        <v>21</v>
      </c>
      <c r="E1779">
        <v>539.77538999700005</v>
      </c>
      <c r="F1779">
        <v>73.17</v>
      </c>
      <c r="G1779">
        <v>63.988455823567797</v>
      </c>
      <c r="H1779">
        <v>8.1089828818747698</v>
      </c>
      <c r="I1779">
        <v>8.4393519259753802</v>
      </c>
      <c r="J1779">
        <v>5.4473698963075003</v>
      </c>
      <c r="K1779">
        <v>69.3833913429429</v>
      </c>
      <c r="L1779">
        <v>65.085092148991393</v>
      </c>
      <c r="M1779">
        <v>69.183474999584305</v>
      </c>
      <c r="N1779">
        <v>1.1433964798114999</v>
      </c>
      <c r="O1779">
        <v>46.576465764657598</v>
      </c>
      <c r="P1779">
        <v>95.12</v>
      </c>
      <c r="Q1779">
        <v>0.11908967332426</v>
      </c>
    </row>
    <row r="1780" spans="1:17" hidden="1" x14ac:dyDescent="0.3">
      <c r="A1780" t="s">
        <v>3715</v>
      </c>
      <c r="B1780" t="s">
        <v>3716</v>
      </c>
      <c r="C1780" t="str">
        <f>IFERROR(VLOOKUP(Table1[[#This Row],[Ticker]],[1]!Table2[[Symbol]:[Industry]],2,FALSE),"-")</f>
        <v>-</v>
      </c>
      <c r="D1780" t="s">
        <v>287</v>
      </c>
      <c r="E1780">
        <v>539.70352820999994</v>
      </c>
      <c r="F1780">
        <v>102.11</v>
      </c>
      <c r="G1780">
        <v>-39.6665948706816</v>
      </c>
      <c r="H1780">
        <v>-0.34055082663206698</v>
      </c>
      <c r="I1780">
        <v>10.6422672702911</v>
      </c>
      <c r="J1780">
        <v>3.5329520235997598</v>
      </c>
      <c r="K1780">
        <v>98.800400219334094</v>
      </c>
      <c r="L1780">
        <v>100.98296329309601</v>
      </c>
      <c r="M1780">
        <v>63.117657641480299</v>
      </c>
      <c r="N1780">
        <v>0.95929924650148801</v>
      </c>
      <c r="O1780">
        <v>29.713054549015698</v>
      </c>
      <c r="P1780">
        <v>32.627613975841001</v>
      </c>
      <c r="Q1780">
        <v>0.17287890902560499</v>
      </c>
    </row>
    <row r="1781" spans="1:17" hidden="1" x14ac:dyDescent="0.3">
      <c r="A1781" t="s">
        <v>3717</v>
      </c>
      <c r="B1781" t="s">
        <v>3718</v>
      </c>
      <c r="C1781" t="str">
        <f>IFERROR(VLOOKUP(Table1[[#This Row],[Ticker]],[1]!Table2[[Symbol]:[Industry]],2,FALSE),"-")</f>
        <v>-</v>
      </c>
      <c r="D1781" t="s">
        <v>138</v>
      </c>
      <c r="E1781">
        <v>538.61086989</v>
      </c>
      <c r="F1781">
        <v>66.03</v>
      </c>
      <c r="G1781">
        <v>-52.119622667395198</v>
      </c>
      <c r="H1781">
        <v>-8.8735640319141798</v>
      </c>
      <c r="I1781">
        <v>-37.300734081125398</v>
      </c>
      <c r="J1781">
        <v>0.431414029803181</v>
      </c>
      <c r="K1781">
        <v>69.408556031745306</v>
      </c>
      <c r="L1781">
        <v>75.340294685403705</v>
      </c>
      <c r="M1781">
        <v>60.6272302652457</v>
      </c>
      <c r="N1781">
        <v>0.94847022618743404</v>
      </c>
      <c r="O1781">
        <v>67.953960321066205</v>
      </c>
      <c r="P1781">
        <v>9.3936381709741603</v>
      </c>
      <c r="Q1781">
        <v>4.6232579158686997E-2</v>
      </c>
    </row>
    <row r="1782" spans="1:17" hidden="1" x14ac:dyDescent="0.3">
      <c r="A1782" t="s">
        <v>3719</v>
      </c>
      <c r="B1782" t="s">
        <v>3720</v>
      </c>
      <c r="C1782" t="str">
        <f>IFERROR(VLOOKUP(Table1[[#This Row],[Ticker]],[1]!Table2[[Symbol]:[Industry]],2,FALSE),"-")</f>
        <v>-</v>
      </c>
      <c r="D1782" t="s">
        <v>60</v>
      </c>
      <c r="E1782">
        <v>538.10962828000004</v>
      </c>
      <c r="F1782">
        <v>518.6</v>
      </c>
      <c r="G1782">
        <v>19.383986127552902</v>
      </c>
      <c r="H1782">
        <v>2.4589588865387002</v>
      </c>
      <c r="I1782">
        <v>1.9555597934890601</v>
      </c>
      <c r="J1782">
        <v>1.07837905903575</v>
      </c>
      <c r="K1782">
        <v>509.04220589063101</v>
      </c>
      <c r="L1782">
        <v>464.09194391705</v>
      </c>
      <c r="M1782">
        <v>60.2241233305393</v>
      </c>
      <c r="N1782">
        <v>0.97075060898148102</v>
      </c>
      <c r="O1782">
        <v>13.767836482838399</v>
      </c>
      <c r="P1782">
        <v>67.994816974408806</v>
      </c>
      <c r="Q1782">
        <v>5.2017738605091998E-2</v>
      </c>
    </row>
    <row r="1783" spans="1:17" hidden="1" x14ac:dyDescent="0.3">
      <c r="A1783" t="s">
        <v>3721</v>
      </c>
      <c r="B1783" t="s">
        <v>3722</v>
      </c>
      <c r="C1783" t="str">
        <f>IFERROR(VLOOKUP(Table1[[#This Row],[Ticker]],[1]!Table2[[Symbol]:[Industry]],2,FALSE),"-")</f>
        <v>-</v>
      </c>
      <c r="D1783" t="s">
        <v>21</v>
      </c>
      <c r="E1783">
        <v>538.05058059999999</v>
      </c>
      <c r="F1783">
        <v>77.150000000000006</v>
      </c>
      <c r="G1783">
        <v>32.6189435614384</v>
      </c>
      <c r="H1783">
        <v>-3.8990542279925999</v>
      </c>
      <c r="I1783">
        <v>14.275096903821099</v>
      </c>
      <c r="J1783">
        <v>1.47829041536672</v>
      </c>
      <c r="K1783">
        <v>74.235541984648293</v>
      </c>
      <c r="L1783">
        <v>66.876599394574498</v>
      </c>
      <c r="M1783">
        <v>64.914941244441493</v>
      </c>
      <c r="N1783">
        <v>2.1895031001659202</v>
      </c>
      <c r="O1783">
        <v>17.239144523655199</v>
      </c>
      <c r="P1783">
        <v>108.232118758434</v>
      </c>
      <c r="Q1783">
        <v>0.21892662604027299</v>
      </c>
    </row>
    <row r="1784" spans="1:17" hidden="1" x14ac:dyDescent="0.3">
      <c r="A1784" t="s">
        <v>3723</v>
      </c>
      <c r="B1784" t="s">
        <v>3724</v>
      </c>
      <c r="C1784" t="str">
        <f>IFERROR(VLOOKUP(Table1[[#This Row],[Ticker]],[1]!Table2[[Symbol]:[Industry]],2,FALSE),"-")</f>
        <v>-</v>
      </c>
      <c r="D1784" t="s">
        <v>1774</v>
      </c>
      <c r="E1784">
        <v>536.37840000000006</v>
      </c>
      <c r="F1784">
        <v>395</v>
      </c>
      <c r="G1784">
        <v>-41.373530366096197</v>
      </c>
      <c r="H1784">
        <v>-4.6035585953963398E-2</v>
      </c>
      <c r="I1784">
        <v>-33.537061275500797</v>
      </c>
      <c r="J1784">
        <v>-5.1289181571706397</v>
      </c>
      <c r="K1784">
        <v>418.73572261568899</v>
      </c>
      <c r="L1784">
        <v>425.88001625661798</v>
      </c>
      <c r="M1784">
        <v>32.470081188592602</v>
      </c>
      <c r="N1784">
        <v>0.71720861890240795</v>
      </c>
      <c r="O1784">
        <v>50.240506329113899</v>
      </c>
      <c r="P1784">
        <v>25.736113321661598</v>
      </c>
    </row>
    <row r="1785" spans="1:17" hidden="1" x14ac:dyDescent="0.3">
      <c r="A1785" t="s">
        <v>3725</v>
      </c>
      <c r="B1785" t="s">
        <v>3726</v>
      </c>
      <c r="C1785" t="str">
        <f>IFERROR(VLOOKUP(Table1[[#This Row],[Ticker]],[1]!Table2[[Symbol]:[Industry]],2,FALSE),"-")</f>
        <v>-</v>
      </c>
      <c r="D1785" t="s">
        <v>54</v>
      </c>
      <c r="E1785">
        <v>536.35500000000002</v>
      </c>
      <c r="F1785">
        <v>397.3</v>
      </c>
      <c r="G1785">
        <v>25.620532444642102</v>
      </c>
      <c r="H1785">
        <v>14.475836514955301</v>
      </c>
      <c r="I1785">
        <v>27.122669908785699</v>
      </c>
      <c r="J1785">
        <v>2.2316224290906601</v>
      </c>
      <c r="K1785">
        <v>346.138882040846</v>
      </c>
      <c r="L1785">
        <v>293.23073010782002</v>
      </c>
      <c r="M1785">
        <v>62.852497497982498</v>
      </c>
      <c r="N1785">
        <v>0.67671457965756998</v>
      </c>
      <c r="O1785">
        <v>4.3669770953939002</v>
      </c>
      <c r="P1785">
        <v>76.420959147424497</v>
      </c>
    </row>
    <row r="1786" spans="1:17" hidden="1" x14ac:dyDescent="0.3">
      <c r="A1786" t="s">
        <v>3727</v>
      </c>
      <c r="B1786" t="s">
        <v>3728</v>
      </c>
      <c r="C1786" t="str">
        <f>IFERROR(VLOOKUP(Table1[[#This Row],[Ticker]],[1]!Table2[[Symbol]:[Industry]],2,FALSE),"-")</f>
        <v>-</v>
      </c>
      <c r="D1786" t="s">
        <v>351</v>
      </c>
      <c r="E1786">
        <v>533.72568615800003</v>
      </c>
      <c r="F1786">
        <v>87.22</v>
      </c>
      <c r="G1786">
        <v>-8.8109706944050892</v>
      </c>
      <c r="H1786">
        <v>-9.4213985503369297</v>
      </c>
      <c r="I1786">
        <v>-32.949528393289199</v>
      </c>
      <c r="J1786">
        <v>0.87002401643766603</v>
      </c>
      <c r="K1786">
        <v>86.821892478199999</v>
      </c>
      <c r="L1786">
        <v>90.781190240630593</v>
      </c>
      <c r="M1786">
        <v>57.206447059836698</v>
      </c>
      <c r="N1786">
        <v>1.26117258644592</v>
      </c>
      <c r="O1786">
        <v>54.093097913322602</v>
      </c>
      <c r="P1786">
        <v>19.071672354948799</v>
      </c>
      <c r="Q1786">
        <v>2.7195082103128002E-2</v>
      </c>
    </row>
    <row r="1787" spans="1:17" hidden="1" x14ac:dyDescent="0.3">
      <c r="A1787" t="s">
        <v>3729</v>
      </c>
      <c r="B1787" t="s">
        <v>3730</v>
      </c>
      <c r="C1787" t="str">
        <f>IFERROR(VLOOKUP(Table1[[#This Row],[Ticker]],[1]!Table2[[Symbol]:[Industry]],2,FALSE),"-")</f>
        <v>-</v>
      </c>
      <c r="D1787" t="s">
        <v>21</v>
      </c>
      <c r="E1787">
        <v>533.48776591199999</v>
      </c>
      <c r="F1787">
        <v>12.72</v>
      </c>
      <c r="G1787">
        <v>-73.288541364792493</v>
      </c>
      <c r="H1787">
        <v>1.14052011770769</v>
      </c>
      <c r="I1787">
        <v>-59.2518364139071</v>
      </c>
      <c r="J1787">
        <v>7.6215872469388601E-2</v>
      </c>
      <c r="K1787">
        <v>12.1497652388663</v>
      </c>
      <c r="L1787">
        <v>17.163276150169199</v>
      </c>
      <c r="M1787">
        <v>69.577748686362597</v>
      </c>
      <c r="N1787">
        <v>1.23067801531202</v>
      </c>
      <c r="O1787">
        <v>130.188679245283</v>
      </c>
      <c r="P1787">
        <v>33.193717277486897</v>
      </c>
      <c r="Q1787">
        <v>0.11384931020431301</v>
      </c>
    </row>
    <row r="1788" spans="1:17" hidden="1" x14ac:dyDescent="0.3">
      <c r="A1788" t="s">
        <v>3731</v>
      </c>
      <c r="B1788" t="s">
        <v>3732</v>
      </c>
      <c r="C1788" t="str">
        <f>IFERROR(VLOOKUP(Table1[[#This Row],[Ticker]],[1]!Table2[[Symbol]:[Industry]],2,FALSE),"-")</f>
        <v>-</v>
      </c>
      <c r="D1788" t="s">
        <v>287</v>
      </c>
      <c r="E1788">
        <v>533.34127501199998</v>
      </c>
      <c r="F1788">
        <v>98.28</v>
      </c>
      <c r="G1788">
        <v>6.9503830458022797</v>
      </c>
      <c r="H1788">
        <v>10.8567402761889</v>
      </c>
      <c r="I1788">
        <v>-10.8572461348601</v>
      </c>
      <c r="J1788">
        <v>12.4979746679646</v>
      </c>
      <c r="K1788">
        <v>82.350043206579301</v>
      </c>
      <c r="L1788">
        <v>79.246108704372503</v>
      </c>
      <c r="M1788">
        <v>80.105909638028294</v>
      </c>
      <c r="N1788">
        <v>2.3207576056431001</v>
      </c>
      <c r="O1788">
        <v>3.0728530728530701</v>
      </c>
      <c r="P1788">
        <v>48.909090909090899</v>
      </c>
      <c r="Q1788">
        <v>-5.3633525525049998E-2</v>
      </c>
    </row>
    <row r="1789" spans="1:17" hidden="1" x14ac:dyDescent="0.3">
      <c r="A1789" t="s">
        <v>3733</v>
      </c>
      <c r="B1789" t="s">
        <v>3734</v>
      </c>
      <c r="C1789" t="str">
        <f>IFERROR(VLOOKUP(Table1[[#This Row],[Ticker]],[1]!Table2[[Symbol]:[Industry]],2,FALSE),"-")</f>
        <v>-</v>
      </c>
      <c r="D1789" t="s">
        <v>60</v>
      </c>
      <c r="E1789">
        <v>533.21447356800002</v>
      </c>
      <c r="F1789">
        <v>69.58</v>
      </c>
      <c r="G1789">
        <v>108.439703478566</v>
      </c>
      <c r="H1789">
        <v>44.504993441424197</v>
      </c>
      <c r="I1789">
        <v>-6.5641546418969896E-2</v>
      </c>
      <c r="J1789">
        <v>-0.47110424405847201</v>
      </c>
      <c r="K1789">
        <v>57.903995000016302</v>
      </c>
      <c r="L1789">
        <v>48.561308797240599</v>
      </c>
      <c r="M1789">
        <v>60.264404018594199</v>
      </c>
      <c r="N1789">
        <v>1.3636661082553001</v>
      </c>
      <c r="O1789">
        <v>11.670020120724301</v>
      </c>
      <c r="P1789">
        <v>167.10172744721601</v>
      </c>
      <c r="Q1789">
        <v>6.6079749955839998E-2</v>
      </c>
    </row>
    <row r="1790" spans="1:17" hidden="1" x14ac:dyDescent="0.3">
      <c r="A1790" t="s">
        <v>3735</v>
      </c>
      <c r="B1790" t="s">
        <v>3736</v>
      </c>
      <c r="C1790" t="str">
        <f>IFERROR(VLOOKUP(Table1[[#This Row],[Ticker]],[1]!Table2[[Symbol]:[Industry]],2,FALSE),"-")</f>
        <v>-</v>
      </c>
      <c r="D1790" t="s">
        <v>3737</v>
      </c>
      <c r="E1790">
        <v>531.24</v>
      </c>
      <c r="F1790">
        <v>132.81</v>
      </c>
      <c r="G1790">
        <v>0.17508038236402901</v>
      </c>
      <c r="H1790">
        <v>-2.0414101177169202</v>
      </c>
      <c r="I1790">
        <v>-46.860575256329099</v>
      </c>
      <c r="J1790">
        <v>-4.0224325955947302</v>
      </c>
      <c r="K1790">
        <v>134.294840561124</v>
      </c>
      <c r="M1790">
        <v>48.420604245022901</v>
      </c>
      <c r="N1790">
        <v>0.88706423414977997</v>
      </c>
      <c r="O1790">
        <v>92.267148558090497</v>
      </c>
      <c r="P1790">
        <v>38.34375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Row],[Ticker]],[1]!Table2[[Symbol]:[Industry]],2,FALSE),"-")</f>
        <v>-</v>
      </c>
      <c r="E1791">
        <v>530.81007236000005</v>
      </c>
      <c r="F1791">
        <v>39.92</v>
      </c>
      <c r="G1791">
        <v>-33.559704535320499</v>
      </c>
      <c r="H1791">
        <v>-7.4207144095749697</v>
      </c>
      <c r="I1791">
        <v>-28.718949667428099</v>
      </c>
      <c r="J1791">
        <v>-3.0062852406913398</v>
      </c>
      <c r="K1791">
        <v>40.559705319916297</v>
      </c>
      <c r="L1791">
        <v>41.531208023485597</v>
      </c>
      <c r="M1791">
        <v>51.506691359811803</v>
      </c>
      <c r="N1791">
        <v>0.58983703610015903</v>
      </c>
      <c r="O1791">
        <v>30.460921843687299</v>
      </c>
      <c r="P1791">
        <v>20.969696969696901</v>
      </c>
      <c r="Q1791">
        <v>-1.5155397207483001E-2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Row],[Ticker]],[1]!Table2[[Symbol]:[Industry]],2,FALSE),"-")</f>
        <v>-</v>
      </c>
      <c r="D1792" t="s">
        <v>130</v>
      </c>
      <c r="E1792">
        <v>529.62103299</v>
      </c>
      <c r="F1792">
        <v>279.3</v>
      </c>
      <c r="G1792">
        <v>-62.445087684862798</v>
      </c>
      <c r="H1792">
        <v>4.2163376511386401</v>
      </c>
      <c r="I1792">
        <v>-52.258006714194998</v>
      </c>
      <c r="J1792">
        <v>12.2785543014661</v>
      </c>
      <c r="K1792">
        <v>264.274143953384</v>
      </c>
      <c r="M1792">
        <v>64.967468549718703</v>
      </c>
      <c r="N1792">
        <v>1.3701787895650399</v>
      </c>
      <c r="O1792">
        <v>59.7744360902255</v>
      </c>
      <c r="P1792">
        <v>25.981055480378899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Row],[Ticker]],[1]!Table2[[Symbol]:[Industry]],2,FALSE),"-")</f>
        <v>-</v>
      </c>
      <c r="D1793" t="s">
        <v>628</v>
      </c>
      <c r="E1793">
        <v>528.98559999999998</v>
      </c>
      <c r="F1793">
        <v>748</v>
      </c>
      <c r="G1793">
        <v>147.68204008932301</v>
      </c>
      <c r="H1793">
        <v>16.567612438674001</v>
      </c>
      <c r="I1793">
        <v>159.14643198436099</v>
      </c>
      <c r="J1793">
        <v>-7.1079255175473204</v>
      </c>
      <c r="K1793">
        <v>651.38582432968599</v>
      </c>
      <c r="M1793">
        <v>45.7200821248476</v>
      </c>
      <c r="N1793">
        <v>0.25738543269946801</v>
      </c>
      <c r="O1793">
        <v>11.631016042780701</v>
      </c>
      <c r="P1793">
        <v>187.692307692307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Row],[Ticker]],[1]!Table2[[Symbol]:[Industry]],2,FALSE),"-")</f>
        <v>-</v>
      </c>
      <c r="D1794" t="s">
        <v>351</v>
      </c>
      <c r="E1794">
        <v>527.49578179599996</v>
      </c>
      <c r="F1794">
        <v>22.84</v>
      </c>
      <c r="G1794">
        <v>-17.807070957981999</v>
      </c>
      <c r="H1794">
        <v>8.5261811769038207</v>
      </c>
      <c r="I1794">
        <v>3.1899337022815599</v>
      </c>
      <c r="J1794">
        <v>6.3822097456559197</v>
      </c>
      <c r="K1794">
        <v>21.665082985750299</v>
      </c>
      <c r="L1794">
        <v>20.831951388021601</v>
      </c>
      <c r="M1794">
        <v>58.233645068836204</v>
      </c>
      <c r="N1794">
        <v>1.0997002954347701</v>
      </c>
      <c r="O1794">
        <v>33.318739054290702</v>
      </c>
      <c r="P1794">
        <v>47.354838709677402</v>
      </c>
      <c r="Q1794">
        <v>2.0474894042171999E-2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Row],[Ticker]],[1]!Table2[[Symbol]:[Industry]],2,FALSE),"-")</f>
        <v>-</v>
      </c>
      <c r="D1795" t="s">
        <v>628</v>
      </c>
      <c r="E1795">
        <v>525.45000000000005</v>
      </c>
      <c r="F1795">
        <v>135.6</v>
      </c>
      <c r="G1795">
        <v>-23.932377957710301</v>
      </c>
      <c r="H1795">
        <v>17.554717818842999</v>
      </c>
      <c r="I1795">
        <v>-19.521110198119398</v>
      </c>
      <c r="J1795">
        <v>4.08679735981117</v>
      </c>
      <c r="K1795">
        <v>123.134389473487</v>
      </c>
      <c r="L1795">
        <v>122.235605983737</v>
      </c>
      <c r="M1795">
        <v>67.113562059856207</v>
      </c>
      <c r="N1795">
        <v>0.69399958725257904</v>
      </c>
      <c r="O1795">
        <v>14.0117994100295</v>
      </c>
      <c r="P1795">
        <v>33.925925925925903</v>
      </c>
      <c r="Q1795">
        <v>9.8419968292771998E-2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Row],[Ticker]],[1]!Table2[[Symbol]:[Industry]],2,FALSE),"-")</f>
        <v>-</v>
      </c>
      <c r="D1796" t="s">
        <v>133</v>
      </c>
      <c r="E1796">
        <v>525.44819280000002</v>
      </c>
      <c r="F1796">
        <v>13.34</v>
      </c>
      <c r="G1796">
        <v>135.25799354763001</v>
      </c>
      <c r="H1796">
        <v>2.9556250569705802</v>
      </c>
      <c r="I1796">
        <v>2.17130185133637</v>
      </c>
      <c r="J1796">
        <v>-5.2954432191318901E-3</v>
      </c>
      <c r="K1796">
        <v>12.490242177534601</v>
      </c>
      <c r="L1796">
        <v>10.622001427880599</v>
      </c>
      <c r="M1796">
        <v>50.161442230760102</v>
      </c>
      <c r="N1796">
        <v>1.5862232651976</v>
      </c>
      <c r="O1796">
        <v>11.6941529235382</v>
      </c>
      <c r="P1796">
        <v>172.24489795918299</v>
      </c>
      <c r="Q1796">
        <v>5.8982339075119003E-2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Row],[Ticker]],[1]!Table2[[Symbol]:[Industry]],2,FALSE),"-")</f>
        <v>-</v>
      </c>
      <c r="D1797" t="s">
        <v>46</v>
      </c>
      <c r="E1797">
        <v>524.07023556000001</v>
      </c>
      <c r="F1797">
        <v>243.4</v>
      </c>
      <c r="G1797">
        <v>0.79119377288995796</v>
      </c>
      <c r="H1797">
        <v>24.144366824638901</v>
      </c>
      <c r="I1797">
        <v>12.2555856679274</v>
      </c>
      <c r="J1797">
        <v>25.374489245776001</v>
      </c>
      <c r="O1797">
        <v>0.36976170912079698</v>
      </c>
      <c r="P1797">
        <v>33.4429824561403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Row],[Ticker]],[1]!Table2[[Symbol]:[Industry]],2,FALSE),"-")</f>
        <v>-</v>
      </c>
      <c r="D1798" t="s">
        <v>130</v>
      </c>
      <c r="E1798">
        <v>523.50648000000001</v>
      </c>
      <c r="F1798">
        <v>19.66</v>
      </c>
      <c r="G1798">
        <v>259.179562175081</v>
      </c>
      <c r="H1798">
        <v>-5.1556516262017604</v>
      </c>
      <c r="I1798">
        <v>50.363842025300698</v>
      </c>
      <c r="J1798">
        <v>-7.9387746200138203</v>
      </c>
      <c r="K1798">
        <v>19.8636455484476</v>
      </c>
      <c r="L1798">
        <v>16.161871565355099</v>
      </c>
      <c r="M1798">
        <v>50.105323906096999</v>
      </c>
      <c r="N1798">
        <v>0.84795424753216797</v>
      </c>
      <c r="O1798">
        <v>24.618514750762898</v>
      </c>
      <c r="P1798">
        <v>293.2</v>
      </c>
      <c r="Q1798">
        <v>0.14963084897002901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Row],[Ticker]],[1]!Table2[[Symbol]:[Industry]],2,FALSE),"-")</f>
        <v>-</v>
      </c>
      <c r="D1799" t="s">
        <v>231</v>
      </c>
      <c r="E1799">
        <v>521.79600000000005</v>
      </c>
      <c r="F1799">
        <v>160.80000000000001</v>
      </c>
      <c r="G1799">
        <v>47.339474088010398</v>
      </c>
      <c r="H1799">
        <v>24.702673294582901</v>
      </c>
      <c r="I1799">
        <v>-13.5229905905433</v>
      </c>
      <c r="J1799">
        <v>6.9555380573494503</v>
      </c>
      <c r="K1799">
        <v>137.74152239995399</v>
      </c>
      <c r="L1799">
        <v>122.545228984994</v>
      </c>
      <c r="M1799">
        <v>77.948059341967493</v>
      </c>
      <c r="N1799">
        <v>2.8920431750789501</v>
      </c>
      <c r="O1799">
        <v>5.1368159203979999</v>
      </c>
      <c r="P1799">
        <v>128.89679715302401</v>
      </c>
      <c r="Q1799">
        <v>5.2665946518182002E-2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Row],[Ticker]],[1]!Table2[[Symbol]:[Industry]],2,FALSE),"-")</f>
        <v>-</v>
      </c>
      <c r="D1800" t="s">
        <v>127</v>
      </c>
      <c r="E1800">
        <v>521.72328000000005</v>
      </c>
      <c r="F1800">
        <v>338</v>
      </c>
      <c r="G1800">
        <v>-15.272526150393601</v>
      </c>
      <c r="H1800">
        <v>0.880401574623908</v>
      </c>
      <c r="I1800">
        <v>48.675770570303598</v>
      </c>
      <c r="J1800">
        <v>6.0355793937225997</v>
      </c>
      <c r="K1800">
        <v>317.054698022678</v>
      </c>
      <c r="L1800">
        <v>248.648569439868</v>
      </c>
      <c r="M1800">
        <v>47.696205095692903</v>
      </c>
      <c r="N1800">
        <v>0.61182583319987904</v>
      </c>
      <c r="O1800">
        <v>18.5502958579881</v>
      </c>
      <c r="P1800">
        <v>157.03422053231901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Row],[Ticker]],[1]!Table2[[Symbol]:[Industry]],2,FALSE),"-")</f>
        <v>-</v>
      </c>
      <c r="D1801" t="s">
        <v>628</v>
      </c>
      <c r="E1801">
        <v>521.68063643999994</v>
      </c>
      <c r="F1801">
        <v>289.04000000000002</v>
      </c>
      <c r="G1801">
        <v>91.012674367326397</v>
      </c>
      <c r="H1801">
        <v>51.090570920939598</v>
      </c>
      <c r="I1801">
        <v>42.112758806240599</v>
      </c>
      <c r="J1801">
        <v>18.631964057832999</v>
      </c>
      <c r="K1801">
        <v>208.21011299468501</v>
      </c>
      <c r="L1801">
        <v>177.79368042310099</v>
      </c>
      <c r="M1801">
        <v>91.127155601253307</v>
      </c>
      <c r="N1801">
        <v>4.3998950428215098</v>
      </c>
      <c r="O1801">
        <v>4.7259894824245698</v>
      </c>
      <c r="P1801">
        <v>149.172413793103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Row],[Ticker]],[1]!Table2[[Symbol]:[Industry]],2,FALSE),"-")</f>
        <v>-</v>
      </c>
      <c r="D1802" t="s">
        <v>628</v>
      </c>
      <c r="E1802">
        <v>518.54933998399997</v>
      </c>
      <c r="F1802">
        <v>195.92</v>
      </c>
      <c r="G1802">
        <v>-19.338206930923199</v>
      </c>
      <c r="H1802">
        <v>-6.0294290472563103</v>
      </c>
      <c r="I1802">
        <v>-13.4383745134887</v>
      </c>
      <c r="J1802">
        <v>-1.4255102495098899</v>
      </c>
      <c r="K1802">
        <v>176.152703147453</v>
      </c>
      <c r="L1802">
        <v>173.33338029120301</v>
      </c>
      <c r="M1802">
        <v>80.599010297782002</v>
      </c>
      <c r="N1802">
        <v>1.46263937863538</v>
      </c>
      <c r="O1802">
        <v>17.0886075949367</v>
      </c>
      <c r="P1802">
        <v>44.483775811209398</v>
      </c>
      <c r="Q1802">
        <v>6.7175503196543002E-2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Row],[Ticker]],[1]!Table2[[Symbol]:[Industry]],2,FALSE),"-")</f>
        <v>-</v>
      </c>
      <c r="E1803">
        <v>518.43369600000005</v>
      </c>
      <c r="F1803">
        <v>229.9</v>
      </c>
      <c r="G1803">
        <v>27.345294448474299</v>
      </c>
      <c r="H1803">
        <v>36.330823527325499</v>
      </c>
      <c r="I1803">
        <v>38.8096863435118</v>
      </c>
      <c r="J1803">
        <v>-4.0477325910101696</v>
      </c>
      <c r="M1803">
        <v>37.857119051067897</v>
      </c>
      <c r="O1803">
        <v>41.104828186167801</v>
      </c>
      <c r="P1803">
        <v>61.3333333333333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Row],[Ticker]],[1]!Table2[[Symbol]:[Industry]],2,FALSE),"-")</f>
        <v>-</v>
      </c>
      <c r="E1804">
        <v>517.96444425000004</v>
      </c>
      <c r="F1804">
        <v>76.010000000000005</v>
      </c>
      <c r="G1804">
        <v>65.876471027117503</v>
      </c>
      <c r="H1804">
        <v>106.660648807436</v>
      </c>
      <c r="I1804">
        <v>186.422089343252</v>
      </c>
      <c r="J1804">
        <v>6.0173108110165003</v>
      </c>
      <c r="K1804">
        <v>47.125630879387103</v>
      </c>
      <c r="M1804">
        <v>100</v>
      </c>
      <c r="N1804">
        <v>1.9114769744691</v>
      </c>
      <c r="O1804">
        <v>0</v>
      </c>
      <c r="P1804">
        <v>232.066404543468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Row],[Ticker]],[1]!Table2[[Symbol]:[Industry]],2,FALSE),"-")</f>
        <v>-</v>
      </c>
      <c r="D1805" t="s">
        <v>258</v>
      </c>
      <c r="E1805">
        <v>516.73410000000001</v>
      </c>
      <c r="F1805">
        <v>365.7</v>
      </c>
      <c r="G1805">
        <v>57.458210317755203</v>
      </c>
      <c r="H1805">
        <v>0.47109008239300298</v>
      </c>
      <c r="I1805">
        <v>-20.545055829870201</v>
      </c>
      <c r="J1805">
        <v>6.41919204930515</v>
      </c>
      <c r="K1805">
        <v>354.20486975943101</v>
      </c>
      <c r="L1805">
        <v>320.69784455970199</v>
      </c>
      <c r="M1805">
        <v>59.691556803188099</v>
      </c>
      <c r="N1805">
        <v>1.0592513465732301</v>
      </c>
      <c r="O1805">
        <v>19.469510527754899</v>
      </c>
      <c r="P1805">
        <v>87.442337262942004</v>
      </c>
      <c r="Q1805">
        <v>6.2401144751757003E-2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Row],[Ticker]],[1]!Table2[[Symbol]:[Industry]],2,FALSE),"-")</f>
        <v>-</v>
      </c>
      <c r="D1806" t="s">
        <v>628</v>
      </c>
      <c r="E1806">
        <v>516.25670430399998</v>
      </c>
      <c r="F1806">
        <v>64.239999999999995</v>
      </c>
      <c r="G1806">
        <v>-8.7626009664792601</v>
      </c>
      <c r="H1806">
        <v>11.485437975968599</v>
      </c>
      <c r="I1806">
        <v>-15.094689213281599</v>
      </c>
      <c r="J1806">
        <v>-3.46350823853653E-2</v>
      </c>
      <c r="K1806">
        <v>59.652049276076902</v>
      </c>
      <c r="L1806">
        <v>58.088395594665599</v>
      </c>
      <c r="M1806">
        <v>57.867934328429797</v>
      </c>
      <c r="N1806">
        <v>2.3442826904728</v>
      </c>
      <c r="O1806">
        <v>16.594022415940199</v>
      </c>
      <c r="P1806">
        <v>28.737474949899799</v>
      </c>
      <c r="Q1806">
        <v>-4.7883064164541002E-2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Row],[Ticker]],[1]!Table2[[Symbol]:[Industry]],2,FALSE),"-")</f>
        <v>-</v>
      </c>
      <c r="E1807">
        <v>515.77499999999998</v>
      </c>
      <c r="F1807">
        <v>132.25</v>
      </c>
      <c r="G1807">
        <v>188.24557911440101</v>
      </c>
      <c r="H1807">
        <v>-13.336759146025299</v>
      </c>
      <c r="I1807">
        <v>19.023582872748001</v>
      </c>
      <c r="J1807">
        <v>-6.0652389011217602</v>
      </c>
      <c r="K1807">
        <v>164.29836537299801</v>
      </c>
      <c r="L1807">
        <v>146.72976333391901</v>
      </c>
      <c r="M1807">
        <v>33.442890851925902</v>
      </c>
      <c r="N1807">
        <v>0.37221709652014701</v>
      </c>
      <c r="O1807">
        <v>212.51417769376101</v>
      </c>
      <c r="P1807">
        <v>248.02631578947299</v>
      </c>
      <c r="Q1807">
        <v>0.20351933393763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Row],[Ticker]],[1]!Table2[[Symbol]:[Industry]],2,FALSE),"-")</f>
        <v>-</v>
      </c>
      <c r="D1808" t="s">
        <v>133</v>
      </c>
      <c r="E1808">
        <v>514.88212724200002</v>
      </c>
      <c r="F1808">
        <v>33.74</v>
      </c>
      <c r="G1808">
        <v>3.7086339193857798</v>
      </c>
      <c r="H1808">
        <v>6.9610550616248696</v>
      </c>
      <c r="I1808">
        <v>-27.323544213241298</v>
      </c>
      <c r="J1808">
        <v>11.856000442467</v>
      </c>
      <c r="K1808">
        <v>31.2948979083063</v>
      </c>
      <c r="L1808">
        <v>31.894593920991799</v>
      </c>
      <c r="M1808">
        <v>70.482227624964693</v>
      </c>
      <c r="N1808">
        <v>1.5310761367875401</v>
      </c>
      <c r="O1808">
        <v>32.7800829875518</v>
      </c>
      <c r="P1808">
        <v>34.690618762474998</v>
      </c>
      <c r="Q1808">
        <v>-1.4873448227E-5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Row],[Ticker]],[1]!Table2[[Symbol]:[Industry]],2,FALSE),"-")</f>
        <v>-</v>
      </c>
      <c r="E1809">
        <v>513.76668749999999</v>
      </c>
      <c r="F1809">
        <v>473</v>
      </c>
      <c r="G1809">
        <v>177.869430405331</v>
      </c>
      <c r="H1809">
        <v>1.8014654453555601</v>
      </c>
      <c r="I1809">
        <v>94.492107183986406</v>
      </c>
      <c r="J1809">
        <v>-0.370368588464697</v>
      </c>
      <c r="K1809">
        <v>404.82973863312401</v>
      </c>
      <c r="L1809">
        <v>290.88885939947397</v>
      </c>
      <c r="M1809">
        <v>76.670876264285297</v>
      </c>
      <c r="N1809">
        <v>0.55464333726633197</v>
      </c>
      <c r="O1809">
        <v>4.65116279069768</v>
      </c>
      <c r="P1809">
        <v>223.861691201643</v>
      </c>
      <c r="Q1809">
        <v>0.34930869663014902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Row],[Ticker]],[1]!Table2[[Symbol]:[Industry]],2,FALSE),"-")</f>
        <v>-</v>
      </c>
      <c r="E1810">
        <v>513.38739599999997</v>
      </c>
      <c r="F1810">
        <v>262.05</v>
      </c>
      <c r="G1810">
        <v>18.468371621511601</v>
      </c>
      <c r="H1810">
        <v>1.71782703094873</v>
      </c>
      <c r="I1810">
        <v>4.2673943553236198</v>
      </c>
      <c r="J1810">
        <v>2.0530540087473299</v>
      </c>
      <c r="K1810">
        <v>240.05625620515801</v>
      </c>
      <c r="L1810">
        <v>225.873990118661</v>
      </c>
      <c r="M1810">
        <v>79.285226693098906</v>
      </c>
      <c r="N1810">
        <v>0.92352092352092297</v>
      </c>
      <c r="O1810">
        <v>13.699675634420799</v>
      </c>
      <c r="P1810">
        <v>64.037558685446001</v>
      </c>
      <c r="Q1810">
        <v>0.179749826204569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Row],[Ticker]],[1]!Table2[[Symbol]:[Industry]],2,FALSE),"-")</f>
        <v>-</v>
      </c>
      <c r="D1811" t="s">
        <v>631</v>
      </c>
      <c r="E1811">
        <v>513.17773650000004</v>
      </c>
      <c r="F1811">
        <v>672.75</v>
      </c>
      <c r="G1811">
        <v>164.41970317530101</v>
      </c>
      <c r="H1811">
        <v>2.7341880377685799</v>
      </c>
      <c r="I1811">
        <v>70.484336504083899</v>
      </c>
      <c r="J1811">
        <v>12.865416754904199</v>
      </c>
      <c r="K1811">
        <v>617.32188179467096</v>
      </c>
      <c r="L1811">
        <v>467.203702460042</v>
      </c>
      <c r="M1811">
        <v>56.784880377170097</v>
      </c>
      <c r="N1811">
        <v>0.99541926338293296</v>
      </c>
      <c r="O1811">
        <v>7.46934225195095</v>
      </c>
      <c r="P1811">
        <v>208.60091743119199</v>
      </c>
      <c r="Q1811">
        <v>0.17453086367093601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Row],[Ticker]],[1]!Table2[[Symbol]:[Industry]],2,FALSE),"-")</f>
        <v>-</v>
      </c>
      <c r="D1812" t="s">
        <v>1424</v>
      </c>
      <c r="E1812">
        <v>512.90684932500005</v>
      </c>
      <c r="F1812">
        <v>473.85</v>
      </c>
      <c r="G1812">
        <v>61.018877857867302</v>
      </c>
      <c r="H1812">
        <v>37.390965732087203</v>
      </c>
      <c r="I1812">
        <v>21.258885092075001</v>
      </c>
      <c r="J1812">
        <v>15.9761268196101</v>
      </c>
      <c r="K1812">
        <v>363.684818084536</v>
      </c>
      <c r="L1812">
        <v>317.99507870127798</v>
      </c>
      <c r="M1812">
        <v>81.916597557286593</v>
      </c>
      <c r="N1812">
        <v>1.1062930053088</v>
      </c>
      <c r="O1812">
        <v>9.7393689986282599</v>
      </c>
      <c r="P1812">
        <v>115.386363636363</v>
      </c>
      <c r="Q1812">
        <v>0.15658954981470699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Row],[Ticker]],[1]!Table2[[Symbol]:[Industry]],2,FALSE),"-")</f>
        <v>-</v>
      </c>
      <c r="D1813" t="s">
        <v>276</v>
      </c>
      <c r="E1813">
        <v>510.50754949999998</v>
      </c>
      <c r="F1813">
        <v>545</v>
      </c>
      <c r="G1813">
        <v>-26.630707062929499</v>
      </c>
      <c r="H1813">
        <v>18.660635694488001</v>
      </c>
      <c r="I1813">
        <v>-4.8008104081108103</v>
      </c>
      <c r="J1813">
        <v>-4.6962953869386403</v>
      </c>
      <c r="K1813">
        <v>513.36730408020901</v>
      </c>
      <c r="L1813">
        <v>488.28815536651501</v>
      </c>
      <c r="M1813">
        <v>43.983993876261302</v>
      </c>
      <c r="N1813">
        <v>0.295228171154087</v>
      </c>
      <c r="O1813">
        <v>19.944954128440301</v>
      </c>
      <c r="P1813">
        <v>40.463917525773098</v>
      </c>
      <c r="Q1813">
        <v>-4.0772901718699003E-2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Row],[Ticker]],[1]!Table2[[Symbol]:[Industry]],2,FALSE),"-")</f>
        <v>-</v>
      </c>
      <c r="D1814" t="s">
        <v>413</v>
      </c>
      <c r="E1814">
        <v>507.74610010100002</v>
      </c>
      <c r="F1814">
        <v>26.69</v>
      </c>
      <c r="G1814">
        <v>-32.562829196641403</v>
      </c>
      <c r="H1814">
        <v>-1.3765303076409201</v>
      </c>
      <c r="I1814">
        <v>-34.333421495492203</v>
      </c>
      <c r="J1814">
        <v>11.693838755914999</v>
      </c>
      <c r="K1814">
        <v>25.466380843629199</v>
      </c>
      <c r="L1814">
        <v>25.547586985491201</v>
      </c>
      <c r="M1814">
        <v>61.829722177394899</v>
      </c>
      <c r="N1814">
        <v>2.5724647758329202</v>
      </c>
      <c r="O1814">
        <v>36.605470213563102</v>
      </c>
      <c r="P1814">
        <v>19.525302283922901</v>
      </c>
      <c r="Q1814">
        <v>8.6403930598729001E-2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Row],[Ticker]],[1]!Table2[[Symbol]:[Industry]],2,FALSE),"-")</f>
        <v>-</v>
      </c>
      <c r="D1815" t="s">
        <v>46</v>
      </c>
      <c r="E1815">
        <v>507.39499999999998</v>
      </c>
      <c r="F1815">
        <v>232.75</v>
      </c>
      <c r="G1815">
        <v>169.24492165220499</v>
      </c>
      <c r="H1815">
        <v>15.4707912787614</v>
      </c>
      <c r="I1815">
        <v>180.709313547242</v>
      </c>
      <c r="J1815">
        <v>24.7407400411583</v>
      </c>
      <c r="K1815">
        <v>196.56438450392699</v>
      </c>
      <c r="M1815">
        <v>50.055003613364697</v>
      </c>
      <c r="O1815">
        <v>21.589688506981702</v>
      </c>
      <c r="P1815">
        <v>210.333333333333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Row],[Ticker]],[1]!Table2[[Symbol]:[Industry]],2,FALSE),"-")</f>
        <v>-</v>
      </c>
      <c r="D1816" t="s">
        <v>130</v>
      </c>
      <c r="E1816">
        <v>506.97426000000002</v>
      </c>
      <c r="F1816">
        <v>97.01</v>
      </c>
      <c r="G1816">
        <v>42.138749670186797</v>
      </c>
      <c r="H1816">
        <v>1.2772898580288801</v>
      </c>
      <c r="I1816">
        <v>-29.787057440140799</v>
      </c>
      <c r="J1816">
        <v>5.2100445884676798</v>
      </c>
      <c r="K1816">
        <v>94.014355971164093</v>
      </c>
      <c r="L1816">
        <v>88.330038599980398</v>
      </c>
      <c r="M1816">
        <v>66.831240107782193</v>
      </c>
      <c r="N1816">
        <v>0.73028707950828098</v>
      </c>
      <c r="O1816">
        <v>30.398927945572598</v>
      </c>
      <c r="P1816">
        <v>567.46938213843396</v>
      </c>
      <c r="Q1816">
        <v>0.13159596983246999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Row],[Ticker]],[1]!Table2[[Symbol]:[Industry]],2,FALSE),"-")</f>
        <v>-</v>
      </c>
      <c r="D1817" t="s">
        <v>1448</v>
      </c>
      <c r="E1817">
        <v>506.54558303999897</v>
      </c>
      <c r="F1817">
        <v>246.96</v>
      </c>
      <c r="G1817">
        <v>-19.6785095510186</v>
      </c>
      <c r="H1817">
        <v>-5.2912722305244202</v>
      </c>
      <c r="I1817">
        <v>-20.8199713058569</v>
      </c>
      <c r="J1817">
        <v>-1.9981835075357699</v>
      </c>
      <c r="K1817">
        <v>249.149784552119</v>
      </c>
      <c r="L1817">
        <v>254.647188364681</v>
      </c>
      <c r="M1817">
        <v>56.3919459167669</v>
      </c>
      <c r="N1817">
        <v>0.479271498825319</v>
      </c>
      <c r="O1817">
        <v>27.267573696145099</v>
      </c>
      <c r="P1817">
        <v>9.2743362831858303</v>
      </c>
      <c r="Q1817">
        <v>7.8162145463214996E-2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Row],[Ticker]],[1]!Table2[[Symbol]:[Industry]],2,FALSE),"-")</f>
        <v>-</v>
      </c>
      <c r="E1818">
        <v>506.05598133000001</v>
      </c>
      <c r="F1818">
        <v>264.14999999999998</v>
      </c>
      <c r="G1818">
        <v>180.305732898739</v>
      </c>
      <c r="H1818">
        <v>13.2781387544635</v>
      </c>
      <c r="I1818">
        <v>-14.083320017086301</v>
      </c>
      <c r="J1818">
        <v>4.2377348598111704</v>
      </c>
      <c r="K1818">
        <v>257.16272179009502</v>
      </c>
      <c r="L1818">
        <v>237.33715743459399</v>
      </c>
      <c r="M1818">
        <v>72.213119800106696</v>
      </c>
      <c r="N1818">
        <v>1.1682699636446401</v>
      </c>
      <c r="O1818">
        <v>38.330494037478701</v>
      </c>
      <c r="P1818">
        <v>222.82309807516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Row],[Ticker]],[1]!Table2[[Symbol]:[Industry]],2,FALSE),"-")</f>
        <v>-</v>
      </c>
      <c r="D1819" t="s">
        <v>146</v>
      </c>
      <c r="E1819">
        <v>503.69883720000001</v>
      </c>
      <c r="F1819">
        <v>202</v>
      </c>
      <c r="G1819">
        <v>110.084919051594</v>
      </c>
      <c r="H1819">
        <v>26.0856847278306</v>
      </c>
      <c r="I1819">
        <v>23.415222741858301</v>
      </c>
      <c r="J1819">
        <v>10.422145546034301</v>
      </c>
      <c r="K1819">
        <v>185.46124117302799</v>
      </c>
      <c r="L1819">
        <v>151.58446792628601</v>
      </c>
      <c r="M1819">
        <v>50.318294882360199</v>
      </c>
      <c r="N1819">
        <v>1.6136245760394301</v>
      </c>
      <c r="O1819">
        <v>15.5940594059405</v>
      </c>
      <c r="P1819">
        <v>156.99745547073701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Row],[Ticker]],[1]!Table2[[Symbol]:[Industry]],2,FALSE),"-")</f>
        <v>-</v>
      </c>
      <c r="D1820" t="s">
        <v>95</v>
      </c>
      <c r="E1820">
        <v>502.50339750000001</v>
      </c>
      <c r="F1820">
        <v>1027</v>
      </c>
      <c r="G1820">
        <v>11.7270005052518</v>
      </c>
      <c r="H1820">
        <v>7.8144033458407106E-2</v>
      </c>
      <c r="I1820">
        <v>26.8089304054803</v>
      </c>
      <c r="J1820">
        <v>-1.5193383109205401</v>
      </c>
      <c r="K1820">
        <v>984.74992299499195</v>
      </c>
      <c r="L1820">
        <v>860.543439769011</v>
      </c>
      <c r="M1820">
        <v>53.540393157907197</v>
      </c>
      <c r="N1820">
        <v>3.3321033210332098</v>
      </c>
      <c r="O1820">
        <v>7.0107108081791596</v>
      </c>
      <c r="P1820">
        <v>53.283582089552198</v>
      </c>
      <c r="Q1820">
        <v>0.14802460259446201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Row],[Ticker]],[1]!Table2[[Symbol]:[Industry]],2,FALSE),"-")</f>
        <v>-</v>
      </c>
      <c r="D1821" t="s">
        <v>54</v>
      </c>
      <c r="E1821">
        <v>501.04712803599898</v>
      </c>
      <c r="F1821">
        <v>117.41</v>
      </c>
      <c r="G1821">
        <v>-38.264139715123697</v>
      </c>
      <c r="H1821">
        <v>-0.204605895825585</v>
      </c>
      <c r="I1821">
        <v>-26.7997478200862</v>
      </c>
      <c r="J1821">
        <v>4.2473109016657604</v>
      </c>
      <c r="M1821">
        <v>58.189950503090799</v>
      </c>
      <c r="O1821">
        <v>14.1299718933651</v>
      </c>
      <c r="P1821">
        <v>26.642217667996899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Row],[Ticker]],[1]!Table2[[Symbol]:[Industry]],2,FALSE),"-")</f>
        <v>-</v>
      </c>
      <c r="D1822" t="s">
        <v>130</v>
      </c>
      <c r="E1822">
        <v>500.81604554799998</v>
      </c>
      <c r="F1822">
        <v>49.91</v>
      </c>
      <c r="G1822">
        <v>45.304598624802402</v>
      </c>
      <c r="H1822">
        <v>-15.449931420975</v>
      </c>
      <c r="I1822">
        <v>34.406150336184801</v>
      </c>
      <c r="J1822">
        <v>-7.3110636264707702</v>
      </c>
      <c r="K1822">
        <v>48.582976134625802</v>
      </c>
      <c r="L1822">
        <v>40.484801587024101</v>
      </c>
      <c r="M1822">
        <v>39.143688194658097</v>
      </c>
      <c r="N1822">
        <v>0.52819860838108401</v>
      </c>
      <c r="O1822">
        <v>16.209176517731901</v>
      </c>
      <c r="P1822">
        <v>110.03682272488101</v>
      </c>
      <c r="Q1822">
        <v>0.13592597959366101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Row],[Ticker]],[1]!Table2[[Symbol]:[Industry]],2,FALSE),"-")</f>
        <v>-</v>
      </c>
      <c r="D1823" t="s">
        <v>303</v>
      </c>
      <c r="E1823">
        <v>500.05597499999999</v>
      </c>
      <c r="F1823">
        <v>625.5</v>
      </c>
      <c r="G1823">
        <v>60.740801503348301</v>
      </c>
      <c r="H1823">
        <v>1.0213939512790899</v>
      </c>
      <c r="I1823">
        <v>-15.2839658443652</v>
      </c>
      <c r="J1823">
        <v>-1.96841303148791</v>
      </c>
      <c r="K1823">
        <v>621.56579074031697</v>
      </c>
      <c r="L1823">
        <v>557.29223831993897</v>
      </c>
      <c r="M1823">
        <v>49.236572414511699</v>
      </c>
      <c r="N1823">
        <v>1.37002451286126</v>
      </c>
      <c r="O1823">
        <v>24.860111910471598</v>
      </c>
      <c r="P1823">
        <v>102.100161550888</v>
      </c>
      <c r="Q1823">
        <v>0.18103513684486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Row],[Ticker]],[1]!Table2[[Symbol]:[Industry]],2,FALSE),"-")</f>
        <v>-</v>
      </c>
      <c r="E1824">
        <v>499.66164800000001</v>
      </c>
      <c r="F1824">
        <v>261.5</v>
      </c>
      <c r="G1824">
        <v>90.073313138437101</v>
      </c>
      <c r="H1824">
        <v>18.223354123549001</v>
      </c>
      <c r="I1824">
        <v>78.714083676365206</v>
      </c>
      <c r="J1824">
        <v>12.204127553875001</v>
      </c>
      <c r="K1824">
        <v>204.95775261308299</v>
      </c>
      <c r="L1824">
        <v>162.69539208994999</v>
      </c>
      <c r="M1824">
        <v>65.144542743582704</v>
      </c>
      <c r="N1824">
        <v>0.83633246781973503</v>
      </c>
      <c r="O1824">
        <v>6.2715105162523797</v>
      </c>
      <c r="P1824">
        <v>121.986417657045</v>
      </c>
      <c r="Q1824">
        <v>0.12052599561108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Row],[Ticker]],[1]!Table2[[Symbol]:[Industry]],2,FALSE),"-")</f>
        <v>-</v>
      </c>
      <c r="D1825" t="s">
        <v>124</v>
      </c>
      <c r="E1825">
        <v>499.299682695</v>
      </c>
      <c r="F1825">
        <v>223.95</v>
      </c>
      <c r="G1825">
        <v>-42.1189045800419</v>
      </c>
      <c r="H1825">
        <v>0.24816799422960401</v>
      </c>
      <c r="I1825">
        <v>-33.851666963104698</v>
      </c>
      <c r="J1825">
        <v>1.96052555748557</v>
      </c>
      <c r="K1825">
        <v>235.98101028385301</v>
      </c>
      <c r="L1825">
        <v>253.364840549543</v>
      </c>
      <c r="M1825">
        <v>52.920260506576199</v>
      </c>
      <c r="N1825">
        <v>0.33142128744423199</v>
      </c>
      <c r="O1825">
        <v>38.312123241795</v>
      </c>
      <c r="P1825">
        <v>5.1408450704225297</v>
      </c>
      <c r="Q1825">
        <v>0.16257818865714799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Row],[Ticker]],[1]!Table2[[Symbol]:[Industry]],2,FALSE),"-")</f>
        <v>-</v>
      </c>
      <c r="D1826" t="s">
        <v>978</v>
      </c>
      <c r="E1826">
        <v>498.57480870000001</v>
      </c>
      <c r="F1826">
        <v>60.15</v>
      </c>
      <c r="G1826">
        <v>8.7062011134847701</v>
      </c>
      <c r="H1826">
        <v>-1.03535852688976</v>
      </c>
      <c r="I1826">
        <v>-11.1393454565886</v>
      </c>
      <c r="J1826">
        <v>2.5464829171415002</v>
      </c>
      <c r="K1826">
        <v>59.074852393399802</v>
      </c>
      <c r="L1826">
        <v>56.099364855728297</v>
      </c>
      <c r="M1826">
        <v>55.808036139841398</v>
      </c>
      <c r="N1826">
        <v>0.94944004140557103</v>
      </c>
      <c r="O1826">
        <v>19.201995012468799</v>
      </c>
      <c r="P1826">
        <v>39.883720930232499</v>
      </c>
      <c r="Q1826">
        <v>3.7359785387471998E-2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Row],[Ticker]],[1]!Table2[[Symbol]:[Industry]],2,FALSE),"-")</f>
        <v>-</v>
      </c>
      <c r="D1827" t="s">
        <v>46</v>
      </c>
      <c r="E1827">
        <v>497.45760000000001</v>
      </c>
      <c r="F1827">
        <v>280.10000000000002</v>
      </c>
      <c r="G1827">
        <v>109.166457311445</v>
      </c>
      <c r="H1827">
        <v>-26.6944196468874</v>
      </c>
      <c r="I1827">
        <v>120.63084920648301</v>
      </c>
      <c r="J1827">
        <v>-8.1039044844511299</v>
      </c>
      <c r="K1827">
        <v>312.75708114991602</v>
      </c>
      <c r="M1827">
        <v>30.164482611434298</v>
      </c>
      <c r="N1827">
        <v>0.39742193707878398</v>
      </c>
      <c r="O1827">
        <v>77.365226704748295</v>
      </c>
      <c r="P1827">
        <v>191.770833333333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Row],[Ticker]],[1]!Table2[[Symbol]:[Industry]],2,FALSE),"-")</f>
        <v>-</v>
      </c>
      <c r="D1828" t="s">
        <v>258</v>
      </c>
      <c r="E1828">
        <v>494.72500000000002</v>
      </c>
      <c r="F1828">
        <v>141.35</v>
      </c>
      <c r="G1828">
        <v>-14.217057376784</v>
      </c>
      <c r="H1828">
        <v>-5.5688451767635696</v>
      </c>
      <c r="I1828">
        <v>-22.7015223212201</v>
      </c>
      <c r="J1828">
        <v>-3.4883270101922998</v>
      </c>
      <c r="K1828">
        <v>142.78687517002101</v>
      </c>
      <c r="L1828">
        <v>136.94551937180799</v>
      </c>
      <c r="M1828">
        <v>41.549657188075102</v>
      </c>
      <c r="N1828">
        <v>0.51084982450405003</v>
      </c>
      <c r="O1828">
        <v>20.056597099398601</v>
      </c>
      <c r="P1828">
        <v>37.8352023403217</v>
      </c>
      <c r="Q1828">
        <v>4.2504899963421001E-2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Row],[Ticker]],[1]!Table2[[Symbol]:[Industry]],2,FALSE),"-")</f>
        <v>-</v>
      </c>
      <c r="D1829" t="s">
        <v>1124</v>
      </c>
      <c r="E1829">
        <v>494.321636514999</v>
      </c>
      <c r="F1829">
        <v>235.97</v>
      </c>
      <c r="G1829">
        <v>94.428374515732997</v>
      </c>
      <c r="H1829">
        <v>5.1975862294770101</v>
      </c>
      <c r="I1829">
        <v>28.165879203808402</v>
      </c>
      <c r="J1829">
        <v>1.51491944509712</v>
      </c>
      <c r="K1829">
        <v>214.33743840840299</v>
      </c>
      <c r="L1829">
        <v>181.78796902784299</v>
      </c>
      <c r="M1829">
        <v>69.054656244695906</v>
      </c>
      <c r="N1829">
        <v>0.73647106549875796</v>
      </c>
      <c r="O1829">
        <v>7.59842352841462</v>
      </c>
      <c r="P1829">
        <v>135.97</v>
      </c>
      <c r="Q1829">
        <v>7.8302404316424004E-2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Row],[Ticker]],[1]!Table2[[Symbol]:[Industry]],2,FALSE),"-")</f>
        <v>-</v>
      </c>
      <c r="D1830" t="s">
        <v>231</v>
      </c>
      <c r="E1830">
        <v>492.52499999999998</v>
      </c>
      <c r="F1830">
        <v>825</v>
      </c>
      <c r="G1830">
        <v>350.56797881341203</v>
      </c>
      <c r="H1830">
        <v>-16.513468642406998</v>
      </c>
      <c r="I1830">
        <v>139.03897110139599</v>
      </c>
      <c r="J1830">
        <v>-1.8903499811121001</v>
      </c>
      <c r="K1830">
        <v>777.361640081583</v>
      </c>
      <c r="L1830">
        <v>481.39762034388502</v>
      </c>
      <c r="M1830">
        <v>44.7686058866636</v>
      </c>
      <c r="N1830">
        <v>0.48781494032709499</v>
      </c>
      <c r="O1830">
        <v>32.987878787878699</v>
      </c>
      <c r="P1830">
        <v>530.97514340344105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Row],[Ticker]],[1]!Table2[[Symbol]:[Industry]],2,FALSE),"-")</f>
        <v>-</v>
      </c>
      <c r="D1831" t="s">
        <v>1829</v>
      </c>
      <c r="E1831">
        <v>492.20868361800001</v>
      </c>
      <c r="F1831">
        <v>242.43</v>
      </c>
      <c r="G1831">
        <v>-19.206591491156701</v>
      </c>
      <c r="H1831">
        <v>4.8653921513427498</v>
      </c>
      <c r="I1831">
        <v>-31.2785067446105</v>
      </c>
      <c r="J1831">
        <v>2.14337244370377</v>
      </c>
      <c r="K1831">
        <v>239.81561463362499</v>
      </c>
      <c r="L1831">
        <v>247.60484298896699</v>
      </c>
      <c r="M1831">
        <v>53.984362067823099</v>
      </c>
      <c r="N1831">
        <v>1.5006551587202299</v>
      </c>
      <c r="O1831">
        <v>31.584374871096799</v>
      </c>
      <c r="P1831">
        <v>24.323076923076901</v>
      </c>
      <c r="Q1831">
        <v>-5.2378833763600002E-2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Row],[Ticker]],[1]!Table2[[Symbol]:[Industry]],2,FALSE),"-")</f>
        <v>-</v>
      </c>
      <c r="D1832" t="s">
        <v>919</v>
      </c>
      <c r="E1832">
        <v>491.85059999999999</v>
      </c>
      <c r="F1832">
        <v>1546.7</v>
      </c>
      <c r="G1832">
        <v>-16.054592476422702</v>
      </c>
      <c r="H1832">
        <v>7.4221322126853497</v>
      </c>
      <c r="I1832">
        <v>-16.242391440927801</v>
      </c>
      <c r="J1832">
        <v>2.36423387723113</v>
      </c>
      <c r="K1832">
        <v>1499.45289288399</v>
      </c>
      <c r="L1832">
        <v>1463.20799083614</v>
      </c>
      <c r="M1832">
        <v>53.372678682043301</v>
      </c>
      <c r="N1832">
        <v>0.44898634314028601</v>
      </c>
      <c r="O1832">
        <v>16.3768022240899</v>
      </c>
      <c r="P1832">
        <v>19.852770244091399</v>
      </c>
      <c r="Q1832">
        <v>0.14875803440324301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Row],[Ticker]],[1]!Table2[[Symbol]:[Industry]],2,FALSE),"-")</f>
        <v>-</v>
      </c>
      <c r="D1833" t="s">
        <v>46</v>
      </c>
      <c r="E1833">
        <v>490.3493464</v>
      </c>
      <c r="F1833">
        <v>28.58</v>
      </c>
      <c r="G1833">
        <v>145.879842287125</v>
      </c>
      <c r="H1833">
        <v>3.6694775749724702</v>
      </c>
      <c r="I1833">
        <v>14.7682704633425</v>
      </c>
      <c r="J1833">
        <v>4.3264540892082302</v>
      </c>
      <c r="K1833">
        <v>29.1688294661882</v>
      </c>
      <c r="L1833">
        <v>25.686295395827599</v>
      </c>
      <c r="M1833">
        <v>41.5478360135413</v>
      </c>
      <c r="N1833">
        <v>2.1634421246716098</v>
      </c>
      <c r="O1833">
        <v>41.007697690692702</v>
      </c>
      <c r="P1833">
        <v>174.80769230769201</v>
      </c>
      <c r="Q1833">
        <v>-5.5577565968780003E-2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Row],[Ticker]],[1]!Table2[[Symbol]:[Industry]],2,FALSE),"-")</f>
        <v>-</v>
      </c>
      <c r="D1834" t="s">
        <v>413</v>
      </c>
      <c r="E1834">
        <v>489.93</v>
      </c>
      <c r="F1834">
        <v>699.9</v>
      </c>
      <c r="G1834">
        <v>168.81903086578299</v>
      </c>
      <c r="H1834">
        <v>-1.349692308646</v>
      </c>
      <c r="I1834">
        <v>25.978707689876298</v>
      </c>
      <c r="J1834">
        <v>4.7961297233745697</v>
      </c>
      <c r="K1834">
        <v>619.12729941010798</v>
      </c>
      <c r="L1834">
        <v>514.27223336642396</v>
      </c>
      <c r="M1834">
        <v>83.484789607292498</v>
      </c>
      <c r="N1834">
        <v>2.2978804705125402</v>
      </c>
      <c r="O1834">
        <v>0</v>
      </c>
      <c r="P1834">
        <v>215.27027027027</v>
      </c>
      <c r="Q1834">
        <v>0.158780117556617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Row],[Ticker]],[1]!Table2[[Symbol]:[Industry]],2,FALSE),"-")</f>
        <v>-</v>
      </c>
      <c r="D1835" t="s">
        <v>183</v>
      </c>
      <c r="E1835">
        <v>486.815</v>
      </c>
      <c r="F1835">
        <v>198.7</v>
      </c>
      <c r="G1835">
        <v>29.105869811941101</v>
      </c>
      <c r="H1835">
        <v>-5.0476592206504698</v>
      </c>
      <c r="I1835">
        <v>-8.0182850190654307</v>
      </c>
      <c r="J1835">
        <v>-1.85278935386832</v>
      </c>
      <c r="K1835">
        <v>196.921433362833</v>
      </c>
      <c r="L1835">
        <v>177.878683230451</v>
      </c>
      <c r="M1835">
        <v>36.931259385535398</v>
      </c>
      <c r="N1835">
        <v>0.23335045368943599</v>
      </c>
      <c r="O1835">
        <v>15.752390538500199</v>
      </c>
      <c r="P1835">
        <v>58.959999999999901</v>
      </c>
      <c r="Q1835">
        <v>9.8848716291224006E-2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Row],[Ticker]],[1]!Table2[[Symbol]:[Industry]],2,FALSE),"-")</f>
        <v>-</v>
      </c>
      <c r="E1836">
        <v>486.40975600000002</v>
      </c>
      <c r="F1836">
        <v>194.8</v>
      </c>
      <c r="G1836">
        <v>-21.3141373798769</v>
      </c>
      <c r="H1836">
        <v>1.5647827838919399</v>
      </c>
      <c r="I1836">
        <v>-9.8497454848394295</v>
      </c>
      <c r="J1836">
        <v>2.7949052050290502</v>
      </c>
      <c r="O1836">
        <v>0</v>
      </c>
      <c r="P1836">
        <v>10.243350311262001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Row],[Ticker]],[1]!Table2[[Symbol]:[Industry]],2,FALSE),"-")</f>
        <v>-</v>
      </c>
      <c r="D1837" t="s">
        <v>1538</v>
      </c>
      <c r="E1837">
        <v>484.88318838199899</v>
      </c>
      <c r="F1837">
        <v>89.63</v>
      </c>
      <c r="G1837">
        <v>-7.9090486985946402</v>
      </c>
      <c r="H1837">
        <v>5.6867339473873502</v>
      </c>
      <c r="I1837">
        <v>-31.0407254117723</v>
      </c>
      <c r="J1837">
        <v>-2.2350699515611701</v>
      </c>
      <c r="K1837">
        <v>87.978476996742799</v>
      </c>
      <c r="L1837">
        <v>84.861809512943495</v>
      </c>
      <c r="M1837">
        <v>40.256416964223497</v>
      </c>
      <c r="N1837">
        <v>2.20367143481044</v>
      </c>
      <c r="O1837">
        <v>27.189557067946001</v>
      </c>
      <c r="P1837">
        <v>40.485893416927901</v>
      </c>
      <c r="Q1837">
        <v>8.4996819684235003E-2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Row],[Ticker]],[1]!Table2[[Symbol]:[Industry]],2,FALSE),"-")</f>
        <v>-</v>
      </c>
      <c r="D1838" t="s">
        <v>628</v>
      </c>
      <c r="E1838">
        <v>484.76137499999999</v>
      </c>
      <c r="F1838">
        <v>422.45</v>
      </c>
      <c r="G1838">
        <v>124.10430385598499</v>
      </c>
      <c r="H1838">
        <v>18.2155212895841</v>
      </c>
      <c r="I1838">
        <v>97.921322836814397</v>
      </c>
      <c r="J1838">
        <v>2.29761549958199</v>
      </c>
      <c r="K1838">
        <v>365.27698358344702</v>
      </c>
      <c r="L1838">
        <v>279.88007718002399</v>
      </c>
      <c r="M1838">
        <v>56.344887062122098</v>
      </c>
      <c r="N1838">
        <v>1.87558902635825</v>
      </c>
      <c r="O1838">
        <v>8.1784826606698893</v>
      </c>
      <c r="P1838">
        <v>188.95348837209301</v>
      </c>
      <c r="Q1838">
        <v>9.9412076911861005E-2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Row],[Ticker]],[1]!Table2[[Symbol]:[Industry]],2,FALSE),"-")</f>
        <v>-</v>
      </c>
      <c r="D1839" t="s">
        <v>258</v>
      </c>
      <c r="E1839">
        <v>483.51688813999903</v>
      </c>
      <c r="F1839">
        <v>1479.4</v>
      </c>
      <c r="G1839">
        <v>-19.648773773573701</v>
      </c>
      <c r="H1839">
        <v>-9.16363756132594</v>
      </c>
      <c r="I1839">
        <v>-29.676408962831999</v>
      </c>
      <c r="J1839">
        <v>2.90574879709339</v>
      </c>
      <c r="K1839">
        <v>1522.8054811854099</v>
      </c>
      <c r="L1839">
        <v>1482.53000456886</v>
      </c>
      <c r="M1839">
        <v>44.223363331805999</v>
      </c>
      <c r="N1839">
        <v>0.49421386447090199</v>
      </c>
      <c r="O1839">
        <v>30.796268757604398</v>
      </c>
      <c r="P1839">
        <v>18.4467574059247</v>
      </c>
      <c r="Q1839">
        <v>0.180503410382405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Row],[Ticker]],[1]!Table2[[Symbol]:[Industry]],2,FALSE),"-")</f>
        <v>-</v>
      </c>
      <c r="D1840" t="s">
        <v>1152</v>
      </c>
      <c r="E1840">
        <v>483.29745151999998</v>
      </c>
      <c r="F1840">
        <v>275.60000000000002</v>
      </c>
      <c r="G1840">
        <v>508.71240757130403</v>
      </c>
      <c r="H1840">
        <v>12.011542819815199</v>
      </c>
      <c r="I1840">
        <v>114.82042465835301</v>
      </c>
      <c r="J1840">
        <v>-6.2315691694928601</v>
      </c>
      <c r="K1840">
        <v>253.14360094131601</v>
      </c>
      <c r="L1840">
        <v>179.78157663885401</v>
      </c>
      <c r="M1840">
        <v>52.842883036520398</v>
      </c>
      <c r="N1840">
        <v>0.60817012411434601</v>
      </c>
      <c r="O1840">
        <v>23.349056603773501</v>
      </c>
      <c r="P1840">
        <v>552.30769230769204</v>
      </c>
      <c r="Q1840">
        <v>0.136135660652484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Row],[Ticker]],[1]!Table2[[Symbol]:[Industry]],2,FALSE),"-")</f>
        <v>-</v>
      </c>
      <c r="D1841" t="s">
        <v>40</v>
      </c>
      <c r="E1841">
        <v>483.10376400000001</v>
      </c>
      <c r="F1841">
        <v>12.87</v>
      </c>
      <c r="G1841">
        <v>-76.158006768193999</v>
      </c>
      <c r="H1841">
        <v>-5.5854976091728297</v>
      </c>
      <c r="I1841">
        <v>-36.8462420083127</v>
      </c>
      <c r="J1841">
        <v>6.7675394779283904</v>
      </c>
      <c r="K1841">
        <v>11.992240330394001</v>
      </c>
      <c r="L1841">
        <v>15.4336445851657</v>
      </c>
      <c r="M1841">
        <v>81.4262872903832</v>
      </c>
      <c r="N1841">
        <v>1.1464916486761201</v>
      </c>
      <c r="O1841">
        <v>159.12975912975901</v>
      </c>
      <c r="P1841">
        <v>36.190476190476197</v>
      </c>
      <c r="Q1841">
        <v>0.199423787814798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Row],[Ticker]],[1]!Table2[[Symbol]:[Industry]],2,FALSE),"-")</f>
        <v>-</v>
      </c>
      <c r="D1842" t="s">
        <v>732</v>
      </c>
      <c r="E1842">
        <v>481.92970355999898</v>
      </c>
      <c r="F1842">
        <v>28.58</v>
      </c>
      <c r="G1842">
        <v>1.6213267054232301</v>
      </c>
      <c r="H1842">
        <v>0.14808260142270499</v>
      </c>
      <c r="I1842">
        <v>0.90912453684723304</v>
      </c>
      <c r="J1842">
        <v>0.119992809078767</v>
      </c>
      <c r="K1842">
        <v>27.3212150814864</v>
      </c>
      <c r="L1842">
        <v>25.2665660889026</v>
      </c>
      <c r="M1842">
        <v>56.344784633490001</v>
      </c>
      <c r="N1842">
        <v>1.26163593320661</v>
      </c>
      <c r="O1842">
        <v>5.0034989503149099</v>
      </c>
      <c r="P1842">
        <v>42.899999999999899</v>
      </c>
      <c r="Q1842">
        <v>3.3094991646369998E-3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Row],[Ticker]],[1]!Table2[[Symbol]:[Industry]],2,FALSE),"-")</f>
        <v>-</v>
      </c>
      <c r="D1843" t="s">
        <v>68</v>
      </c>
      <c r="E1843">
        <v>479.40681063999898</v>
      </c>
      <c r="F1843">
        <v>672.4</v>
      </c>
      <c r="G1843">
        <v>59.975555319533797</v>
      </c>
      <c r="H1843">
        <v>10.807477303538899</v>
      </c>
      <c r="I1843">
        <v>-3.3186254881601398</v>
      </c>
      <c r="J1843">
        <v>-3.2701410910372899</v>
      </c>
      <c r="K1843">
        <v>620.04709678618406</v>
      </c>
      <c r="L1843">
        <v>547.60884843422002</v>
      </c>
      <c r="M1843">
        <v>57.769129170499099</v>
      </c>
      <c r="N1843">
        <v>0.80612425056481796</v>
      </c>
      <c r="O1843">
        <v>9.3099345627602492</v>
      </c>
      <c r="P1843">
        <v>94.813849051137097</v>
      </c>
      <c r="Q1843">
        <v>4.2200445477404001E-2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Row],[Ticker]],[1]!Table2[[Symbol]:[Industry]],2,FALSE),"-")</f>
        <v>-</v>
      </c>
      <c r="D1844" t="s">
        <v>379</v>
      </c>
      <c r="E1844">
        <v>478.38559299999997</v>
      </c>
      <c r="F1844">
        <v>578.9</v>
      </c>
      <c r="G1844">
        <v>91.732063999540301</v>
      </c>
      <c r="H1844">
        <v>-11.396497454925999</v>
      </c>
      <c r="I1844">
        <v>1.59748724845081</v>
      </c>
      <c r="J1844">
        <v>-1.72549676293502</v>
      </c>
      <c r="K1844">
        <v>571.35908845399899</v>
      </c>
      <c r="L1844">
        <v>496.08800371047101</v>
      </c>
      <c r="M1844">
        <v>43.5354941327722</v>
      </c>
      <c r="N1844">
        <v>0.65016481928714998</v>
      </c>
      <c r="O1844">
        <v>11.418206944204501</v>
      </c>
      <c r="P1844">
        <v>122.183841872961</v>
      </c>
      <c r="Q1844">
        <v>2.4679953965284999E-2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Row],[Ticker]],[1]!Table2[[Symbol]:[Industry]],2,FALSE),"-")</f>
        <v>-</v>
      </c>
      <c r="D1845" t="s">
        <v>21</v>
      </c>
      <c r="E1845">
        <v>477.92415211999997</v>
      </c>
      <c r="F1845">
        <v>138.19999999999999</v>
      </c>
      <c r="G1845">
        <v>12.444386176970999</v>
      </c>
      <c r="H1845">
        <v>-4.3358121708924298</v>
      </c>
      <c r="I1845">
        <v>-27.433212280292501</v>
      </c>
      <c r="J1845">
        <v>8.5436063476408606</v>
      </c>
      <c r="K1845">
        <v>133.40341537635101</v>
      </c>
      <c r="L1845">
        <v>125.569835237646</v>
      </c>
      <c r="M1845">
        <v>53.382284054292398</v>
      </c>
      <c r="N1845">
        <v>1.54944823759754</v>
      </c>
      <c r="O1845">
        <v>25.687409551374799</v>
      </c>
      <c r="P1845">
        <v>75.269499048826802</v>
      </c>
      <c r="Q1845">
        <v>0.16159844423998601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Row],[Ticker]],[1]!Table2[[Symbol]:[Industry]],2,FALSE),"-")</f>
        <v>-</v>
      </c>
      <c r="D1846" t="s">
        <v>978</v>
      </c>
      <c r="E1846">
        <v>477.68511198999897</v>
      </c>
      <c r="F1846">
        <v>555.54999999999995</v>
      </c>
      <c r="G1846">
        <v>13.257259577368201</v>
      </c>
      <c r="H1846">
        <v>15.478637785497799</v>
      </c>
      <c r="I1846">
        <v>16.691582071242099</v>
      </c>
      <c r="J1846">
        <v>11.5474854086038</v>
      </c>
      <c r="K1846">
        <v>499.56497378568099</v>
      </c>
      <c r="L1846">
        <v>447.35998811272998</v>
      </c>
      <c r="M1846">
        <v>59.815960093215097</v>
      </c>
      <c r="N1846">
        <v>0.88091334838108204</v>
      </c>
      <c r="O1846">
        <v>7.8030780307803003</v>
      </c>
      <c r="P1846">
        <v>52.938747419132802</v>
      </c>
      <c r="Q1846">
        <v>5.8486008561161998E-2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Row],[Ticker]],[1]!Table2[[Symbol]:[Industry]],2,FALSE),"-")</f>
        <v>-</v>
      </c>
      <c r="D1847" t="s">
        <v>68</v>
      </c>
      <c r="E1847">
        <v>476.48664300000002</v>
      </c>
      <c r="F1847">
        <v>133.05000000000001</v>
      </c>
      <c r="G1847">
        <v>272.40078353746401</v>
      </c>
      <c r="H1847">
        <v>19.9767033477649</v>
      </c>
      <c r="I1847">
        <v>197.771239194694</v>
      </c>
      <c r="J1847">
        <v>-10.012112338830599</v>
      </c>
      <c r="K1847">
        <v>122.623967062318</v>
      </c>
      <c r="L1847">
        <v>78.714001815853607</v>
      </c>
      <c r="M1847">
        <v>39.027868790223003</v>
      </c>
      <c r="N1847">
        <v>0.20952764345998401</v>
      </c>
      <c r="O1847">
        <v>13.040210447200201</v>
      </c>
      <c r="P1847">
        <v>298.71141744081501</v>
      </c>
      <c r="Q1847">
        <v>0.11921996062732999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Row],[Ticker]],[1]!Table2[[Symbol]:[Industry]],2,FALSE),"-")</f>
        <v>-</v>
      </c>
      <c r="D1848" t="s">
        <v>153</v>
      </c>
      <c r="E1848">
        <v>476.13887955000001</v>
      </c>
      <c r="F1848">
        <v>64.11</v>
      </c>
      <c r="G1848">
        <v>251.91945459222401</v>
      </c>
      <c r="H1848">
        <v>-0.61077110986730798</v>
      </c>
      <c r="I1848">
        <v>70.979844948208907</v>
      </c>
      <c r="J1848">
        <v>-2.9714959094196001</v>
      </c>
      <c r="K1848">
        <v>60.549884880160398</v>
      </c>
      <c r="L1848">
        <v>44.974073596283098</v>
      </c>
      <c r="M1848">
        <v>56.101597128413999</v>
      </c>
      <c r="N1848">
        <v>0.59655016019471296</v>
      </c>
      <c r="O1848">
        <v>13.6640149742629</v>
      </c>
      <c r="P1848">
        <v>287.37160120845903</v>
      </c>
      <c r="Q1848">
        <v>0.122689043533958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Row],[Ticker]],[1]!Table2[[Symbol]:[Industry]],2,FALSE),"-")</f>
        <v>-</v>
      </c>
      <c r="D1849" t="s">
        <v>130</v>
      </c>
      <c r="E1849">
        <v>475.33019999999999</v>
      </c>
      <c r="F1849">
        <v>163.19999999999999</v>
      </c>
      <c r="G1849">
        <v>753.47373267346904</v>
      </c>
      <c r="H1849">
        <v>-9.8544059099498096</v>
      </c>
      <c r="I1849">
        <v>66.628238142915905</v>
      </c>
      <c r="J1849">
        <v>-0.26597532132562801</v>
      </c>
      <c r="K1849">
        <v>163.07277941482801</v>
      </c>
      <c r="L1849">
        <v>119.69684019924399</v>
      </c>
      <c r="M1849">
        <v>49.6324313904706</v>
      </c>
      <c r="N1849">
        <v>0.73155966411239104</v>
      </c>
      <c r="O1849">
        <v>30.3615196078431</v>
      </c>
      <c r="P1849">
        <v>806.66666666666595</v>
      </c>
      <c r="Q1849">
        <v>0.16970720080235899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Row],[Ticker]],[1]!Table2[[Symbol]:[Industry]],2,FALSE),"-")</f>
        <v>-</v>
      </c>
      <c r="D1850" t="s">
        <v>198</v>
      </c>
      <c r="E1850">
        <v>473.178</v>
      </c>
      <c r="F1850">
        <v>92.78</v>
      </c>
      <c r="G1850">
        <v>42.885144844830201</v>
      </c>
      <c r="H1850">
        <v>0.85494275541612597</v>
      </c>
      <c r="I1850">
        <v>-32.477634053767197</v>
      </c>
      <c r="J1850">
        <v>3.3870144383245</v>
      </c>
      <c r="K1850">
        <v>90.725884423232401</v>
      </c>
      <c r="L1850">
        <v>86.626262422980503</v>
      </c>
      <c r="M1850">
        <v>65.4721835878847</v>
      </c>
      <c r="N1850">
        <v>1.1491743183693099</v>
      </c>
      <c r="O1850">
        <v>35.697348566501397</v>
      </c>
      <c r="P1850">
        <v>89.346938775510196</v>
      </c>
      <c r="Q1850">
        <v>7.5570638661362002E-2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Row],[Ticker]],[1]!Table2[[Symbol]:[Industry]],2,FALSE),"-")</f>
        <v>-</v>
      </c>
      <c r="D1851" t="s">
        <v>978</v>
      </c>
      <c r="E1851">
        <v>470.52333352399899</v>
      </c>
      <c r="F1851">
        <v>39.590000000000003</v>
      </c>
      <c r="G1851">
        <v>32.049366096649699</v>
      </c>
      <c r="H1851">
        <v>-2.3983396420321101</v>
      </c>
      <c r="I1851">
        <v>17.3407362888492</v>
      </c>
      <c r="J1851">
        <v>5.3991315828839701</v>
      </c>
      <c r="K1851">
        <v>37.9828257255678</v>
      </c>
      <c r="L1851">
        <v>33.9892128569645</v>
      </c>
      <c r="M1851">
        <v>54.495079853191797</v>
      </c>
      <c r="N1851">
        <v>0.75937334624224095</v>
      </c>
      <c r="O1851">
        <v>18.085375094720799</v>
      </c>
      <c r="P1851">
        <v>64.9583333333333</v>
      </c>
      <c r="Q1851">
        <v>7.1705227324748003E-2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Row],[Ticker]],[1]!Table2[[Symbol]:[Industry]],2,FALSE),"-")</f>
        <v>-</v>
      </c>
      <c r="D1852" t="s">
        <v>388</v>
      </c>
      <c r="E1852">
        <v>470.52005000000003</v>
      </c>
      <c r="F1852">
        <v>94.01</v>
      </c>
      <c r="G1852">
        <v>94.889366096649695</v>
      </c>
      <c r="H1852">
        <v>15.528100372909</v>
      </c>
      <c r="I1852">
        <v>46.821857733733701</v>
      </c>
      <c r="J1852">
        <v>12.8233758854521</v>
      </c>
      <c r="K1852">
        <v>74.498892631788195</v>
      </c>
      <c r="L1852">
        <v>62.404169018124698</v>
      </c>
      <c r="M1852">
        <v>85.974544961817998</v>
      </c>
      <c r="N1852">
        <v>0.59051745352912299</v>
      </c>
      <c r="O1852">
        <v>0.202106158919268</v>
      </c>
      <c r="P1852">
        <v>129.292682926829</v>
      </c>
      <c r="Q1852">
        <v>7.4081520387907995E-2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Row],[Ticker]],[1]!Table2[[Symbol]:[Industry]],2,FALSE),"-")</f>
        <v>-</v>
      </c>
      <c r="D1853" t="s">
        <v>513</v>
      </c>
      <c r="E1853">
        <v>468.706912281999</v>
      </c>
      <c r="F1853">
        <v>189.07</v>
      </c>
      <c r="G1853">
        <v>108.558931314041</v>
      </c>
      <c r="H1853">
        <v>9.1927413593802108</v>
      </c>
      <c r="I1853">
        <v>8.1661197353437398</v>
      </c>
      <c r="J1853">
        <v>7.6438887059649998</v>
      </c>
      <c r="K1853">
        <v>166.63921279693699</v>
      </c>
      <c r="L1853">
        <v>140.722280543408</v>
      </c>
      <c r="M1853">
        <v>76.671012415695301</v>
      </c>
      <c r="N1853">
        <v>0.468712785133307</v>
      </c>
      <c r="O1853">
        <v>4.6226265404347702</v>
      </c>
      <c r="P1853">
        <v>154.12634408602099</v>
      </c>
      <c r="Q1853">
        <v>3.2726339479677E-2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Row],[Ticker]],[1]!Table2[[Symbol]:[Industry]],2,FALSE),"-")</f>
        <v>-</v>
      </c>
      <c r="D1854" t="s">
        <v>198</v>
      </c>
      <c r="E1854">
        <v>467.564864</v>
      </c>
      <c r="F1854">
        <v>202.15</v>
      </c>
      <c r="G1854">
        <v>-22.723649532353502</v>
      </c>
      <c r="H1854">
        <v>-6.8140300734032397</v>
      </c>
      <c r="I1854">
        <v>-11.259257637316001</v>
      </c>
      <c r="J1854">
        <v>-1.6997525773747599</v>
      </c>
      <c r="K1854">
        <v>197.984666305356</v>
      </c>
      <c r="M1854">
        <v>51.842610712515999</v>
      </c>
      <c r="N1854">
        <v>0.46010932953480099</v>
      </c>
      <c r="O1854">
        <v>29.433588919119401</v>
      </c>
      <c r="P1854">
        <v>54.195270785659801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Row],[Ticker]],[1]!Table2[[Symbol]:[Industry]],2,FALSE),"-")</f>
        <v>-</v>
      </c>
      <c r="D1855" t="s">
        <v>255</v>
      </c>
      <c r="E1855">
        <v>466.33861889999997</v>
      </c>
      <c r="F1855">
        <v>14.85</v>
      </c>
      <c r="G1855">
        <v>39.611153806146902</v>
      </c>
      <c r="H1855">
        <v>12.850254527767699</v>
      </c>
      <c r="I1855">
        <v>8.9037579916872591</v>
      </c>
      <c r="J1855">
        <v>16.078984859811101</v>
      </c>
      <c r="K1855">
        <v>12.802784616157901</v>
      </c>
      <c r="L1855">
        <v>10.9790581200334</v>
      </c>
      <c r="M1855">
        <v>61.860491893209698</v>
      </c>
      <c r="N1855">
        <v>3.0202286252505002</v>
      </c>
      <c r="O1855">
        <v>23.838383838383798</v>
      </c>
      <c r="P1855">
        <v>107.692307692307</v>
      </c>
      <c r="Q1855">
        <v>6.0080327441227002E-2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Row],[Ticker]],[1]!Table2[[Symbol]:[Industry]],2,FALSE),"-")</f>
        <v>-</v>
      </c>
      <c r="D1856" t="s">
        <v>231</v>
      </c>
      <c r="E1856">
        <v>466.11840000000001</v>
      </c>
      <c r="F1856">
        <v>264</v>
      </c>
      <c r="G1856">
        <v>45.900716390191803</v>
      </c>
      <c r="H1856">
        <v>-9.7897758774771404</v>
      </c>
      <c r="I1856">
        <v>-2.14613528472682</v>
      </c>
      <c r="J1856">
        <v>-6.1839423776800304</v>
      </c>
      <c r="K1856">
        <v>270.034529369967</v>
      </c>
      <c r="L1856">
        <v>242.26613390155001</v>
      </c>
      <c r="M1856">
        <v>34.706451067168999</v>
      </c>
      <c r="N1856">
        <v>0.34159312497591399</v>
      </c>
      <c r="O1856">
        <v>39.772727272727202</v>
      </c>
      <c r="P1856">
        <v>80.821917808219098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Row],[Ticker]],[1]!Table2[[Symbol]:[Industry]],2,FALSE),"-")</f>
        <v>-</v>
      </c>
      <c r="D1857" t="s">
        <v>978</v>
      </c>
      <c r="E1857">
        <v>466.07743455999997</v>
      </c>
      <c r="F1857">
        <v>119.15</v>
      </c>
      <c r="G1857">
        <v>-8.6897059665289191</v>
      </c>
      <c r="H1857">
        <v>-5.3910652472763596</v>
      </c>
      <c r="I1857">
        <v>7.9888095380790096</v>
      </c>
      <c r="J1857">
        <v>3.3028931664635901</v>
      </c>
      <c r="K1857">
        <v>113.577376299023</v>
      </c>
      <c r="L1857">
        <v>103.694935837106</v>
      </c>
      <c r="M1857">
        <v>57.320885063590403</v>
      </c>
      <c r="N1857">
        <v>0.71357933978699595</v>
      </c>
      <c r="O1857">
        <v>14.225765841376401</v>
      </c>
      <c r="P1857">
        <v>42.865707434052702</v>
      </c>
      <c r="Q1857">
        <v>1.6522167054640002E-2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Row],[Ticker]],[1]!Table2[[Symbol]:[Industry]],2,FALSE),"-")</f>
        <v>-</v>
      </c>
      <c r="D1858" t="s">
        <v>924</v>
      </c>
      <c r="E1858">
        <v>464.74400871</v>
      </c>
      <c r="F1858">
        <v>251.82</v>
      </c>
      <c r="G1858">
        <v>57.499585074751899</v>
      </c>
      <c r="H1858">
        <v>25.167463222061201</v>
      </c>
      <c r="I1858">
        <v>19.7808630438123</v>
      </c>
      <c r="J1858">
        <v>13.2063854869593</v>
      </c>
      <c r="K1858">
        <v>212.89943489771801</v>
      </c>
      <c r="L1858">
        <v>181.308542583183</v>
      </c>
      <c r="M1858">
        <v>66.418034455123703</v>
      </c>
      <c r="N1858">
        <v>0.87319973527804795</v>
      </c>
      <c r="O1858">
        <v>5.27360813279327</v>
      </c>
      <c r="P1858">
        <v>94.982578397212507</v>
      </c>
      <c r="Q1858">
        <v>-7.0841875566050004E-3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Row],[Ticker]],[1]!Table2[[Symbol]:[Industry]],2,FALSE),"-")</f>
        <v>-</v>
      </c>
      <c r="D1859" t="s">
        <v>158</v>
      </c>
      <c r="E1859">
        <v>464.49969908700001</v>
      </c>
      <c r="F1859">
        <v>40.89</v>
      </c>
      <c r="G1859">
        <v>-46.603031564168901</v>
      </c>
      <c r="H1859">
        <v>-5.8133399422783203</v>
      </c>
      <c r="I1859">
        <v>-40.161310501463397</v>
      </c>
      <c r="J1859">
        <v>-2.4455741426219202</v>
      </c>
      <c r="K1859">
        <v>43.0461194290394</v>
      </c>
      <c r="L1859">
        <v>49.754373149588098</v>
      </c>
      <c r="M1859">
        <v>39.752644550640298</v>
      </c>
      <c r="N1859">
        <v>1.07378289425792</v>
      </c>
      <c r="O1859">
        <v>83.418928833455595</v>
      </c>
      <c r="P1859">
        <v>3.51898734177216</v>
      </c>
      <c r="Q1859">
        <v>-7.6938266495545998E-2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Row],[Ticker]],[1]!Table2[[Symbol]:[Industry]],2,FALSE),"-")</f>
        <v>-</v>
      </c>
      <c r="D1860" t="s">
        <v>27</v>
      </c>
      <c r="E1860">
        <v>463.77893445000001</v>
      </c>
      <c r="F1860">
        <v>1.69</v>
      </c>
      <c r="G1860">
        <v>8.8893660966497396</v>
      </c>
      <c r="H1860">
        <v>-14.4850191402733</v>
      </c>
      <c r="I1860">
        <v>-20.9573531194238</v>
      </c>
      <c r="J1860">
        <v>7.5379946000708902</v>
      </c>
      <c r="K1860">
        <v>1.73347113754174</v>
      </c>
      <c r="L1860">
        <v>1.7323603660737901</v>
      </c>
      <c r="M1860">
        <v>45.253247035904302</v>
      </c>
      <c r="N1860">
        <v>1.5767381867697801</v>
      </c>
      <c r="O1860">
        <v>36.094674556213</v>
      </c>
      <c r="P1860">
        <v>40.8333333333333</v>
      </c>
      <c r="Q1860">
        <v>-3.88266869936E-2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Row],[Ticker]],[1]!Table2[[Symbol]:[Industry]],2,FALSE),"-")</f>
        <v>-</v>
      </c>
      <c r="D1861" t="s">
        <v>548</v>
      </c>
      <c r="E1861">
        <v>461.48194999999998</v>
      </c>
      <c r="F1861">
        <v>434.95</v>
      </c>
      <c r="G1861">
        <v>3.8749392783318601</v>
      </c>
      <c r="H1861">
        <v>-8.8070530385783901</v>
      </c>
      <c r="I1861">
        <v>2.80320348803565</v>
      </c>
      <c r="J1861">
        <v>3.0178216546034702</v>
      </c>
      <c r="K1861">
        <v>416.12634923245599</v>
      </c>
      <c r="L1861">
        <v>376.90431359203302</v>
      </c>
      <c r="M1861">
        <v>56.772008676139698</v>
      </c>
      <c r="N1861">
        <v>0.46818957206714901</v>
      </c>
      <c r="O1861">
        <v>9.4723531440395305</v>
      </c>
      <c r="P1861">
        <v>39.451747354921402</v>
      </c>
      <c r="Q1861">
        <v>-1.362235648068E-2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Row],[Ticker]],[1]!Table2[[Symbol]:[Industry]],2,FALSE),"-")</f>
        <v>-</v>
      </c>
      <c r="D1862" t="s">
        <v>290</v>
      </c>
      <c r="E1862">
        <v>461.3608486</v>
      </c>
      <c r="F1862">
        <v>359.9</v>
      </c>
      <c r="G1862">
        <v>119.18731971192901</v>
      </c>
      <c r="H1862">
        <v>-11.863579011385299</v>
      </c>
      <c r="I1862">
        <v>11.125056556615499</v>
      </c>
      <c r="J1862">
        <v>-0.69575643754148198</v>
      </c>
      <c r="K1862">
        <v>345.72678095214098</v>
      </c>
      <c r="L1862">
        <v>293.68782628100797</v>
      </c>
      <c r="M1862">
        <v>59.347520618774404</v>
      </c>
      <c r="N1862">
        <v>0.46676222573496801</v>
      </c>
      <c r="O1862">
        <v>10.016671297582601</v>
      </c>
      <c r="P1862">
        <v>160.702643969576</v>
      </c>
      <c r="Q1862">
        <v>9.9290584332618004E-2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Row],[Ticker]],[1]!Table2[[Symbol]:[Industry]],2,FALSE),"-")</f>
        <v>-</v>
      </c>
      <c r="D1863" t="s">
        <v>258</v>
      </c>
      <c r="E1863">
        <v>459.11137350000001</v>
      </c>
      <c r="F1863">
        <v>939</v>
      </c>
      <c r="G1863">
        <v>90.173515952557494</v>
      </c>
      <c r="H1863">
        <v>-6.7243130271644498</v>
      </c>
      <c r="I1863">
        <v>22.726097014469399</v>
      </c>
      <c r="J1863">
        <v>-5.3667469203094897E-2</v>
      </c>
      <c r="K1863">
        <v>939.32596776615196</v>
      </c>
      <c r="L1863">
        <v>778.90013435851301</v>
      </c>
      <c r="M1863">
        <v>52.9772497701737</v>
      </c>
      <c r="N1863">
        <v>0.43314674667827002</v>
      </c>
      <c r="O1863">
        <v>21.490947816826399</v>
      </c>
      <c r="P1863">
        <v>157.15459400246399</v>
      </c>
      <c r="Q1863">
        <v>0.122347054662233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Row],[Ticker]],[1]!Table2[[Symbol]:[Industry]],2,FALSE),"-")</f>
        <v>-</v>
      </c>
      <c r="D1864" t="s">
        <v>118</v>
      </c>
      <c r="E1864">
        <v>458.97750000000002</v>
      </c>
      <c r="F1864">
        <v>30598.5</v>
      </c>
      <c r="G1864">
        <v>146.06340918014601</v>
      </c>
      <c r="H1864">
        <v>-21.057456109462201</v>
      </c>
      <c r="I1864">
        <v>62.9279852749779</v>
      </c>
      <c r="J1864">
        <v>7.5583751611294296</v>
      </c>
      <c r="K1864">
        <v>24904.982186565099</v>
      </c>
      <c r="L1864">
        <v>19307.3846999622</v>
      </c>
      <c r="M1864">
        <v>74.915492281385397</v>
      </c>
      <c r="N1864">
        <v>0.67623398433371296</v>
      </c>
      <c r="O1864">
        <v>26.803601483732798</v>
      </c>
      <c r="P1864">
        <v>211.86998664804801</v>
      </c>
      <c r="Q1864">
        <v>6.5679710488193002E-2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Row],[Ticker]],[1]!Table2[[Symbol]:[Industry]],2,FALSE),"-")</f>
        <v>-</v>
      </c>
      <c r="E1865">
        <v>458.3783292</v>
      </c>
      <c r="F1865">
        <v>33.5</v>
      </c>
      <c r="G1865">
        <v>124.876569295849</v>
      </c>
      <c r="H1865">
        <v>-31.911089386883699</v>
      </c>
      <c r="I1865">
        <v>-37.120023910864901</v>
      </c>
      <c r="J1865">
        <v>-15.7595095628414</v>
      </c>
      <c r="K1865">
        <v>43.119177212679801</v>
      </c>
      <c r="L1865">
        <v>39.303889760611703</v>
      </c>
      <c r="M1865">
        <v>15.1356761793855</v>
      </c>
      <c r="N1865">
        <v>1.16693205040808</v>
      </c>
      <c r="O1865">
        <v>69.850746268656707</v>
      </c>
      <c r="P1865">
        <v>151.18720319920001</v>
      </c>
      <c r="Q1865">
        <v>0.25881398560598101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Row],[Ticker]],[1]!Table2[[Symbol]:[Industry]],2,FALSE),"-")</f>
        <v>-</v>
      </c>
      <c r="D1866" t="s">
        <v>924</v>
      </c>
      <c r="E1866">
        <v>456.94167298000002</v>
      </c>
      <c r="F1866">
        <v>343.4</v>
      </c>
      <c r="G1866">
        <v>24.204378150123301</v>
      </c>
      <c r="H1866">
        <v>8.8029065563210995</v>
      </c>
      <c r="I1866">
        <v>6.5179566133518598</v>
      </c>
      <c r="J1866">
        <v>9.1596025640913101</v>
      </c>
      <c r="K1866">
        <v>251.536935737698</v>
      </c>
      <c r="L1866">
        <v>242.036554295044</v>
      </c>
      <c r="M1866">
        <v>89.003227483046999</v>
      </c>
      <c r="N1866">
        <v>2.0206296139460602</v>
      </c>
      <c r="O1866">
        <v>0</v>
      </c>
      <c r="P1866">
        <v>82.659574468085097</v>
      </c>
      <c r="Q1866">
        <v>7.2866180081630996E-2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Row],[Ticker]],[1]!Table2[[Symbol]:[Industry]],2,FALSE),"-")</f>
        <v>-</v>
      </c>
      <c r="D1867" t="s">
        <v>924</v>
      </c>
      <c r="E1867">
        <v>456.70412800000003</v>
      </c>
      <c r="F1867">
        <v>240.32</v>
      </c>
      <c r="G1867">
        <v>-10.938574373825499</v>
      </c>
      <c r="H1867">
        <v>8.9324235253354107</v>
      </c>
      <c r="I1867">
        <v>-5.43581633109899</v>
      </c>
      <c r="J1867">
        <v>-1.34073960961518</v>
      </c>
      <c r="K1867">
        <v>224.778089702101</v>
      </c>
      <c r="L1867">
        <v>207.26344671661801</v>
      </c>
      <c r="M1867">
        <v>52.127341858599003</v>
      </c>
      <c r="N1867">
        <v>0.370625853537212</v>
      </c>
      <c r="O1867">
        <v>9.9825233022636493</v>
      </c>
      <c r="P1867">
        <v>43.775052348190201</v>
      </c>
      <c r="Q1867">
        <v>-8.2679538632678004E-2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Row],[Ticker]],[1]!Table2[[Symbol]:[Industry]],2,FALSE),"-")</f>
        <v>-</v>
      </c>
      <c r="D1868" t="s">
        <v>368</v>
      </c>
      <c r="E1868">
        <v>456.22898073499999</v>
      </c>
      <c r="F1868">
        <v>128.15</v>
      </c>
      <c r="G1868">
        <v>-36.412352598544899</v>
      </c>
      <c r="H1868">
        <v>-9.7232966522350406</v>
      </c>
      <c r="I1868">
        <v>-1.6492904370073402E-2</v>
      </c>
      <c r="J1868">
        <v>-5.3225658920685301</v>
      </c>
      <c r="K1868">
        <v>134.750892221849</v>
      </c>
      <c r="L1868">
        <v>125.53905085164099</v>
      </c>
      <c r="M1868">
        <v>33.484048093158897</v>
      </c>
      <c r="N1868">
        <v>0.91442188294177196</v>
      </c>
      <c r="O1868">
        <v>34.2567303940694</v>
      </c>
      <c r="P1868">
        <v>29.4444444444444</v>
      </c>
      <c r="Q1868">
        <v>0.15853366456499901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Row],[Ticker]],[1]!Table2[[Symbol]:[Industry]],2,FALSE),"-")</f>
        <v>-</v>
      </c>
      <c r="D1869" t="s">
        <v>287</v>
      </c>
      <c r="E1869">
        <v>455.63529956000002</v>
      </c>
      <c r="F1869">
        <v>378.8</v>
      </c>
      <c r="G1869">
        <v>0.73950864234823399</v>
      </c>
      <c r="H1869">
        <v>26.567612438674001</v>
      </c>
      <c r="I1869">
        <v>19.7424948898929</v>
      </c>
      <c r="J1869">
        <v>5.5120205740968702</v>
      </c>
      <c r="K1869">
        <v>324.87866505724298</v>
      </c>
      <c r="L1869">
        <v>304.06596093172101</v>
      </c>
      <c r="M1869">
        <v>66.630951268074199</v>
      </c>
      <c r="N1869">
        <v>0.46410049702565598</v>
      </c>
      <c r="O1869">
        <v>10.533262935586</v>
      </c>
      <c r="P1869">
        <v>61.191489361702097</v>
      </c>
      <c r="Q1869">
        <v>-4.7763121966714998E-2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Row],[Ticker]],[1]!Table2[[Symbol]:[Industry]],2,FALSE),"-")</f>
        <v>-</v>
      </c>
      <c r="D1870" t="s">
        <v>400</v>
      </c>
      <c r="E1870">
        <v>455.106495</v>
      </c>
      <c r="F1870">
        <v>1325</v>
      </c>
      <c r="G1870">
        <v>6.1893660966497404</v>
      </c>
      <c r="H1870">
        <v>19.3398896663968</v>
      </c>
      <c r="I1870">
        <v>18.992141830071098</v>
      </c>
      <c r="J1870">
        <v>12.607234420016701</v>
      </c>
      <c r="K1870">
        <v>1053.0983800534</v>
      </c>
      <c r="L1870">
        <v>1034.28755327161</v>
      </c>
      <c r="M1870">
        <v>78.685802853978899</v>
      </c>
      <c r="N1870">
        <v>2.4721053594293001</v>
      </c>
      <c r="O1870">
        <v>1.88679245283018</v>
      </c>
      <c r="P1870">
        <v>56.8047337278106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Row],[Ticker]],[1]!Table2[[Symbol]:[Industry]],2,FALSE),"-")</f>
        <v>-</v>
      </c>
      <c r="D1871" t="s">
        <v>303</v>
      </c>
      <c r="E1871">
        <v>453.73204470000002</v>
      </c>
      <c r="F1871">
        <v>86.79</v>
      </c>
      <c r="G1871">
        <v>117.824387193696</v>
      </c>
      <c r="H1871">
        <v>0.19769022605522699</v>
      </c>
      <c r="I1871">
        <v>14.691071424523001</v>
      </c>
      <c r="J1871">
        <v>8.96329777371845</v>
      </c>
      <c r="K1871">
        <v>77.522494783039207</v>
      </c>
      <c r="L1871">
        <v>66.864798011988896</v>
      </c>
      <c r="M1871">
        <v>77.928946277867595</v>
      </c>
      <c r="N1871">
        <v>0.44481220589765902</v>
      </c>
      <c r="O1871">
        <v>4.2746860237354403</v>
      </c>
      <c r="P1871">
        <v>148.681948424068</v>
      </c>
      <c r="Q1871">
        <v>9.3628322329605995E-2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Row],[Ticker]],[1]!Table2[[Symbol]:[Industry]],2,FALSE),"-")</f>
        <v>-</v>
      </c>
      <c r="D1872" t="s">
        <v>46</v>
      </c>
      <c r="E1872">
        <v>452.61439999999999</v>
      </c>
      <c r="F1872">
        <v>448</v>
      </c>
      <c r="G1872">
        <v>728.651198157718</v>
      </c>
      <c r="H1872">
        <v>-28.642471594939298</v>
      </c>
      <c r="I1872">
        <v>-43.847826794366597</v>
      </c>
      <c r="J1872">
        <v>-10.4496878206012</v>
      </c>
      <c r="K1872">
        <v>529.79848414681999</v>
      </c>
      <c r="L1872">
        <v>461.81616627458999</v>
      </c>
      <c r="M1872">
        <v>14.1230831261259</v>
      </c>
      <c r="N1872">
        <v>0.87268599145993697</v>
      </c>
      <c r="O1872">
        <v>66.071428571428498</v>
      </c>
      <c r="P1872">
        <v>786.25123639960395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Row],[Ticker]],[1]!Table2[[Symbol]:[Industry]],2,FALSE),"-")</f>
        <v>-</v>
      </c>
      <c r="D1873" t="s">
        <v>290</v>
      </c>
      <c r="E1873">
        <v>451.76888339999999</v>
      </c>
      <c r="F1873">
        <v>306</v>
      </c>
      <c r="G1873">
        <v>-18.639979434666198</v>
      </c>
      <c r="H1873">
        <v>-12.133820564723701</v>
      </c>
      <c r="I1873">
        <v>-7.9653478413550003</v>
      </c>
      <c r="J1873">
        <v>12.8386879499079</v>
      </c>
      <c r="K1873">
        <v>290.36322154767799</v>
      </c>
      <c r="L1873">
        <v>257.490191822577</v>
      </c>
      <c r="M1873">
        <v>47.408558720870197</v>
      </c>
      <c r="N1873">
        <v>0.18853192153275899</v>
      </c>
      <c r="O1873">
        <v>20.212418300653599</v>
      </c>
      <c r="P1873">
        <v>67.533534081576704</v>
      </c>
      <c r="Q1873">
        <v>4.0507717325952999E-2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Row],[Ticker]],[1]!Table2[[Symbol]:[Industry]],2,FALSE),"-")</f>
        <v>-</v>
      </c>
      <c r="D1874" t="s">
        <v>287</v>
      </c>
      <c r="E1874">
        <v>451.5693</v>
      </c>
      <c r="F1874">
        <v>180.7</v>
      </c>
      <c r="G1874">
        <v>97.189675311244599</v>
      </c>
      <c r="H1874">
        <v>-5.6504527670982601</v>
      </c>
      <c r="I1874">
        <v>-33.007473892370697</v>
      </c>
      <c r="J1874">
        <v>6.2125496746259703</v>
      </c>
      <c r="K1874">
        <v>176.336798787644</v>
      </c>
      <c r="L1874">
        <v>174.826594566474</v>
      </c>
      <c r="M1874">
        <v>61.182144926954102</v>
      </c>
      <c r="N1874">
        <v>1.0281762784389299</v>
      </c>
      <c r="O1874">
        <v>34.532374100719402</v>
      </c>
      <c r="P1874">
        <v>139.49635520211999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Row],[Ticker]],[1]!Table2[[Symbol]:[Industry]],2,FALSE),"-")</f>
        <v>-</v>
      </c>
      <c r="D1875" t="s">
        <v>124</v>
      </c>
      <c r="E1875">
        <v>451.13249999999999</v>
      </c>
      <c r="F1875">
        <v>429.65</v>
      </c>
      <c r="G1875">
        <v>-24.834488414450799</v>
      </c>
      <c r="H1875">
        <v>-28.107712236650599</v>
      </c>
      <c r="I1875">
        <v>11.5771800896716</v>
      </c>
      <c r="J1875">
        <v>-5.3143932866419297</v>
      </c>
      <c r="K1875">
        <v>495.718864191808</v>
      </c>
      <c r="L1875">
        <v>454.39656735285001</v>
      </c>
      <c r="M1875">
        <v>30.0647877641855</v>
      </c>
      <c r="N1875">
        <v>0.97633893340216105</v>
      </c>
      <c r="O1875">
        <v>47.678342837193</v>
      </c>
      <c r="P1875">
        <v>35.003927729772101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Row],[Ticker]],[1]!Table2[[Symbol]:[Industry]],2,FALSE),"-")</f>
        <v>-</v>
      </c>
      <c r="D1876" t="s">
        <v>130</v>
      </c>
      <c r="E1876">
        <v>450.66064999999998</v>
      </c>
      <c r="F1876">
        <v>260.95</v>
      </c>
      <c r="G1876">
        <v>30.604579566282901</v>
      </c>
      <c r="H1876">
        <v>5.2293529969663304</v>
      </c>
      <c r="I1876">
        <v>3.0173532943069401</v>
      </c>
      <c r="J1876">
        <v>4.7040353444638203</v>
      </c>
      <c r="K1876">
        <v>244.09114937887</v>
      </c>
      <c r="L1876">
        <v>222.18245639000301</v>
      </c>
      <c r="M1876">
        <v>70.384008800714099</v>
      </c>
      <c r="N1876">
        <v>1.3884035986690899</v>
      </c>
      <c r="O1876">
        <v>8.8331097911477308</v>
      </c>
      <c r="P1876">
        <v>90.196793002915399</v>
      </c>
      <c r="Q1876">
        <v>0.114356788848337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Row],[Ticker]],[1]!Table2[[Symbol]:[Industry]],2,FALSE),"-")</f>
        <v>-</v>
      </c>
      <c r="D1877" t="s">
        <v>628</v>
      </c>
      <c r="E1877">
        <v>450.45127263299997</v>
      </c>
      <c r="F1877">
        <v>241.17</v>
      </c>
      <c r="G1877">
        <v>38.591930199213799</v>
      </c>
      <c r="H1877">
        <v>2.9930594170577098</v>
      </c>
      <c r="I1877">
        <v>10.0152645927744</v>
      </c>
      <c r="J1877">
        <v>-2.3616276899896298</v>
      </c>
      <c r="K1877">
        <v>234.37871513027801</v>
      </c>
      <c r="L1877">
        <v>203.85500690355701</v>
      </c>
      <c r="M1877">
        <v>41.624017454113002</v>
      </c>
      <c r="N1877">
        <v>0.44588854366863101</v>
      </c>
      <c r="O1877">
        <v>23.481361695069801</v>
      </c>
      <c r="P1877">
        <v>73.441208198489704</v>
      </c>
      <c r="Q1877">
        <v>9.2201967908939995E-3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Row],[Ticker]],[1]!Table2[[Symbol]:[Industry]],2,FALSE),"-")</f>
        <v>-</v>
      </c>
      <c r="D1878" t="s">
        <v>924</v>
      </c>
      <c r="E1878">
        <v>449.46557999999999</v>
      </c>
      <c r="F1878">
        <v>224.15</v>
      </c>
      <c r="G1878">
        <v>20.3843922746602</v>
      </c>
      <c r="H1878">
        <v>3.3211669410437201</v>
      </c>
      <c r="I1878">
        <v>-24.4631774921837</v>
      </c>
      <c r="J1878">
        <v>4.0477348598111602</v>
      </c>
      <c r="K1878">
        <v>218.748241790869</v>
      </c>
      <c r="L1878">
        <v>211.85748441380301</v>
      </c>
      <c r="M1878">
        <v>56.891014292070402</v>
      </c>
      <c r="N1878">
        <v>0.87734487734487698</v>
      </c>
      <c r="O1878">
        <v>35.601159937541802</v>
      </c>
      <c r="P1878">
        <v>63.018181818181802</v>
      </c>
      <c r="Q1878">
        <v>0.112405561469445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Row],[Ticker]],[1]!Table2[[Symbol]:[Industry]],2,FALSE),"-")</f>
        <v>-</v>
      </c>
      <c r="E1879">
        <v>448.70625000000001</v>
      </c>
      <c r="F1879">
        <v>797.7</v>
      </c>
      <c r="G1879">
        <v>415.421114823305</v>
      </c>
      <c r="H1879">
        <v>29.004520956024201</v>
      </c>
      <c r="I1879">
        <v>220.321825218578</v>
      </c>
      <c r="J1879">
        <v>4.6234346053582298</v>
      </c>
      <c r="K1879">
        <v>633.47731412860605</v>
      </c>
      <c r="L1879">
        <v>335.82074999999998</v>
      </c>
      <c r="M1879">
        <v>52.292183629179704</v>
      </c>
      <c r="N1879">
        <v>0.53507591773976504</v>
      </c>
      <c r="O1879">
        <v>17.8325184906606</v>
      </c>
      <c r="P1879">
        <v>584.72103004291796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Row],[Ticker]],[1]!Table2[[Symbol]:[Industry]],2,FALSE),"-")</f>
        <v>-</v>
      </c>
      <c r="D1880" t="s">
        <v>133</v>
      </c>
      <c r="E1880">
        <v>448.342022456</v>
      </c>
      <c r="F1880">
        <v>130.84</v>
      </c>
      <c r="G1880">
        <v>25.7404991588229</v>
      </c>
      <c r="H1880">
        <v>-4.3284586343136002</v>
      </c>
      <c r="I1880">
        <v>-27.034161471399901</v>
      </c>
      <c r="J1880">
        <v>0.34151804389865698</v>
      </c>
      <c r="K1880">
        <v>130.59172202406401</v>
      </c>
      <c r="L1880">
        <v>125.43911099665701</v>
      </c>
      <c r="M1880">
        <v>48.746740015531003</v>
      </c>
      <c r="N1880">
        <v>0.77785736899143798</v>
      </c>
      <c r="O1880">
        <v>41.317639865484502</v>
      </c>
      <c r="Q1880">
        <v>1.6942537754810999E-2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Row],[Ticker]],[1]!Table2[[Symbol]:[Industry]],2,FALSE),"-")</f>
        <v>-</v>
      </c>
      <c r="D1881" t="s">
        <v>258</v>
      </c>
      <c r="E1881">
        <v>448.25863446</v>
      </c>
      <c r="F1881">
        <v>130.65</v>
      </c>
      <c r="G1881">
        <v>53.449960483000801</v>
      </c>
      <c r="H1881">
        <v>3.5120568831184902</v>
      </c>
      <c r="I1881">
        <v>14.9471217906143</v>
      </c>
      <c r="J1881">
        <v>9.1613712234475209</v>
      </c>
      <c r="K1881">
        <v>126.852047731536</v>
      </c>
      <c r="L1881">
        <v>115.006316416345</v>
      </c>
      <c r="M1881">
        <v>55.897344819216002</v>
      </c>
      <c r="N1881">
        <v>2.0602069054098102</v>
      </c>
      <c r="O1881">
        <v>24.492920015307998</v>
      </c>
      <c r="P1881">
        <v>100.845503458877</v>
      </c>
      <c r="Q1881">
        <v>0.124489335537491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Row],[Ticker]],[1]!Table2[[Symbol]:[Industry]],2,FALSE),"-")</f>
        <v>-</v>
      </c>
      <c r="E1882">
        <v>447.03359999999998</v>
      </c>
      <c r="F1882">
        <v>517.4</v>
      </c>
      <c r="G1882">
        <v>292.80641753447799</v>
      </c>
      <c r="H1882">
        <v>4.7319230307658398</v>
      </c>
      <c r="I1882">
        <v>12.7493190274455</v>
      </c>
      <c r="J1882">
        <v>4.3574280680057402</v>
      </c>
      <c r="K1882">
        <v>481.54154214142801</v>
      </c>
      <c r="L1882">
        <v>369.75119561145499</v>
      </c>
      <c r="M1882">
        <v>50.477215193764401</v>
      </c>
      <c r="N1882">
        <v>0.26782235783492903</v>
      </c>
      <c r="O1882">
        <v>5.9141863161963704</v>
      </c>
      <c r="P1882">
        <v>426.61577608142397</v>
      </c>
      <c r="Q1882">
        <v>0.18056280829489901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Row],[Ticker]],[1]!Table2[[Symbol]:[Industry]],2,FALSE),"-")</f>
        <v>-</v>
      </c>
      <c r="D1883" t="s">
        <v>1538</v>
      </c>
      <c r="E1883">
        <v>446.58617723999998</v>
      </c>
      <c r="F1883">
        <v>280.7</v>
      </c>
      <c r="G1883">
        <v>-30.9965422225353</v>
      </c>
      <c r="H1883">
        <v>-9.6578777574043801</v>
      </c>
      <c r="I1883">
        <v>-24.063577066527401</v>
      </c>
      <c r="J1883">
        <v>-8.0894412635079505</v>
      </c>
      <c r="K1883">
        <v>296.59318549020497</v>
      </c>
      <c r="M1883">
        <v>34.4822935783573</v>
      </c>
      <c r="N1883">
        <v>0.57959919561750195</v>
      </c>
      <c r="O1883">
        <v>29.6758104738154</v>
      </c>
      <c r="P1883">
        <v>49.706666666666599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Row],[Ticker]],[1]!Table2[[Symbol]:[Industry]],2,FALSE),"-")</f>
        <v>-</v>
      </c>
      <c r="D1884" t="s">
        <v>487</v>
      </c>
      <c r="E1884">
        <v>446.17500000000001</v>
      </c>
      <c r="F1884">
        <v>594.9</v>
      </c>
      <c r="G1884">
        <v>3.2266551548968798</v>
      </c>
      <c r="H1884">
        <v>-3.4742460795343999</v>
      </c>
      <c r="I1884">
        <v>-23.238604188787001</v>
      </c>
      <c r="J1884">
        <v>3.88391877806971</v>
      </c>
      <c r="K1884">
        <v>588.35309490465602</v>
      </c>
      <c r="L1884">
        <v>590.87460947480599</v>
      </c>
      <c r="M1884">
        <v>65.636557565875904</v>
      </c>
      <c r="N1884">
        <v>0.36337379224976701</v>
      </c>
      <c r="O1884">
        <v>44.192301227096898</v>
      </c>
      <c r="Q1884">
        <v>-1.3513782583100001E-4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Row],[Ticker]],[1]!Table2[[Symbol]:[Industry]],2,FALSE),"-")</f>
        <v>-</v>
      </c>
      <c r="D1885" t="s">
        <v>287</v>
      </c>
      <c r="E1885">
        <v>445.723949</v>
      </c>
      <c r="F1885">
        <v>27.05</v>
      </c>
      <c r="G1885">
        <v>21.416016140808001</v>
      </c>
      <c r="H1885">
        <v>15.827198159255699</v>
      </c>
      <c r="I1885">
        <v>9.9979201018985204</v>
      </c>
      <c r="J1885">
        <v>-5.5594079973316903</v>
      </c>
      <c r="K1885">
        <v>24.577845989069999</v>
      </c>
      <c r="L1885">
        <v>21.611489061033001</v>
      </c>
      <c r="M1885">
        <v>50.039885815763299</v>
      </c>
      <c r="N1885">
        <v>0.42477528827531802</v>
      </c>
      <c r="O1885">
        <v>18.299445471349301</v>
      </c>
      <c r="P1885">
        <v>116.62682674459499</v>
      </c>
      <c r="Q1885">
        <v>7.9516076882244005E-2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Row],[Ticker]],[1]!Table2[[Symbol]:[Industry]],2,FALSE),"-")</f>
        <v>-</v>
      </c>
      <c r="E1886">
        <v>445.06376482500002</v>
      </c>
      <c r="F1886">
        <v>251.75</v>
      </c>
      <c r="G1886">
        <v>51.856386620358101</v>
      </c>
      <c r="H1886">
        <v>53.896602666687002</v>
      </c>
      <c r="I1886">
        <v>68.444620751061095</v>
      </c>
      <c r="J1886">
        <v>15.030744568549</v>
      </c>
      <c r="K1886">
        <v>180.32152278864299</v>
      </c>
      <c r="L1886">
        <v>150.851344675029</v>
      </c>
      <c r="M1886">
        <v>83.493752898613195</v>
      </c>
      <c r="N1886">
        <v>1.09819773701867</v>
      </c>
      <c r="O1886">
        <v>0.49652432969215998</v>
      </c>
      <c r="P1886">
        <v>115.07902605724</v>
      </c>
      <c r="Q1886">
        <v>0.131440157270275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Row],[Ticker]],[1]!Table2[[Symbol]:[Industry]],2,FALSE),"-")</f>
        <v>-</v>
      </c>
      <c r="D1887" t="s">
        <v>153</v>
      </c>
      <c r="E1887">
        <v>444.14488303000002</v>
      </c>
      <c r="F1887">
        <v>194.9</v>
      </c>
      <c r="G1887">
        <v>71.056454704244601</v>
      </c>
      <c r="H1887">
        <v>11.880112438674001</v>
      </c>
      <c r="I1887">
        <v>-1.5981304452679901</v>
      </c>
      <c r="J1887">
        <v>7.3228293012574497</v>
      </c>
      <c r="K1887">
        <v>183.679472326737</v>
      </c>
      <c r="L1887">
        <v>164.229467654974</v>
      </c>
      <c r="M1887">
        <v>58.849772333707001</v>
      </c>
      <c r="N1887">
        <v>2.02403608705673</v>
      </c>
      <c r="O1887">
        <v>7.7475628527450002</v>
      </c>
      <c r="P1887">
        <v>103.020833333333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Row],[Ticker]],[1]!Table2[[Symbol]:[Industry]],2,FALSE),"-")</f>
        <v>-</v>
      </c>
      <c r="D1888" t="s">
        <v>413</v>
      </c>
      <c r="E1888">
        <v>441.81324194699999</v>
      </c>
      <c r="F1888">
        <v>4.07</v>
      </c>
      <c r="G1888">
        <v>19.852171365743501</v>
      </c>
      <c r="H1888">
        <v>-7.6977904049278303</v>
      </c>
      <c r="I1888">
        <v>-45.746072229025799</v>
      </c>
      <c r="J1888">
        <v>-3.4247590277193898</v>
      </c>
      <c r="K1888">
        <v>4.29506881455469</v>
      </c>
      <c r="L1888">
        <v>4.2859204196849401</v>
      </c>
      <c r="M1888">
        <v>38.4177096375685</v>
      </c>
      <c r="N1888">
        <v>0.830451633658154</v>
      </c>
      <c r="O1888">
        <v>71.253071253071198</v>
      </c>
      <c r="P1888">
        <v>51.3275687061642</v>
      </c>
      <c r="Q1888">
        <v>3.458916040197E-2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Row],[Ticker]],[1]!Table2[[Symbol]:[Industry]],2,FALSE),"-")</f>
        <v>-</v>
      </c>
      <c r="D1889" t="s">
        <v>287</v>
      </c>
      <c r="E1889">
        <v>439.49263409999998</v>
      </c>
      <c r="F1889">
        <v>355.5</v>
      </c>
      <c r="G1889">
        <v>11.506772570772601</v>
      </c>
      <c r="H1889">
        <v>-6.7166151596500301</v>
      </c>
      <c r="I1889">
        <v>-27.9694091637379</v>
      </c>
      <c r="J1889">
        <v>-2.8133762512999398</v>
      </c>
      <c r="K1889">
        <v>368.93514924065198</v>
      </c>
      <c r="L1889">
        <v>359.332943908684</v>
      </c>
      <c r="M1889">
        <v>40.667959231631301</v>
      </c>
      <c r="N1889">
        <v>0.70945001404232899</v>
      </c>
      <c r="O1889">
        <v>37.4964838255977</v>
      </c>
      <c r="P1889">
        <v>39.685658153241597</v>
      </c>
      <c r="Q1889">
        <v>-1.4789388082046001E-2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Row],[Ticker]],[1]!Table2[[Symbol]:[Industry]],2,FALSE),"-")</f>
        <v>-</v>
      </c>
      <c r="D1890" t="s">
        <v>628</v>
      </c>
      <c r="E1890">
        <v>438.23823299999998</v>
      </c>
      <c r="F1890">
        <v>6300.6</v>
      </c>
      <c r="G1890">
        <v>43.975852583136202</v>
      </c>
      <c r="H1890">
        <v>-3.1857686273561701</v>
      </c>
      <c r="I1890">
        <v>38.559404242737202</v>
      </c>
      <c r="J1890">
        <v>1.3741246049183899</v>
      </c>
      <c r="K1890">
        <v>5514.4753774156297</v>
      </c>
      <c r="L1890">
        <v>4675.4111388430201</v>
      </c>
      <c r="M1890">
        <v>72.029424378744906</v>
      </c>
      <c r="N1890">
        <v>0.56979291596705794</v>
      </c>
      <c r="O1890">
        <v>12.2091546836809</v>
      </c>
      <c r="P1890">
        <v>88.077611940298496</v>
      </c>
      <c r="Q1890">
        <v>4.164695695199E-2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Row],[Ticker]],[1]!Table2[[Symbol]:[Industry]],2,FALSE),"-")</f>
        <v>-</v>
      </c>
      <c r="D1891" t="s">
        <v>130</v>
      </c>
      <c r="E1891">
        <v>437.61650300000002</v>
      </c>
      <c r="F1891">
        <v>238.3</v>
      </c>
      <c r="G1891">
        <v>5.2015073770029501</v>
      </c>
      <c r="H1891">
        <v>-0.57524470418309104</v>
      </c>
      <c r="I1891">
        <v>-10.511741132655899</v>
      </c>
      <c r="J1891">
        <v>0.432724060675092</v>
      </c>
      <c r="K1891">
        <v>240.35046329474301</v>
      </c>
      <c r="L1891">
        <v>219.06205030963301</v>
      </c>
      <c r="M1891">
        <v>51.440876568628902</v>
      </c>
      <c r="N1891">
        <v>0.48015650961388201</v>
      </c>
      <c r="O1891">
        <v>33.843894250944103</v>
      </c>
      <c r="P1891">
        <v>85.881435257410303</v>
      </c>
      <c r="Q1891">
        <v>0.101041511684272</v>
      </c>
    </row>
    <row r="1892" spans="1:17" hidden="1" x14ac:dyDescent="0.3">
      <c r="A1892" t="s">
        <v>3940</v>
      </c>
      <c r="B1892" t="s">
        <v>3941</v>
      </c>
      <c r="C1892" t="str">
        <f>IFERROR(VLOOKUP(Table1[[#This Row],[Ticker]],[1]!Table2[[Symbol]:[Industry]],2,FALSE),"-")</f>
        <v>-</v>
      </c>
      <c r="D1892" t="s">
        <v>3942</v>
      </c>
      <c r="E1892">
        <v>437.46887950000001</v>
      </c>
      <c r="F1892">
        <v>399.65</v>
      </c>
      <c r="G1892">
        <v>-27.728986148046801</v>
      </c>
      <c r="H1892">
        <v>-9.2157734708948205</v>
      </c>
      <c r="I1892">
        <v>-24.2021050157974</v>
      </c>
      <c r="J1892">
        <v>-0.69169112206194705</v>
      </c>
      <c r="K1892">
        <v>400.76085865238099</v>
      </c>
      <c r="L1892">
        <v>394.877542100212</v>
      </c>
      <c r="M1892">
        <v>45.709148812998102</v>
      </c>
      <c r="N1892">
        <v>0.54870175291721401</v>
      </c>
      <c r="O1892">
        <v>21.130989615913901</v>
      </c>
      <c r="P1892">
        <v>22.950315336102101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Row],[Ticker]],[1]!Table2[[Symbol]:[Industry]],2,FALSE),"-")</f>
        <v>-</v>
      </c>
      <c r="E1893">
        <v>437.34963798000001</v>
      </c>
      <c r="F1893">
        <v>255.7</v>
      </c>
      <c r="G1893">
        <v>334.41008681736997</v>
      </c>
      <c r="H1893">
        <v>-3.1379812806586198</v>
      </c>
      <c r="I1893">
        <v>4.0839905498267903</v>
      </c>
      <c r="J1893">
        <v>-2.7859227277374701</v>
      </c>
      <c r="K1893">
        <v>238.42138270757701</v>
      </c>
      <c r="L1893">
        <v>190.11760055786399</v>
      </c>
      <c r="M1893">
        <v>57.828279936057903</v>
      </c>
      <c r="N1893">
        <v>1.2544778641432901</v>
      </c>
      <c r="O1893">
        <v>22.8001564333202</v>
      </c>
      <c r="P1893">
        <v>365.96810933940702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Row],[Ticker]],[1]!Table2[[Symbol]:[Industry]],2,FALSE),"-")</f>
        <v>-</v>
      </c>
      <c r="D1894" t="s">
        <v>303</v>
      </c>
      <c r="E1894">
        <v>437.10470138999898</v>
      </c>
      <c r="F1894">
        <v>26.74</v>
      </c>
      <c r="G1894">
        <v>252.98014623849301</v>
      </c>
      <c r="H1894">
        <v>50.046849251244197</v>
      </c>
      <c r="I1894">
        <v>42.911870086082502</v>
      </c>
      <c r="J1894">
        <v>21.329803513830999</v>
      </c>
      <c r="K1894">
        <v>21.3364384329515</v>
      </c>
      <c r="L1894">
        <v>16.031903125000799</v>
      </c>
      <c r="M1894">
        <v>67.155907940581798</v>
      </c>
      <c r="N1894">
        <v>0.33189213616471502</v>
      </c>
      <c r="O1894">
        <v>14.622288706058299</v>
      </c>
      <c r="P1894">
        <v>284.74820143884801</v>
      </c>
      <c r="Q1894">
        <v>0.103052138825874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Row],[Ticker]],[1]!Table2[[Symbol]:[Industry]],2,FALSE),"-")</f>
        <v>-</v>
      </c>
      <c r="D1895" t="s">
        <v>198</v>
      </c>
      <c r="E1895">
        <v>437.04176390100002</v>
      </c>
      <c r="F1895">
        <v>27.03</v>
      </c>
      <c r="G1895">
        <v>37.012628936528898</v>
      </c>
      <c r="H1895">
        <v>-7.98592722692538</v>
      </c>
      <c r="I1895">
        <v>-53.830440653910898</v>
      </c>
      <c r="J1895">
        <v>1.54870160381734</v>
      </c>
      <c r="K1895">
        <v>27.487796464438201</v>
      </c>
      <c r="L1895">
        <v>28.502636879722001</v>
      </c>
      <c r="M1895">
        <v>60.921461995830903</v>
      </c>
      <c r="N1895">
        <v>1.5103295344730701</v>
      </c>
      <c r="O1895">
        <v>97.928227894931496</v>
      </c>
      <c r="P1895">
        <v>66.338461538461502</v>
      </c>
      <c r="Q1895">
        <v>3.7350952102761001E-2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Row],[Ticker]],[1]!Table2[[Symbol]:[Industry]],2,FALSE),"-")</f>
        <v>-</v>
      </c>
      <c r="D1896" t="s">
        <v>628</v>
      </c>
      <c r="E1896">
        <v>435.33774</v>
      </c>
      <c r="F1896">
        <v>185.4</v>
      </c>
      <c r="G1896">
        <v>266.07031847760197</v>
      </c>
      <c r="H1896">
        <v>29.996696819284399</v>
      </c>
      <c r="I1896">
        <v>249.039920896495</v>
      </c>
      <c r="J1896">
        <v>-2.63098968466899</v>
      </c>
      <c r="K1896">
        <v>137.586462658089</v>
      </c>
      <c r="L1896">
        <v>88.240104438970207</v>
      </c>
      <c r="M1896">
        <v>70.983950984718405</v>
      </c>
      <c r="N1896">
        <v>1.05844642978926</v>
      </c>
      <c r="O1896">
        <v>6.5264293419633201</v>
      </c>
      <c r="P1896">
        <v>357.213316892725</v>
      </c>
      <c r="Q1896">
        <v>8.4187382247085996E-2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Row],[Ticker]],[1]!Table2[[Symbol]:[Industry]],2,FALSE),"-")</f>
        <v>-</v>
      </c>
      <c r="D1897" t="s">
        <v>1147</v>
      </c>
      <c r="E1897">
        <v>433.350191507999</v>
      </c>
      <c r="F1897">
        <v>158.91999999999999</v>
      </c>
      <c r="G1897">
        <v>-16.178963771680099</v>
      </c>
      <c r="H1897">
        <v>12.3963795619617</v>
      </c>
      <c r="I1897">
        <v>-42.527698208540201</v>
      </c>
      <c r="J1897">
        <v>8.4500936898837899</v>
      </c>
      <c r="K1897">
        <v>154.777908659541</v>
      </c>
      <c r="L1897">
        <v>154.88072025461099</v>
      </c>
      <c r="M1897">
        <v>49.663703868488902</v>
      </c>
      <c r="N1897">
        <v>2.7417475027712999</v>
      </c>
      <c r="O1897">
        <v>51.019380820538601</v>
      </c>
      <c r="P1897">
        <v>28.368336025848102</v>
      </c>
      <c r="Q1897">
        <v>9.7860701958729993E-3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Row],[Ticker]],[1]!Table2[[Symbol]:[Industry]],2,FALSE),"-")</f>
        <v>-</v>
      </c>
      <c r="D1898" t="s">
        <v>1036</v>
      </c>
      <c r="E1898">
        <v>433.18200000000002</v>
      </c>
      <c r="F1898">
        <v>51.6</v>
      </c>
      <c r="G1898">
        <v>43.7058405612296</v>
      </c>
      <c r="H1898">
        <v>8.1868684561795106</v>
      </c>
      <c r="I1898">
        <v>-59.718036880107597</v>
      </c>
      <c r="J1898">
        <v>-5.0218498229855602</v>
      </c>
      <c r="K1898">
        <v>54.393234467032997</v>
      </c>
      <c r="L1898">
        <v>54.4628940061923</v>
      </c>
      <c r="M1898">
        <v>39.217631494533201</v>
      </c>
      <c r="N1898">
        <v>0.52929805327491997</v>
      </c>
      <c r="O1898">
        <v>90.891472868216994</v>
      </c>
      <c r="P1898">
        <v>73.737373737373701</v>
      </c>
      <c r="Q1898">
        <v>4.0642679266502002E-2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Row],[Ticker]],[1]!Table2[[Symbol]:[Industry]],2,FALSE),"-")</f>
        <v>-</v>
      </c>
      <c r="D1899" t="s">
        <v>513</v>
      </c>
      <c r="E1899">
        <v>433.173708914999</v>
      </c>
      <c r="F1899">
        <v>247.55</v>
      </c>
      <c r="G1899">
        <v>132.904025782513</v>
      </c>
      <c r="H1899">
        <v>-5.74656681215943</v>
      </c>
      <c r="I1899">
        <v>51.071988554689902</v>
      </c>
      <c r="J1899">
        <v>5.8454572025443499</v>
      </c>
      <c r="K1899">
        <v>231.24921407198801</v>
      </c>
      <c r="L1899">
        <v>189.315584752603</v>
      </c>
      <c r="M1899">
        <v>56.277057613789097</v>
      </c>
      <c r="N1899">
        <v>0.45112052436604899</v>
      </c>
      <c r="O1899">
        <v>16.582508584124401</v>
      </c>
      <c r="P1899">
        <v>183.23798627002199</v>
      </c>
      <c r="Q1899">
        <v>0.106106126662074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Row],[Ticker]],[1]!Table2[[Symbol]:[Industry]],2,FALSE),"-")</f>
        <v>-</v>
      </c>
      <c r="E1900">
        <v>432.25848791599998</v>
      </c>
      <c r="F1900">
        <v>66.52</v>
      </c>
      <c r="G1900">
        <v>-71.885334970418597</v>
      </c>
      <c r="H1900">
        <v>8.7019209493123402</v>
      </c>
      <c r="I1900">
        <v>-38.731726777482997</v>
      </c>
      <c r="J1900">
        <v>9.1178668730124706</v>
      </c>
      <c r="K1900">
        <v>61.321412970610602</v>
      </c>
      <c r="L1900">
        <v>78.047045350707194</v>
      </c>
      <c r="M1900">
        <v>75.857953007242202</v>
      </c>
      <c r="N1900">
        <v>2.3248043181089901</v>
      </c>
      <c r="O1900">
        <v>180.02286715971101</v>
      </c>
      <c r="P1900">
        <v>31.879460745440099</v>
      </c>
      <c r="Q1900">
        <v>-0.150786178464871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Row],[Ticker]],[1]!Table2[[Symbol]:[Industry]],2,FALSE),"-")</f>
        <v>-</v>
      </c>
      <c r="D1901" t="s">
        <v>60</v>
      </c>
      <c r="E1901">
        <v>430.24295000000001</v>
      </c>
      <c r="F1901">
        <v>120.55</v>
      </c>
      <c r="G1901">
        <v>-19.0120135206177</v>
      </c>
      <c r="H1901">
        <v>9.6667132081187503</v>
      </c>
      <c r="I1901">
        <v>-15.218142834759</v>
      </c>
      <c r="J1901">
        <v>2.9701486529146099</v>
      </c>
      <c r="K1901">
        <v>113.718974677581</v>
      </c>
      <c r="L1901">
        <v>116.31349618047</v>
      </c>
      <c r="M1901">
        <v>61.630803817634998</v>
      </c>
      <c r="N1901">
        <v>1.9529241122502601</v>
      </c>
      <c r="O1901">
        <v>19.701368726669401</v>
      </c>
      <c r="P1901">
        <v>23.135852911133799</v>
      </c>
      <c r="Q1901">
        <v>2.4670802294586999E-2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Row],[Ticker]],[1]!Table2[[Symbol]:[Industry]],2,FALSE),"-")</f>
        <v>-</v>
      </c>
      <c r="D1902" t="s">
        <v>548</v>
      </c>
      <c r="E1902">
        <v>430.16110328999901</v>
      </c>
      <c r="F1902">
        <v>351.95</v>
      </c>
      <c r="G1902">
        <v>-48.359360370681301</v>
      </c>
      <c r="H1902">
        <v>-14.9058175130167</v>
      </c>
      <c r="I1902">
        <v>-36.8949684756438</v>
      </c>
      <c r="J1902">
        <v>1.03717147952947</v>
      </c>
      <c r="M1902">
        <v>33.1270016697015</v>
      </c>
      <c r="O1902">
        <v>55.391390822559998</v>
      </c>
      <c r="P1902">
        <v>30.1109057301293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Row],[Ticker]],[1]!Table2[[Symbol]:[Industry]],2,FALSE),"-")</f>
        <v>-</v>
      </c>
      <c r="D1903" t="s">
        <v>255</v>
      </c>
      <c r="E1903">
        <v>429.53082749999999</v>
      </c>
      <c r="F1903">
        <v>190.5</v>
      </c>
      <c r="G1903">
        <v>55.550941275647297</v>
      </c>
      <c r="H1903">
        <v>-2.32127645021483</v>
      </c>
      <c r="I1903">
        <v>-39.055511950624201</v>
      </c>
      <c r="J1903">
        <v>-10.4591458741337</v>
      </c>
      <c r="K1903">
        <v>183.041036849086</v>
      </c>
      <c r="L1903">
        <v>175.900516788342</v>
      </c>
      <c r="M1903">
        <v>52.206165400408402</v>
      </c>
      <c r="N1903">
        <v>1.74400503003485</v>
      </c>
      <c r="O1903">
        <v>46.981627296587902</v>
      </c>
      <c r="P1903">
        <v>94.288628250892401</v>
      </c>
      <c r="Q1903">
        <v>9.0229104663811996E-2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Row],[Ticker]],[1]!Table2[[Symbol]:[Industry]],2,FALSE),"-")</f>
        <v>-</v>
      </c>
      <c r="D1904" t="s">
        <v>490</v>
      </c>
      <c r="E1904">
        <v>429.13362000000001</v>
      </c>
      <c r="F1904">
        <v>176.7</v>
      </c>
      <c r="G1904">
        <v>-26.055314754413999</v>
      </c>
      <c r="H1904">
        <v>-2.3150691255717502</v>
      </c>
      <c r="I1904">
        <v>-14.5909228593765</v>
      </c>
      <c r="J1904">
        <v>-3.2951613150522201</v>
      </c>
      <c r="K1904">
        <v>191.91813489981499</v>
      </c>
      <c r="M1904">
        <v>45.4884345348773</v>
      </c>
      <c r="N1904">
        <v>0.66862956119154404</v>
      </c>
      <c r="O1904">
        <v>87.719298245613999</v>
      </c>
      <c r="P1904">
        <v>18.949848535846399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Row],[Ticker]],[1]!Table2[[Symbol]:[Industry]],2,FALSE),"-")</f>
        <v>-</v>
      </c>
      <c r="D1905" t="s">
        <v>133</v>
      </c>
      <c r="E1905">
        <v>428.72284775000003</v>
      </c>
      <c r="F1905">
        <v>174.95</v>
      </c>
      <c r="G1905">
        <v>18.936356549119601</v>
      </c>
      <c r="H1905">
        <v>10.055692739803201</v>
      </c>
      <c r="I1905">
        <v>-26.5990793349205</v>
      </c>
      <c r="J1905">
        <v>-1.08432215528106</v>
      </c>
      <c r="K1905">
        <v>168.170462707176</v>
      </c>
      <c r="L1905">
        <v>165.60471660694901</v>
      </c>
      <c r="M1905">
        <v>50.223059127769297</v>
      </c>
      <c r="N1905">
        <v>2.6928027000969101</v>
      </c>
      <c r="O1905">
        <v>35.352957987996497</v>
      </c>
      <c r="P1905">
        <v>47.016806722688997</v>
      </c>
      <c r="Q1905">
        <v>0.13432029241011101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Row],[Ticker]],[1]!Table2[[Symbol]:[Industry]],2,FALSE),"-")</f>
        <v>-</v>
      </c>
      <c r="E1906">
        <v>426.94049167999998</v>
      </c>
      <c r="F1906">
        <v>171.1</v>
      </c>
      <c r="G1906">
        <v>-36.044213433817099</v>
      </c>
      <c r="H1906">
        <v>-13.156698338268299</v>
      </c>
      <c r="I1906">
        <v>-24.579821538779601</v>
      </c>
      <c r="J1906">
        <v>-11.9265759171311</v>
      </c>
      <c r="O1906">
        <v>16.8614845119812</v>
      </c>
      <c r="P1906">
        <v>0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Row],[Ticker]],[1]!Table2[[Symbol]:[Industry]],2,FALSE),"-")</f>
        <v>-</v>
      </c>
      <c r="D1907" t="s">
        <v>198</v>
      </c>
      <c r="E1907">
        <v>426.60887500000001</v>
      </c>
      <c r="F1907">
        <v>192.5</v>
      </c>
      <c r="G1907">
        <v>28.6189435614384</v>
      </c>
      <c r="H1907">
        <v>-14.766342785206501</v>
      </c>
      <c r="I1907">
        <v>24.394264320801099</v>
      </c>
      <c r="J1907">
        <v>0.55449161656791701</v>
      </c>
      <c r="K1907">
        <v>188.53573051733099</v>
      </c>
      <c r="L1907">
        <v>165.44202527035799</v>
      </c>
      <c r="M1907">
        <v>53.527998956539903</v>
      </c>
      <c r="N1907">
        <v>0.56637517342320398</v>
      </c>
      <c r="O1907">
        <v>22.545454545454501</v>
      </c>
      <c r="P1907">
        <v>67.2458731537793</v>
      </c>
      <c r="Q1907">
        <v>0.10334779474206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Row],[Ticker]],[1]!Table2[[Symbol]:[Industry]],2,FALSE),"-")</f>
        <v>-</v>
      </c>
      <c r="D1908" t="s">
        <v>258</v>
      </c>
      <c r="E1908">
        <v>426.42300934999997</v>
      </c>
      <c r="F1908">
        <v>14.69</v>
      </c>
      <c r="G1908">
        <v>-0.64767410865394803</v>
      </c>
      <c r="H1908">
        <v>12.431858689660601</v>
      </c>
      <c r="I1908">
        <v>-29.240181402252102</v>
      </c>
      <c r="J1908">
        <v>-1.8605016405306001</v>
      </c>
      <c r="K1908">
        <v>14.354775509763201</v>
      </c>
      <c r="L1908">
        <v>13.965989401215801</v>
      </c>
      <c r="M1908">
        <v>48.315771309126603</v>
      </c>
      <c r="N1908">
        <v>0.840316628580973</v>
      </c>
      <c r="O1908">
        <v>46.358066712049002</v>
      </c>
      <c r="P1908">
        <v>51.443298969072103</v>
      </c>
      <c r="Q1908">
        <v>9.2693127155387994E-2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Row],[Ticker]],[1]!Table2[[Symbol]:[Industry]],2,FALSE),"-")</f>
        <v>-</v>
      </c>
      <c r="D1909" t="s">
        <v>46</v>
      </c>
      <c r="E1909">
        <v>426.24999339999999</v>
      </c>
      <c r="F1909">
        <v>77</v>
      </c>
      <c r="G1909">
        <v>131.64581500787199</v>
      </c>
      <c r="H1909">
        <v>-4.11284119708312</v>
      </c>
      <c r="I1909">
        <v>30.436776859611701</v>
      </c>
      <c r="J1909">
        <v>-0.229662400462811</v>
      </c>
      <c r="K1909">
        <v>69.287163197465404</v>
      </c>
      <c r="L1909">
        <v>54.343710319508197</v>
      </c>
      <c r="M1909">
        <v>60.546814026715602</v>
      </c>
      <c r="N1909">
        <v>0.33449560817521401</v>
      </c>
      <c r="O1909">
        <v>14.935064935064901</v>
      </c>
      <c r="P1909">
        <v>161.016949152542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Row],[Ticker]],[1]!Table2[[Symbol]:[Industry]],2,FALSE),"-")</f>
        <v>-</v>
      </c>
      <c r="D1910" t="s">
        <v>158</v>
      </c>
      <c r="E1910">
        <v>425.726</v>
      </c>
      <c r="F1910">
        <v>304.08999999999997</v>
      </c>
      <c r="G1910">
        <v>278.33341133949699</v>
      </c>
      <c r="H1910">
        <v>50.873927704710802</v>
      </c>
      <c r="I1910">
        <v>126.686720660471</v>
      </c>
      <c r="J1910">
        <v>19.340173463861099</v>
      </c>
      <c r="K1910">
        <v>222.075533538174</v>
      </c>
      <c r="L1910">
        <v>161.97805771867201</v>
      </c>
      <c r="M1910">
        <v>86.765523562470307</v>
      </c>
      <c r="N1910">
        <v>2.1616301869335799</v>
      </c>
      <c r="O1910">
        <v>2.0454470715906599</v>
      </c>
      <c r="P1910">
        <v>316.561643835616</v>
      </c>
      <c r="Q1910">
        <v>0.138456025183159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Row],[Ticker]],[1]!Table2[[Symbol]:[Industry]],2,FALSE),"-")</f>
        <v>-</v>
      </c>
      <c r="D1911" t="s">
        <v>1448</v>
      </c>
      <c r="E1911">
        <v>425.68254880000001</v>
      </c>
      <c r="F1911">
        <v>247.84</v>
      </c>
      <c r="G1911">
        <v>-19.8730131174365</v>
      </c>
      <c r="H1911">
        <v>7.2328130983771803</v>
      </c>
      <c r="I1911">
        <v>-14.3026314606453</v>
      </c>
      <c r="J1911">
        <v>2.8557960088565202</v>
      </c>
      <c r="K1911">
        <v>231.681386157502</v>
      </c>
      <c r="L1911">
        <v>230.65493776468</v>
      </c>
      <c r="M1911">
        <v>58.985772281693002</v>
      </c>
      <c r="N1911">
        <v>1.1226339721456999</v>
      </c>
      <c r="O1911">
        <v>24.677211103937999</v>
      </c>
      <c r="P1911">
        <v>37.765425236242301</v>
      </c>
      <c r="Q1911">
        <v>-1.1507426635305001E-2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Row],[Ticker]],[1]!Table2[[Symbol]:[Industry]],2,FALSE),"-")</f>
        <v>-</v>
      </c>
      <c r="D1912" t="s">
        <v>46</v>
      </c>
      <c r="E1912">
        <v>425.18747200000001</v>
      </c>
      <c r="F1912">
        <v>368.6</v>
      </c>
      <c r="G1912">
        <v>-26.519374934009001</v>
      </c>
      <c r="H1912">
        <v>-22.379755982378501</v>
      </c>
      <c r="I1912">
        <v>-18.6688121322527</v>
      </c>
      <c r="J1912">
        <v>-1.28483394752828</v>
      </c>
      <c r="K1912">
        <v>421.25445820235001</v>
      </c>
      <c r="M1912">
        <v>31.9974946485789</v>
      </c>
      <c r="O1912">
        <v>60.607704829082998</v>
      </c>
      <c r="P1912">
        <v>20.8524590163934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Row],[Ticker]],[1]!Table2[[Symbol]:[Industry]],2,FALSE),"-")</f>
        <v>-</v>
      </c>
      <c r="D1913" t="s">
        <v>46</v>
      </c>
      <c r="E1913">
        <v>424.90303616</v>
      </c>
      <c r="F1913">
        <v>225.2</v>
      </c>
      <c r="G1913">
        <v>20.160910812096802</v>
      </c>
      <c r="H1913">
        <v>1.2203902164518301</v>
      </c>
      <c r="I1913">
        <v>-15.551709380446701</v>
      </c>
      <c r="J1913">
        <v>-3.0575282980835601</v>
      </c>
      <c r="K1913">
        <v>214.39606713685899</v>
      </c>
      <c r="L1913">
        <v>195.933799397417</v>
      </c>
      <c r="M1913">
        <v>47.6496074857629</v>
      </c>
      <c r="N1913">
        <v>0.68836062204562498</v>
      </c>
      <c r="O1913">
        <v>28.1083481349911</v>
      </c>
      <c r="P1913">
        <v>59.659695143565997</v>
      </c>
      <c r="Q1913">
        <v>0.112858511445286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Row],[Ticker]],[1]!Table2[[Symbol]:[Industry]],2,FALSE),"-")</f>
        <v>-</v>
      </c>
      <c r="D1914" t="s">
        <v>528</v>
      </c>
      <c r="E1914">
        <v>424.814346</v>
      </c>
      <c r="F1914">
        <v>1633.65</v>
      </c>
      <c r="G1914">
        <v>-5.6347336263419301</v>
      </c>
      <c r="H1914">
        <v>5.5224896782228203</v>
      </c>
      <c r="I1914">
        <v>-36.890048078173301</v>
      </c>
      <c r="J1914">
        <v>13.840704576055501</v>
      </c>
      <c r="K1914">
        <v>1555.9198579080701</v>
      </c>
      <c r="L1914">
        <v>1653.7269426987</v>
      </c>
      <c r="M1914">
        <v>75.272009402487001</v>
      </c>
      <c r="N1914">
        <v>2.03749293392596</v>
      </c>
      <c r="O1914">
        <v>62.335873657148099</v>
      </c>
      <c r="P1914">
        <v>25.655718790862199</v>
      </c>
      <c r="Q1914">
        <v>6.1196183362551997E-2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Row],[Ticker]],[1]!Table2[[Symbol]:[Industry]],2,FALSE),"-")</f>
        <v>-</v>
      </c>
      <c r="D1915" t="s">
        <v>608</v>
      </c>
      <c r="E1915">
        <v>423.97102949499998</v>
      </c>
      <c r="F1915">
        <v>417.95</v>
      </c>
      <c r="G1915">
        <v>146.324721608717</v>
      </c>
      <c r="H1915">
        <v>1.3307703334109</v>
      </c>
      <c r="I1915">
        <v>45.379941622126097</v>
      </c>
      <c r="J1915">
        <v>-1.481202521593</v>
      </c>
      <c r="K1915">
        <v>364.70423836137502</v>
      </c>
      <c r="L1915">
        <v>289.42251464429597</v>
      </c>
      <c r="M1915">
        <v>77.109573500867</v>
      </c>
      <c r="N1915">
        <v>0.31431138193457298</v>
      </c>
      <c r="O1915">
        <v>0</v>
      </c>
      <c r="P1915">
        <v>185.777777777777</v>
      </c>
      <c r="Q1915">
        <v>0.127028759063255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Row],[Ticker]],[1]!Table2[[Symbol]:[Industry]],2,FALSE),"-")</f>
        <v>-</v>
      </c>
      <c r="D1916" t="s">
        <v>290</v>
      </c>
      <c r="E1916">
        <v>423.13555200000002</v>
      </c>
      <c r="F1916">
        <v>177.6</v>
      </c>
      <c r="G1916">
        <v>-8.2255275203715392</v>
      </c>
      <c r="H1916">
        <v>-21.051435180373499</v>
      </c>
      <c r="I1916">
        <v>3.2388643746659702</v>
      </c>
      <c r="J1916">
        <v>-6.01099463699172</v>
      </c>
      <c r="K1916">
        <v>207.661695285885</v>
      </c>
      <c r="M1916">
        <v>35.319782023130898</v>
      </c>
      <c r="N1916">
        <v>0.313042717257071</v>
      </c>
      <c r="O1916">
        <v>77.927927927927897</v>
      </c>
      <c r="P1916">
        <v>30.3964757709251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Row],[Ticker]],[1]!Table2[[Symbol]:[Industry]],2,FALSE),"-")</f>
        <v>-</v>
      </c>
      <c r="D1917" t="s">
        <v>1685</v>
      </c>
      <c r="E1917">
        <v>421.91219999999998</v>
      </c>
      <c r="F1917">
        <v>168.9</v>
      </c>
      <c r="G1917">
        <v>231.14968355696701</v>
      </c>
      <c r="H1917">
        <v>11.148826409511599</v>
      </c>
      <c r="I1917">
        <v>49.134340515959103</v>
      </c>
      <c r="J1917">
        <v>7.5055270676033601</v>
      </c>
      <c r="K1917">
        <v>148.730033245832</v>
      </c>
      <c r="L1917">
        <v>111.867228372874</v>
      </c>
      <c r="M1917">
        <v>73.901849785175401</v>
      </c>
      <c r="N1917">
        <v>0.39099296728821198</v>
      </c>
      <c r="O1917">
        <v>0.65127294256956902</v>
      </c>
      <c r="P1917">
        <v>311.951219512195</v>
      </c>
      <c r="Q1917">
        <v>0.18324218414417001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Row],[Ticker]],[1]!Table2[[Symbol]:[Industry]],2,FALSE),"-")</f>
        <v>-</v>
      </c>
      <c r="D1918" t="s">
        <v>124</v>
      </c>
      <c r="E1918">
        <v>421.89487762499999</v>
      </c>
      <c r="F1918">
        <v>692.25</v>
      </c>
      <c r="G1918">
        <v>-20.623611002586799</v>
      </c>
      <c r="H1918">
        <v>-6.7406067394081299</v>
      </c>
      <c r="I1918">
        <v>6.1341844160144099</v>
      </c>
      <c r="J1918">
        <v>1.1432692668389799</v>
      </c>
      <c r="K1918">
        <v>639.35688257486902</v>
      </c>
      <c r="L1918">
        <v>587.37542334785405</v>
      </c>
      <c r="M1918">
        <v>56.4169282797045</v>
      </c>
      <c r="N1918">
        <v>0.33956129064538998</v>
      </c>
      <c r="O1918">
        <v>19.0971469844709</v>
      </c>
      <c r="P1918">
        <v>41.275510204081598</v>
      </c>
      <c r="Q1918">
        <v>5.6377348136249998E-2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Row],[Ticker]],[1]!Table2[[Symbol]:[Industry]],2,FALSE),"-")</f>
        <v>-</v>
      </c>
      <c r="E1919">
        <v>421.49669352799998</v>
      </c>
      <c r="F1919">
        <v>89.41</v>
      </c>
      <c r="G1919">
        <v>-66.564559730279697</v>
      </c>
      <c r="H1919">
        <v>-9.8261699447456294</v>
      </c>
      <c r="I1919">
        <v>-50.890591078412797</v>
      </c>
      <c r="J1919">
        <v>-2.18011919843266</v>
      </c>
      <c r="K1919">
        <v>94.241889364724301</v>
      </c>
      <c r="L1919">
        <v>116.38517603440999</v>
      </c>
      <c r="M1919">
        <v>41.244502571572397</v>
      </c>
      <c r="N1919">
        <v>0.43500280870099101</v>
      </c>
      <c r="O1919">
        <v>97.964433508556098</v>
      </c>
      <c r="P1919">
        <v>11.7624999999999</v>
      </c>
      <c r="Q1919">
        <v>-3.5024102248878003E-2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Row],[Ticker]],[1]!Table2[[Symbol]:[Industry]],2,FALSE),"-")</f>
        <v>-</v>
      </c>
      <c r="D1920" t="s">
        <v>46</v>
      </c>
      <c r="E1920">
        <v>421.029</v>
      </c>
      <c r="F1920">
        <v>51.66</v>
      </c>
      <c r="G1920">
        <v>236.21568188612301</v>
      </c>
      <c r="H1920">
        <v>6.9263568332928802</v>
      </c>
      <c r="I1920">
        <v>108.30710572386801</v>
      </c>
      <c r="J1920">
        <v>18.731395793472</v>
      </c>
      <c r="K1920">
        <v>40.326920189169698</v>
      </c>
      <c r="L1920">
        <v>29.926364343332001</v>
      </c>
      <c r="M1920">
        <v>85.521331900297199</v>
      </c>
      <c r="N1920">
        <v>1.49234325404577</v>
      </c>
      <c r="O1920">
        <v>3.8714672861028802E-2</v>
      </c>
      <c r="P1920">
        <v>294.35114503816698</v>
      </c>
      <c r="Q1920">
        <v>0.10559363389168699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Row],[Ticker]],[1]!Table2[[Symbol]:[Industry]],2,FALSE),"-")</f>
        <v>-</v>
      </c>
      <c r="D1921" t="s">
        <v>198</v>
      </c>
      <c r="E1921">
        <v>420.99830680500003</v>
      </c>
      <c r="F1921">
        <v>3557.15</v>
      </c>
      <c r="G1921">
        <v>84.677236436813999</v>
      </c>
      <c r="H1921">
        <v>2.1483804488295499</v>
      </c>
      <c r="I1921">
        <v>82.592217181874005</v>
      </c>
      <c r="J1921">
        <v>3.7331899697476398</v>
      </c>
      <c r="K1921">
        <v>3048.1567503387801</v>
      </c>
      <c r="L1921">
        <v>2526.5669041387</v>
      </c>
      <c r="M1921">
        <v>75.556548040650299</v>
      </c>
      <c r="N1921">
        <v>1.4592584737560499</v>
      </c>
      <c r="O1921">
        <v>2.8913596559043002</v>
      </c>
      <c r="P1921">
        <v>145.320689655172</v>
      </c>
      <c r="Q1921">
        <v>6.7368168810659004E-2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Row],[Ticker]],[1]!Table2[[Symbol]:[Industry]],2,FALSE),"-")</f>
        <v>-</v>
      </c>
      <c r="D1922" t="s">
        <v>628</v>
      </c>
      <c r="E1922">
        <v>420.99622162499998</v>
      </c>
      <c r="F1922">
        <v>183.75</v>
      </c>
      <c r="G1922">
        <v>-14.506557237697599</v>
      </c>
      <c r="H1922">
        <v>10.7355513699717</v>
      </c>
      <c r="I1922">
        <v>-18.084788611788198</v>
      </c>
      <c r="J1922">
        <v>1.65884597092226</v>
      </c>
      <c r="K1922">
        <v>177.58748279751401</v>
      </c>
      <c r="L1922">
        <v>180.68595316515399</v>
      </c>
      <c r="M1922">
        <v>49.364896343981997</v>
      </c>
      <c r="N1922">
        <v>1.0990599730055699</v>
      </c>
      <c r="O1922">
        <v>35.673469387755098</v>
      </c>
      <c r="P1922">
        <v>22.5</v>
      </c>
      <c r="Q1922">
        <v>0.28192052952635599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Row],[Ticker]],[1]!Table2[[Symbol]:[Industry]],2,FALSE),"-")</f>
        <v>-</v>
      </c>
      <c r="D1923" t="s">
        <v>225</v>
      </c>
      <c r="E1923">
        <v>419.79599999999999</v>
      </c>
      <c r="F1923">
        <v>194.35</v>
      </c>
      <c r="G1923">
        <v>-19.289708793218001</v>
      </c>
      <c r="H1923">
        <v>-2.4001294968098099</v>
      </c>
      <c r="I1923">
        <v>-20.064481462104499</v>
      </c>
      <c r="J1923">
        <v>2.30921377064938</v>
      </c>
      <c r="K1923">
        <v>191.16149292563699</v>
      </c>
      <c r="L1923">
        <v>187.97911657166199</v>
      </c>
      <c r="M1923">
        <v>46.225951217248003</v>
      </c>
      <c r="N1923">
        <v>0.56684858310688901</v>
      </c>
      <c r="O1923">
        <v>15.770517108309701</v>
      </c>
      <c r="P1923">
        <v>22.232704402515701</v>
      </c>
      <c r="Q1923">
        <v>-0.11438972134327199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Row],[Ticker]],[1]!Table2[[Symbol]:[Industry]],2,FALSE),"-")</f>
        <v>-</v>
      </c>
      <c r="D1924" t="s">
        <v>258</v>
      </c>
      <c r="E1924">
        <v>418.91060249999998</v>
      </c>
      <c r="F1924">
        <v>369.85</v>
      </c>
      <c r="G1924">
        <v>-30.058194085523301</v>
      </c>
      <c r="H1924">
        <v>-2.1102249745999302</v>
      </c>
      <c r="I1924">
        <v>-18.5938021904857</v>
      </c>
      <c r="J1924">
        <v>6.65849435348205</v>
      </c>
      <c r="K1924">
        <v>364.33628636798801</v>
      </c>
      <c r="M1924">
        <v>57.149318624617102</v>
      </c>
      <c r="O1924">
        <v>26.483709612004802</v>
      </c>
      <c r="P1924">
        <v>27.534482758620602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Row],[Ticker]],[1]!Table2[[Symbol]:[Industry]],2,FALSE),"-")</f>
        <v>-</v>
      </c>
      <c r="D1925" t="s">
        <v>127</v>
      </c>
      <c r="E1925">
        <v>418.49832780000003</v>
      </c>
      <c r="F1925">
        <v>53.41</v>
      </c>
      <c r="G1925">
        <v>1027.25308099945</v>
      </c>
      <c r="H1925">
        <v>44.756633378119403</v>
      </c>
      <c r="I1925">
        <v>113.206704191516</v>
      </c>
      <c r="J1925">
        <v>6.0225747027539098</v>
      </c>
      <c r="K1925">
        <v>39.242645469940499</v>
      </c>
      <c r="L1925">
        <v>26.8723002341025</v>
      </c>
      <c r="M1925">
        <v>99.033268052797197</v>
      </c>
      <c r="N1925">
        <v>1.2956159031218699</v>
      </c>
      <c r="O1925">
        <v>0</v>
      </c>
      <c r="P1925">
        <v>1301.8372703412001</v>
      </c>
      <c r="Q1925">
        <v>0.306270334779005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Row],[Ticker]],[1]!Table2[[Symbol]:[Industry]],2,FALSE),"-")</f>
        <v>-</v>
      </c>
      <c r="D1926" t="s">
        <v>124</v>
      </c>
      <c r="E1926">
        <v>417.81273599999997</v>
      </c>
      <c r="F1926">
        <v>260.3</v>
      </c>
      <c r="G1926">
        <v>-44.4938807994684</v>
      </c>
      <c r="H1926">
        <v>28.505714924721701</v>
      </c>
      <c r="I1926">
        <v>-20.959857878466</v>
      </c>
      <c r="J1926">
        <v>4.0707221912374099</v>
      </c>
      <c r="K1926">
        <v>233.40396931080701</v>
      </c>
      <c r="L1926">
        <v>250.68280943233</v>
      </c>
      <c r="M1926">
        <v>59.011532332279103</v>
      </c>
      <c r="N1926">
        <v>0.76860668687817502</v>
      </c>
      <c r="O1926">
        <v>121.340760660776</v>
      </c>
      <c r="P1926">
        <v>61.576660459342001</v>
      </c>
      <c r="Q1926">
        <v>0.14603935823709199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Row],[Ticker]],[1]!Table2[[Symbol]:[Industry]],2,FALSE),"-")</f>
        <v>-</v>
      </c>
      <c r="D1927" t="s">
        <v>60</v>
      </c>
      <c r="E1927">
        <v>417.0347835</v>
      </c>
      <c r="F1927">
        <v>944.95</v>
      </c>
      <c r="G1927">
        <v>-0.33409744154515703</v>
      </c>
      <c r="H1927">
        <v>3.4772169584480599</v>
      </c>
      <c r="I1927">
        <v>-7.0121669198726897</v>
      </c>
      <c r="J1927">
        <v>7.4835683863588001</v>
      </c>
      <c r="K1927">
        <v>861.45032945013099</v>
      </c>
      <c r="L1927">
        <v>785.05972293495699</v>
      </c>
      <c r="M1927">
        <v>83.193406185250595</v>
      </c>
      <c r="N1927">
        <v>1.0723542139004101</v>
      </c>
      <c r="O1927">
        <v>1.3704428805756801</v>
      </c>
      <c r="P1927">
        <v>61.006985857897398</v>
      </c>
      <c r="Q1927">
        <v>5.3729424191318001E-2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Row],[Ticker]],[1]!Table2[[Symbol]:[Industry]],2,FALSE),"-")</f>
        <v>-</v>
      </c>
      <c r="D1928" t="s">
        <v>21</v>
      </c>
      <c r="E1928">
        <v>415.98173155000001</v>
      </c>
      <c r="F1928">
        <v>404.75</v>
      </c>
      <c r="G1928">
        <v>-38.825493948740899</v>
      </c>
      <c r="H1928">
        <v>-5.8426068912849702</v>
      </c>
      <c r="I1928">
        <v>-27.275926127741499</v>
      </c>
      <c r="J1928">
        <v>-3.4220748498741198</v>
      </c>
      <c r="K1928">
        <v>408.37558075816202</v>
      </c>
      <c r="L1928">
        <v>407.75509791727097</v>
      </c>
      <c r="M1928">
        <v>37.9163501462357</v>
      </c>
      <c r="N1928">
        <v>0.65377508020985797</v>
      </c>
      <c r="O1928">
        <v>40.827671402100002</v>
      </c>
      <c r="P1928">
        <v>18.6602169451773</v>
      </c>
      <c r="Q1928">
        <v>0.12609913850369101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Row],[Ticker]],[1]!Table2[[Symbol]:[Industry]],2,FALSE),"-")</f>
        <v>-</v>
      </c>
      <c r="D1929" t="s">
        <v>21</v>
      </c>
      <c r="E1929">
        <v>415.33036437599998</v>
      </c>
      <c r="F1929">
        <v>134.91</v>
      </c>
      <c r="G1929">
        <v>-20.7299635993752</v>
      </c>
      <c r="H1929">
        <v>-6.5741226559350103</v>
      </c>
      <c r="I1929">
        <v>-28.282238158457101</v>
      </c>
      <c r="J1929">
        <v>3.3619371944415102</v>
      </c>
      <c r="K1929">
        <v>130.51029476660401</v>
      </c>
      <c r="L1929">
        <v>124.667019270591</v>
      </c>
      <c r="M1929">
        <v>49.486701334768199</v>
      </c>
      <c r="N1929">
        <v>0.31500282758972697</v>
      </c>
      <c r="O1929">
        <v>24.527462752946398</v>
      </c>
      <c r="P1929">
        <v>46.482084690553698</v>
      </c>
      <c r="Q1929">
        <v>-1.7528936321197001E-2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Row],[Ticker]],[1]!Table2[[Symbol]:[Industry]],2,FALSE),"-")</f>
        <v>-</v>
      </c>
      <c r="D1930" t="s">
        <v>864</v>
      </c>
      <c r="E1930">
        <v>415.14995670000002</v>
      </c>
      <c r="F1930">
        <v>379.25</v>
      </c>
      <c r="G1930">
        <v>-33.945801950111097</v>
      </c>
      <c r="H1930">
        <v>-4.9696665774673701</v>
      </c>
      <c r="I1930">
        <v>-26.873613847793099</v>
      </c>
      <c r="J1930">
        <v>2.7977348598111602</v>
      </c>
      <c r="K1930">
        <v>371.63838258793299</v>
      </c>
      <c r="L1930">
        <v>386.20225674341202</v>
      </c>
      <c r="M1930">
        <v>57.152009219032998</v>
      </c>
      <c r="N1930">
        <v>1.3821848887749999</v>
      </c>
      <c r="O1930">
        <v>27.541199736321602</v>
      </c>
      <c r="P1930">
        <v>22.259832366215299</v>
      </c>
      <c r="Q1930">
        <v>1.4939793542359E-2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Row],[Ticker]],[1]!Table2[[Symbol]:[Industry]],2,FALSE),"-")</f>
        <v>-</v>
      </c>
      <c r="D1931" t="s">
        <v>400</v>
      </c>
      <c r="E1931">
        <v>414.88804499999998</v>
      </c>
      <c r="F1931">
        <v>41.91</v>
      </c>
      <c r="G1931">
        <v>7.3735766229655102</v>
      </c>
      <c r="H1931">
        <v>9.9940356395333403</v>
      </c>
      <c r="I1931">
        <v>-47.682780469851103</v>
      </c>
      <c r="J1931">
        <v>3.00321431186596</v>
      </c>
      <c r="K1931">
        <v>40.8221784941396</v>
      </c>
      <c r="L1931">
        <v>41.5599872223383</v>
      </c>
      <c r="M1931">
        <v>61.766044849625402</v>
      </c>
      <c r="N1931">
        <v>1.6259622185558</v>
      </c>
      <c r="O1931">
        <v>54.855643044619399</v>
      </c>
      <c r="P1931">
        <v>41.827411167512601</v>
      </c>
      <c r="Q1931">
        <v>2.3582980401365E-2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Row],[Ticker]],[1]!Table2[[Symbol]:[Industry]],2,FALSE),"-")</f>
        <v>-</v>
      </c>
      <c r="D1932" t="s">
        <v>287</v>
      </c>
      <c r="E1932">
        <v>414.86829999999998</v>
      </c>
      <c r="F1932">
        <v>53.9</v>
      </c>
      <c r="G1932">
        <v>1445.11793752522</v>
      </c>
      <c r="H1932">
        <v>39.020442627353297</v>
      </c>
      <c r="I1932">
        <v>883.30190613983495</v>
      </c>
      <c r="J1932">
        <v>5.9860664872420699</v>
      </c>
      <c r="K1932">
        <v>37.088893255759601</v>
      </c>
      <c r="L1932">
        <v>19.440237055841902</v>
      </c>
      <c r="M1932">
        <v>98.844046495818503</v>
      </c>
      <c r="N1932">
        <v>1.2077915450791701</v>
      </c>
      <c r="O1932">
        <v>0</v>
      </c>
      <c r="P1932">
        <v>1926.3157894736801</v>
      </c>
      <c r="Q1932">
        <v>0.185045274622019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Row],[Ticker]],[1]!Table2[[Symbol]:[Industry]],2,FALSE),"-")</f>
        <v>-</v>
      </c>
      <c r="D1933" t="s">
        <v>924</v>
      </c>
      <c r="E1933">
        <v>414.26393107199999</v>
      </c>
      <c r="F1933">
        <v>3.88</v>
      </c>
      <c r="G1933">
        <v>5.3262814604600299</v>
      </c>
      <c r="H1933">
        <v>-4.6855203934061498</v>
      </c>
      <c r="I1933">
        <v>-54.5545250477889</v>
      </c>
      <c r="J1933">
        <v>-1.1766241145478</v>
      </c>
      <c r="K1933">
        <v>3.9098832497777898</v>
      </c>
      <c r="L1933">
        <v>3.9058592203193401</v>
      </c>
      <c r="M1933">
        <v>49.110315430466699</v>
      </c>
      <c r="N1933">
        <v>1.4614930883938799</v>
      </c>
      <c r="O1933">
        <v>94.980766570917098</v>
      </c>
      <c r="P1933">
        <v>49.0229230533701</v>
      </c>
      <c r="Q1933">
        <v>0.12924717158814999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Row],[Ticker]],[1]!Table2[[Symbol]:[Industry]],2,FALSE),"-")</f>
        <v>-</v>
      </c>
      <c r="D1934" t="s">
        <v>487</v>
      </c>
      <c r="E1934">
        <v>413.32499999999999</v>
      </c>
      <c r="F1934">
        <v>551.1</v>
      </c>
      <c r="G1934">
        <v>44.520116251640403</v>
      </c>
      <c r="H1934">
        <v>1.70018819624981</v>
      </c>
      <c r="I1934">
        <v>22.8771117340338</v>
      </c>
      <c r="J1934">
        <v>-4.43035849113555</v>
      </c>
      <c r="K1934">
        <v>528.21972885508796</v>
      </c>
      <c r="L1934">
        <v>458.75565300416901</v>
      </c>
      <c r="M1934">
        <v>54.168063099975001</v>
      </c>
      <c r="N1934">
        <v>1.4780892389115401</v>
      </c>
      <c r="O1934">
        <v>11.594991834512699</v>
      </c>
      <c r="P1934">
        <v>88.862234407128099</v>
      </c>
      <c r="Q1934">
        <v>4.6394579338375E-2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Row],[Ticker]],[1]!Table2[[Symbol]:[Industry]],2,FALSE),"-")</f>
        <v>-</v>
      </c>
      <c r="D1935" t="s">
        <v>400</v>
      </c>
      <c r="E1935">
        <v>411.30983168500001</v>
      </c>
      <c r="F1935">
        <v>303.25</v>
      </c>
      <c r="G1935">
        <v>-0.76726814056822601</v>
      </c>
      <c r="H1935">
        <v>28.2569548423021</v>
      </c>
      <c r="I1935">
        <v>-14.7802462980339</v>
      </c>
      <c r="J1935">
        <v>0.72547855442603504</v>
      </c>
      <c r="K1935">
        <v>258.18411828805398</v>
      </c>
      <c r="L1935">
        <v>257.05579031614502</v>
      </c>
      <c r="M1935">
        <v>72.986190644512106</v>
      </c>
      <c r="N1935">
        <v>3.3973159583913102</v>
      </c>
      <c r="O1935">
        <v>16.784830997526701</v>
      </c>
      <c r="P1935">
        <v>45.4436450839328</v>
      </c>
      <c r="Q1935">
        <v>1.4708334849527001E-2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Row],[Ticker]],[1]!Table2[[Symbol]:[Industry]],2,FALSE),"-")</f>
        <v>-</v>
      </c>
      <c r="D1936" t="s">
        <v>287</v>
      </c>
      <c r="E1936">
        <v>411.15499999999997</v>
      </c>
      <c r="F1936">
        <v>4111.55</v>
      </c>
      <c r="G1936">
        <v>131.671166653265</v>
      </c>
      <c r="H1936">
        <v>2.02833600453453</v>
      </c>
      <c r="I1936">
        <v>26.194527763397101</v>
      </c>
      <c r="J1936">
        <v>14.5243800915152</v>
      </c>
      <c r="K1936">
        <v>3732.1378983407599</v>
      </c>
      <c r="L1936">
        <v>3118.38690956757</v>
      </c>
      <c r="M1936">
        <v>80.909869845856903</v>
      </c>
      <c r="N1936">
        <v>0.63635267197848899</v>
      </c>
      <c r="O1936">
        <v>23.9192032201967</v>
      </c>
      <c r="P1936">
        <v>173.374335106383</v>
      </c>
      <c r="Q1936">
        <v>0.13458790157243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Row],[Ticker]],[1]!Table2[[Symbol]:[Industry]],2,FALSE),"-")</f>
        <v>-</v>
      </c>
      <c r="D1937" t="s">
        <v>686</v>
      </c>
      <c r="E1937">
        <v>410.74074999999999</v>
      </c>
      <c r="F1937">
        <v>297.10000000000002</v>
      </c>
      <c r="G1937">
        <v>19.576918269495302</v>
      </c>
      <c r="H1937">
        <v>4.7056452860628699</v>
      </c>
      <c r="I1937">
        <v>-12.662235129550901</v>
      </c>
      <c r="J1937">
        <v>-1.2026098489099699</v>
      </c>
      <c r="K1937">
        <v>278.115222939972</v>
      </c>
      <c r="L1937">
        <v>252.74767365484499</v>
      </c>
      <c r="M1937">
        <v>54.340782151883197</v>
      </c>
      <c r="N1937">
        <v>0.62847260979519104</v>
      </c>
      <c r="O1937">
        <v>16.795691686300898</v>
      </c>
      <c r="P1937">
        <v>53.144329896907202</v>
      </c>
      <c r="Q1937">
        <v>6.8092977486710005E-2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Row],[Ticker]],[1]!Table2[[Symbol]:[Industry]],2,FALSE),"-")</f>
        <v>-</v>
      </c>
      <c r="D1938" t="s">
        <v>416</v>
      </c>
      <c r="E1938">
        <v>409.82312400000001</v>
      </c>
      <c r="F1938">
        <v>332</v>
      </c>
      <c r="G1938">
        <v>35.640585608844802</v>
      </c>
      <c r="H1938">
        <v>-5.9261184055722502</v>
      </c>
      <c r="I1938">
        <v>-45.098342848648798</v>
      </c>
      <c r="J1938">
        <v>6.0743437707022503</v>
      </c>
      <c r="K1938">
        <v>363.85329698882299</v>
      </c>
      <c r="L1938">
        <v>370.178320324916</v>
      </c>
      <c r="M1938">
        <v>46.159439754513002</v>
      </c>
      <c r="N1938">
        <v>0.58473327438844602</v>
      </c>
      <c r="O1938">
        <v>121.265060240963</v>
      </c>
      <c r="P1938">
        <v>78.302900107411304</v>
      </c>
      <c r="Q1938">
        <v>0.19927942457353701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Row],[Ticker]],[1]!Table2[[Symbol]:[Industry]],2,FALSE),"-")</f>
        <v>-</v>
      </c>
      <c r="D1939" t="s">
        <v>717</v>
      </c>
      <c r="E1939">
        <v>409.20182621999999</v>
      </c>
      <c r="F1939">
        <v>91.46</v>
      </c>
      <c r="G1939">
        <v>-47.397777993082798</v>
      </c>
      <c r="H1939">
        <v>-4.6559934086459096</v>
      </c>
      <c r="I1939">
        <v>-37.566985565558198</v>
      </c>
      <c r="J1939">
        <v>-5.2209149147400602E-2</v>
      </c>
      <c r="K1939">
        <v>93.414405250515102</v>
      </c>
      <c r="L1939">
        <v>104.29576401192701</v>
      </c>
      <c r="M1939">
        <v>55.318955830480398</v>
      </c>
      <c r="N1939">
        <v>0.42952900090487101</v>
      </c>
      <c r="O1939">
        <v>66.192871200524806</v>
      </c>
      <c r="P1939">
        <v>11.265206812652</v>
      </c>
      <c r="Q1939">
        <v>-5.7502498942190998E-2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Row],[Ticker]],[1]!Table2[[Symbol]:[Industry]],2,FALSE),"-")</f>
        <v>-</v>
      </c>
      <c r="D1940" t="s">
        <v>130</v>
      </c>
      <c r="E1940">
        <v>408.08545730999998</v>
      </c>
      <c r="F1940">
        <v>213.9</v>
      </c>
      <c r="G1940">
        <v>40.407994311770501</v>
      </c>
      <c r="H1940">
        <v>-9.9316164663711106</v>
      </c>
      <c r="I1940">
        <v>28.710804971552999</v>
      </c>
      <c r="J1940">
        <v>-0.133963071886775</v>
      </c>
      <c r="K1940">
        <v>211.91731041237301</v>
      </c>
      <c r="L1940">
        <v>183.20269875241101</v>
      </c>
      <c r="M1940">
        <v>60.576958016512997</v>
      </c>
      <c r="N1940">
        <v>0.70572359253249894</v>
      </c>
      <c r="O1940">
        <v>21.505376344085999</v>
      </c>
      <c r="P1940">
        <v>108.47953216374199</v>
      </c>
      <c r="Q1940">
        <v>6.6825178172561006E-2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Row],[Ticker]],[1]!Table2[[Symbol]:[Industry]],2,FALSE),"-")</f>
        <v>-</v>
      </c>
      <c r="D1941" t="s">
        <v>60</v>
      </c>
      <c r="E1941">
        <v>407.45582229000001</v>
      </c>
      <c r="F1941">
        <v>862.95</v>
      </c>
      <c r="G1941">
        <v>-52.281039221814702</v>
      </c>
      <c r="H1941">
        <v>-0.87453128848793504</v>
      </c>
      <c r="I1941">
        <v>-11.213481110029999</v>
      </c>
      <c r="J1941">
        <v>1.80949956569351</v>
      </c>
      <c r="K1941">
        <v>853.24434167660797</v>
      </c>
      <c r="L1941">
        <v>859.21740041297005</v>
      </c>
      <c r="M1941">
        <v>52.473341976309101</v>
      </c>
      <c r="N1941">
        <v>0.70770765247213097</v>
      </c>
      <c r="O1941">
        <v>44.736079726519399</v>
      </c>
      <c r="P1941">
        <v>32.7615384615384</v>
      </c>
      <c r="Q1941">
        <v>6.0273217857651003E-2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Row],[Ticker]],[1]!Table2[[Symbol]:[Industry]],2,FALSE),"-")</f>
        <v>-</v>
      </c>
      <c r="D1942" t="s">
        <v>686</v>
      </c>
      <c r="E1942">
        <v>406.57823065500003</v>
      </c>
      <c r="F1942">
        <v>136.22999999999999</v>
      </c>
      <c r="G1942">
        <v>-3.47023714951799</v>
      </c>
      <c r="H1942">
        <v>-4.70867472593799</v>
      </c>
      <c r="I1942">
        <v>-29.808788824792099</v>
      </c>
      <c r="J1942">
        <v>-1.4324649921503501</v>
      </c>
      <c r="K1942">
        <v>135.36059109503901</v>
      </c>
      <c r="L1942">
        <v>130.65649219148801</v>
      </c>
      <c r="M1942">
        <v>41.158191726023801</v>
      </c>
      <c r="N1942">
        <v>0.50901957516428298</v>
      </c>
      <c r="O1942">
        <v>20.531454158408501</v>
      </c>
      <c r="P1942">
        <v>26.6666666666666</v>
      </c>
      <c r="Q1942">
        <v>3.6418466884768998E-2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Row],[Ticker]],[1]!Table2[[Symbol]:[Industry]],2,FALSE),"-")</f>
        <v>-</v>
      </c>
      <c r="E1943">
        <v>406.28512799999999</v>
      </c>
      <c r="F1943">
        <v>20.88</v>
      </c>
      <c r="G1943">
        <v>17.392050198507899</v>
      </c>
      <c r="H1943">
        <v>1.30694893156506</v>
      </c>
      <c r="I1943">
        <v>-11.5821470528231</v>
      </c>
      <c r="J1943">
        <v>14.4546263554123</v>
      </c>
      <c r="K1943">
        <v>19.755788817376001</v>
      </c>
      <c r="L1943">
        <v>21.462077625590801</v>
      </c>
      <c r="M1943">
        <v>82.696557610582403</v>
      </c>
      <c r="N1943">
        <v>0.72600370362904598</v>
      </c>
      <c r="O1943">
        <v>62.835249042145499</v>
      </c>
      <c r="P1943">
        <v>87.938793879387902</v>
      </c>
      <c r="Q1943">
        <v>0.130867043411036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Row],[Ticker]],[1]!Table2[[Symbol]:[Industry]],2,FALSE),"-")</f>
        <v>-</v>
      </c>
      <c r="D1944" t="s">
        <v>167</v>
      </c>
      <c r="E1944">
        <v>406.063911125</v>
      </c>
      <c r="F1944">
        <v>2814.25</v>
      </c>
      <c r="G1944">
        <v>-13.740633903350201</v>
      </c>
      <c r="H1944">
        <v>-3.0323875613259399</v>
      </c>
      <c r="I1944">
        <v>8.8570546949839599</v>
      </c>
      <c r="J1944">
        <v>-3.6655056826585</v>
      </c>
      <c r="K1944">
        <v>2712.32811157887</v>
      </c>
      <c r="L1944">
        <v>2481.0953671757602</v>
      </c>
      <c r="M1944">
        <v>50.0764707855407</v>
      </c>
      <c r="N1944">
        <v>0.378635113740521</v>
      </c>
      <c r="O1944">
        <v>17.224837878653201</v>
      </c>
      <c r="P1944">
        <v>44.461269955341002</v>
      </c>
      <c r="Q1944">
        <v>-5.5316552931743E-2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Row],[Ticker]],[1]!Table2[[Symbol]:[Industry]],2,FALSE),"-")</f>
        <v>-</v>
      </c>
      <c r="D1945" t="s">
        <v>513</v>
      </c>
      <c r="E1945">
        <v>405.71586000000002</v>
      </c>
      <c r="F1945">
        <v>347.3</v>
      </c>
      <c r="G1945">
        <v>130.948625355909</v>
      </c>
      <c r="H1945">
        <v>4.7060739771355902</v>
      </c>
      <c r="I1945">
        <v>62.800816815216599</v>
      </c>
      <c r="J1945">
        <v>-5.5969875151201203</v>
      </c>
      <c r="K1945">
        <v>316.22835533364298</v>
      </c>
      <c r="L1945">
        <v>247.528780535002</v>
      </c>
      <c r="M1945">
        <v>50.978614809153598</v>
      </c>
      <c r="N1945">
        <v>0.149976819782035</v>
      </c>
      <c r="O1945">
        <v>6.53613590555715</v>
      </c>
      <c r="P1945">
        <v>177.84</v>
      </c>
      <c r="Q1945">
        <v>0.163597850349506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Row],[Ticker]],[1]!Table2[[Symbol]:[Industry]],2,FALSE),"-")</f>
        <v>-</v>
      </c>
      <c r="E1946">
        <v>402.72918611399899</v>
      </c>
      <c r="F1946">
        <v>22.05</v>
      </c>
      <c r="G1946">
        <v>5.7252942403623202</v>
      </c>
      <c r="K1946">
        <v>22.064075533845699</v>
      </c>
      <c r="L1946">
        <v>20.559754299100199</v>
      </c>
      <c r="M1946">
        <v>35.6509857849477</v>
      </c>
      <c r="N1946">
        <v>1</v>
      </c>
      <c r="O1946">
        <v>18.367346938775501</v>
      </c>
      <c r="P1946">
        <v>55.281690140845001</v>
      </c>
      <c r="Q1946">
        <v>2.5042493907753999E-2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Row],[Ticker]],[1]!Table2[[Symbol]:[Industry]],2,FALSE),"-")</f>
        <v>-</v>
      </c>
      <c r="D1947" t="s">
        <v>21</v>
      </c>
      <c r="E1947">
        <v>401.94720000000001</v>
      </c>
      <c r="F1947">
        <v>325.2</v>
      </c>
      <c r="G1947">
        <v>-8.2707064986315597</v>
      </c>
      <c r="H1947">
        <v>0.38542891556620901</v>
      </c>
      <c r="I1947">
        <v>3.1936853964059502</v>
      </c>
      <c r="J1947">
        <v>-8.2628712007948906</v>
      </c>
      <c r="K1947">
        <v>274.64046664197502</v>
      </c>
      <c r="M1947">
        <v>57.569176975055598</v>
      </c>
      <c r="N1947">
        <v>0.36669899443622</v>
      </c>
      <c r="O1947">
        <v>16.174661746617399</v>
      </c>
      <c r="P1947">
        <v>129.01408450704201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Row],[Ticker]],[1]!Table2[[Symbol]:[Industry]],2,FALSE),"-")</f>
        <v>-</v>
      </c>
      <c r="D1948" t="s">
        <v>287</v>
      </c>
      <c r="E1948">
        <v>401.81</v>
      </c>
      <c r="F1948">
        <v>349.4</v>
      </c>
      <c r="G1948">
        <v>-33.409809654480199</v>
      </c>
      <c r="H1948">
        <v>-3.1161593020187799</v>
      </c>
      <c r="I1948">
        <v>-19.563994939864401</v>
      </c>
      <c r="J1948">
        <v>-1.05733760395695</v>
      </c>
      <c r="K1948">
        <v>347.38755825401103</v>
      </c>
      <c r="L1948">
        <v>353.11066280967901</v>
      </c>
      <c r="M1948">
        <v>66.506117370868907</v>
      </c>
      <c r="N1948">
        <v>0.990479980392443</v>
      </c>
      <c r="O1948">
        <v>25.915855752718901</v>
      </c>
      <c r="P1948">
        <v>11.629392971245901</v>
      </c>
      <c r="Q1948">
        <v>6.4115352370837E-2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Row],[Ticker]],[1]!Table2[[Symbol]:[Industry]],2,FALSE),"-")</f>
        <v>-</v>
      </c>
      <c r="D1949" t="s">
        <v>1685</v>
      </c>
      <c r="E1949">
        <v>400.79977246799899</v>
      </c>
      <c r="F1949">
        <v>143.47999999999999</v>
      </c>
      <c r="G1949">
        <v>8.3491502355516598</v>
      </c>
      <c r="H1949">
        <v>-13.178097194296001</v>
      </c>
      <c r="I1949">
        <v>-17.736258928786501</v>
      </c>
      <c r="J1949">
        <v>0.72630628838258804</v>
      </c>
      <c r="K1949">
        <v>148.87658320398299</v>
      </c>
      <c r="L1949">
        <v>135.862755643431</v>
      </c>
      <c r="M1949">
        <v>37.811838276828801</v>
      </c>
      <c r="N1949">
        <v>0.33181163630289701</v>
      </c>
      <c r="O1949">
        <v>25.209088374686299</v>
      </c>
      <c r="P1949">
        <v>36.647619047619003</v>
      </c>
      <c r="Q1949">
        <v>-3.3518066332030999E-2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Row],[Ticker]],[1]!Table2[[Symbol]:[Industry]],2,FALSE),"-")</f>
        <v>-</v>
      </c>
      <c r="D1950" t="s">
        <v>68</v>
      </c>
      <c r="E1950">
        <v>399.85176000000001</v>
      </c>
      <c r="F1950">
        <v>294</v>
      </c>
      <c r="G1950">
        <v>-35.849095441811698</v>
      </c>
      <c r="H1950">
        <v>-6.4026845910289101</v>
      </c>
      <c r="I1950">
        <v>-16.8462420083127</v>
      </c>
      <c r="K1950">
        <v>240.93553543611401</v>
      </c>
      <c r="M1950" s="1">
        <v>6.0965434000000003E-8</v>
      </c>
      <c r="N1950">
        <v>1.29729729729729</v>
      </c>
      <c r="O1950">
        <v>10.5442176870748</v>
      </c>
      <c r="P1950">
        <v>0.34129692832765002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Row],[Ticker]],[1]!Table2[[Symbol]:[Industry]],2,FALSE),"-")</f>
        <v>-</v>
      </c>
      <c r="D1951" t="s">
        <v>296</v>
      </c>
      <c r="E1951">
        <v>399.51394199999999</v>
      </c>
      <c r="F1951">
        <v>341.15</v>
      </c>
      <c r="G1951">
        <v>-39.669364062080398</v>
      </c>
      <c r="H1951">
        <v>-7.0534807734972098</v>
      </c>
      <c r="I1951">
        <v>-28.2049721670429</v>
      </c>
      <c r="J1951">
        <v>-7.5948857645975298</v>
      </c>
      <c r="M1951">
        <v>37.0425764995028</v>
      </c>
      <c r="O1951">
        <v>37.769309687820602</v>
      </c>
      <c r="P1951">
        <v>3.37878787878787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Row],[Ticker]],[1]!Table2[[Symbol]:[Industry]],2,FALSE),"-")</f>
        <v>-</v>
      </c>
      <c r="D1952" t="s">
        <v>393</v>
      </c>
      <c r="E1952">
        <v>398.68897500000003</v>
      </c>
      <c r="F1952">
        <v>37.71</v>
      </c>
      <c r="G1952">
        <v>-24.428913473242702</v>
      </c>
      <c r="H1952">
        <v>-5.6170429579449399</v>
      </c>
      <c r="I1952">
        <v>-68.791039272601907</v>
      </c>
      <c r="J1952">
        <v>11.8019785700263</v>
      </c>
      <c r="K1952">
        <v>39.980240921732303</v>
      </c>
      <c r="L1952">
        <v>48.434030194398296</v>
      </c>
      <c r="M1952">
        <v>57.482792675628197</v>
      </c>
      <c r="N1952">
        <v>2.1424224238254999</v>
      </c>
      <c r="O1952">
        <v>130.70803500397699</v>
      </c>
      <c r="P1952">
        <v>17.8805876836511</v>
      </c>
      <c r="Q1952">
        <v>0.15071280084670999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Row],[Ticker]],[1]!Table2[[Symbol]:[Industry]],2,FALSE),"-")</f>
        <v>-</v>
      </c>
      <c r="D1953" t="s">
        <v>497</v>
      </c>
      <c r="E1953">
        <v>397.43105881599899</v>
      </c>
      <c r="F1953">
        <v>65.12</v>
      </c>
      <c r="G1953">
        <v>-23.646279496917899</v>
      </c>
      <c r="H1953">
        <v>6.8123381770706599</v>
      </c>
      <c r="I1953">
        <v>-30.896261345685399</v>
      </c>
      <c r="J1953">
        <v>-2.72008420811451</v>
      </c>
      <c r="K1953">
        <v>63.936385669276</v>
      </c>
      <c r="L1953">
        <v>63.898757800925097</v>
      </c>
      <c r="M1953">
        <v>47.087676694956102</v>
      </c>
      <c r="N1953">
        <v>1.5562550368111301</v>
      </c>
      <c r="O1953">
        <v>24.3857493857493</v>
      </c>
      <c r="P1953">
        <v>25.230769230769202</v>
      </c>
      <c r="Q1953">
        <v>-4.815101968993E-3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Row],[Ticker]],[1]!Table2[[Symbol]:[Industry]],2,FALSE),"-")</f>
        <v>-</v>
      </c>
      <c r="D1954" t="s">
        <v>287</v>
      </c>
      <c r="E1954">
        <v>397.06637480400002</v>
      </c>
      <c r="F1954">
        <v>77.88</v>
      </c>
      <c r="G1954">
        <v>63.872516279799903</v>
      </c>
      <c r="H1954">
        <v>11.733775580667899</v>
      </c>
      <c r="I1954">
        <v>-8.2343323573887108</v>
      </c>
      <c r="J1954">
        <v>6.7898721006975</v>
      </c>
      <c r="K1954">
        <v>69.978736786235302</v>
      </c>
      <c r="L1954">
        <v>62.887552153186498</v>
      </c>
      <c r="M1954">
        <v>61.815761998775301</v>
      </c>
      <c r="N1954">
        <v>1.9311406150513599</v>
      </c>
      <c r="O1954">
        <v>15.819209039547999</v>
      </c>
      <c r="P1954">
        <v>93.972602739726</v>
      </c>
      <c r="Q1954">
        <v>7.0790624991869996E-3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Row],[Ticker]],[1]!Table2[[Symbol]:[Industry]],2,FALSE),"-")</f>
        <v>-</v>
      </c>
      <c r="D1955" t="s">
        <v>1538</v>
      </c>
      <c r="E1955">
        <v>396.58376679999998</v>
      </c>
      <c r="F1955">
        <v>194.78</v>
      </c>
      <c r="G1955">
        <v>-15.3248789175952</v>
      </c>
      <c r="H1955">
        <v>5.5949412661791804</v>
      </c>
      <c r="I1955">
        <v>-52.034245878032102</v>
      </c>
      <c r="J1955">
        <v>3.86405847330458</v>
      </c>
      <c r="K1955">
        <v>190.876286843581</v>
      </c>
      <c r="L1955">
        <v>220.62778477366501</v>
      </c>
      <c r="M1955">
        <v>73.216289292683001</v>
      </c>
      <c r="N1955">
        <v>1.1015510062262699</v>
      </c>
      <c r="O1955">
        <v>96.478077831399503</v>
      </c>
      <c r="P1955">
        <v>20.197469916692299</v>
      </c>
      <c r="Q1955">
        <v>0.15772467266592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Row],[Ticker]],[1]!Table2[[Symbol]:[Industry]],2,FALSE),"-")</f>
        <v>-</v>
      </c>
      <c r="D1956" t="s">
        <v>60</v>
      </c>
      <c r="E1956">
        <v>395.927800155</v>
      </c>
      <c r="F1956">
        <v>329.05</v>
      </c>
      <c r="G1956">
        <v>162.96409137137499</v>
      </c>
      <c r="H1956">
        <v>2.9845505494232301</v>
      </c>
      <c r="I1956">
        <v>1.6316340978819499</v>
      </c>
      <c r="J1956">
        <v>-1.04109468036533</v>
      </c>
      <c r="K1956">
        <v>319.40023052039402</v>
      </c>
      <c r="L1956">
        <v>271.41075044211198</v>
      </c>
      <c r="M1956">
        <v>54.7595710883283</v>
      </c>
      <c r="N1956">
        <v>0.67671944777072601</v>
      </c>
      <c r="O1956">
        <v>26.7284607202552</v>
      </c>
      <c r="P1956">
        <v>197.782805429864</v>
      </c>
      <c r="Q1956">
        <v>0.14771533192419101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Row],[Ticker]],[1]!Table2[[Symbol]:[Industry]],2,FALSE),"-")</f>
        <v>-</v>
      </c>
      <c r="E1957">
        <v>395.37248763600002</v>
      </c>
      <c r="F1957">
        <v>50.07</v>
      </c>
      <c r="G1957">
        <v>-43.358347621043997</v>
      </c>
      <c r="H1957">
        <v>-12.8738290027673</v>
      </c>
      <c r="I1957">
        <v>-36.440354128575798</v>
      </c>
      <c r="J1957">
        <v>0.369163431239731</v>
      </c>
      <c r="K1957">
        <v>52.659691527701703</v>
      </c>
      <c r="L1957">
        <v>56.800228618249797</v>
      </c>
      <c r="M1957">
        <v>46.093817311568699</v>
      </c>
      <c r="N1957">
        <v>1.7981812822802301</v>
      </c>
      <c r="O1957">
        <v>64.769322947872993</v>
      </c>
      <c r="P1957">
        <v>46.832844574779998</v>
      </c>
      <c r="Q1957">
        <v>6.9565676602867998E-2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Row],[Ticker]],[1]!Table2[[Symbol]:[Industry]],2,FALSE),"-")</f>
        <v>-</v>
      </c>
      <c r="D1958" t="s">
        <v>916</v>
      </c>
      <c r="E1958">
        <v>394.408449359999</v>
      </c>
      <c r="F1958">
        <v>122.55</v>
      </c>
      <c r="G1958">
        <v>46.782586435632801</v>
      </c>
      <c r="H1958">
        <v>-6.3457733880975997</v>
      </c>
      <c r="I1958">
        <v>-19.141439196910898</v>
      </c>
      <c r="J1958">
        <v>-6.6208697913516197</v>
      </c>
      <c r="K1958">
        <v>114.36916979131</v>
      </c>
      <c r="L1958">
        <v>118.98411340006299</v>
      </c>
      <c r="M1958">
        <v>44.304296828799799</v>
      </c>
      <c r="N1958">
        <v>0.377262707901943</v>
      </c>
      <c r="O1958">
        <v>42.798857609139098</v>
      </c>
      <c r="P1958">
        <v>82.095096582466496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Row],[Ticker]],[1]!Table2[[Symbol]:[Industry]],2,FALSE),"-")</f>
        <v>-</v>
      </c>
      <c r="D1959" t="s">
        <v>287</v>
      </c>
      <c r="E1959">
        <v>394.37327010000001</v>
      </c>
      <c r="F1959">
        <v>58.71</v>
      </c>
      <c r="G1959">
        <v>82.102571634455899</v>
      </c>
      <c r="H1959">
        <v>26.498557626416801</v>
      </c>
      <c r="I1959">
        <v>-12.1165832156618</v>
      </c>
      <c r="J1959">
        <v>3.4293138071795801</v>
      </c>
      <c r="K1959">
        <v>49.816850496953201</v>
      </c>
      <c r="L1959">
        <v>44.518258042772104</v>
      </c>
      <c r="M1959">
        <v>63.945836772616701</v>
      </c>
      <c r="N1959">
        <v>2.57956085981544</v>
      </c>
      <c r="O1959">
        <v>12.331800374723199</v>
      </c>
      <c r="P1959">
        <v>109.678571428571</v>
      </c>
      <c r="Q1959">
        <v>3.4005941085362999E-2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Row],[Ticker]],[1]!Table2[[Symbol]:[Industry]],2,FALSE),"-")</f>
        <v>-</v>
      </c>
      <c r="D1960" t="s">
        <v>978</v>
      </c>
      <c r="E1960">
        <v>392.9884672</v>
      </c>
      <c r="F1960">
        <v>25.6</v>
      </c>
      <c r="G1960">
        <v>-16.6746595992817</v>
      </c>
      <c r="H1960">
        <v>0.95393034611872096</v>
      </c>
      <c r="I1960">
        <v>-7.5087158028619996</v>
      </c>
      <c r="J1960">
        <v>3.7617871473928601</v>
      </c>
      <c r="K1960">
        <v>24.509419015743401</v>
      </c>
      <c r="L1960">
        <v>23.8736423233753</v>
      </c>
      <c r="M1960">
        <v>54.3945781161285</v>
      </c>
      <c r="N1960">
        <v>0.87996938839805605</v>
      </c>
      <c r="O1960">
        <v>18.749999999999901</v>
      </c>
      <c r="P1960">
        <v>40.6593406593406</v>
      </c>
      <c r="Q1960">
        <v>-1.988010294232E-2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Row],[Ticker]],[1]!Table2[[Symbol]:[Industry]],2,FALSE),"-")</f>
        <v>-</v>
      </c>
      <c r="D1961" t="s">
        <v>46</v>
      </c>
      <c r="E1961">
        <v>392.78033291999998</v>
      </c>
      <c r="F1961">
        <v>14.57</v>
      </c>
      <c r="G1961">
        <v>132.481550821338</v>
      </c>
      <c r="H1961">
        <v>22.9312488023104</v>
      </c>
      <c r="I1961">
        <v>-13.7359019666749</v>
      </c>
      <c r="J1961">
        <v>1.45172441984099</v>
      </c>
      <c r="K1961">
        <v>11.780346356860599</v>
      </c>
      <c r="L1961">
        <v>10.267312024120301</v>
      </c>
      <c r="M1961">
        <v>68.804268782148299</v>
      </c>
      <c r="N1961">
        <v>2.9222387809030899</v>
      </c>
      <c r="O1961">
        <v>10.226492793411101</v>
      </c>
      <c r="P1961">
        <v>163.471971066907</v>
      </c>
      <c r="Q1961">
        <v>8.7129607191113997E-2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Row],[Ticker]],[1]!Table2[[Symbol]:[Industry]],2,FALSE),"-")</f>
        <v>-</v>
      </c>
      <c r="D1962" t="s">
        <v>21</v>
      </c>
      <c r="E1962">
        <v>391.73030399999999</v>
      </c>
      <c r="F1962">
        <v>267.05</v>
      </c>
      <c r="G1962">
        <v>-17.7790154681948</v>
      </c>
      <c r="H1962">
        <v>0.29265874449830198</v>
      </c>
      <c r="I1962">
        <v>-36.5783639309387</v>
      </c>
      <c r="J1962">
        <v>-2.75475132803414</v>
      </c>
      <c r="K1962">
        <v>258.90345747833101</v>
      </c>
      <c r="L1962">
        <v>264.47038578079503</v>
      </c>
      <c r="M1962">
        <v>63.448654219447299</v>
      </c>
      <c r="N1962">
        <v>0.708630956913751</v>
      </c>
      <c r="O1962">
        <v>52.668039692941299</v>
      </c>
      <c r="P1962">
        <v>27.775119617224799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Row],[Ticker]],[1]!Table2[[Symbol]:[Industry]],2,FALSE),"-")</f>
        <v>-</v>
      </c>
      <c r="D1963" t="s">
        <v>628</v>
      </c>
      <c r="E1963">
        <v>391.64490083999999</v>
      </c>
      <c r="F1963">
        <v>60.4</v>
      </c>
      <c r="G1963">
        <v>8.2105242258256901</v>
      </c>
      <c r="H1963">
        <v>19.759944174452301</v>
      </c>
      <c r="I1963">
        <v>-9.7113420953449392</v>
      </c>
      <c r="J1963">
        <v>22.549792255886199</v>
      </c>
      <c r="K1963">
        <v>49.073604597070002</v>
      </c>
      <c r="L1963">
        <v>47.902053325043802</v>
      </c>
      <c r="M1963">
        <v>83.419366200385497</v>
      </c>
      <c r="N1963">
        <v>3.3266772556579198</v>
      </c>
      <c r="O1963">
        <v>3.4271523178807901</v>
      </c>
      <c r="P1963">
        <v>61.066666666666599</v>
      </c>
      <c r="Q1963">
        <v>-1.3609240247717E-2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Row],[Ticker]],[1]!Table2[[Symbol]:[Industry]],2,FALSE),"-")</f>
        <v>-</v>
      </c>
      <c r="D1964" t="s">
        <v>287</v>
      </c>
      <c r="E1964">
        <v>391.18079699999998</v>
      </c>
      <c r="F1964">
        <v>456.75</v>
      </c>
      <c r="G1964">
        <v>-24.003544643634701</v>
      </c>
      <c r="H1964">
        <v>18.016080405247799</v>
      </c>
      <c r="I1964">
        <v>1.89497204919525</v>
      </c>
      <c r="J1964">
        <v>6.59374234577498</v>
      </c>
      <c r="K1964">
        <v>391.75935542394501</v>
      </c>
      <c r="L1964">
        <v>382.99367160616799</v>
      </c>
      <c r="M1964">
        <v>74.9749961245696</v>
      </c>
      <c r="N1964">
        <v>2.3971165889361399</v>
      </c>
      <c r="O1964">
        <v>3.9956212370005399</v>
      </c>
      <c r="P1964">
        <v>69.1666666666666</v>
      </c>
      <c r="Q1964">
        <v>-8.6017007542823001E-2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Row],[Ticker]],[1]!Table2[[Symbol]:[Industry]],2,FALSE),"-")</f>
        <v>-</v>
      </c>
      <c r="D1965" t="s">
        <v>303</v>
      </c>
      <c r="E1965">
        <v>391.14607550300002</v>
      </c>
      <c r="F1965">
        <v>201.07</v>
      </c>
      <c r="G1965">
        <v>3.4119467418110201</v>
      </c>
      <c r="H1965">
        <v>40.935822844620297</v>
      </c>
      <c r="I1965">
        <v>-5.5690680952692597</v>
      </c>
      <c r="J1965">
        <v>0.33580592580101198</v>
      </c>
      <c r="K1965">
        <v>162.44544918690499</v>
      </c>
      <c r="L1965">
        <v>155.542271872437</v>
      </c>
      <c r="M1965">
        <v>72.642099006120105</v>
      </c>
      <c r="N1965">
        <v>2.9733455769819401</v>
      </c>
      <c r="O1965">
        <v>18.8392102252946</v>
      </c>
      <c r="P1965">
        <v>84.722094625631598</v>
      </c>
      <c r="Q1965">
        <v>6.6774373598543005E-2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Row],[Ticker]],[1]!Table2[[Symbol]:[Industry]],2,FALSE),"-")</f>
        <v>-</v>
      </c>
      <c r="D1966" t="s">
        <v>287</v>
      </c>
      <c r="E1966">
        <v>390.32025662000001</v>
      </c>
      <c r="F1966">
        <v>499.1</v>
      </c>
      <c r="G1966">
        <v>-9.8148277523716807</v>
      </c>
      <c r="H1966">
        <v>-4.1985165935840101</v>
      </c>
      <c r="I1966">
        <v>-18.606365417491201</v>
      </c>
      <c r="J1966">
        <v>0.24335875407695601</v>
      </c>
      <c r="K1966">
        <v>497.65404072288402</v>
      </c>
      <c r="L1966">
        <v>482.01537174169101</v>
      </c>
      <c r="M1966">
        <v>57.544851868940398</v>
      </c>
      <c r="N1966">
        <v>0.668282418532269</v>
      </c>
      <c r="O1966">
        <v>17.611701061911401</v>
      </c>
      <c r="P1966">
        <v>24.4328097731239</v>
      </c>
      <c r="Q1966">
        <v>5.8950346598316002E-2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Row],[Ticker]],[1]!Table2[[Symbol]:[Industry]],2,FALSE),"-")</f>
        <v>-</v>
      </c>
      <c r="D1967" t="s">
        <v>379</v>
      </c>
      <c r="E1967">
        <v>390.26021338999999</v>
      </c>
      <c r="F1967">
        <v>300.10000000000002</v>
      </c>
      <c r="G1967">
        <v>47.862320246388499</v>
      </c>
      <c r="H1967">
        <v>8.82778127980988</v>
      </c>
      <c r="I1967">
        <v>-11.416981281102601</v>
      </c>
      <c r="J1967">
        <v>5.2343856126572899</v>
      </c>
      <c r="K1967">
        <v>268.21998653870401</v>
      </c>
      <c r="L1967">
        <v>241.50081756329601</v>
      </c>
      <c r="M1967">
        <v>65.176982664556107</v>
      </c>
      <c r="N1967">
        <v>1.3180448864733201</v>
      </c>
      <c r="O1967">
        <v>14.1952682439186</v>
      </c>
      <c r="P1967">
        <v>89.876621322366304</v>
      </c>
      <c r="Q1967">
        <v>4.5386907467737998E-2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Row],[Ticker]],[1]!Table2[[Symbol]:[Industry]],2,FALSE),"-")</f>
        <v>-</v>
      </c>
      <c r="D1968" t="s">
        <v>130</v>
      </c>
      <c r="E1968">
        <v>389.46885915000001</v>
      </c>
      <c r="F1968">
        <v>59.43</v>
      </c>
      <c r="G1968">
        <v>12.869693965502099</v>
      </c>
      <c r="H1968">
        <v>2.22832672438834</v>
      </c>
      <c r="I1968">
        <v>-51.284744682109498</v>
      </c>
      <c r="J1968">
        <v>2.5233985766253202</v>
      </c>
      <c r="K1968">
        <v>57.151149046906198</v>
      </c>
      <c r="L1968">
        <v>56.6807550433046</v>
      </c>
      <c r="M1968">
        <v>68.301375114653794</v>
      </c>
      <c r="N1968">
        <v>2.6222591310458299</v>
      </c>
      <c r="O1968">
        <v>80.043748948342497</v>
      </c>
      <c r="P1968">
        <v>50.265486725663699</v>
      </c>
      <c r="Q1968">
        <v>5.1039147995496997E-2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Row],[Ticker]],[1]!Table2[[Symbol]:[Industry]],2,FALSE),"-")</f>
        <v>-</v>
      </c>
      <c r="D1969" t="s">
        <v>1829</v>
      </c>
      <c r="E1969">
        <v>388.12939795</v>
      </c>
      <c r="F1969">
        <v>66.5</v>
      </c>
      <c r="G1969">
        <v>33.737500874026402</v>
      </c>
      <c r="H1969">
        <v>-8.02544561039835</v>
      </c>
      <c r="I1969">
        <v>-34.240181402252098</v>
      </c>
      <c r="J1969">
        <v>-0.17026514018882999</v>
      </c>
      <c r="K1969">
        <v>65.470509834439497</v>
      </c>
      <c r="L1969">
        <v>61.2710772365797</v>
      </c>
      <c r="M1969">
        <v>56.544601385002601</v>
      </c>
      <c r="N1969">
        <v>0.89722437425834101</v>
      </c>
      <c r="O1969">
        <v>40.375939849623997</v>
      </c>
      <c r="P1969">
        <v>68.7817258883248</v>
      </c>
      <c r="Q1969">
        <v>3.4397514839174997E-2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Row],[Ticker]],[1]!Table2[[Symbol]:[Industry]],2,FALSE),"-")</f>
        <v>-</v>
      </c>
      <c r="D1970" t="s">
        <v>368</v>
      </c>
      <c r="E1970">
        <v>387.43340000000001</v>
      </c>
      <c r="F1970">
        <v>335.15</v>
      </c>
      <c r="G1970">
        <v>-58.603563196279502</v>
      </c>
      <c r="H1970">
        <v>-1.91723604617443</v>
      </c>
      <c r="I1970">
        <v>-41.186901348972</v>
      </c>
      <c r="J1970">
        <v>-3.658361624966</v>
      </c>
      <c r="K1970">
        <v>363.37552980868799</v>
      </c>
      <c r="L1970">
        <v>423.46564204893201</v>
      </c>
      <c r="M1970">
        <v>42.438027288750803</v>
      </c>
      <c r="N1970">
        <v>1.3029197080291901</v>
      </c>
      <c r="O1970">
        <v>90.9294345815306</v>
      </c>
      <c r="P1970">
        <v>8.1129032258064395</v>
      </c>
      <c r="Q1970">
        <v>0.224505242345691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Row],[Ticker]],[1]!Table2[[Symbol]:[Industry]],2,FALSE),"-")</f>
        <v>-</v>
      </c>
      <c r="D1971" t="s">
        <v>686</v>
      </c>
      <c r="E1971">
        <v>386.46274599999998</v>
      </c>
      <c r="F1971">
        <v>247.6</v>
      </c>
      <c r="G1971">
        <v>18.576059879334199</v>
      </c>
      <c r="H1971">
        <v>-5.3855125613259398</v>
      </c>
      <c r="I1971">
        <v>-27.044823568596399</v>
      </c>
      <c r="J1971">
        <v>-2.2420899111964001</v>
      </c>
      <c r="K1971">
        <v>249.651276617109</v>
      </c>
      <c r="L1971">
        <v>234.663438753035</v>
      </c>
      <c r="M1971">
        <v>37.769420588899997</v>
      </c>
      <c r="N1971">
        <v>0.48053929778222298</v>
      </c>
      <c r="O1971">
        <v>16.3166397415185</v>
      </c>
      <c r="P1971">
        <v>45.990566037735803</v>
      </c>
      <c r="Q1971">
        <v>2.4297448897933002E-2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Row],[Ticker]],[1]!Table2[[Symbol]:[Industry]],2,FALSE),"-")</f>
        <v>-</v>
      </c>
      <c r="D1972" t="s">
        <v>258</v>
      </c>
      <c r="E1972">
        <v>386.19894399999998</v>
      </c>
      <c r="F1972">
        <v>706</v>
      </c>
      <c r="G1972">
        <v>85.956353468868599</v>
      </c>
      <c r="H1972">
        <v>-1.73263038377988</v>
      </c>
      <c r="I1972">
        <v>58.916987132716002</v>
      </c>
      <c r="J1972">
        <v>4.70464176671807</v>
      </c>
      <c r="K1972">
        <v>643.93516907633102</v>
      </c>
      <c r="L1972">
        <v>503.24376319369497</v>
      </c>
      <c r="M1972">
        <v>54.9732044676417</v>
      </c>
      <c r="N1972">
        <v>0.48646219403457203</v>
      </c>
      <c r="O1972">
        <v>11.8555240793201</v>
      </c>
      <c r="P1972">
        <v>143.44827586206799</v>
      </c>
      <c r="Q1972">
        <v>9.6856215017063998E-2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Row],[Ticker]],[1]!Table2[[Symbol]:[Industry]],2,FALSE),"-")</f>
        <v>-</v>
      </c>
      <c r="E1973">
        <v>386.11097280000001</v>
      </c>
      <c r="F1973">
        <v>189.56</v>
      </c>
      <c r="G1973">
        <v>-16.8964924892088</v>
      </c>
      <c r="H1973">
        <v>15.488824559886099</v>
      </c>
      <c r="I1973">
        <v>-5.4321005941713203</v>
      </c>
      <c r="J1973">
        <v>6.5068761340493904</v>
      </c>
      <c r="M1973">
        <v>59.342914698220099</v>
      </c>
      <c r="O1973">
        <v>8.6463388900611893</v>
      </c>
      <c r="P1973">
        <v>20.931419457735199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Row],[Ticker]],[1]!Table2[[Symbol]:[Industry]],2,FALSE),"-")</f>
        <v>-</v>
      </c>
      <c r="D1974" t="s">
        <v>1342</v>
      </c>
      <c r="E1974">
        <v>385.85743000000002</v>
      </c>
      <c r="F1974">
        <v>310.10000000000002</v>
      </c>
      <c r="G1974">
        <v>230.126147705845</v>
      </c>
      <c r="H1974">
        <v>1.9000680015443501</v>
      </c>
      <c r="I1974">
        <v>-26.862130786862799</v>
      </c>
      <c r="J1974">
        <v>8.5243784584270799</v>
      </c>
      <c r="K1974">
        <v>332.20931860794298</v>
      </c>
      <c r="L1974">
        <v>289.40055496978903</v>
      </c>
      <c r="M1974">
        <v>52.055740481445902</v>
      </c>
      <c r="N1974">
        <v>0.90551891450375999</v>
      </c>
      <c r="O1974">
        <v>46.694614640438502</v>
      </c>
      <c r="P1974">
        <v>273.16486161251498</v>
      </c>
      <c r="Q1974">
        <v>0.15087459490387001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Row],[Ticker]],[1]!Table2[[Symbol]:[Industry]],2,FALSE),"-")</f>
        <v>-</v>
      </c>
      <c r="D1975" t="s">
        <v>303</v>
      </c>
      <c r="E1975">
        <v>385.32815366400001</v>
      </c>
      <c r="F1975">
        <v>222.84</v>
      </c>
      <c r="G1975">
        <v>100.383160603262</v>
      </c>
      <c r="H1975">
        <v>17.112153522353999</v>
      </c>
      <c r="I1975">
        <v>23.9516402713509</v>
      </c>
      <c r="J1975">
        <v>34.308196134740797</v>
      </c>
      <c r="K1975">
        <v>182.51639712927999</v>
      </c>
      <c r="L1975">
        <v>159.75359866583699</v>
      </c>
      <c r="M1975">
        <v>72.550620885104706</v>
      </c>
      <c r="N1975">
        <v>3.7199753757069498</v>
      </c>
      <c r="O1975">
        <v>6.8838628612457304</v>
      </c>
      <c r="P1975">
        <v>135.809523809523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Row],[Ticker]],[1]!Table2[[Symbol]:[Industry]],2,FALSE),"-")</f>
        <v>-</v>
      </c>
      <c r="D1976" t="s">
        <v>133</v>
      </c>
      <c r="E1976">
        <v>385.07415200000003</v>
      </c>
      <c r="F1976">
        <v>222.8</v>
      </c>
      <c r="G1976">
        <v>288.432478531497</v>
      </c>
      <c r="H1976">
        <v>28.4097994532748</v>
      </c>
      <c r="I1976">
        <v>87.938867666757702</v>
      </c>
      <c r="J1976">
        <v>33.823375885452101</v>
      </c>
      <c r="K1976">
        <v>159.90573527240699</v>
      </c>
      <c r="L1976">
        <v>126.847771087263</v>
      </c>
      <c r="M1976">
        <v>94.299564793020593</v>
      </c>
      <c r="N1976">
        <v>4.8521193650212098</v>
      </c>
      <c r="O1976">
        <v>0</v>
      </c>
      <c r="P1976">
        <v>372.93568244533998</v>
      </c>
      <c r="Q1976">
        <v>0.160659084211354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Row],[Ticker]],[1]!Table2[[Symbol]:[Industry]],2,FALSE),"-")</f>
        <v>-</v>
      </c>
      <c r="E1977">
        <v>385</v>
      </c>
      <c r="F1977">
        <v>385</v>
      </c>
      <c r="G1977">
        <v>9.3004967764665896</v>
      </c>
      <c r="H1977">
        <v>-6.0867085489802601</v>
      </c>
      <c r="I1977">
        <v>-6.92753142667293</v>
      </c>
      <c r="J1977">
        <v>-1.1125215504452399</v>
      </c>
      <c r="K1977">
        <v>382.51974926471303</v>
      </c>
      <c r="L1977">
        <v>347.21053577984497</v>
      </c>
      <c r="M1977">
        <v>45.489019027074498</v>
      </c>
      <c r="N1977">
        <v>0.58852606274095598</v>
      </c>
      <c r="O1977">
        <v>14.012987012987001</v>
      </c>
      <c r="P1977">
        <v>53.325368379131802</v>
      </c>
      <c r="Q1977">
        <v>5.7908803679708E-2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Row],[Ticker]],[1]!Table2[[Symbol]:[Industry]],2,FALSE),"-")</f>
        <v>-</v>
      </c>
      <c r="D1978" t="s">
        <v>46</v>
      </c>
      <c r="E1978">
        <v>384.51031999999998</v>
      </c>
      <c r="F1978">
        <v>155.94999999999999</v>
      </c>
      <c r="G1978">
        <v>54.082657016256398</v>
      </c>
      <c r="H1978">
        <v>-10.019213908631301</v>
      </c>
      <c r="I1978">
        <v>29.9541293937299</v>
      </c>
      <c r="J1978">
        <v>-4.0890575930190201</v>
      </c>
      <c r="K1978">
        <v>152.21096486961301</v>
      </c>
      <c r="L1978">
        <v>119.05923161877899</v>
      </c>
      <c r="M1978">
        <v>45.8267956430875</v>
      </c>
      <c r="N1978">
        <v>0.560061159094975</v>
      </c>
      <c r="O1978">
        <v>18.627765309394</v>
      </c>
      <c r="P1978">
        <v>102.532467532467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Row],[Ticker]],[1]!Table2[[Symbol]:[Industry]],2,FALSE),"-")</f>
        <v>-</v>
      </c>
      <c r="D1979" t="s">
        <v>978</v>
      </c>
      <c r="E1979">
        <v>383.82470924</v>
      </c>
      <c r="F1979">
        <v>41.72</v>
      </c>
      <c r="G1979">
        <v>30.237208498150601</v>
      </c>
      <c r="H1979">
        <v>-8.1396206267679592</v>
      </c>
      <c r="I1979">
        <v>12.543070968786401</v>
      </c>
      <c r="J1979">
        <v>-0.73527247515215699</v>
      </c>
      <c r="K1979">
        <v>41.284045417189702</v>
      </c>
      <c r="L1979">
        <v>36.3751393250514</v>
      </c>
      <c r="M1979">
        <v>43.691540086972502</v>
      </c>
      <c r="N1979">
        <v>0.20159481688393199</v>
      </c>
      <c r="O1979">
        <v>20.805369127516698</v>
      </c>
      <c r="P1979">
        <v>61.705426356589101</v>
      </c>
      <c r="Q1979">
        <v>3.0649308533884999E-2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Row],[Ticker]],[1]!Table2[[Symbol]:[Industry]],2,FALSE),"-")</f>
        <v>-</v>
      </c>
      <c r="D1980" t="s">
        <v>471</v>
      </c>
      <c r="E1980">
        <v>382.90010670599997</v>
      </c>
      <c r="F1980">
        <v>22.98</v>
      </c>
      <c r="G1980">
        <v>46.090072186676103</v>
      </c>
      <c r="H1980">
        <v>-1.1637042873046</v>
      </c>
      <c r="I1980">
        <v>-23.888256467153901</v>
      </c>
      <c r="J1980">
        <v>-5.6056264847266597</v>
      </c>
      <c r="K1980">
        <v>24.020859789316301</v>
      </c>
      <c r="L1980">
        <v>21.923567419129501</v>
      </c>
      <c r="M1980">
        <v>35.4885979104142</v>
      </c>
      <c r="N1980">
        <v>1.27928368439019</v>
      </c>
      <c r="O1980">
        <v>43.6031331592689</v>
      </c>
      <c r="P1980">
        <v>95.942319749216296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Row],[Ticker]],[1]!Table2[[Symbol]:[Industry]],2,FALSE),"-")</f>
        <v>-</v>
      </c>
      <c r="D1981" t="s">
        <v>153</v>
      </c>
      <c r="E1981">
        <v>380.71296000000001</v>
      </c>
      <c r="F1981">
        <v>13.77</v>
      </c>
      <c r="G1981">
        <v>25.844062229246401</v>
      </c>
      <c r="H1981">
        <v>27.0600366810982</v>
      </c>
      <c r="I1981">
        <v>-28.242468423407001</v>
      </c>
      <c r="J1981">
        <v>-0.65473382110262301</v>
      </c>
      <c r="K1981">
        <v>12.351076150609799</v>
      </c>
      <c r="L1981">
        <v>12.052183873508</v>
      </c>
      <c r="M1981">
        <v>61.080722755911999</v>
      </c>
      <c r="N1981">
        <v>2.0247890722900701</v>
      </c>
      <c r="O1981">
        <v>55.047204066811901</v>
      </c>
      <c r="P1981">
        <v>61.999999999999901</v>
      </c>
      <c r="Q1981">
        <v>4.8632001133693002E-2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Row],[Ticker]],[1]!Table2[[Symbol]:[Industry]],2,FALSE),"-")</f>
        <v>-</v>
      </c>
      <c r="E1982">
        <v>380.22609999999997</v>
      </c>
      <c r="F1982">
        <v>278.35000000000002</v>
      </c>
      <c r="G1982">
        <v>55.296986635567997</v>
      </c>
      <c r="H1982">
        <v>34.795767778479799</v>
      </c>
      <c r="I1982">
        <v>20.801906139835399</v>
      </c>
      <c r="J1982">
        <v>28.6270479772014</v>
      </c>
      <c r="K1982">
        <v>213.33342344488099</v>
      </c>
      <c r="L1982">
        <v>191.426155970682</v>
      </c>
      <c r="M1982">
        <v>78.4441104399653</v>
      </c>
      <c r="N1982">
        <v>1.3431821989369299</v>
      </c>
      <c r="O1982">
        <v>5.7301957966588697</v>
      </c>
      <c r="P1982">
        <v>88.074324324324294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Row],[Ticker]],[1]!Table2[[Symbol]:[Industry]],2,FALSE),"-")</f>
        <v>-</v>
      </c>
      <c r="D1983" t="s">
        <v>471</v>
      </c>
      <c r="E1983">
        <v>379.28321524799998</v>
      </c>
      <c r="F1983">
        <v>45.92</v>
      </c>
      <c r="G1983">
        <v>-23.924903691533</v>
      </c>
      <c r="H1983">
        <v>11.9310209599773</v>
      </c>
      <c r="I1983">
        <v>-15.880724766933399</v>
      </c>
      <c r="J1983">
        <v>-2.1370477488844801</v>
      </c>
      <c r="K1983">
        <v>42.417636371015703</v>
      </c>
      <c r="L1983">
        <v>42.013686190380398</v>
      </c>
      <c r="M1983">
        <v>47.528526909691202</v>
      </c>
      <c r="N1983">
        <v>0.79185452982232096</v>
      </c>
      <c r="O1983">
        <v>30.008710801393701</v>
      </c>
      <c r="P1983">
        <v>60.559440559440503</v>
      </c>
      <c r="Q1983">
        <v>6.4465146172102E-2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Row],[Ticker]],[1]!Table2[[Symbol]:[Industry]],2,FALSE),"-")</f>
        <v>-</v>
      </c>
      <c r="D1984" t="s">
        <v>513</v>
      </c>
      <c r="E1984">
        <v>378.5556962</v>
      </c>
      <c r="F1984">
        <v>16.21</v>
      </c>
      <c r="G1984">
        <v>58.313511882526697</v>
      </c>
      <c r="H1984">
        <v>20.988014293388101</v>
      </c>
      <c r="I1984">
        <v>22.294197924005299</v>
      </c>
      <c r="J1984">
        <v>14.8886439507202</v>
      </c>
      <c r="K1984">
        <v>13.341434466049201</v>
      </c>
      <c r="L1984">
        <v>10.978143790290201</v>
      </c>
      <c r="M1984">
        <v>83.738655310084198</v>
      </c>
      <c r="N1984">
        <v>0.45346324653319398</v>
      </c>
      <c r="O1984">
        <v>3.02282541640961</v>
      </c>
      <c r="P1984">
        <v>151.31782945736401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Row],[Ticker]],[1]!Table2[[Symbol]:[Industry]],2,FALSE),"-")</f>
        <v>-</v>
      </c>
      <c r="E1985">
        <v>377.81222448</v>
      </c>
      <c r="F1985">
        <v>91.2</v>
      </c>
      <c r="G1985">
        <v>-14.5459280209973</v>
      </c>
      <c r="H1985">
        <v>6.4511980032840501</v>
      </c>
      <c r="I1985">
        <v>-5.5592438057962603</v>
      </c>
      <c r="J1985">
        <v>7.2481059173250797</v>
      </c>
      <c r="K1985">
        <v>82.982478013373097</v>
      </c>
      <c r="L1985">
        <v>78.9402319465989</v>
      </c>
      <c r="M1985">
        <v>54.067786423348103</v>
      </c>
      <c r="N1985">
        <v>3.61917182721055</v>
      </c>
      <c r="O1985">
        <v>15.1425438596491</v>
      </c>
      <c r="P1985">
        <v>40.307692307692299</v>
      </c>
      <c r="Q1985">
        <v>-7.8143847111509998E-2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Row],[Ticker]],[1]!Table2[[Symbol]:[Industry]],2,FALSE),"-")</f>
        <v>-</v>
      </c>
      <c r="D1986" t="s">
        <v>258</v>
      </c>
      <c r="E1986">
        <v>376.57413534599999</v>
      </c>
      <c r="F1986">
        <v>86.07</v>
      </c>
      <c r="G1986">
        <v>-18.991431908337798</v>
      </c>
      <c r="H1986">
        <v>-4.30235093128932</v>
      </c>
      <c r="I1986">
        <v>-32.126395780537599</v>
      </c>
      <c r="J1986">
        <v>-0.319912199012371</v>
      </c>
      <c r="K1986">
        <v>87.456201748809505</v>
      </c>
      <c r="M1986">
        <v>51.587023428679998</v>
      </c>
      <c r="N1986">
        <v>1.17458131074954</v>
      </c>
      <c r="O1986">
        <v>101.58010921343001</v>
      </c>
      <c r="P1986">
        <v>14.9132176234979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Row],[Ticker]],[1]!Table2[[Symbol]:[Industry]],2,FALSE),"-")</f>
        <v>-</v>
      </c>
      <c r="D1987" t="s">
        <v>1147</v>
      </c>
      <c r="E1987">
        <v>376.51316600000001</v>
      </c>
      <c r="F1987">
        <v>153.80000000000001</v>
      </c>
      <c r="G1987">
        <v>374.82980272095699</v>
      </c>
      <c r="H1987">
        <v>21.3643604061537</v>
      </c>
      <c r="I1987">
        <v>102.079004818203</v>
      </c>
      <c r="J1987">
        <v>-7.2440220223416301</v>
      </c>
      <c r="K1987">
        <v>129.257350970441</v>
      </c>
      <c r="L1987">
        <v>89.972723963387295</v>
      </c>
      <c r="M1987">
        <v>52.86980972768</v>
      </c>
      <c r="N1987">
        <v>0.90969332847494599</v>
      </c>
      <c r="O1987">
        <v>11.345903771131301</v>
      </c>
      <c r="P1987">
        <v>484.12457273072499</v>
      </c>
      <c r="Q1987">
        <v>0.31466292727973899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Row],[Ticker]],[1]!Table2[[Symbol]:[Industry]],2,FALSE),"-")</f>
        <v>-</v>
      </c>
      <c r="D1988" t="s">
        <v>130</v>
      </c>
      <c r="E1988">
        <v>375.54619229999997</v>
      </c>
      <c r="F1988">
        <v>17.7</v>
      </c>
      <c r="G1988">
        <v>-36.462918167309603</v>
      </c>
      <c r="H1988">
        <v>-4.6533177938840904</v>
      </c>
      <c r="I1988">
        <v>-47.288990099915701</v>
      </c>
      <c r="J1988">
        <v>2.0308636941669702</v>
      </c>
      <c r="K1988">
        <v>17.547311351265201</v>
      </c>
      <c r="L1988">
        <v>19.274490852619898</v>
      </c>
      <c r="M1988">
        <v>69.470228974554601</v>
      </c>
      <c r="N1988">
        <v>1.26115848374176</v>
      </c>
      <c r="O1988">
        <v>83.0508474576271</v>
      </c>
      <c r="P1988">
        <v>10.624999999999901</v>
      </c>
      <c r="Q1988">
        <v>1.2515760325687001E-2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Row],[Ticker]],[1]!Table2[[Symbol]:[Industry]],2,FALSE),"-")</f>
        <v>-</v>
      </c>
      <c r="D1989" t="s">
        <v>198</v>
      </c>
      <c r="E1989">
        <v>373.21747281</v>
      </c>
      <c r="F1989">
        <v>358.95</v>
      </c>
      <c r="G1989">
        <v>81.8970227091787</v>
      </c>
      <c r="H1989">
        <v>-7.9778421067804901</v>
      </c>
      <c r="I1989">
        <v>17.388055284006199</v>
      </c>
      <c r="J1989">
        <v>-3.2280483395234598</v>
      </c>
      <c r="K1989">
        <v>351.68537430899102</v>
      </c>
      <c r="L1989">
        <v>299.59704262152502</v>
      </c>
      <c r="M1989">
        <v>48.752505797356797</v>
      </c>
      <c r="N1989">
        <v>0.62646145307129697</v>
      </c>
      <c r="O1989">
        <v>16.743279008218401</v>
      </c>
      <c r="P1989">
        <v>136.15131578947299</v>
      </c>
      <c r="Q1989">
        <v>7.1079031931898004E-2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Row],[Ticker]],[1]!Table2[[Symbol]:[Industry]],2,FALSE),"-")</f>
        <v>-</v>
      </c>
      <c r="D1990" t="s">
        <v>732</v>
      </c>
      <c r="E1990">
        <v>373.16630627000001</v>
      </c>
      <c r="F1990">
        <v>224.77</v>
      </c>
      <c r="G1990">
        <v>28.970885958480402</v>
      </c>
      <c r="H1990">
        <v>0.88479716750818005</v>
      </c>
      <c r="I1990">
        <v>7.9520534462327204</v>
      </c>
      <c r="J1990">
        <v>1.52429881006176</v>
      </c>
      <c r="K1990">
        <v>211.63979626347901</v>
      </c>
      <c r="L1990">
        <v>187.14024652372601</v>
      </c>
      <c r="M1990">
        <v>43.478451693180702</v>
      </c>
      <c r="N1990">
        <v>0.93411984362530798</v>
      </c>
      <c r="O1990">
        <v>1.8819237442719099</v>
      </c>
      <c r="P1990">
        <v>62.758870383779801</v>
      </c>
      <c r="Q1990">
        <v>8.1463636799704003E-2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Row],[Ticker]],[1]!Table2[[Symbol]:[Industry]],2,FALSE),"-")</f>
        <v>-</v>
      </c>
      <c r="D1991" t="s">
        <v>124</v>
      </c>
      <c r="E1991">
        <v>372.86799999999999</v>
      </c>
      <c r="F1991">
        <v>150.35</v>
      </c>
      <c r="G1991">
        <v>-27.069709810940999</v>
      </c>
      <c r="H1991">
        <v>0.36595498011051703</v>
      </c>
      <c r="I1991">
        <v>-8.2906077063992001</v>
      </c>
      <c r="J1991">
        <v>-0.60702382614259098</v>
      </c>
      <c r="K1991">
        <v>141.311250387169</v>
      </c>
      <c r="L1991">
        <v>139.838671694178</v>
      </c>
      <c r="M1991">
        <v>62.6780513930319</v>
      </c>
      <c r="N1991">
        <v>1.4522708524006001</v>
      </c>
      <c r="O1991">
        <v>12.3046225473894</v>
      </c>
      <c r="P1991">
        <v>21.249999999999901</v>
      </c>
      <c r="Q1991">
        <v>4.4828099865991997E-2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Row],[Ticker]],[1]!Table2[[Symbol]:[Industry]],2,FALSE),"-")</f>
        <v>-</v>
      </c>
      <c r="D1992" t="s">
        <v>4143</v>
      </c>
      <c r="E1992">
        <v>372.74642499999999</v>
      </c>
      <c r="F1992">
        <v>725</v>
      </c>
      <c r="G1992">
        <v>28.043208975082699</v>
      </c>
      <c r="H1992">
        <v>-20.559808677482</v>
      </c>
      <c r="I1992">
        <v>28.7181144273308</v>
      </c>
      <c r="J1992">
        <v>-5.5601739873738101</v>
      </c>
      <c r="K1992">
        <v>752.07655084228895</v>
      </c>
      <c r="L1992">
        <v>623.14268543844503</v>
      </c>
      <c r="M1992">
        <v>29.491301392697199</v>
      </c>
      <c r="N1992">
        <v>0.337529654442496</v>
      </c>
      <c r="O1992">
        <v>22.068965517241299</v>
      </c>
      <c r="P1992">
        <v>64.101403349931999</v>
      </c>
      <c r="Q1992">
        <v>0.169039768992058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Row],[Ticker]],[1]!Table2[[Symbol]:[Industry]],2,FALSE),"-")</f>
        <v>-</v>
      </c>
      <c r="D1993" t="s">
        <v>21</v>
      </c>
      <c r="E1993">
        <v>371.93450000000001</v>
      </c>
      <c r="F1993">
        <v>29.75</v>
      </c>
      <c r="G1993">
        <v>20.6029463435633</v>
      </c>
      <c r="H1993">
        <v>-7.9720701010084802</v>
      </c>
      <c r="I1993">
        <v>-18.5679248562091</v>
      </c>
      <c r="J1993">
        <v>1.5231574193144399</v>
      </c>
      <c r="K1993">
        <v>29.1917701960122</v>
      </c>
      <c r="L1993">
        <v>26.467002220702899</v>
      </c>
      <c r="M1993">
        <v>44.478816574977699</v>
      </c>
      <c r="N1993">
        <v>1.06279631674875</v>
      </c>
      <c r="O1993">
        <v>24.369747899159599</v>
      </c>
      <c r="P1993">
        <v>53.350515463917503</v>
      </c>
      <c r="Q1993">
        <v>1.8445378044460001E-3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Row],[Ticker]],[1]!Table2[[Symbol]:[Industry]],2,FALSE),"-")</f>
        <v>-</v>
      </c>
      <c r="E1994">
        <v>371.57729527999999</v>
      </c>
      <c r="F1994">
        <v>154.4</v>
      </c>
      <c r="G1994">
        <v>112.144964552248</v>
      </c>
      <c r="H1994">
        <v>66.713066984128602</v>
      </c>
      <c r="I1994">
        <v>85.673238511167796</v>
      </c>
      <c r="J1994">
        <v>16.755361978455198</v>
      </c>
      <c r="K1994">
        <v>93.920562250142297</v>
      </c>
      <c r="L1994">
        <v>79.726883097316303</v>
      </c>
      <c r="M1994">
        <v>92.926951065230895</v>
      </c>
      <c r="N1994">
        <v>1.5009539172651201</v>
      </c>
      <c r="O1994">
        <v>0</v>
      </c>
      <c r="P1994">
        <v>165.29209621993101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Row],[Ticker]],[1]!Table2[[Symbol]:[Industry]],2,FALSE),"-")</f>
        <v>-</v>
      </c>
      <c r="D1995" t="s">
        <v>368</v>
      </c>
      <c r="E1995">
        <v>371.30798991</v>
      </c>
      <c r="F1995">
        <v>27.82</v>
      </c>
      <c r="G1995">
        <v>29.543707833344399</v>
      </c>
      <c r="H1995">
        <v>-0.196023924962307</v>
      </c>
      <c r="I1995">
        <v>-23.633127254214301</v>
      </c>
      <c r="J1995">
        <v>2.9458830079593099</v>
      </c>
      <c r="K1995">
        <v>27.2211745524415</v>
      </c>
      <c r="L1995">
        <v>25.574485537798999</v>
      </c>
      <c r="M1995">
        <v>47.233348680461098</v>
      </c>
      <c r="N1995">
        <v>0.37689650767858202</v>
      </c>
      <c r="O1995">
        <v>27.4263120057512</v>
      </c>
      <c r="P1995">
        <v>62.215743440233197</v>
      </c>
      <c r="Q1995">
        <v>6.6143747094688995E-2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Row],[Ticker]],[1]!Table2[[Symbol]:[Industry]],2,FALSE),"-")</f>
        <v>-</v>
      </c>
      <c r="D1996" t="s">
        <v>118</v>
      </c>
      <c r="E1996">
        <v>370.60614900000002</v>
      </c>
      <c r="F1996">
        <v>14.83</v>
      </c>
      <c r="G1996">
        <v>-41.519324583738999</v>
      </c>
      <c r="H1996">
        <v>3.1417541479509001</v>
      </c>
      <c r="I1996">
        <v>-21.163361401869199</v>
      </c>
      <c r="J1996">
        <v>0.25560002835048701</v>
      </c>
      <c r="K1996">
        <v>14.0918102138255</v>
      </c>
      <c r="L1996">
        <v>14.4971130635486</v>
      </c>
      <c r="M1996">
        <v>56.729289524448902</v>
      </c>
      <c r="N1996">
        <v>1.45498554443744</v>
      </c>
      <c r="O1996">
        <v>26.770060687794999</v>
      </c>
      <c r="P1996">
        <v>31.822222222222202</v>
      </c>
      <c r="Q1996">
        <v>-2.1211208799195001E-2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Row],[Ticker]],[1]!Table2[[Symbol]:[Industry]],2,FALSE),"-")</f>
        <v>-</v>
      </c>
      <c r="D1997" t="s">
        <v>46</v>
      </c>
      <c r="E1997">
        <v>370.17399999999998</v>
      </c>
      <c r="F1997">
        <v>337.75</v>
      </c>
      <c r="G1997">
        <v>14.771237441678901</v>
      </c>
      <c r="H1997">
        <v>1.7834397768035399</v>
      </c>
      <c r="I1997">
        <v>-14.816625541557199</v>
      </c>
      <c r="J1997">
        <v>-7.0803139206766401</v>
      </c>
      <c r="K1997">
        <v>319.56848683884101</v>
      </c>
      <c r="M1997">
        <v>38.695569662470703</v>
      </c>
      <c r="N1997">
        <v>0.33990759739262699</v>
      </c>
      <c r="O1997">
        <v>25.684678016284199</v>
      </c>
      <c r="P1997">
        <v>97.053675612602007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Row],[Ticker]],[1]!Table2[[Symbol]:[Industry]],2,FALSE),"-")</f>
        <v>-</v>
      </c>
      <c r="D1998" t="s">
        <v>101</v>
      </c>
      <c r="E1998">
        <v>369.40337884799999</v>
      </c>
      <c r="F1998">
        <v>28.68</v>
      </c>
      <c r="G1998">
        <v>103.317156940093</v>
      </c>
      <c r="H1998">
        <v>12.248847986422801</v>
      </c>
      <c r="I1998">
        <v>-23.894270635081298</v>
      </c>
      <c r="J1998">
        <v>0.56453327878350701</v>
      </c>
      <c r="K1998">
        <v>26.308943234948</v>
      </c>
      <c r="L1998">
        <v>21.895302846243801</v>
      </c>
      <c r="M1998">
        <v>49.775009944979203</v>
      </c>
      <c r="N1998">
        <v>0.52010381802662897</v>
      </c>
      <c r="O1998">
        <v>13.889051315147301</v>
      </c>
      <c r="P1998">
        <v>144.50246555394901</v>
      </c>
      <c r="Q1998">
        <v>0.11987905933432599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Row],[Ticker]],[1]!Table2[[Symbol]:[Industry]],2,FALSE),"-")</f>
        <v>-</v>
      </c>
      <c r="D1999" t="s">
        <v>46</v>
      </c>
      <c r="E1999">
        <v>368.81788799999998</v>
      </c>
      <c r="F1999">
        <v>147.65</v>
      </c>
      <c r="G1999">
        <v>70.424875756876204</v>
      </c>
      <c r="H1999">
        <v>8.5820009278826692</v>
      </c>
      <c r="I1999">
        <v>81.889267651913698</v>
      </c>
      <c r="J1999">
        <v>6.6788537409300304</v>
      </c>
      <c r="K1999">
        <v>130.16254467588499</v>
      </c>
      <c r="M1999">
        <v>55.2970956602773</v>
      </c>
      <c r="N1999">
        <v>0.65560599365283401</v>
      </c>
      <c r="O1999">
        <v>10.3623433796139</v>
      </c>
      <c r="P1999">
        <v>134.365079365079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Row],[Ticker]],[1]!Table2[[Symbol]:[Industry]],2,FALSE),"-")</f>
        <v>-</v>
      </c>
      <c r="E2000">
        <v>368.33454449999999</v>
      </c>
      <c r="F2000">
        <v>1209</v>
      </c>
      <c r="G2000">
        <v>1195.7232644017299</v>
      </c>
      <c r="H2000">
        <v>-14.6588389261856</v>
      </c>
      <c r="I2000">
        <v>631.03567544495399</v>
      </c>
      <c r="J2000">
        <v>-4.3591361940470499</v>
      </c>
      <c r="K2000">
        <v>1097.7320378028201</v>
      </c>
      <c r="M2000">
        <v>53.132709021257398</v>
      </c>
      <c r="N2000">
        <v>0.94892867067206099</v>
      </c>
      <c r="O2000">
        <v>14.7973531844499</v>
      </c>
      <c r="P2000">
        <v>1288.0597014925299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Row],[Ticker]],[1]!Table2[[Symbol]:[Industry]],2,FALSE),"-")</f>
        <v>-</v>
      </c>
      <c r="D2001" t="s">
        <v>628</v>
      </c>
      <c r="E2001">
        <v>368.26515000000001</v>
      </c>
      <c r="F2001">
        <v>297</v>
      </c>
      <c r="G2001">
        <v>233.25353074556</v>
      </c>
      <c r="H2001">
        <v>13.0801099785284</v>
      </c>
      <c r="I2001">
        <v>107.709022135561</v>
      </c>
      <c r="J2001">
        <v>-12.2326602769669</v>
      </c>
      <c r="K2001">
        <v>291.31400846223698</v>
      </c>
      <c r="M2001">
        <v>38.761285043489998</v>
      </c>
      <c r="N2001">
        <v>0.31018398548846798</v>
      </c>
      <c r="O2001">
        <v>14.478114478114399</v>
      </c>
      <c r="P2001">
        <v>296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Row],[Ticker]],[1]!Table2[[Symbol]:[Industry]],2,FALSE),"-")</f>
        <v>-</v>
      </c>
      <c r="D2002" t="s">
        <v>924</v>
      </c>
      <c r="E2002">
        <v>368.164479053999</v>
      </c>
      <c r="F2002">
        <v>16.37</v>
      </c>
      <c r="G2002">
        <v>65.151354400743301</v>
      </c>
      <c r="H2002">
        <v>23.340520805207898</v>
      </c>
      <c r="I2002">
        <v>-6.0754778887113998</v>
      </c>
      <c r="J2002">
        <v>3.2317971527203699</v>
      </c>
      <c r="K2002">
        <v>13.9958902032102</v>
      </c>
      <c r="L2002">
        <v>12.803368591535101</v>
      </c>
      <c r="M2002">
        <v>68.154478376334495</v>
      </c>
      <c r="N2002">
        <v>1.9121206036167</v>
      </c>
      <c r="O2002">
        <v>14.233353695784899</v>
      </c>
      <c r="P2002">
        <v>102.09876543209801</v>
      </c>
      <c r="Q2002">
        <v>6.4437823418528994E-2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Row],[Ticker]],[1]!Table2[[Symbol]:[Industry]],2,FALSE),"-")</f>
        <v>-</v>
      </c>
      <c r="D2003" t="s">
        <v>225</v>
      </c>
      <c r="E2003">
        <v>367.35052484800002</v>
      </c>
      <c r="F2003">
        <v>127.21</v>
      </c>
      <c r="G2003">
        <v>17.755051260862601</v>
      </c>
      <c r="H2003">
        <v>8.5428665261685204</v>
      </c>
      <c r="I2003">
        <v>-9.0583002203709508</v>
      </c>
      <c r="J2003">
        <v>2.9342380545667801</v>
      </c>
      <c r="K2003">
        <v>115.066363633676</v>
      </c>
      <c r="L2003">
        <v>107.389173468473</v>
      </c>
      <c r="M2003">
        <v>61.686267424139103</v>
      </c>
      <c r="N2003">
        <v>1.61102055000489</v>
      </c>
      <c r="O2003">
        <v>5.3376306894112204</v>
      </c>
      <c r="P2003">
        <v>47.918604651162703</v>
      </c>
      <c r="Q2003">
        <v>-4.0501233973491001E-2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Row],[Ticker]],[1]!Table2[[Symbol]:[Industry]],2,FALSE),"-")</f>
        <v>-</v>
      </c>
      <c r="D2004" t="s">
        <v>393</v>
      </c>
      <c r="E2004">
        <v>366.762690496</v>
      </c>
      <c r="F2004">
        <v>38.17</v>
      </c>
      <c r="G2004">
        <v>76.182734796915</v>
      </c>
      <c r="H2004">
        <v>44.398706488578</v>
      </c>
      <c r="I2004">
        <v>13.4562790000906</v>
      </c>
      <c r="J2004">
        <v>-5.4434711703395804</v>
      </c>
      <c r="K2004">
        <v>30.610265813003</v>
      </c>
      <c r="L2004">
        <v>27.477604577076601</v>
      </c>
      <c r="M2004">
        <v>59.465582274112798</v>
      </c>
      <c r="N2004">
        <v>4.1580828222037596</v>
      </c>
      <c r="O2004">
        <v>16.426512968299701</v>
      </c>
      <c r="P2004">
        <v>111.46814404432099</v>
      </c>
      <c r="Q2004">
        <v>7.4023714494458007E-2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Row],[Ticker]],[1]!Table2[[Symbol]:[Industry]],2,FALSE),"-")</f>
        <v>-</v>
      </c>
      <c r="D2005" t="s">
        <v>198</v>
      </c>
      <c r="E2005">
        <v>366.31219812500001</v>
      </c>
      <c r="F2005">
        <v>165.65</v>
      </c>
      <c r="G2005">
        <v>-12.8517297937612</v>
      </c>
      <c r="H2005">
        <v>-6.8214338860035104</v>
      </c>
      <c r="I2005">
        <v>-13.7785177862261</v>
      </c>
      <c r="J2005">
        <v>3.52558296107699</v>
      </c>
      <c r="K2005">
        <v>168.056266290944</v>
      </c>
      <c r="L2005">
        <v>157.51905900894701</v>
      </c>
      <c r="M2005">
        <v>46.666492810135097</v>
      </c>
      <c r="N2005">
        <v>0.84471680268916505</v>
      </c>
      <c r="O2005">
        <v>18.019921521279802</v>
      </c>
      <c r="P2005">
        <v>29.1617933723197</v>
      </c>
      <c r="Q2005">
        <v>-1.8977433288722E-2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Row],[Ticker]],[1]!Table2[[Symbol]:[Industry]],2,FALSE),"-")</f>
        <v>-</v>
      </c>
      <c r="D2006" t="s">
        <v>290</v>
      </c>
      <c r="E2006">
        <v>365.65593752000001</v>
      </c>
      <c r="F2006">
        <v>35.92</v>
      </c>
      <c r="G2006">
        <v>-36.285571246708599</v>
      </c>
      <c r="H2006">
        <v>2.4362934380929802</v>
      </c>
      <c r="I2006">
        <v>-18.803461259649598</v>
      </c>
      <c r="J2006">
        <v>11.7439512450519</v>
      </c>
      <c r="K2006">
        <v>34.946653842519297</v>
      </c>
      <c r="L2006">
        <v>35.6492729869396</v>
      </c>
      <c r="M2006">
        <v>67.933553954701694</v>
      </c>
      <c r="N2006">
        <v>1.1792429596952301</v>
      </c>
      <c r="O2006">
        <v>22.494432071269401</v>
      </c>
      <c r="P2006">
        <v>27.150442477876101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Row],[Ticker]],[1]!Table2[[Symbol]:[Industry]],2,FALSE),"-")</f>
        <v>-</v>
      </c>
      <c r="D2007" t="s">
        <v>303</v>
      </c>
      <c r="E2007">
        <v>365.07756189499997</v>
      </c>
      <c r="F2007">
        <v>51.77</v>
      </c>
      <c r="G2007">
        <v>30.710900825190802</v>
      </c>
      <c r="H2007">
        <v>33.946747298724901</v>
      </c>
      <c r="I2007">
        <v>0.22377355070037899</v>
      </c>
      <c r="J2007">
        <v>-1.66222789624097</v>
      </c>
      <c r="K2007">
        <v>46.285883046840297</v>
      </c>
      <c r="L2007">
        <v>45.307971530265803</v>
      </c>
      <c r="M2007">
        <v>54.191819776940797</v>
      </c>
      <c r="N2007">
        <v>3.6971410952402</v>
      </c>
      <c r="O2007">
        <v>28.047131543364799</v>
      </c>
      <c r="P2007">
        <v>118.254637436762</v>
      </c>
      <c r="Q2007">
        <v>8.5312272123150998E-2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Row],[Ticker]],[1]!Table2[[Symbol]:[Industry]],2,FALSE),"-")</f>
        <v>-</v>
      </c>
      <c r="D2008" t="s">
        <v>133</v>
      </c>
      <c r="E2008">
        <v>364.70155829300001</v>
      </c>
      <c r="F2008">
        <v>96.37</v>
      </c>
      <c r="G2008">
        <v>12.551037566390301</v>
      </c>
      <c r="H2008">
        <v>-8.39355260986963</v>
      </c>
      <c r="I2008">
        <v>-33.072801193717901</v>
      </c>
      <c r="J2008">
        <v>0.58017921092414804</v>
      </c>
      <c r="K2008">
        <v>101.185409419417</v>
      </c>
      <c r="L2008">
        <v>100.655577870391</v>
      </c>
      <c r="M2008">
        <v>40.851271628041701</v>
      </c>
      <c r="N2008">
        <v>0.65403663975551696</v>
      </c>
      <c r="O2008">
        <v>57.881083324686102</v>
      </c>
      <c r="P2008">
        <v>45.794251134644497</v>
      </c>
      <c r="Q2008">
        <v>1.8298667360286E-2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Row],[Ticker]],[1]!Table2[[Symbol]:[Industry]],2,FALSE),"-")</f>
        <v>-</v>
      </c>
      <c r="D2009" t="s">
        <v>77</v>
      </c>
      <c r="E2009">
        <v>364.09011407999998</v>
      </c>
      <c r="F2009">
        <v>207.9</v>
      </c>
      <c r="G2009">
        <v>33.612443019726598</v>
      </c>
      <c r="H2009">
        <v>-5.8371494660878502</v>
      </c>
      <c r="I2009">
        <v>-28.2212420083127</v>
      </c>
      <c r="J2009">
        <v>4.4314497401441502</v>
      </c>
      <c r="K2009">
        <v>198.68027828710501</v>
      </c>
      <c r="L2009">
        <v>198.20000444620899</v>
      </c>
      <c r="M2009">
        <v>69.1071145801521</v>
      </c>
      <c r="N2009">
        <v>1.02849107276646</v>
      </c>
      <c r="O2009">
        <v>53.559403559403499</v>
      </c>
      <c r="P2009">
        <v>66.319999999999993</v>
      </c>
      <c r="Q2009">
        <v>0.11807522357959201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Row],[Ticker]],[1]!Table2[[Symbol]:[Industry]],2,FALSE),"-")</f>
        <v>-</v>
      </c>
      <c r="D2010" t="s">
        <v>231</v>
      </c>
      <c r="E2010">
        <v>363.49519500000002</v>
      </c>
      <c r="F2010">
        <v>113.61</v>
      </c>
      <c r="G2010">
        <v>44.019201179108499</v>
      </c>
      <c r="H2010">
        <v>2.76909118174243</v>
      </c>
      <c r="I2010">
        <v>4.9323557776651201</v>
      </c>
      <c r="J2010">
        <v>3.11347127260558</v>
      </c>
      <c r="K2010">
        <v>111.31817068580401</v>
      </c>
      <c r="L2010">
        <v>97.408465521816794</v>
      </c>
      <c r="M2010">
        <v>52.842286353288998</v>
      </c>
      <c r="N2010">
        <v>1.05368352692867</v>
      </c>
      <c r="O2010">
        <v>13.4495202887069</v>
      </c>
      <c r="P2010">
        <v>102.875</v>
      </c>
      <c r="Q2010">
        <v>7.2363347630981997E-2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Row],[Ticker]],[1]!Table2[[Symbol]:[Industry]],2,FALSE),"-")</f>
        <v>-</v>
      </c>
      <c r="D2011" t="s">
        <v>686</v>
      </c>
      <c r="E2011">
        <v>363.13708135600001</v>
      </c>
      <c r="F2011">
        <v>54.68</v>
      </c>
      <c r="G2011">
        <v>40.384553281880102</v>
      </c>
      <c r="H2011">
        <v>2.09475641979127</v>
      </c>
      <c r="I2011">
        <v>-34.963115638699797</v>
      </c>
      <c r="J2011">
        <v>3.0970479118229299</v>
      </c>
      <c r="K2011">
        <v>52.603951327611597</v>
      </c>
      <c r="L2011">
        <v>50.867352434541601</v>
      </c>
      <c r="M2011">
        <v>71.528255653887797</v>
      </c>
      <c r="N2011">
        <v>0.74809343532025097</v>
      </c>
      <c r="O2011">
        <v>42.301230366055002</v>
      </c>
      <c r="P2011">
        <v>76.712309373556906</v>
      </c>
      <c r="Q2011">
        <v>0.120242671792521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Row],[Ticker]],[1]!Table2[[Symbol]:[Industry]],2,FALSE),"-")</f>
        <v>-</v>
      </c>
      <c r="D2012" t="s">
        <v>562</v>
      </c>
      <c r="E2012">
        <v>362.45896780800001</v>
      </c>
      <c r="F2012">
        <v>69.819999999999993</v>
      </c>
      <c r="G2012">
        <v>31.8320614533881</v>
      </c>
      <c r="H2012">
        <v>-29.755085461164398</v>
      </c>
      <c r="I2012">
        <v>-9.6164002600082892</v>
      </c>
      <c r="J2012">
        <v>-5.03848351568816</v>
      </c>
      <c r="K2012">
        <v>93.302762481676197</v>
      </c>
      <c r="L2012">
        <v>79.706272645204905</v>
      </c>
      <c r="M2012">
        <v>27.7189965579168</v>
      </c>
      <c r="N2012">
        <v>1.3520256297919899</v>
      </c>
      <c r="O2012">
        <v>100.945287883128</v>
      </c>
      <c r="P2012">
        <v>63.512880562060801</v>
      </c>
      <c r="Q2012">
        <v>4.7126224046345998E-2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Row],[Ticker]],[1]!Table2[[Symbol]:[Industry]],2,FALSE),"-")</f>
        <v>-</v>
      </c>
      <c r="D2013" t="s">
        <v>628</v>
      </c>
      <c r="E2013">
        <v>362.05873750199999</v>
      </c>
      <c r="F2013">
        <v>40.619999999999997</v>
      </c>
      <c r="G2013">
        <v>8.1926773549278806</v>
      </c>
      <c r="H2013">
        <v>6.3118923848382602</v>
      </c>
      <c r="I2013">
        <v>-20.709509679228098</v>
      </c>
      <c r="J2013">
        <v>3.85912924066445</v>
      </c>
      <c r="K2013">
        <v>39.056903124094603</v>
      </c>
      <c r="L2013">
        <v>38.325690781107198</v>
      </c>
      <c r="M2013">
        <v>58.465098759520302</v>
      </c>
      <c r="N2013">
        <v>1.11582405332796</v>
      </c>
      <c r="O2013">
        <v>26.292466765140301</v>
      </c>
      <c r="P2013">
        <v>46.115107913669</v>
      </c>
      <c r="Q2013">
        <v>1.5731068268757999E-2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Row],[Ticker]],[1]!Table2[[Symbol]:[Industry]],2,FALSE),"-")</f>
        <v>-</v>
      </c>
      <c r="D2014" t="s">
        <v>46</v>
      </c>
      <c r="E2014">
        <v>361.04570890000002</v>
      </c>
      <c r="F2014">
        <v>20.5</v>
      </c>
      <c r="G2014">
        <v>170.79081537201199</v>
      </c>
      <c r="H2014">
        <v>-9.9844321709913704</v>
      </c>
      <c r="I2014">
        <v>33.168198424900197</v>
      </c>
      <c r="J2014">
        <v>7.5085913791783199</v>
      </c>
      <c r="K2014">
        <v>19.264469258712001</v>
      </c>
      <c r="L2014">
        <v>15.2562592068528</v>
      </c>
      <c r="M2014">
        <v>65.640269315911297</v>
      </c>
      <c r="N2014">
        <v>0.30443789243930203</v>
      </c>
      <c r="O2014">
        <v>19.8536585365853</v>
      </c>
      <c r="Q2014">
        <v>0.115839004932455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Row],[Ticker]],[1]!Table2[[Symbol]:[Industry]],2,FALSE),"-")</f>
        <v>-</v>
      </c>
      <c r="D2015" t="s">
        <v>46</v>
      </c>
      <c r="E2015">
        <v>360.84520665600002</v>
      </c>
      <c r="F2015">
        <v>27.52</v>
      </c>
      <c r="G2015">
        <v>27.004129327847501</v>
      </c>
      <c r="H2015">
        <v>26.500239965141802</v>
      </c>
      <c r="I2015">
        <v>-46.895624724362101</v>
      </c>
      <c r="J2015">
        <v>-6.6270439012507802</v>
      </c>
      <c r="K2015">
        <v>25.535228057124002</v>
      </c>
      <c r="L2015">
        <v>27.2213890352965</v>
      </c>
      <c r="M2015">
        <v>66.331855194771805</v>
      </c>
      <c r="N2015">
        <v>0.88918557900765505</v>
      </c>
      <c r="O2015">
        <v>87.681686046511601</v>
      </c>
      <c r="Q2015">
        <v>0.12836143317902299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Row],[Ticker]],[1]!Table2[[Symbol]:[Industry]],2,FALSE),"-")</f>
        <v>-</v>
      </c>
      <c r="D2016" t="s">
        <v>413</v>
      </c>
      <c r="E2016">
        <v>360.48336347499998</v>
      </c>
      <c r="F2016">
        <v>965.95</v>
      </c>
      <c r="G2016">
        <v>79.079542579745606</v>
      </c>
      <c r="H2016">
        <v>-2.6114920389378802</v>
      </c>
      <c r="I2016">
        <v>-23.8047716972854</v>
      </c>
      <c r="J2016">
        <v>3.5989396790882702</v>
      </c>
      <c r="K2016">
        <v>894.318282265996</v>
      </c>
      <c r="L2016">
        <v>847.67495468868901</v>
      </c>
      <c r="M2016">
        <v>77.396971984518203</v>
      </c>
      <c r="N2016">
        <v>1.2230024851672601</v>
      </c>
      <c r="O2016">
        <v>40.783684455717101</v>
      </c>
      <c r="P2016">
        <v>109.989130434782</v>
      </c>
      <c r="Q2016">
        <v>6.5562381778328002E-2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Row],[Ticker]],[1]!Table2[[Symbol]:[Industry]],2,FALSE),"-")</f>
        <v>-</v>
      </c>
      <c r="D2017" t="s">
        <v>21</v>
      </c>
      <c r="E2017">
        <v>360.389614292999</v>
      </c>
      <c r="F2017">
        <v>153.57</v>
      </c>
      <c r="G2017">
        <v>61.313067990357702</v>
      </c>
      <c r="H2017">
        <v>13.910785870408301</v>
      </c>
      <c r="I2017">
        <v>-3.6039384950928999</v>
      </c>
      <c r="J2017">
        <v>4.4375738940163902</v>
      </c>
      <c r="K2017">
        <v>143.66989625142801</v>
      </c>
      <c r="L2017">
        <v>120.97517241845701</v>
      </c>
      <c r="M2017">
        <v>47.853100491371201</v>
      </c>
      <c r="N2017">
        <v>1.2308636290858199</v>
      </c>
      <c r="O2017">
        <v>16.1164289900371</v>
      </c>
      <c r="P2017">
        <v>108.37177747625501</v>
      </c>
      <c r="Q2017">
        <v>3.9158063291181003E-2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Row],[Ticker]],[1]!Table2[[Symbol]:[Industry]],2,FALSE),"-")</f>
        <v>-</v>
      </c>
      <c r="D2018" t="s">
        <v>133</v>
      </c>
      <c r="E2018">
        <v>360.0147288</v>
      </c>
      <c r="F2018">
        <v>9.14</v>
      </c>
      <c r="G2018">
        <v>146.525186992172</v>
      </c>
      <c r="H2018">
        <v>-12.550928594760499</v>
      </c>
      <c r="I2018">
        <v>73.607366239109894</v>
      </c>
      <c r="J2018">
        <v>5.73997312695918</v>
      </c>
      <c r="K2018">
        <v>8.58062373612462</v>
      </c>
      <c r="L2018">
        <v>6.7309853550184</v>
      </c>
      <c r="M2018">
        <v>70.204096512960007</v>
      </c>
      <c r="N2018">
        <v>0.74844641289648095</v>
      </c>
      <c r="O2018">
        <v>21.444201312910199</v>
      </c>
      <c r="P2018">
        <v>226.42857142857099</v>
      </c>
      <c r="Q2018">
        <v>0.11127397051056701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Row],[Ticker]],[1]!Table2[[Symbol]:[Industry]],2,FALSE),"-")</f>
        <v>-</v>
      </c>
      <c r="D2019" t="s">
        <v>60</v>
      </c>
      <c r="E2019">
        <v>359.78635125</v>
      </c>
      <c r="F2019">
        <v>273.14999999999998</v>
      </c>
      <c r="G2019">
        <v>17.793824023318098</v>
      </c>
      <c r="H2019">
        <v>43.258983534491897</v>
      </c>
      <c r="I2019">
        <v>26.025341282043101</v>
      </c>
      <c r="J2019">
        <v>11.3633086303029</v>
      </c>
      <c r="K2019">
        <v>224.24255507472401</v>
      </c>
      <c r="L2019">
        <v>205.76372016556601</v>
      </c>
      <c r="M2019">
        <v>70.2580226205163</v>
      </c>
      <c r="N2019">
        <v>1.1357119235251401</v>
      </c>
      <c r="O2019">
        <v>5.4365733113673897</v>
      </c>
      <c r="P2019">
        <v>70.718749999999901</v>
      </c>
      <c r="Q2019">
        <v>0.141397927748346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Row],[Ticker]],[1]!Table2[[Symbol]:[Industry]],2,FALSE),"-")</f>
        <v>-</v>
      </c>
      <c r="D2020" t="s">
        <v>133</v>
      </c>
      <c r="E2020">
        <v>359.57924065899999</v>
      </c>
      <c r="F2020">
        <v>106.79</v>
      </c>
      <c r="G2020">
        <v>-43.495589312423498</v>
      </c>
      <c r="H2020">
        <v>6.2030291053407201</v>
      </c>
      <c r="I2020">
        <v>-23.999793688448801</v>
      </c>
      <c r="J2020">
        <v>12.063286917133899</v>
      </c>
      <c r="K2020">
        <v>98.580358462034894</v>
      </c>
      <c r="L2020">
        <v>113.673105162873</v>
      </c>
      <c r="M2020">
        <v>57.259000457695102</v>
      </c>
      <c r="N2020">
        <v>4.4095018455933799</v>
      </c>
      <c r="O2020">
        <v>53.572431875643701</v>
      </c>
      <c r="P2020">
        <v>31.272280270436401</v>
      </c>
      <c r="Q2020">
        <v>8.2289025051697995E-2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Row],[Ticker]],[1]!Table2[[Symbol]:[Industry]],2,FALSE),"-")</f>
        <v>-</v>
      </c>
      <c r="D2021" t="s">
        <v>46</v>
      </c>
      <c r="E2021">
        <v>359.53868255999998</v>
      </c>
      <c r="F2021">
        <v>280.95</v>
      </c>
      <c r="G2021">
        <v>141.26079466807801</v>
      </c>
      <c r="H2021">
        <v>9.2137335863892496</v>
      </c>
      <c r="I2021">
        <v>152.72518656311499</v>
      </c>
      <c r="J2021">
        <v>-8.7113496348086894</v>
      </c>
      <c r="M2021">
        <v>57.776381203486402</v>
      </c>
      <c r="O2021">
        <v>8.4000711870439506</v>
      </c>
      <c r="P2021">
        <v>183.21572580645099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Row],[Ticker]],[1]!Table2[[Symbol]:[Industry]],2,FALSE),"-")</f>
        <v>-</v>
      </c>
      <c r="D2022" t="s">
        <v>924</v>
      </c>
      <c r="E2022">
        <v>358.621487575</v>
      </c>
      <c r="F2022">
        <v>1120.25</v>
      </c>
      <c r="G2022">
        <v>3.4209758584026901</v>
      </c>
      <c r="H2022">
        <v>-11.2915552208304</v>
      </c>
      <c r="I2022">
        <v>4.1520583953413999</v>
      </c>
      <c r="J2022">
        <v>6.4605255574855898</v>
      </c>
      <c r="K2022">
        <v>1025.79098396889</v>
      </c>
      <c r="L2022">
        <v>927.06875038205203</v>
      </c>
      <c r="M2022">
        <v>55.916360006651303</v>
      </c>
      <c r="N2022">
        <v>0.86501473615145696</v>
      </c>
      <c r="O2022">
        <v>23.8116491854496</v>
      </c>
      <c r="P2022">
        <v>49.366666666666603</v>
      </c>
      <c r="Q2022">
        <v>-0.115293322841028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Row],[Ticker]],[1]!Table2[[Symbol]:[Industry]],2,FALSE),"-")</f>
        <v>-</v>
      </c>
      <c r="D2023" t="s">
        <v>717</v>
      </c>
      <c r="E2023">
        <v>358.60957497999999</v>
      </c>
      <c r="F2023">
        <v>59.23</v>
      </c>
      <c r="G2023">
        <v>17.1034096801848</v>
      </c>
      <c r="H2023">
        <v>7.3658256839643901</v>
      </c>
      <c r="I2023">
        <v>-4.6508931711034398</v>
      </c>
      <c r="J2023">
        <v>9.0063118578618404</v>
      </c>
      <c r="K2023">
        <v>52.212137966098297</v>
      </c>
      <c r="L2023">
        <v>50.345855575237103</v>
      </c>
      <c r="M2023">
        <v>64.899779950977802</v>
      </c>
      <c r="N2023">
        <v>2.4198722475399799</v>
      </c>
      <c r="O2023">
        <v>21.3911868985311</v>
      </c>
      <c r="P2023">
        <v>51.871794871794798</v>
      </c>
      <c r="Q2023">
        <v>5.728687766085E-2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Row],[Ticker]],[1]!Table2[[Symbol]:[Industry]],2,FALSE),"-")</f>
        <v>-</v>
      </c>
      <c r="D2024" t="s">
        <v>3032</v>
      </c>
      <c r="E2024">
        <v>358.04500000000002</v>
      </c>
      <c r="F2024">
        <v>354.5</v>
      </c>
      <c r="G2024">
        <v>30.513077664886801</v>
      </c>
      <c r="H2024">
        <v>-8.7404697165673308</v>
      </c>
      <c r="I2024">
        <v>3.02574469160413</v>
      </c>
      <c r="J2024">
        <v>6.0294421768843298</v>
      </c>
      <c r="K2024">
        <v>336.67519816769999</v>
      </c>
      <c r="L2024">
        <v>308.70010750711702</v>
      </c>
      <c r="M2024">
        <v>67.503087748906395</v>
      </c>
      <c r="N2024">
        <v>0.83702895226044904</v>
      </c>
      <c r="O2024">
        <v>14.231311706629</v>
      </c>
      <c r="P2024">
        <v>68.729176582579697</v>
      </c>
      <c r="Q2024">
        <v>0.248940946422992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Row],[Ticker]],[1]!Table2[[Symbol]:[Industry]],2,FALSE),"-")</f>
        <v>-</v>
      </c>
      <c r="D2025" t="s">
        <v>258</v>
      </c>
      <c r="E2025">
        <v>357.86168600000002</v>
      </c>
      <c r="F2025">
        <v>130</v>
      </c>
      <c r="G2025">
        <v>-22.143967236683501</v>
      </c>
      <c r="H2025">
        <v>-9.6778487087478702</v>
      </c>
      <c r="I2025">
        <v>-16.211947622880199</v>
      </c>
      <c r="J2025">
        <v>-2.04710610217488</v>
      </c>
      <c r="K2025">
        <v>133.000906922882</v>
      </c>
      <c r="L2025">
        <v>128.890734889431</v>
      </c>
      <c r="M2025">
        <v>37.254584825708498</v>
      </c>
      <c r="N2025">
        <v>1.2154786246539599</v>
      </c>
      <c r="O2025">
        <v>10.223076923076899</v>
      </c>
      <c r="P2025">
        <v>7.7943615257048</v>
      </c>
      <c r="Q2025">
        <v>6.544673806901E-3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Row],[Ticker]],[1]!Table2[[Symbol]:[Industry]],2,FALSE),"-")</f>
        <v>-</v>
      </c>
      <c r="D2026" t="s">
        <v>258</v>
      </c>
      <c r="E2026">
        <v>356.43209999999999</v>
      </c>
      <c r="F2026">
        <v>1630</v>
      </c>
      <c r="G2026">
        <v>112.01088082725801</v>
      </c>
      <c r="H2026">
        <v>19.8621578932195</v>
      </c>
      <c r="I2026">
        <v>53.951976808028597</v>
      </c>
      <c r="J2026">
        <v>18.890592002668299</v>
      </c>
      <c r="K2026">
        <v>1353.1063386896201</v>
      </c>
      <c r="L2026">
        <v>1095.9476075274699</v>
      </c>
      <c r="M2026">
        <v>87.232006161648101</v>
      </c>
      <c r="N2026">
        <v>1.68741871325839</v>
      </c>
      <c r="O2026">
        <v>4.0061349693251502</v>
      </c>
      <c r="P2026">
        <v>162.47987117552299</v>
      </c>
      <c r="Q2026">
        <v>0.12684044087599899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Row],[Ticker]],[1]!Table2[[Symbol]:[Industry]],2,FALSE),"-")</f>
        <v>-</v>
      </c>
      <c r="D2027" t="s">
        <v>60</v>
      </c>
      <c r="E2027">
        <v>356.21492444</v>
      </c>
      <c r="F2027">
        <v>81.349999999999994</v>
      </c>
      <c r="G2027">
        <v>125.64445707613</v>
      </c>
      <c r="H2027">
        <v>-25.044109173047499</v>
      </c>
      <c r="I2027">
        <v>108.336199692647</v>
      </c>
      <c r="J2027">
        <v>5.6742313941526898</v>
      </c>
      <c r="K2027">
        <v>95.625596282305594</v>
      </c>
      <c r="L2027">
        <v>72.979029292031001</v>
      </c>
      <c r="M2027">
        <v>31.5957150790606</v>
      </c>
      <c r="N2027">
        <v>3.1488810095695601</v>
      </c>
      <c r="O2027">
        <v>59.680393362015998</v>
      </c>
      <c r="P2027">
        <v>298.28641370869002</v>
      </c>
      <c r="Q2027">
        <v>0.201872263940612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Row],[Ticker]],[1]!Table2[[Symbol]:[Industry]],2,FALSE),"-")</f>
        <v>-</v>
      </c>
      <c r="D2028" t="s">
        <v>379</v>
      </c>
      <c r="E2028">
        <v>355.45664916999999</v>
      </c>
      <c r="F2028">
        <v>200.9</v>
      </c>
      <c r="G2028">
        <v>-49.174907276358503</v>
      </c>
      <c r="H2028">
        <v>9.84040891521148</v>
      </c>
      <c r="I2028">
        <v>-26.635484598872502</v>
      </c>
      <c r="J2028">
        <v>9.8640106142896204</v>
      </c>
      <c r="K2028">
        <v>187.256975349323</v>
      </c>
      <c r="L2028">
        <v>197.852313605332</v>
      </c>
      <c r="M2028">
        <v>60.076549468980701</v>
      </c>
      <c r="N2028">
        <v>1.06578641199862</v>
      </c>
      <c r="O2028">
        <v>34.395221503235398</v>
      </c>
      <c r="P2028">
        <v>38.983050847457598</v>
      </c>
      <c r="Q2028">
        <v>-7.6727167779623004E-2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Row],[Ticker]],[1]!Table2[[Symbol]:[Industry]],2,FALSE),"-")</f>
        <v>-</v>
      </c>
      <c r="D2029" t="s">
        <v>130</v>
      </c>
      <c r="E2029">
        <v>354.90920010000002</v>
      </c>
      <c r="F2029">
        <v>136.5</v>
      </c>
      <c r="G2029">
        <v>-14.4253880017109</v>
      </c>
      <c r="H2029">
        <v>-4.0990542279926103</v>
      </c>
      <c r="I2029">
        <v>-5.2076877914452604</v>
      </c>
      <c r="J2029">
        <v>-1.8655648034885</v>
      </c>
      <c r="K2029">
        <v>139.34758104268101</v>
      </c>
      <c r="L2029">
        <v>133.270335693373</v>
      </c>
      <c r="M2029">
        <v>49.500991850122901</v>
      </c>
      <c r="N2029">
        <v>0.40490312376433302</v>
      </c>
      <c r="O2029">
        <v>34.798534798534803</v>
      </c>
      <c r="P2029">
        <v>28.7735849056603</v>
      </c>
      <c r="Q2029">
        <v>1.3602383690902E-2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Row],[Ticker]],[1]!Table2[[Symbol]:[Industry]],2,FALSE),"-")</f>
        <v>-</v>
      </c>
      <c r="E2030">
        <v>354.005875</v>
      </c>
      <c r="F2030">
        <v>273.10000000000002</v>
      </c>
      <c r="G2030">
        <v>-33.781411474076897</v>
      </c>
      <c r="H2030">
        <v>-13.3702757600837</v>
      </c>
      <c r="I2030">
        <v>-46.978448767755999</v>
      </c>
      <c r="J2030">
        <v>-1.7790254326089801</v>
      </c>
      <c r="K2030">
        <v>280.79201046395798</v>
      </c>
      <c r="L2030">
        <v>293.87642075961497</v>
      </c>
      <c r="M2030">
        <v>57.886253205060903</v>
      </c>
      <c r="N2030">
        <v>0.31640305312912298</v>
      </c>
      <c r="O2030">
        <v>61.479311607469697</v>
      </c>
      <c r="P2030">
        <v>21.919642857142801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Row],[Ticker]],[1]!Table2[[Symbol]:[Industry]],2,FALSE),"-")</f>
        <v>-</v>
      </c>
      <c r="D2031" t="s">
        <v>258</v>
      </c>
      <c r="E2031">
        <v>353.41399999999999</v>
      </c>
      <c r="F2031">
        <v>212.9</v>
      </c>
      <c r="G2031">
        <v>-21.122886867777101</v>
      </c>
      <c r="H2031">
        <v>-9.6468295744550403</v>
      </c>
      <c r="I2031">
        <v>-32.645469807540501</v>
      </c>
      <c r="J2031">
        <v>-3.4465047715252299</v>
      </c>
      <c r="K2031">
        <v>227.41291006198699</v>
      </c>
      <c r="L2031">
        <v>228.28006405971001</v>
      </c>
      <c r="M2031">
        <v>26.191674841756399</v>
      </c>
      <c r="N2031">
        <v>0.848538744492501</v>
      </c>
      <c r="O2031">
        <v>62.024424612494101</v>
      </c>
      <c r="P2031">
        <v>15.081081081081001</v>
      </c>
      <c r="Q2031">
        <v>0.113358271399321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Row],[Ticker]],[1]!Table2[[Symbol]:[Industry]],2,FALSE),"-")</f>
        <v>-</v>
      </c>
      <c r="D2032" t="s">
        <v>1656</v>
      </c>
      <c r="E2032">
        <v>353.22745599999899</v>
      </c>
      <c r="F2032">
        <v>62.13</v>
      </c>
      <c r="G2032">
        <v>-10.331541127542801</v>
      </c>
      <c r="H2032">
        <v>-7.71587665789915</v>
      </c>
      <c r="I2032">
        <v>-4.2159001279708397</v>
      </c>
      <c r="J2032">
        <v>-7.0784261309008896</v>
      </c>
      <c r="K2032">
        <v>63.994936280531299</v>
      </c>
      <c r="L2032">
        <v>60.271363222282801</v>
      </c>
      <c r="M2032">
        <v>59.429581906584403</v>
      </c>
      <c r="N2032">
        <v>1.4296784412076999</v>
      </c>
      <c r="O2032">
        <v>25.543215837759501</v>
      </c>
      <c r="P2032">
        <v>45.095749649696401</v>
      </c>
      <c r="Q2032">
        <v>-2.7277470216565999E-2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Row],[Ticker]],[1]!Table2[[Symbol]:[Industry]],2,FALSE),"-")</f>
        <v>-</v>
      </c>
      <c r="D2033" t="s">
        <v>1574</v>
      </c>
      <c r="E2033">
        <v>351.70485000000002</v>
      </c>
      <c r="F2033">
        <v>572.25</v>
      </c>
      <c r="G2033">
        <v>55.068129963527703</v>
      </c>
      <c r="H2033">
        <v>0.41924026290461303</v>
      </c>
      <c r="I2033">
        <v>17.1911368564773</v>
      </c>
      <c r="J2033">
        <v>2.0388062883825899</v>
      </c>
      <c r="K2033">
        <v>559.46180919770597</v>
      </c>
      <c r="L2033">
        <v>482.38962358890899</v>
      </c>
      <c r="M2033">
        <v>56.651039026443897</v>
      </c>
      <c r="N2033">
        <v>0.79930955059228104</v>
      </c>
      <c r="O2033">
        <v>9.7422455220620403</v>
      </c>
      <c r="P2033">
        <v>90.116279069767401</v>
      </c>
      <c r="Q2033">
        <v>7.7411797110937E-2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Row],[Ticker]],[1]!Table2[[Symbol]:[Industry]],2,FALSE),"-")</f>
        <v>-</v>
      </c>
      <c r="D2034" t="s">
        <v>471</v>
      </c>
      <c r="E2034">
        <v>351.40906012300002</v>
      </c>
      <c r="F2034">
        <v>135.19</v>
      </c>
      <c r="G2034">
        <v>-17.854958010851199</v>
      </c>
      <c r="H2034">
        <v>-10.4472293423396</v>
      </c>
      <c r="I2034">
        <v>-20.009342674745501</v>
      </c>
      <c r="J2034">
        <v>-1.19078137716504</v>
      </c>
      <c r="K2034">
        <v>132.317388262527</v>
      </c>
      <c r="L2034">
        <v>124.10873148179201</v>
      </c>
      <c r="M2034">
        <v>47.269598809550999</v>
      </c>
      <c r="N2034">
        <v>0.13919737068586599</v>
      </c>
      <c r="O2034">
        <v>31.193135586951701</v>
      </c>
      <c r="P2034">
        <v>33.7852548243443</v>
      </c>
      <c r="Q2034">
        <v>-2.6543049574640001E-2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Row],[Ticker]],[1]!Table2[[Symbol]:[Industry]],2,FALSE),"-")</f>
        <v>-</v>
      </c>
      <c r="E2035">
        <v>351.30056000000002</v>
      </c>
      <c r="F2035">
        <v>305.5</v>
      </c>
      <c r="G2035">
        <v>62.3860924709548</v>
      </c>
      <c r="H2035">
        <v>52.292803278368702</v>
      </c>
      <c r="I2035">
        <v>43.034894942591599</v>
      </c>
      <c r="J2035">
        <v>7.1420264445887103</v>
      </c>
      <c r="K2035">
        <v>240.90247050504499</v>
      </c>
      <c r="L2035">
        <v>195.36522997291601</v>
      </c>
      <c r="M2035">
        <v>67.105323035322002</v>
      </c>
      <c r="N2035">
        <v>0.89968274805819903</v>
      </c>
      <c r="O2035">
        <v>6.3829787234042499</v>
      </c>
      <c r="P2035">
        <v>124.63235294117599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Row],[Ticker]],[1]!Table2[[Symbol]:[Industry]],2,FALSE),"-")</f>
        <v>-</v>
      </c>
      <c r="D2036" t="s">
        <v>916</v>
      </c>
      <c r="E2036">
        <v>350.91458999999998</v>
      </c>
      <c r="F2036">
        <v>620.1</v>
      </c>
      <c r="G2036">
        <v>70.546508953792596</v>
      </c>
      <c r="H2036">
        <v>-8.7477447595283202</v>
      </c>
      <c r="I2036">
        <v>-11.539286573077399</v>
      </c>
      <c r="J2036">
        <v>-8.4186887779478496</v>
      </c>
      <c r="K2036">
        <v>587.73080871290597</v>
      </c>
      <c r="M2036">
        <v>45.444784172321903</v>
      </c>
      <c r="N2036">
        <v>1.00161304224693</v>
      </c>
      <c r="O2036">
        <v>8.8534107402031808</v>
      </c>
      <c r="P2036">
        <v>142.2265625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Row],[Ticker]],[1]!Table2[[Symbol]:[Industry]],2,FALSE),"-")</f>
        <v>-</v>
      </c>
      <c r="D2037" t="s">
        <v>368</v>
      </c>
      <c r="E2037">
        <v>349.36278750000002</v>
      </c>
      <c r="F2037">
        <v>166.5</v>
      </c>
      <c r="G2037">
        <v>-58.901727020759097</v>
      </c>
      <c r="H2037">
        <v>-4.8345338413814103E-2</v>
      </c>
      <c r="I2037">
        <v>-47.437335125721603</v>
      </c>
      <c r="J2037">
        <v>-4.2610886696005998</v>
      </c>
      <c r="K2037">
        <v>181.922655022984</v>
      </c>
      <c r="M2037">
        <v>42.289529851513201</v>
      </c>
      <c r="N2037">
        <v>0.96796874999999905</v>
      </c>
      <c r="O2037">
        <v>63.963963963963899</v>
      </c>
      <c r="P2037">
        <v>11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Row],[Ticker]],[1]!Table2[[Symbol]:[Industry]],2,FALSE),"-")</f>
        <v>-</v>
      </c>
      <c r="E2038">
        <v>347.98728</v>
      </c>
      <c r="F2038">
        <v>6.46</v>
      </c>
      <c r="G2038">
        <v>56.692198957839501</v>
      </c>
      <c r="H2038">
        <v>32.367612438674001</v>
      </c>
      <c r="I2038">
        <v>3.2524782841918398</v>
      </c>
      <c r="J2038">
        <v>10.964401526477801</v>
      </c>
      <c r="K2038">
        <v>5.1130304776824396</v>
      </c>
      <c r="L2038">
        <v>4.3663914775730301</v>
      </c>
      <c r="M2038">
        <v>62.144481583722197</v>
      </c>
      <c r="N2038">
        <v>1.80467237131792</v>
      </c>
      <c r="O2038">
        <v>15.944272445820401</v>
      </c>
      <c r="P2038">
        <v>168.04979253112</v>
      </c>
      <c r="Q2038">
        <v>-3.0766628065269998E-2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Row],[Ticker]],[1]!Table2[[Symbol]:[Industry]],2,FALSE),"-")</f>
        <v>-</v>
      </c>
      <c r="D2039" t="s">
        <v>186</v>
      </c>
      <c r="E2039">
        <v>346.58207166</v>
      </c>
      <c r="F2039">
        <v>4.51</v>
      </c>
      <c r="G2039">
        <v>-91.5112511873008</v>
      </c>
      <c r="H2039">
        <v>-25.617261510905699</v>
      </c>
      <c r="I2039">
        <v>-72.056868194270905</v>
      </c>
      <c r="J2039">
        <v>3.5054974168887898</v>
      </c>
      <c r="K2039">
        <v>5.3881532943967798</v>
      </c>
      <c r="L2039">
        <v>8.1675899324017998</v>
      </c>
      <c r="M2039">
        <v>49.850540334778302</v>
      </c>
      <c r="N2039">
        <v>1.6680438945485401</v>
      </c>
      <c r="O2039">
        <v>239.24611973392399</v>
      </c>
      <c r="P2039">
        <v>14.467005076142099</v>
      </c>
      <c r="Q2039">
        <v>0.18102329336122899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Row],[Ticker]],[1]!Table2[[Symbol]:[Industry]],2,FALSE),"-")</f>
        <v>-</v>
      </c>
      <c r="D2040" t="s">
        <v>628</v>
      </c>
      <c r="E2040">
        <v>346.15797401999998</v>
      </c>
      <c r="F2040">
        <v>718.7</v>
      </c>
      <c r="G2040">
        <v>-18.454402193287901</v>
      </c>
      <c r="H2040">
        <v>-1.0222323164507501</v>
      </c>
      <c r="I2040">
        <v>-5.2047469663600197</v>
      </c>
      <c r="J2040">
        <v>2.5437652133509299</v>
      </c>
      <c r="K2040">
        <v>587.86771227558597</v>
      </c>
      <c r="L2040">
        <v>610.37041200757994</v>
      </c>
      <c r="M2040">
        <v>84.968715988644803</v>
      </c>
      <c r="N2040">
        <v>1.84535840145601</v>
      </c>
      <c r="O2040">
        <v>7.8196744121329997</v>
      </c>
      <c r="P2040">
        <v>48.430400660883898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Row],[Ticker]],[1]!Table2[[Symbol]:[Industry]],2,FALSE),"-")</f>
        <v>-</v>
      </c>
      <c r="D2041" t="s">
        <v>287</v>
      </c>
      <c r="E2041">
        <v>344.93781749999999</v>
      </c>
      <c r="F2041">
        <v>192.7</v>
      </c>
      <c r="G2041">
        <v>15.2764344287584</v>
      </c>
      <c r="H2041">
        <v>8.3373474059011805</v>
      </c>
      <c r="I2041">
        <v>-24.925570053109698</v>
      </c>
      <c r="J2041">
        <v>8.2766080992477793</v>
      </c>
      <c r="K2041">
        <v>187.49997337912299</v>
      </c>
      <c r="L2041">
        <v>183.72074999999899</v>
      </c>
      <c r="M2041">
        <v>56.640046749908301</v>
      </c>
      <c r="N2041">
        <v>1.3385473878465599</v>
      </c>
      <c r="O2041">
        <v>29.2163985469642</v>
      </c>
      <c r="P2041">
        <v>56.032388663967602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Row],[Ticker]],[1]!Table2[[Symbol]:[Industry]],2,FALSE),"-")</f>
        <v>-</v>
      </c>
      <c r="D2042" t="s">
        <v>628</v>
      </c>
      <c r="E2042">
        <v>344.47489200000001</v>
      </c>
      <c r="F2042">
        <v>82.99</v>
      </c>
      <c r="G2042">
        <v>26.525461860922299</v>
      </c>
      <c r="H2042">
        <v>13.1429549044274</v>
      </c>
      <c r="I2042">
        <v>-24.688718923033001</v>
      </c>
      <c r="J2042">
        <v>16.4536188531184</v>
      </c>
      <c r="K2042">
        <v>74.410383539711205</v>
      </c>
      <c r="L2042">
        <v>72.039030069232794</v>
      </c>
      <c r="M2042">
        <v>68.221894386025298</v>
      </c>
      <c r="N2042">
        <v>2.7071105658699102</v>
      </c>
      <c r="O2042">
        <v>22.906374261959201</v>
      </c>
      <c r="P2042">
        <v>64.990059642147102</v>
      </c>
      <c r="Q2042">
        <v>-1.7118875732089998E-2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Row],[Ticker]],[1]!Table2[[Symbol]:[Industry]],2,FALSE),"-")</f>
        <v>-</v>
      </c>
      <c r="D2043" t="s">
        <v>198</v>
      </c>
      <c r="E2043">
        <v>341.59795415999997</v>
      </c>
      <c r="F2043">
        <v>672.9</v>
      </c>
      <c r="G2043">
        <v>-23.384839921693299</v>
      </c>
      <c r="H2043">
        <v>1.4265709011662899</v>
      </c>
      <c r="I2043">
        <v>-20.576138337816701</v>
      </c>
      <c r="J2043">
        <v>1.12724994190355</v>
      </c>
      <c r="K2043">
        <v>641.873387070273</v>
      </c>
      <c r="L2043">
        <v>640.929802867028</v>
      </c>
      <c r="M2043">
        <v>54.808166408917003</v>
      </c>
      <c r="N2043">
        <v>0.76055334098583705</v>
      </c>
      <c r="O2043">
        <v>44.895229603209998</v>
      </c>
      <c r="P2043">
        <v>34.579999999999899</v>
      </c>
      <c r="Q2043">
        <v>7.5601149530924006E-2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Row],[Ticker]],[1]!Table2[[Symbol]:[Industry]],2,FALSE),"-")</f>
        <v>-</v>
      </c>
      <c r="D2044" t="s">
        <v>771</v>
      </c>
      <c r="E2044">
        <v>341.09976975000001</v>
      </c>
      <c r="F2044">
        <v>25.75</v>
      </c>
      <c r="G2044">
        <v>68.0289887381591</v>
      </c>
      <c r="H2044">
        <v>-12.6897278031221</v>
      </c>
      <c r="I2044">
        <v>13.903757991687201</v>
      </c>
      <c r="J2044">
        <v>-9.9944729323966204</v>
      </c>
      <c r="K2044">
        <v>26.478280534642</v>
      </c>
      <c r="L2044">
        <v>21.4543377413877</v>
      </c>
      <c r="M2044">
        <v>20.906603089153599</v>
      </c>
      <c r="N2044">
        <v>8.5047552352212605E-2</v>
      </c>
      <c r="O2044">
        <v>30.873786407767</v>
      </c>
      <c r="P2044">
        <v>120.39942938659</v>
      </c>
      <c r="Q2044">
        <v>8.5564633937081996E-2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Row],[Ticker]],[1]!Table2[[Symbol]:[Industry]],2,FALSE),"-")</f>
        <v>-</v>
      </c>
      <c r="D2045" t="s">
        <v>533</v>
      </c>
      <c r="E2045">
        <v>340.893267092999</v>
      </c>
      <c r="F2045">
        <v>25.11</v>
      </c>
      <c r="G2045">
        <v>131.189366096649</v>
      </c>
      <c r="H2045">
        <v>-1.65373143484373</v>
      </c>
      <c r="I2045">
        <v>17.3116527285293</v>
      </c>
      <c r="J2045">
        <v>-5.76031757464576</v>
      </c>
      <c r="K2045">
        <v>23.288147615448199</v>
      </c>
      <c r="L2045">
        <v>17.8745962718436</v>
      </c>
      <c r="M2045">
        <v>43.392477500142299</v>
      </c>
      <c r="N2045">
        <v>0.81097359235390798</v>
      </c>
      <c r="O2045">
        <v>17.881322182397401</v>
      </c>
      <c r="P2045">
        <v>165.71428571428501</v>
      </c>
      <c r="Q2045">
        <v>0.105131671181284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Row],[Ticker]],[1]!Table2[[Symbol]:[Industry]],2,FALSE),"-")</f>
        <v>-</v>
      </c>
      <c r="E2046">
        <v>339.55863299999999</v>
      </c>
      <c r="F2046">
        <v>141.55000000000001</v>
      </c>
      <c r="G2046">
        <v>-28.1369605746114</v>
      </c>
      <c r="H2046">
        <v>-7.7802136482824604</v>
      </c>
      <c r="I2046">
        <v>-40.3462420083127</v>
      </c>
      <c r="J2046">
        <v>-1.3135342479030201</v>
      </c>
      <c r="K2046">
        <v>145.14296824499201</v>
      </c>
      <c r="L2046">
        <v>156.741430495597</v>
      </c>
      <c r="M2046">
        <v>48.426862043343696</v>
      </c>
      <c r="N2046">
        <v>0.65983458235133097</v>
      </c>
      <c r="O2046">
        <v>56.128576474743802</v>
      </c>
      <c r="P2046">
        <v>13.0139720558882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Row],[Ticker]],[1]!Table2[[Symbol]:[Industry]],2,FALSE),"-")</f>
        <v>-</v>
      </c>
      <c r="D2047" t="s">
        <v>413</v>
      </c>
      <c r="E2047">
        <v>339.20732400000003</v>
      </c>
      <c r="F2047">
        <v>136</v>
      </c>
      <c r="G2047">
        <v>394.163916421946</v>
      </c>
      <c r="H2047">
        <v>-2.12884938627939</v>
      </c>
      <c r="I2047">
        <v>71.455127854700905</v>
      </c>
      <c r="J2047">
        <v>-3.6158207762888601</v>
      </c>
      <c r="K2047">
        <v>124.916221704965</v>
      </c>
      <c r="L2047">
        <v>91.740452562878403</v>
      </c>
      <c r="M2047">
        <v>60.597033797798602</v>
      </c>
      <c r="N2047">
        <v>0.910616046625633</v>
      </c>
      <c r="O2047">
        <v>10.0367647058823</v>
      </c>
      <c r="P2047">
        <v>420.47455032529598</v>
      </c>
      <c r="Q2047">
        <v>0.176006674716258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Row],[Ticker]],[1]!Table2[[Symbol]:[Industry]],2,FALSE),"-")</f>
        <v>-</v>
      </c>
      <c r="D2048" t="s">
        <v>400</v>
      </c>
      <c r="E2048">
        <v>338.44151950000003</v>
      </c>
      <c r="F2048">
        <v>302.35000000000002</v>
      </c>
      <c r="G2048">
        <v>-22.872385528393</v>
      </c>
      <c r="H2048">
        <v>14.726079144858501</v>
      </c>
      <c r="I2048">
        <v>-31.919747219503002</v>
      </c>
      <c r="J2048">
        <v>-4.4738781488503703</v>
      </c>
      <c r="K2048">
        <v>280.99636574237002</v>
      </c>
      <c r="L2048">
        <v>291.47437720147701</v>
      </c>
      <c r="M2048">
        <v>54.459615965113699</v>
      </c>
      <c r="N2048">
        <v>0.86249419108792802</v>
      </c>
      <c r="O2048">
        <v>33.934182239126798</v>
      </c>
      <c r="P2048">
        <v>40.6279069767441</v>
      </c>
      <c r="Q2048">
        <v>8.7883210560818006E-2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Row],[Ticker]],[1]!Table2[[Symbol]:[Industry]],2,FALSE),"-")</f>
        <v>-</v>
      </c>
      <c r="D2049" t="s">
        <v>133</v>
      </c>
      <c r="E2049">
        <v>337.8871413</v>
      </c>
      <c r="F2049">
        <v>83.25</v>
      </c>
      <c r="G2049">
        <v>142.237753193423</v>
      </c>
      <c r="H2049">
        <v>7.4415283826366796</v>
      </c>
      <c r="I2049">
        <v>44.942625554067298</v>
      </c>
      <c r="J2049">
        <v>3.5902237204095</v>
      </c>
      <c r="K2049">
        <v>78.233730069205194</v>
      </c>
      <c r="L2049">
        <v>62.781267921741403</v>
      </c>
      <c r="M2049">
        <v>63.207788821893502</v>
      </c>
      <c r="N2049">
        <v>0.411884266644574</v>
      </c>
      <c r="O2049">
        <v>9.5015015015014992</v>
      </c>
      <c r="P2049">
        <v>208.333333333333</v>
      </c>
      <c r="Q2049">
        <v>0.126314097911677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Row],[Ticker]],[1]!Table2[[Symbol]:[Industry]],2,FALSE),"-")</f>
        <v>-</v>
      </c>
      <c r="E2050">
        <v>337.01652000000001</v>
      </c>
      <c r="F2050">
        <v>312.39999999999998</v>
      </c>
      <c r="G2050">
        <v>70.725001542881103</v>
      </c>
      <c r="H2050">
        <v>-5.4706242495863302</v>
      </c>
      <c r="I2050">
        <v>80.342761428113306</v>
      </c>
      <c r="J2050">
        <v>-8.8568872419654099</v>
      </c>
      <c r="K2050">
        <v>321.03244947938299</v>
      </c>
      <c r="L2050">
        <v>242.288100013823</v>
      </c>
      <c r="M2050">
        <v>29.3665034252897</v>
      </c>
      <c r="N2050">
        <v>0.53563210230018599</v>
      </c>
      <c r="O2050">
        <v>17.797695262484002</v>
      </c>
      <c r="P2050">
        <v>144.06249999999901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Row],[Ticker]],[1]!Table2[[Symbol]:[Industry]],2,FALSE),"-")</f>
        <v>-</v>
      </c>
      <c r="D2051" t="s">
        <v>54</v>
      </c>
      <c r="E2051">
        <v>334.23011137499998</v>
      </c>
      <c r="F2051">
        <v>50.25</v>
      </c>
      <c r="G2051">
        <v>83.501474656148702</v>
      </c>
      <c r="H2051">
        <v>-2.5573934071431301E-2</v>
      </c>
      <c r="I2051">
        <v>27.828374686746798</v>
      </c>
      <c r="J2051">
        <v>7.7219498066860098E-2</v>
      </c>
      <c r="K2051">
        <v>50.8483718077254</v>
      </c>
      <c r="L2051">
        <v>42.347111635987901</v>
      </c>
      <c r="M2051">
        <v>29.486504070434499</v>
      </c>
      <c r="N2051">
        <v>1.2578135108227599</v>
      </c>
      <c r="O2051">
        <v>30.626865671641699</v>
      </c>
      <c r="P2051">
        <v>118.004338394793</v>
      </c>
      <c r="Q2051">
        <v>0.14273332555898899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Row],[Ticker]],[1]!Table2[[Symbol]:[Industry]],2,FALSE),"-")</f>
        <v>-</v>
      </c>
      <c r="D2052" t="s">
        <v>400</v>
      </c>
      <c r="E2052">
        <v>334.11994307999998</v>
      </c>
      <c r="F2052">
        <v>3873.1</v>
      </c>
      <c r="G2052">
        <v>-25.7106339033502</v>
      </c>
      <c r="H2052">
        <v>1.7163727692525601</v>
      </c>
      <c r="I2052">
        <v>-1.96781186003178E-2</v>
      </c>
      <c r="J2052">
        <v>3.8227348598111601</v>
      </c>
      <c r="K2052">
        <v>3696.1610871038702</v>
      </c>
      <c r="L2052">
        <v>3638.7846922480599</v>
      </c>
      <c r="M2052">
        <v>70.691242623405302</v>
      </c>
      <c r="N2052">
        <v>1.1390308370044</v>
      </c>
      <c r="O2052">
        <v>8.8533732668921505</v>
      </c>
      <c r="P2052">
        <v>23.919372900335901</v>
      </c>
      <c r="Q2052">
        <v>6.6662757208585E-2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Row],[Ticker]],[1]!Table2[[Symbol]:[Industry]],2,FALSE),"-")</f>
        <v>-</v>
      </c>
      <c r="D2053" t="s">
        <v>287</v>
      </c>
      <c r="E2053">
        <v>334.01724999999999</v>
      </c>
      <c r="F2053">
        <v>307.85000000000002</v>
      </c>
      <c r="G2053">
        <v>-17.356466499350901</v>
      </c>
      <c r="H2053">
        <v>-1.86545974002239</v>
      </c>
      <c r="I2053">
        <v>-32.894957568009197</v>
      </c>
      <c r="J2053">
        <v>4.50526550779714</v>
      </c>
      <c r="K2053">
        <v>296.057321725451</v>
      </c>
      <c r="L2053">
        <v>291.70551325223499</v>
      </c>
      <c r="M2053">
        <v>65.071949150196403</v>
      </c>
      <c r="N2053">
        <v>0.70311559531863099</v>
      </c>
      <c r="O2053">
        <v>35.764170862432998</v>
      </c>
      <c r="P2053">
        <v>22.502984480700299</v>
      </c>
      <c r="Q2053">
        <v>4.1265735598419999E-2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Row],[Ticker]],[1]!Table2[[Symbol]:[Industry]],2,FALSE),"-")</f>
        <v>-</v>
      </c>
      <c r="E2054">
        <v>333.73348800000002</v>
      </c>
      <c r="F2054">
        <v>162.80000000000001</v>
      </c>
      <c r="G2054">
        <v>-43.041235918592399</v>
      </c>
      <c r="H2054">
        <v>-8.6316943204247298</v>
      </c>
      <c r="I2054">
        <v>-31.576844023554901</v>
      </c>
      <c r="J2054">
        <v>-2.14128953043274</v>
      </c>
      <c r="K2054">
        <v>182.052736910862</v>
      </c>
      <c r="M2054">
        <v>41.213909271704601</v>
      </c>
      <c r="N2054">
        <v>0.49804880270889901</v>
      </c>
      <c r="O2054">
        <v>62.162162162162097</v>
      </c>
      <c r="P2054">
        <v>23.193340900491801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Row],[Ticker]],[1]!Table2[[Symbol]:[Industry]],2,FALSE),"-")</f>
        <v>-</v>
      </c>
      <c r="D2055" t="s">
        <v>258</v>
      </c>
      <c r="E2055">
        <v>332.35078499999997</v>
      </c>
      <c r="F2055">
        <v>674.55</v>
      </c>
      <c r="G2055">
        <v>101.539391430208</v>
      </c>
      <c r="H2055">
        <v>6.2880597230191002</v>
      </c>
      <c r="I2055">
        <v>-15.560107183467199</v>
      </c>
      <c r="J2055">
        <v>4.3108774511114598</v>
      </c>
      <c r="K2055">
        <v>645.97069769057305</v>
      </c>
      <c r="L2055">
        <v>559.68852499119896</v>
      </c>
      <c r="M2055">
        <v>52.945786728174703</v>
      </c>
      <c r="N2055">
        <v>0.77788635073579204</v>
      </c>
      <c r="O2055">
        <v>9.5248684308057303</v>
      </c>
      <c r="P2055">
        <v>128.66101694915201</v>
      </c>
      <c r="Q2055">
        <v>0.133617253428537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Row],[Ticker]],[1]!Table2[[Symbol]:[Industry]],2,FALSE),"-")</f>
        <v>-</v>
      </c>
      <c r="D2056" t="s">
        <v>60</v>
      </c>
      <c r="E2056">
        <v>331.391261017999</v>
      </c>
      <c r="F2056">
        <v>14.57</v>
      </c>
      <c r="G2056">
        <v>86.701062003082498</v>
      </c>
      <c r="H2056">
        <v>-10.7325763593121</v>
      </c>
      <c r="I2056">
        <v>-40.509507314435098</v>
      </c>
      <c r="J2056">
        <v>3.9981674481312801</v>
      </c>
      <c r="K2056">
        <v>15.2817834357748</v>
      </c>
      <c r="L2056">
        <v>15.064552842165201</v>
      </c>
      <c r="M2056">
        <v>54.046248530756898</v>
      </c>
      <c r="N2056">
        <v>0.73284361826107702</v>
      </c>
      <c r="O2056">
        <v>50.240219629375403</v>
      </c>
      <c r="P2056">
        <v>119.758672699849</v>
      </c>
      <c r="Q2056">
        <v>4.3845722361437002E-2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Row],[Ticker]],[1]!Table2[[Symbol]:[Industry]],2,FALSE),"-")</f>
        <v>-</v>
      </c>
      <c r="D2057" t="s">
        <v>548</v>
      </c>
      <c r="E2057">
        <v>330.83330000000001</v>
      </c>
      <c r="F2057">
        <v>262.14999999999998</v>
      </c>
      <c r="G2057">
        <v>-28.802729867642601</v>
      </c>
      <c r="H2057">
        <v>-4.87560822216909</v>
      </c>
      <c r="I2057">
        <v>-4.5833608306050699</v>
      </c>
      <c r="J2057">
        <v>4.1501938762046002</v>
      </c>
      <c r="K2057">
        <v>262.67188482668001</v>
      </c>
      <c r="L2057">
        <v>252.89274418516899</v>
      </c>
      <c r="M2057">
        <v>56.6800539222289</v>
      </c>
      <c r="N2057">
        <v>1.10394603741177</v>
      </c>
      <c r="O2057">
        <v>28.724012969673801</v>
      </c>
      <c r="P2057">
        <v>24.241706161137401</v>
      </c>
      <c r="Q2057">
        <v>-2.9208595744568001E-2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Row],[Ticker]],[1]!Table2[[Symbol]:[Industry]],2,FALSE),"-")</f>
        <v>-</v>
      </c>
      <c r="E2058">
        <v>330.66755260000002</v>
      </c>
      <c r="F2058">
        <v>133</v>
      </c>
      <c r="G2058">
        <v>63.6893660966497</v>
      </c>
      <c r="H2058">
        <v>-5.5450636176639696</v>
      </c>
      <c r="I2058">
        <v>-35.447997127410098</v>
      </c>
      <c r="J2058">
        <v>-5.6744873624110497</v>
      </c>
      <c r="K2058">
        <v>142.06415463231801</v>
      </c>
      <c r="L2058">
        <v>124.165110118163</v>
      </c>
      <c r="M2058">
        <v>24.454153439637199</v>
      </c>
      <c r="N2058">
        <v>0.73717371737173698</v>
      </c>
      <c r="O2058">
        <v>48.872180451127797</v>
      </c>
      <c r="P2058">
        <v>140.723981900452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Row],[Ticker]],[1]!Table2[[Symbol]:[Industry]],2,FALSE),"-")</f>
        <v>-</v>
      </c>
      <c r="D2059" t="s">
        <v>919</v>
      </c>
      <c r="E2059">
        <v>330.02243031999899</v>
      </c>
      <c r="F2059">
        <v>294.05</v>
      </c>
      <c r="G2059">
        <v>460.03034316544301</v>
      </c>
      <c r="H2059">
        <v>-5.7274695285390598</v>
      </c>
      <c r="I2059">
        <v>113.630836468765</v>
      </c>
      <c r="J2059">
        <v>16.8073195243479</v>
      </c>
      <c r="K2059">
        <v>264.03426217812699</v>
      </c>
      <c r="L2059">
        <v>189.00359344147</v>
      </c>
      <c r="M2059">
        <v>65.215701389704293</v>
      </c>
      <c r="N2059">
        <v>1.2326909159775501</v>
      </c>
      <c r="O2059">
        <v>10.542424757694199</v>
      </c>
      <c r="P2059">
        <v>560.78651685393197</v>
      </c>
      <c r="Q2059">
        <v>0.26292565752819702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Row],[Ticker]],[1]!Table2[[Symbol]:[Industry]],2,FALSE),"-")</f>
        <v>-</v>
      </c>
      <c r="D2060" t="s">
        <v>287</v>
      </c>
      <c r="E2060">
        <v>327.86832959999998</v>
      </c>
      <c r="F2060">
        <v>588</v>
      </c>
      <c r="G2060">
        <v>190.84146965651999</v>
      </c>
      <c r="H2060">
        <v>37.051103004711699</v>
      </c>
      <c r="I2060">
        <v>91.108223841074206</v>
      </c>
      <c r="J2060">
        <v>-0.35563779984516503</v>
      </c>
      <c r="K2060">
        <v>477.544169266903</v>
      </c>
      <c r="L2060">
        <v>339.49056870330099</v>
      </c>
      <c r="M2060">
        <v>59.320534248086602</v>
      </c>
      <c r="N2060">
        <v>0.66865943036948206</v>
      </c>
      <c r="O2060">
        <v>7.9846938775510301</v>
      </c>
      <c r="P2060">
        <v>245.88235294117601</v>
      </c>
      <c r="Q2060">
        <v>0.184992203235673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Row],[Ticker]],[1]!Table2[[Symbol]:[Industry]],2,FALSE),"-")</f>
        <v>-</v>
      </c>
      <c r="D2061" t="s">
        <v>978</v>
      </c>
      <c r="E2061">
        <v>327.86387999999999</v>
      </c>
      <c r="F2061">
        <v>17.46</v>
      </c>
      <c r="G2061">
        <v>-18.532856125572401</v>
      </c>
      <c r="H2061">
        <v>-4.7949468030321096</v>
      </c>
      <c r="I2061">
        <v>-14.212236244623901</v>
      </c>
      <c r="J2061">
        <v>2.18644959335347</v>
      </c>
      <c r="K2061">
        <v>16.561636612136699</v>
      </c>
      <c r="L2061">
        <v>16.7347027821754</v>
      </c>
      <c r="M2061">
        <v>72.515708570009807</v>
      </c>
      <c r="N2061">
        <v>1.17851366341279</v>
      </c>
      <c r="O2061">
        <v>14.833906071019401</v>
      </c>
      <c r="P2061">
        <v>23.829787234042499</v>
      </c>
      <c r="Q2061">
        <v>-7.4162687276270997E-2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Row],[Ticker]],[1]!Table2[[Symbol]:[Industry]],2,FALSE),"-")</f>
        <v>-</v>
      </c>
      <c r="D2062" t="s">
        <v>628</v>
      </c>
      <c r="E2062">
        <v>327.41224999999997</v>
      </c>
      <c r="F2062">
        <v>977.35</v>
      </c>
      <c r="G2062">
        <v>7930.9853265253296</v>
      </c>
      <c r="H2062">
        <v>26.757829829978402</v>
      </c>
      <c r="I2062">
        <v>461.76142760820602</v>
      </c>
      <c r="J2062">
        <v>-0.59038815185372995</v>
      </c>
      <c r="K2062">
        <v>787.91856133278395</v>
      </c>
      <c r="L2062">
        <v>462.03731905442498</v>
      </c>
      <c r="M2062">
        <v>79.101649958429604</v>
      </c>
      <c r="N2062">
        <v>0.60628569954917</v>
      </c>
      <c r="O2062">
        <v>1.60126873689057</v>
      </c>
      <c r="P2062">
        <v>9913.8319672131092</v>
      </c>
      <c r="Q2062">
        <v>0.43659925678968597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Row],[Ticker]],[1]!Table2[[Symbol]:[Industry]],2,FALSE),"-")</f>
        <v>-</v>
      </c>
      <c r="D2063" t="s">
        <v>287</v>
      </c>
      <c r="E2063">
        <v>327.32536438</v>
      </c>
      <c r="F2063">
        <v>327.64999999999998</v>
      </c>
      <c r="G2063">
        <v>40.845569605260202</v>
      </c>
      <c r="H2063">
        <v>64.356557162292106</v>
      </c>
      <c r="I2063">
        <v>38.488408936018402</v>
      </c>
      <c r="J2063">
        <v>-5.4196564445366597</v>
      </c>
      <c r="K2063">
        <v>252.85906676032101</v>
      </c>
      <c r="L2063">
        <v>207.72389868200199</v>
      </c>
      <c r="M2063">
        <v>54.215866365404999</v>
      </c>
      <c r="N2063">
        <v>0.72175060031777805</v>
      </c>
      <c r="O2063">
        <v>22.0814893941706</v>
      </c>
      <c r="P2063">
        <v>125.604307493474</v>
      </c>
      <c r="Q2063">
        <v>4.8785981044200001E-4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Row],[Ticker]],[1]!Table2[[Symbol]:[Industry]],2,FALSE),"-")</f>
        <v>-</v>
      </c>
      <c r="D2064" t="s">
        <v>231</v>
      </c>
      <c r="E2064">
        <v>326.69369590500003</v>
      </c>
      <c r="F2064">
        <v>170.91</v>
      </c>
      <c r="G2064">
        <v>35.6893660966497</v>
      </c>
      <c r="H2064">
        <v>35.175408779167199</v>
      </c>
      <c r="I2064">
        <v>20.153757991687201</v>
      </c>
      <c r="J2064">
        <v>22.238846209000499</v>
      </c>
      <c r="K2064">
        <v>139.34192984180899</v>
      </c>
      <c r="L2064">
        <v>128.494697587769</v>
      </c>
      <c r="M2064">
        <v>77.680920614279799</v>
      </c>
      <c r="N2064">
        <v>2.20471387762966</v>
      </c>
      <c r="O2064">
        <v>3.6627464747527898</v>
      </c>
      <c r="P2064">
        <v>62.771428571428501</v>
      </c>
      <c r="Q2064">
        <v>1.3216399313843E-2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Row],[Ticker]],[1]!Table2[[Symbol]:[Industry]],2,FALSE),"-")</f>
        <v>-</v>
      </c>
      <c r="D2065" t="s">
        <v>1435</v>
      </c>
      <c r="E2065">
        <v>325.830285</v>
      </c>
      <c r="F2065">
        <v>443.85</v>
      </c>
      <c r="G2065">
        <v>-57.92607185112</v>
      </c>
      <c r="H2065">
        <v>-10.995682081142199</v>
      </c>
      <c r="I2065">
        <v>-38.785921555909297</v>
      </c>
      <c r="J2065">
        <v>-3.3898864716950601</v>
      </c>
      <c r="K2065">
        <v>447.30517070892603</v>
      </c>
      <c r="L2065">
        <v>496.97289878890501</v>
      </c>
      <c r="M2065">
        <v>59.1880609465045</v>
      </c>
      <c r="N2065">
        <v>1.50432077428275</v>
      </c>
      <c r="O2065">
        <v>64.469978596372599</v>
      </c>
      <c r="P2065">
        <v>28.2803468208092</v>
      </c>
      <c r="Q2065">
        <v>5.8575647584699998E-2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Row],[Ticker]],[1]!Table2[[Symbol]:[Industry]],2,FALSE),"-")</f>
        <v>-</v>
      </c>
      <c r="D2066" t="s">
        <v>133</v>
      </c>
      <c r="E2066">
        <v>325.19521980000002</v>
      </c>
      <c r="F2066">
        <v>44.55</v>
      </c>
      <c r="G2066">
        <v>4.7958993515055397</v>
      </c>
      <c r="H2066">
        <v>-3.57156640614153</v>
      </c>
      <c r="I2066">
        <v>-5.3060403854949403</v>
      </c>
      <c r="J2066">
        <v>-0.69318709255855804</v>
      </c>
      <c r="K2066">
        <v>44.704772480960997</v>
      </c>
      <c r="L2066">
        <v>42.773257950818603</v>
      </c>
      <c r="M2066">
        <v>57.296901801329398</v>
      </c>
      <c r="N2066">
        <v>0.788963437566232</v>
      </c>
      <c r="O2066">
        <v>41.414141414141397</v>
      </c>
      <c r="P2066">
        <v>42.880051314945398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Row],[Ticker]],[1]!Table2[[Symbol]:[Industry]],2,FALSE),"-")</f>
        <v>-</v>
      </c>
      <c r="D2067" t="s">
        <v>1124</v>
      </c>
      <c r="E2067">
        <v>324.08969999999999</v>
      </c>
      <c r="F2067">
        <v>291.5</v>
      </c>
      <c r="G2067">
        <v>275.48123377411298</v>
      </c>
      <c r="H2067">
        <v>12.2818981529597</v>
      </c>
      <c r="I2067">
        <v>122.145627910386</v>
      </c>
      <c r="J2067">
        <v>18.513085083358099</v>
      </c>
      <c r="K2067">
        <v>212.93302731975601</v>
      </c>
      <c r="L2067">
        <v>150.42248816641401</v>
      </c>
      <c r="M2067">
        <v>96.156005945142695</v>
      </c>
      <c r="N2067">
        <v>2.0104861773117202</v>
      </c>
      <c r="O2067">
        <v>1.8353344768439099</v>
      </c>
      <c r="P2067">
        <v>351.238390092879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Row],[Ticker]],[1]!Table2[[Symbol]:[Industry]],2,FALSE),"-")</f>
        <v>-</v>
      </c>
      <c r="D2068" t="s">
        <v>130</v>
      </c>
      <c r="E2068">
        <v>323.95600145999998</v>
      </c>
      <c r="F2068">
        <v>61.88</v>
      </c>
      <c r="G2068">
        <v>41.887245955307002</v>
      </c>
      <c r="H2068">
        <v>-8.9354103484907306</v>
      </c>
      <c r="I2068">
        <v>-27.494463352186202</v>
      </c>
      <c r="J2068">
        <v>-3.9272369280334201</v>
      </c>
      <c r="K2068">
        <v>65.364044629876105</v>
      </c>
      <c r="L2068">
        <v>63.968866965848903</v>
      </c>
      <c r="M2068">
        <v>50.709259441774698</v>
      </c>
      <c r="N2068">
        <v>0.71675428619363002</v>
      </c>
      <c r="O2068">
        <v>53.3613445378151</v>
      </c>
      <c r="P2068">
        <v>83.348148148148098</v>
      </c>
      <c r="Q2068">
        <v>-1.0554854376463E-2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Row],[Ticker]],[1]!Table2[[Symbol]:[Industry]],2,FALSE),"-")</f>
        <v>-</v>
      </c>
      <c r="D2069" t="s">
        <v>978</v>
      </c>
      <c r="E2069">
        <v>323.3315758</v>
      </c>
      <c r="F2069">
        <v>67.849999999999994</v>
      </c>
      <c r="G2069">
        <v>63.214505761454198</v>
      </c>
      <c r="H2069">
        <v>23.456052063742899</v>
      </c>
      <c r="I2069">
        <v>64.177504693534203</v>
      </c>
      <c r="J2069">
        <v>0.87327979859886495</v>
      </c>
      <c r="K2069">
        <v>60.972225034876601</v>
      </c>
      <c r="L2069">
        <v>48.201253107550698</v>
      </c>
      <c r="M2069">
        <v>46.509034723416697</v>
      </c>
      <c r="N2069">
        <v>0.65008126815480705</v>
      </c>
      <c r="O2069">
        <v>26.632277081798001</v>
      </c>
      <c r="P2069">
        <v>109.73724884080301</v>
      </c>
      <c r="Q2069">
        <v>7.4290369215741003E-2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Row],[Ticker]],[1]!Table2[[Symbol]:[Industry]],2,FALSE),"-")</f>
        <v>-</v>
      </c>
      <c r="D2070" t="s">
        <v>46</v>
      </c>
      <c r="E2070">
        <v>322.71542655000002</v>
      </c>
      <c r="F2070">
        <v>255.75</v>
      </c>
      <c r="G2070">
        <v>21.308413715697299</v>
      </c>
      <c r="H2070">
        <v>-9.1645304184688001</v>
      </c>
      <c r="I2070">
        <v>32.7728056107348</v>
      </c>
      <c r="J2070">
        <v>-7.2562219747212104</v>
      </c>
      <c r="K2070">
        <v>241.18711196263899</v>
      </c>
      <c r="M2070">
        <v>31.827536442585998</v>
      </c>
      <c r="N2070">
        <v>0.36561652244510001</v>
      </c>
      <c r="O2070">
        <v>28.641251221896301</v>
      </c>
      <c r="P2070">
        <v>89.7959183673469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Row],[Ticker]],[1]!Table2[[Symbol]:[Industry]],2,FALSE),"-")</f>
        <v>-</v>
      </c>
      <c r="D2071" t="s">
        <v>368</v>
      </c>
      <c r="E2071">
        <v>322.70052800000002</v>
      </c>
      <c r="F2071">
        <v>155.9</v>
      </c>
      <c r="G2071">
        <v>-23.744844429665999</v>
      </c>
      <c r="H2071">
        <v>-15.6058172444832</v>
      </c>
      <c r="I2071">
        <v>-40.395430164950703</v>
      </c>
      <c r="J2071">
        <v>-0.26678126922109302</v>
      </c>
      <c r="K2071">
        <v>161.93518825829599</v>
      </c>
      <c r="L2071">
        <v>168.11467860953201</v>
      </c>
      <c r="M2071">
        <v>34.363533442086599</v>
      </c>
      <c r="N2071">
        <v>0.78562794381226297</v>
      </c>
      <c r="O2071">
        <v>58.980115458627303</v>
      </c>
      <c r="P2071">
        <v>25.675130995566299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Row],[Ticker]],[1]!Table2[[Symbol]:[Industry]],2,FALSE),"-")</f>
        <v>-</v>
      </c>
      <c r="D2072" t="s">
        <v>92</v>
      </c>
      <c r="E2072">
        <v>322.54132479999998</v>
      </c>
      <c r="F2072">
        <v>24.32</v>
      </c>
      <c r="G2072">
        <v>-65.6622548509811</v>
      </c>
      <c r="H2072">
        <v>1.4027772738388899</v>
      </c>
      <c r="I2072">
        <v>-80.374236338574903</v>
      </c>
      <c r="J2072">
        <v>-9.8320095243871197</v>
      </c>
      <c r="K2072">
        <v>25.949877487498799</v>
      </c>
      <c r="L2072">
        <v>34.781003439992404</v>
      </c>
      <c r="M2072">
        <v>39.974835778932999</v>
      </c>
      <c r="N2072">
        <v>0.30139153170058902</v>
      </c>
      <c r="O2072">
        <v>221.34046052631501</v>
      </c>
      <c r="P2072">
        <v>15.4247745609871</v>
      </c>
      <c r="Q2072">
        <v>5.8056987687772003E-2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Row],[Ticker]],[1]!Table2[[Symbol]:[Industry]],2,FALSE),"-")</f>
        <v>-</v>
      </c>
      <c r="D2073" t="s">
        <v>290</v>
      </c>
      <c r="E2073">
        <v>322.23544199999998</v>
      </c>
      <c r="F2073">
        <v>161.1</v>
      </c>
      <c r="G2073">
        <v>30.0819493409949</v>
      </c>
      <c r="H2073">
        <v>9.4068608729120609</v>
      </c>
      <c r="I2073">
        <v>10.3285831665124</v>
      </c>
      <c r="J2073">
        <v>5.4670575689745098</v>
      </c>
      <c r="K2073">
        <v>143.31593011863399</v>
      </c>
      <c r="L2073">
        <v>122.61562170440899</v>
      </c>
      <c r="M2073">
        <v>62.106556969486199</v>
      </c>
      <c r="N2073">
        <v>0.96577382437360504</v>
      </c>
      <c r="O2073">
        <v>4.7796399751707002</v>
      </c>
      <c r="P2073">
        <v>90.088495575221202</v>
      </c>
      <c r="Q2073">
        <v>5.514983802872E-3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Row],[Ticker]],[1]!Table2[[Symbol]:[Industry]],2,FALSE),"-")</f>
        <v>-</v>
      </c>
      <c r="D2074" t="s">
        <v>46</v>
      </c>
      <c r="E2074">
        <v>322.12920384</v>
      </c>
      <c r="F2074">
        <v>44.64</v>
      </c>
      <c r="G2074">
        <v>-48.810633903350201</v>
      </c>
      <c r="H2074">
        <v>7.4057993214291802</v>
      </c>
      <c r="I2074">
        <v>-67.432540468217098</v>
      </c>
      <c r="J2074">
        <v>-0.19807031380802301</v>
      </c>
      <c r="K2074">
        <v>43.502056850616498</v>
      </c>
      <c r="L2074">
        <v>55.421078144705199</v>
      </c>
      <c r="M2074">
        <v>55.791400301744801</v>
      </c>
      <c r="N2074">
        <v>0.46273188672115001</v>
      </c>
      <c r="O2074">
        <v>167.69713261648701</v>
      </c>
      <c r="P2074">
        <v>34.864048338368498</v>
      </c>
      <c r="Q2074">
        <v>-9.3762711733640005E-3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Row],[Ticker]],[1]!Table2[[Symbol]:[Industry]],2,FALSE),"-")</f>
        <v>-</v>
      </c>
      <c r="E2075">
        <v>322.02125999999998</v>
      </c>
      <c r="F2075">
        <v>710.55</v>
      </c>
      <c r="G2075">
        <v>45.958776313182803</v>
      </c>
      <c r="H2075">
        <v>-26.468315705038499</v>
      </c>
      <c r="I2075">
        <v>55.162132199128301</v>
      </c>
      <c r="J2075">
        <v>-14.749043394254199</v>
      </c>
      <c r="K2075">
        <v>719.54210455986697</v>
      </c>
      <c r="M2075">
        <v>46.359311773312498</v>
      </c>
      <c r="N2075">
        <v>1.57042923649235</v>
      </c>
      <c r="O2075">
        <v>27.999437055801799</v>
      </c>
      <c r="P2075">
        <v>78.507725160155701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Row],[Ticker]],[1]!Table2[[Symbol]:[Industry]],2,FALSE),"-")</f>
        <v>-</v>
      </c>
      <c r="E2076">
        <v>321.83001000000002</v>
      </c>
      <c r="F2076">
        <v>448.2</v>
      </c>
      <c r="G2076">
        <v>35.607865916339598</v>
      </c>
      <c r="H2076">
        <v>-8.6091027380411091</v>
      </c>
      <c r="I2076">
        <v>-34.781933326640697</v>
      </c>
      <c r="J2076">
        <v>-1.96050689843058</v>
      </c>
      <c r="K2076">
        <v>460.39683375221301</v>
      </c>
      <c r="M2076">
        <v>39.805442700165003</v>
      </c>
      <c r="N2076">
        <v>0.69833362984047898</v>
      </c>
      <c r="O2076">
        <v>45.024542614904</v>
      </c>
      <c r="P2076">
        <v>69.708443771298704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Row],[Ticker]],[1]!Table2[[Symbol]:[Industry]],2,FALSE),"-")</f>
        <v>-</v>
      </c>
      <c r="D2077" t="s">
        <v>258</v>
      </c>
      <c r="E2077">
        <v>320.95755509999998</v>
      </c>
      <c r="F2077">
        <v>123.5</v>
      </c>
      <c r="G2077">
        <v>46.513323555367897</v>
      </c>
      <c r="H2077">
        <v>2.2055946345197399</v>
      </c>
      <c r="I2077">
        <v>-38.799443978756003</v>
      </c>
      <c r="J2077">
        <v>-2.5222651401888401</v>
      </c>
      <c r="K2077">
        <v>126.867709246822</v>
      </c>
      <c r="L2077">
        <v>117.549525717443</v>
      </c>
      <c r="M2077">
        <v>37.0012848008978</v>
      </c>
      <c r="N2077">
        <v>0.43309935891909801</v>
      </c>
      <c r="O2077">
        <v>40</v>
      </c>
      <c r="P2077">
        <v>91.176470588235304</v>
      </c>
      <c r="Q2077">
        <v>2.3607561967369E-2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Row],[Ticker]],[1]!Table2[[Symbol]:[Industry]],2,FALSE),"-")</f>
        <v>-</v>
      </c>
      <c r="D2078" t="s">
        <v>1538</v>
      </c>
      <c r="E2078">
        <v>320.54914867500003</v>
      </c>
      <c r="F2078">
        <v>9.83</v>
      </c>
      <c r="G2078">
        <v>153.39085863396301</v>
      </c>
      <c r="H2078">
        <v>18.2559241269857</v>
      </c>
      <c r="I2078">
        <v>28.6574076267237</v>
      </c>
      <c r="J2078">
        <v>12.2055492676255</v>
      </c>
      <c r="K2078">
        <v>7.8602975725973403</v>
      </c>
      <c r="L2078">
        <v>6.9924122571549603</v>
      </c>
      <c r="M2078">
        <v>85.501489000205297</v>
      </c>
      <c r="N2078">
        <v>1.57648396479575</v>
      </c>
      <c r="O2078">
        <v>0</v>
      </c>
      <c r="P2078">
        <v>197.87878787878699</v>
      </c>
      <c r="Q2078">
        <v>-1.3128655064692E-2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Row],[Ticker]],[1]!Table2[[Symbol]:[Industry]],2,FALSE),"-")</f>
        <v>-</v>
      </c>
      <c r="D2079" t="s">
        <v>133</v>
      </c>
      <c r="E2079">
        <v>320.50674249999997</v>
      </c>
      <c r="F2079">
        <v>184.81</v>
      </c>
      <c r="G2079">
        <v>-30.7522057751186</v>
      </c>
      <c r="H2079">
        <v>-3.15767738056664</v>
      </c>
      <c r="I2079">
        <v>-23.6495975474195</v>
      </c>
      <c r="J2079">
        <v>3.8588692159245799</v>
      </c>
      <c r="K2079">
        <v>182.648367055964</v>
      </c>
      <c r="L2079">
        <v>188.32404675975801</v>
      </c>
      <c r="M2079">
        <v>58.059843369781099</v>
      </c>
      <c r="N2079">
        <v>0.93881357102376695</v>
      </c>
      <c r="O2079">
        <v>29.294951571884599</v>
      </c>
      <c r="P2079">
        <v>14.045047824745399</v>
      </c>
      <c r="Q2079">
        <v>-6.8390266115950005E-2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Row],[Ticker]],[1]!Table2[[Symbol]:[Industry]],2,FALSE),"-")</f>
        <v>-</v>
      </c>
      <c r="D2080" t="s">
        <v>771</v>
      </c>
      <c r="E2080">
        <v>319.30009999999999</v>
      </c>
      <c r="F2080">
        <v>130.69999999999999</v>
      </c>
      <c r="G2080">
        <v>-36.759417733428997</v>
      </c>
      <c r="H2080">
        <v>2.0616835849191002</v>
      </c>
      <c r="I2080">
        <v>-61.060233777859999</v>
      </c>
      <c r="J2080">
        <v>4.5577348598111502</v>
      </c>
      <c r="K2080">
        <v>134.062335413624</v>
      </c>
      <c r="L2080">
        <v>149.36714016936901</v>
      </c>
      <c r="M2080">
        <v>49.2949779523139</v>
      </c>
      <c r="N2080">
        <v>1.09338082948638</v>
      </c>
      <c r="O2080">
        <v>98.163733741392505</v>
      </c>
      <c r="P2080">
        <v>22.5503984997655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Row],[Ticker]],[1]!Table2[[Symbol]:[Industry]],2,FALSE),"-")</f>
        <v>-</v>
      </c>
      <c r="D2081" t="s">
        <v>1656</v>
      </c>
      <c r="E2081">
        <v>319.171027199999</v>
      </c>
      <c r="F2081">
        <v>59.06</v>
      </c>
      <c r="G2081">
        <v>-10.073672675245501</v>
      </c>
      <c r="H2081">
        <v>-7.1760527566831396</v>
      </c>
      <c r="I2081">
        <v>-4.3917815632033204</v>
      </c>
      <c r="J2081">
        <v>-5.6934960859354202</v>
      </c>
      <c r="K2081">
        <v>61.096233713984901</v>
      </c>
      <c r="L2081">
        <v>57.3638460031611</v>
      </c>
      <c r="M2081">
        <v>55.8285238094657</v>
      </c>
      <c r="N2081">
        <v>1.99998761276009</v>
      </c>
      <c r="O2081">
        <v>9.8882492380629898</v>
      </c>
      <c r="P2081">
        <v>24.310671437591999</v>
      </c>
      <c r="Q2081">
        <v>-2.0749357399728999E-2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Row],[Ticker]],[1]!Table2[[Symbol]:[Industry]],2,FALSE),"-")</f>
        <v>-</v>
      </c>
      <c r="D2082" t="s">
        <v>287</v>
      </c>
      <c r="E2082">
        <v>318.98241359999997</v>
      </c>
      <c r="F2082">
        <v>215.4</v>
      </c>
      <c r="G2082">
        <v>-58.116606410855297</v>
      </c>
      <c r="H2082">
        <v>-7.1987047023488397</v>
      </c>
      <c r="I2082">
        <v>-38.123178784804203</v>
      </c>
      <c r="J2082">
        <v>-3.0839049903100602</v>
      </c>
      <c r="K2082">
        <v>237.94183947475301</v>
      </c>
      <c r="L2082">
        <v>267.36198305187099</v>
      </c>
      <c r="M2082">
        <v>19.790640611108099</v>
      </c>
      <c r="N2082">
        <v>1.15524499620191</v>
      </c>
      <c r="O2082">
        <v>66.6666666666666</v>
      </c>
      <c r="P2082">
        <v>11.896103896103799</v>
      </c>
      <c r="Q2082">
        <v>3.1517634198863997E-2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Row],[Ticker]],[1]!Table2[[Symbol]:[Industry]],2,FALSE),"-")</f>
        <v>-</v>
      </c>
      <c r="D2083" t="s">
        <v>258</v>
      </c>
      <c r="E2083">
        <v>318.9776</v>
      </c>
      <c r="F2083">
        <v>270.32</v>
      </c>
      <c r="G2083">
        <v>-15.9308870679072</v>
      </c>
      <c r="H2083">
        <v>7.80929848755805</v>
      </c>
      <c r="I2083">
        <v>-24.994156251290899</v>
      </c>
      <c r="J2083">
        <v>-6.8972485347002799</v>
      </c>
      <c r="K2083">
        <v>259.98863587548698</v>
      </c>
      <c r="L2083">
        <v>251.29087054386801</v>
      </c>
      <c r="M2083">
        <v>51.1930715869834</v>
      </c>
      <c r="N2083">
        <v>1.2361069047370301</v>
      </c>
      <c r="O2083">
        <v>22.706422018348601</v>
      </c>
      <c r="P2083">
        <v>31.223300970873701</v>
      </c>
      <c r="Q2083">
        <v>-2.1118009763668E-2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Row],[Ticker]],[1]!Table2[[Symbol]:[Industry]],2,FALSE),"-")</f>
        <v>-</v>
      </c>
      <c r="D2084" t="s">
        <v>60</v>
      </c>
      <c r="E2084">
        <v>318.32662399999998</v>
      </c>
      <c r="F2084">
        <v>38.36</v>
      </c>
      <c r="G2084">
        <v>-78.210320423726401</v>
      </c>
      <c r="H2084">
        <v>-9.6823875613259496</v>
      </c>
      <c r="I2084">
        <v>-68.3210752405747</v>
      </c>
      <c r="J2084">
        <v>-0.77183601145022096</v>
      </c>
      <c r="K2084">
        <v>40.887308584714098</v>
      </c>
      <c r="L2084">
        <v>56.451577460939902</v>
      </c>
      <c r="M2084">
        <v>47.336763297730798</v>
      </c>
      <c r="N2084">
        <v>0.96371186218595395</v>
      </c>
      <c r="O2084">
        <v>142.30969760166801</v>
      </c>
      <c r="P2084">
        <v>10.229885057471201</v>
      </c>
      <c r="Q2084">
        <v>3.9656474663329999E-2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Row],[Ticker]],[1]!Table2[[Symbol]:[Industry]],2,FALSE),"-")</f>
        <v>-</v>
      </c>
      <c r="D2085" t="s">
        <v>198</v>
      </c>
      <c r="E2085">
        <v>318.22842600000001</v>
      </c>
      <c r="F2085">
        <v>808.8</v>
      </c>
      <c r="G2085">
        <v>52.331000552751298</v>
      </c>
      <c r="H2085">
        <v>0.61288866222539795</v>
      </c>
      <c r="I2085">
        <v>9.6515645028855896</v>
      </c>
      <c r="J2085">
        <v>8.3031993406854792</v>
      </c>
      <c r="K2085">
        <v>763.66491147214401</v>
      </c>
      <c r="L2085">
        <v>680.310554650776</v>
      </c>
      <c r="M2085">
        <v>66.060266948496704</v>
      </c>
      <c r="N2085">
        <v>1.3051863554319101</v>
      </c>
      <c r="O2085">
        <v>16.128832838773398</v>
      </c>
      <c r="P2085">
        <v>83.609534619750207</v>
      </c>
      <c r="Q2085">
        <v>5.0027483831160999E-2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Row],[Ticker]],[1]!Table2[[Symbol]:[Industry]],2,FALSE),"-")</f>
        <v>-</v>
      </c>
      <c r="D2086" t="s">
        <v>924</v>
      </c>
      <c r="E2086">
        <v>318.18431012999997</v>
      </c>
      <c r="F2086">
        <v>94.11</v>
      </c>
      <c r="G2086">
        <v>43.563012306036001</v>
      </c>
      <c r="H2086">
        <v>-5.7571929005918001</v>
      </c>
      <c r="I2086">
        <v>18.359702789988699</v>
      </c>
      <c r="J2086">
        <v>-0.34633195378353598</v>
      </c>
      <c r="K2086">
        <v>87.594597629565897</v>
      </c>
      <c r="L2086">
        <v>78.284499396733196</v>
      </c>
      <c r="M2086">
        <v>74.363876490738704</v>
      </c>
      <c r="N2086">
        <v>2.3590545775506202</v>
      </c>
      <c r="O2086">
        <v>26.128997981085899</v>
      </c>
      <c r="P2086">
        <v>106.83516483516399</v>
      </c>
      <c r="Q2086">
        <v>9.5859027980759997E-3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Row],[Ticker]],[1]!Table2[[Symbol]:[Industry]],2,FALSE),"-")</f>
        <v>-</v>
      </c>
      <c r="E2087">
        <v>317.7194154</v>
      </c>
      <c r="F2087">
        <v>41.33</v>
      </c>
      <c r="G2087">
        <v>426.22947304852102</v>
      </c>
      <c r="H2087">
        <v>78.108831076666803</v>
      </c>
      <c r="I2087">
        <v>158.13922694809401</v>
      </c>
      <c r="J2087">
        <v>5.9664481539916299</v>
      </c>
      <c r="K2087">
        <v>25.677842511890301</v>
      </c>
      <c r="L2087">
        <v>14.671331770883899</v>
      </c>
      <c r="M2087">
        <v>99.999999978385404</v>
      </c>
      <c r="N2087">
        <v>1.4457015489659399</v>
      </c>
      <c r="O2087">
        <v>0</v>
      </c>
      <c r="P2087">
        <v>490.42857142857099</v>
      </c>
      <c r="Q2087">
        <v>0.142086062782214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Row],[Ticker]],[1]!Table2[[Symbol]:[Industry]],2,FALSE),"-")</f>
        <v>-</v>
      </c>
      <c r="D2088" t="s">
        <v>471</v>
      </c>
      <c r="E2088">
        <v>315.79971404999998</v>
      </c>
      <c r="F2088">
        <v>71.3</v>
      </c>
      <c r="G2088">
        <v>0.55769349878496699</v>
      </c>
      <c r="H2088">
        <v>-11.9416223898219</v>
      </c>
      <c r="I2088">
        <v>-19.7161552838297</v>
      </c>
      <c r="J2088">
        <v>-1.9855021344085</v>
      </c>
      <c r="K2088">
        <v>70.693110768421704</v>
      </c>
      <c r="L2088">
        <v>68.716226624183506</v>
      </c>
      <c r="M2088">
        <v>50.243686680308102</v>
      </c>
      <c r="N2088">
        <v>1.5408909046287</v>
      </c>
      <c r="O2088">
        <v>20.617110799438901</v>
      </c>
      <c r="P2088">
        <v>40.631163708086703</v>
      </c>
      <c r="Q2088">
        <v>5.2253044005174998E-2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Row],[Ticker]],[1]!Table2[[Symbol]:[Industry]],2,FALSE),"-")</f>
        <v>-</v>
      </c>
      <c r="D2089" t="s">
        <v>608</v>
      </c>
      <c r="E2089">
        <v>315.47054364000002</v>
      </c>
      <c r="F2089">
        <v>219.8</v>
      </c>
      <c r="G2089">
        <v>28.751094491711399</v>
      </c>
      <c r="H2089">
        <v>-3.9729281018664802</v>
      </c>
      <c r="I2089">
        <v>40.215486386748999</v>
      </c>
      <c r="J2089">
        <v>1.8701330498564099</v>
      </c>
      <c r="K2089">
        <v>219.790786140834</v>
      </c>
      <c r="M2089">
        <v>44.190453088654003</v>
      </c>
      <c r="N2089">
        <v>0.47510850745914601</v>
      </c>
      <c r="O2089">
        <v>24.658780709736099</v>
      </c>
      <c r="P2089">
        <v>62.814814814814802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Row],[Ticker]],[1]!Table2[[Symbol]:[Industry]],2,FALSE),"-")</f>
        <v>-</v>
      </c>
      <c r="D2090" t="s">
        <v>198</v>
      </c>
      <c r="E2090">
        <v>314.96282463799997</v>
      </c>
      <c r="F2090">
        <v>147.26</v>
      </c>
      <c r="G2090">
        <v>167.62150182519201</v>
      </c>
      <c r="H2090">
        <v>2.3355305274112399</v>
      </c>
      <c r="I2090">
        <v>43.924647479557798</v>
      </c>
      <c r="J2090">
        <v>3.8552297263409301</v>
      </c>
      <c r="K2090">
        <v>145.49183022967401</v>
      </c>
      <c r="L2090">
        <v>112.977793240932</v>
      </c>
      <c r="M2090">
        <v>43.138103388366197</v>
      </c>
      <c r="N2090">
        <v>0.83047704752413798</v>
      </c>
      <c r="O2090">
        <v>14.083933179410501</v>
      </c>
      <c r="P2090">
        <v>200.53061224489699</v>
      </c>
      <c r="Q2090">
        <v>8.0477570716538993E-2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Row],[Ticker]],[1]!Table2[[Symbol]:[Industry]],2,FALSE),"-")</f>
        <v>-</v>
      </c>
      <c r="D2091" t="s">
        <v>46</v>
      </c>
      <c r="E2091">
        <v>314.88349524</v>
      </c>
      <c r="F2091">
        <v>63.3</v>
      </c>
      <c r="G2091">
        <v>60.406809083353899</v>
      </c>
      <c r="H2091">
        <v>16.006864775122601</v>
      </c>
      <c r="I2091">
        <v>34.123998990809099</v>
      </c>
      <c r="J2091">
        <v>11.1961376992077</v>
      </c>
      <c r="K2091">
        <v>55.354773589093703</v>
      </c>
      <c r="L2091">
        <v>45.327162730330599</v>
      </c>
      <c r="M2091">
        <v>72.678454311825405</v>
      </c>
      <c r="N2091">
        <v>0.50652194611063495</v>
      </c>
      <c r="O2091">
        <v>5.8451816745655503</v>
      </c>
      <c r="P2091">
        <v>150.086157757146</v>
      </c>
      <c r="Q2091">
        <v>0.20855205974808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Row],[Ticker]],[1]!Table2[[Symbol]:[Industry]],2,FALSE),"-")</f>
        <v>-</v>
      </c>
      <c r="D2092" t="s">
        <v>1774</v>
      </c>
      <c r="E2092">
        <v>312.84032000000002</v>
      </c>
      <c r="F2092">
        <v>494</v>
      </c>
      <c r="G2092">
        <v>47.939807013757303</v>
      </c>
      <c r="H2092">
        <v>15.789023630888099</v>
      </c>
      <c r="I2092">
        <v>-18.8586776441817</v>
      </c>
      <c r="J2092">
        <v>-3.4119425595436699</v>
      </c>
      <c r="K2092">
        <v>477.26945195795503</v>
      </c>
      <c r="L2092">
        <v>434.43596922792398</v>
      </c>
      <c r="M2092">
        <v>48.044242697035401</v>
      </c>
      <c r="N2092">
        <v>0.37396579136581298</v>
      </c>
      <c r="O2092">
        <v>34.817813765182102</v>
      </c>
      <c r="P2092">
        <v>93.044157874169599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Row],[Ticker]],[1]!Table2[[Symbol]:[Industry]],2,FALSE),"-")</f>
        <v>-</v>
      </c>
      <c r="D2093" t="s">
        <v>628</v>
      </c>
      <c r="E2093">
        <v>312.28845231999998</v>
      </c>
      <c r="F2093">
        <v>557.6</v>
      </c>
      <c r="G2093">
        <v>-13.6641692568856</v>
      </c>
      <c r="H2093">
        <v>1.23048043487537</v>
      </c>
      <c r="I2093">
        <v>-7.3467239824789203</v>
      </c>
      <c r="J2093">
        <v>-0.11815991603174</v>
      </c>
      <c r="K2093">
        <v>529.04067442935104</v>
      </c>
      <c r="L2093">
        <v>515.55960706418705</v>
      </c>
      <c r="M2093">
        <v>66.050502405282899</v>
      </c>
      <c r="N2093">
        <v>3.08809316215951</v>
      </c>
      <c r="O2093">
        <v>2.7259684361549299</v>
      </c>
      <c r="P2093">
        <v>20.954446854663701</v>
      </c>
      <c r="Q2093">
        <v>-7.2545685233951995E-2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Row],[Ticker]],[1]!Table2[[Symbol]:[Industry]],2,FALSE),"-")</f>
        <v>-</v>
      </c>
      <c r="D2094" t="s">
        <v>258</v>
      </c>
      <c r="E2094">
        <v>311.21393519999998</v>
      </c>
      <c r="F2094">
        <v>1302</v>
      </c>
      <c r="G2094">
        <v>14.271345257692699</v>
      </c>
      <c r="H2094">
        <v>-20.835738076789799</v>
      </c>
      <c r="I2094">
        <v>-38.714795393881602</v>
      </c>
      <c r="J2094">
        <v>-5.4404897778699803</v>
      </c>
      <c r="K2094">
        <v>1585.2710625396201</v>
      </c>
      <c r="L2094">
        <v>1519.3037221415</v>
      </c>
      <c r="M2094">
        <v>31.548206323805701</v>
      </c>
      <c r="N2094">
        <v>2.95593648376249</v>
      </c>
      <c r="O2094">
        <v>76.651305683563706</v>
      </c>
      <c r="P2094">
        <v>43.787962451684102</v>
      </c>
      <c r="Q2094">
        <v>0.15763320433814901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Row],[Ticker]],[1]!Table2[[Symbol]:[Industry]],2,FALSE),"-")</f>
        <v>-</v>
      </c>
      <c r="D2095" t="s">
        <v>183</v>
      </c>
      <c r="E2095">
        <v>311.05590000000001</v>
      </c>
      <c r="F2095">
        <v>300</v>
      </c>
      <c r="G2095">
        <v>146.66479830775</v>
      </c>
      <c r="H2095">
        <v>13.0687583515846</v>
      </c>
      <c r="I2095">
        <v>38.999911837841097</v>
      </c>
      <c r="J2095">
        <v>0.49133755341385799</v>
      </c>
      <c r="K2095">
        <v>275.194984252815</v>
      </c>
      <c r="L2095">
        <v>220.17211700867099</v>
      </c>
      <c r="M2095">
        <v>63.863334509978799</v>
      </c>
      <c r="N2095">
        <v>0.28815935079306498</v>
      </c>
      <c r="O2095">
        <v>9.3333333333333197</v>
      </c>
      <c r="P2095">
        <v>183.018867924528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Row],[Ticker]],[1]!Table2[[Symbol]:[Industry]],2,FALSE),"-")</f>
        <v>-</v>
      </c>
      <c r="D2096" t="s">
        <v>608</v>
      </c>
      <c r="E2096">
        <v>310.98110936</v>
      </c>
      <c r="F2096">
        <v>320.89999999999998</v>
      </c>
      <c r="G2096">
        <v>52.314470466257198</v>
      </c>
      <c r="H2096">
        <v>32.010650413357503</v>
      </c>
      <c r="I2096">
        <v>22.202658269286999</v>
      </c>
      <c r="J2096">
        <v>14.525007587083801</v>
      </c>
      <c r="K2096">
        <v>256.96429076599497</v>
      </c>
      <c r="L2096">
        <v>223.98119774269</v>
      </c>
      <c r="M2096">
        <v>78.120294706760902</v>
      </c>
      <c r="N2096">
        <v>0.52927094668117503</v>
      </c>
      <c r="O2096">
        <v>5.5936428794016901</v>
      </c>
      <c r="P2096">
        <v>109.738562091503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Row],[Ticker]],[1]!Table2[[Symbol]:[Industry]],2,FALSE),"-")</f>
        <v>-</v>
      </c>
      <c r="D2097" t="s">
        <v>513</v>
      </c>
      <c r="E2097">
        <v>310.19</v>
      </c>
      <c r="F2097">
        <v>3101.9</v>
      </c>
      <c r="G2097">
        <v>57.3315424035587</v>
      </c>
      <c r="H2097">
        <v>-18.4310314452424</v>
      </c>
      <c r="I2097">
        <v>-2.3668657051670499</v>
      </c>
      <c r="J2097">
        <v>2.2644015264778301</v>
      </c>
      <c r="K2097">
        <v>2910.38040377066</v>
      </c>
      <c r="L2097">
        <v>2464.6073142686</v>
      </c>
      <c r="M2097">
        <v>49.9528570978297</v>
      </c>
      <c r="N2097">
        <v>0.29031502990483699</v>
      </c>
      <c r="O2097">
        <v>21.216028885521698</v>
      </c>
      <c r="P2097">
        <v>106.655562958028</v>
      </c>
      <c r="Q2097">
        <v>6.5820547453786002E-2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Row],[Ticker]],[1]!Table2[[Symbol]:[Industry]],2,FALSE),"-")</f>
        <v>-</v>
      </c>
      <c r="D2098" t="s">
        <v>513</v>
      </c>
      <c r="E2098">
        <v>310.014792</v>
      </c>
      <c r="F2098">
        <v>345</v>
      </c>
      <c r="G2098">
        <v>218.275862301204</v>
      </c>
      <c r="H2098">
        <v>-4.3526763904353896</v>
      </c>
      <c r="I2098">
        <v>-32.468018512610698</v>
      </c>
      <c r="J2098">
        <v>-6.3392514415586998</v>
      </c>
      <c r="K2098">
        <v>360.95139370086099</v>
      </c>
      <c r="L2098">
        <v>328.13819577235898</v>
      </c>
      <c r="M2098">
        <v>40.941121156379303</v>
      </c>
      <c r="N2098">
        <v>0.76637563749085202</v>
      </c>
      <c r="O2098">
        <v>52.840579710144901</v>
      </c>
      <c r="P2098">
        <v>244.58649620455401</v>
      </c>
      <c r="Q2098">
        <v>0.263267862228375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Row],[Ticker]],[1]!Table2[[Symbol]:[Industry]],2,FALSE),"-")</f>
        <v>-</v>
      </c>
      <c r="D2099" t="s">
        <v>133</v>
      </c>
      <c r="E2099">
        <v>307.74584399999998</v>
      </c>
      <c r="F2099">
        <v>196.6</v>
      </c>
      <c r="G2099">
        <v>20.3510594946355</v>
      </c>
      <c r="H2099">
        <v>-9.3019527787172507</v>
      </c>
      <c r="I2099">
        <v>-20.144893260721201</v>
      </c>
      <c r="J2099">
        <v>-1.7641208102919299</v>
      </c>
      <c r="K2099">
        <v>202.25557774492199</v>
      </c>
      <c r="L2099">
        <v>190.42001465336801</v>
      </c>
      <c r="M2099">
        <v>49.737594238859302</v>
      </c>
      <c r="N2099">
        <v>0.480194493055488</v>
      </c>
      <c r="O2099">
        <v>43.921668362156602</v>
      </c>
      <c r="P2099">
        <v>56.778309409888301</v>
      </c>
      <c r="Q2099">
        <v>0.22359821236838201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Row],[Ticker]],[1]!Table2[[Symbol]:[Industry]],2,FALSE),"-")</f>
        <v>-</v>
      </c>
      <c r="E2100">
        <v>307.64482032500001</v>
      </c>
      <c r="F2100">
        <v>136.75</v>
      </c>
      <c r="G2100">
        <v>52.097715737876001</v>
      </c>
      <c r="H2100">
        <v>26.628388502255099</v>
      </c>
      <c r="I2100">
        <v>63.562107632913602</v>
      </c>
      <c r="J2100">
        <v>5.2108622729385701</v>
      </c>
      <c r="K2100">
        <v>115.863761623524</v>
      </c>
      <c r="M2100">
        <v>61.255856189864602</v>
      </c>
      <c r="N2100">
        <v>0.66752168992832805</v>
      </c>
      <c r="O2100">
        <v>7.4954296160877503</v>
      </c>
      <c r="P2100">
        <v>108.048075460216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Row],[Ticker]],[1]!Table2[[Symbol]:[Industry]],2,FALSE),"-")</f>
        <v>-</v>
      </c>
      <c r="D2101" t="s">
        <v>533</v>
      </c>
      <c r="E2101">
        <v>307.47431951999999</v>
      </c>
      <c r="F2101">
        <v>237.84</v>
      </c>
      <c r="G2101">
        <v>135.48353230468399</v>
      </c>
      <c r="H2101">
        <v>-1.0656222794392001</v>
      </c>
      <c r="I2101">
        <v>52.882954042462998</v>
      </c>
      <c r="J2101">
        <v>2.3381603917260501</v>
      </c>
      <c r="K2101">
        <v>229.116520349268</v>
      </c>
      <c r="L2101">
        <v>178.245726980341</v>
      </c>
      <c r="M2101">
        <v>45.9814476495878</v>
      </c>
      <c r="N2101">
        <v>0.45824853719606801</v>
      </c>
      <c r="O2101">
        <v>16.8853010427177</v>
      </c>
      <c r="P2101">
        <v>171.506849315068</v>
      </c>
      <c r="Q2101">
        <v>0.116075230614824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Row],[Ticker]],[1]!Table2[[Symbol]:[Industry]],2,FALSE),"-")</f>
        <v>-</v>
      </c>
      <c r="D2102" t="s">
        <v>686</v>
      </c>
      <c r="E2102">
        <v>307.28839265599998</v>
      </c>
      <c r="F2102">
        <v>20.83</v>
      </c>
      <c r="G2102">
        <v>42.353333707985698</v>
      </c>
      <c r="H2102">
        <v>4.2638407771042104</v>
      </c>
      <c r="I2102">
        <v>-4.9253976811359603</v>
      </c>
      <c r="J2102">
        <v>3.8188086179646898</v>
      </c>
      <c r="K2102">
        <v>20.405529674239698</v>
      </c>
      <c r="L2102">
        <v>18.7930426035708</v>
      </c>
      <c r="M2102">
        <v>50.5894886809672</v>
      </c>
      <c r="N2102">
        <v>1.45519457659681</v>
      </c>
      <c r="O2102">
        <v>16.898703792606799</v>
      </c>
      <c r="P2102">
        <v>72.148760330578497</v>
      </c>
      <c r="Q2102">
        <v>-1.8373234618889001E-2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Row],[Ticker]],[1]!Table2[[Symbol]:[Industry]],2,FALSE),"-")</f>
        <v>-</v>
      </c>
      <c r="D2103" t="s">
        <v>1124</v>
      </c>
      <c r="E2103">
        <v>306.67500000000001</v>
      </c>
      <c r="F2103">
        <v>13.05</v>
      </c>
      <c r="G2103">
        <v>10.338580756335601</v>
      </c>
      <c r="H2103">
        <v>1.83077033341089</v>
      </c>
      <c r="I2103">
        <v>-23.267294639891599</v>
      </c>
      <c r="J2103">
        <v>-2.20226514018883</v>
      </c>
      <c r="K2103">
        <v>12.5308146952</v>
      </c>
      <c r="L2103">
        <v>12.0296658389935</v>
      </c>
      <c r="M2103">
        <v>53.2718967363245</v>
      </c>
      <c r="N2103">
        <v>1.1478353147098299</v>
      </c>
      <c r="O2103">
        <v>35.249042145593798</v>
      </c>
      <c r="P2103">
        <v>54.437869822485197</v>
      </c>
      <c r="Q2103">
        <v>4.7071404643755997E-2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Row],[Ticker]],[1]!Table2[[Symbol]:[Industry]],2,FALSE),"-")</f>
        <v>-</v>
      </c>
      <c r="D2104" t="s">
        <v>258</v>
      </c>
      <c r="E2104">
        <v>305.52478443000001</v>
      </c>
      <c r="F2104">
        <v>55.17</v>
      </c>
      <c r="G2104">
        <v>141.72055518047</v>
      </c>
      <c r="H2104">
        <v>4.7186288955956401</v>
      </c>
      <c r="I2104">
        <v>-6.7121769357921597</v>
      </c>
      <c r="J2104">
        <v>-2.6123204085076099</v>
      </c>
      <c r="K2104">
        <v>54.248532975740602</v>
      </c>
      <c r="L2104">
        <v>47.228892461554501</v>
      </c>
      <c r="M2104">
        <v>53.253551073285003</v>
      </c>
      <c r="N2104">
        <v>1.1659634082774399</v>
      </c>
      <c r="O2104">
        <v>26.427406199021199</v>
      </c>
      <c r="P2104">
        <v>176.95783132530099</v>
      </c>
      <c r="Q2104">
        <v>4.8617496211413001E-2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Row],[Ticker]],[1]!Table2[[Symbol]:[Industry]],2,FALSE),"-")</f>
        <v>-</v>
      </c>
      <c r="E2105">
        <v>305.19040000000001</v>
      </c>
      <c r="F2105">
        <v>72.319999999999993</v>
      </c>
      <c r="G2105">
        <v>197.558600310711</v>
      </c>
      <c r="H2105">
        <v>-6.9323875613259496</v>
      </c>
      <c r="I2105">
        <v>100.841202071615</v>
      </c>
      <c r="J2105">
        <v>11.1469412090175</v>
      </c>
      <c r="K2105">
        <v>64.966982204189605</v>
      </c>
      <c r="L2105">
        <v>51.182060802482901</v>
      </c>
      <c r="M2105">
        <v>74.250551330874202</v>
      </c>
      <c r="N2105">
        <v>1.3074807960441499</v>
      </c>
      <c r="O2105">
        <v>3.06969026548673</v>
      </c>
      <c r="P2105">
        <v>238.101916783543</v>
      </c>
      <c r="Q2105">
        <v>0.16021098742693701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Row],[Ticker]],[1]!Table2[[Symbol]:[Industry]],2,FALSE),"-")</f>
        <v>-</v>
      </c>
      <c r="E2106">
        <v>305.17941315899998</v>
      </c>
      <c r="F2106">
        <v>2.93</v>
      </c>
      <c r="G2106">
        <v>27.8998924124392</v>
      </c>
      <c r="H2106">
        <v>20.397399672716599</v>
      </c>
      <c r="I2106">
        <v>-10.9455327884545</v>
      </c>
      <c r="J2106">
        <v>-3.55819734357866</v>
      </c>
      <c r="K2106">
        <v>2.5978058290491099</v>
      </c>
      <c r="L2106">
        <v>2.3746981319488101</v>
      </c>
      <c r="M2106">
        <v>74.014026203024102</v>
      </c>
      <c r="N2106">
        <v>1.6721061336666401</v>
      </c>
      <c r="O2106">
        <v>16.723549488054498</v>
      </c>
      <c r="P2106">
        <v>89.0322580645161</v>
      </c>
      <c r="Q2106">
        <v>-5.3502480067194998E-2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Row],[Ticker]],[1]!Table2[[Symbol]:[Industry]],2,FALSE),"-")</f>
        <v>-</v>
      </c>
      <c r="D2107" t="s">
        <v>513</v>
      </c>
      <c r="E2107">
        <v>304.5</v>
      </c>
      <c r="F2107">
        <v>2.9</v>
      </c>
      <c r="G2107">
        <v>32.289160296123796</v>
      </c>
      <c r="H2107">
        <v>-5.2574813668686797</v>
      </c>
      <c r="I2107">
        <v>-14.3997056819791</v>
      </c>
      <c r="J2107">
        <v>-1.8574375539819299</v>
      </c>
      <c r="K2107">
        <v>2.7164654159320398</v>
      </c>
      <c r="L2107">
        <v>2.5013565478330499</v>
      </c>
      <c r="M2107">
        <v>49.735236081614502</v>
      </c>
      <c r="N2107">
        <v>2.2276651738813</v>
      </c>
      <c r="O2107">
        <v>29.4220833833954</v>
      </c>
      <c r="P2107">
        <v>67.410893877222605</v>
      </c>
      <c r="Q2107">
        <v>3.085091830311E-3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Row],[Ticker]],[1]!Table2[[Symbol]:[Industry]],2,FALSE),"-")</f>
        <v>-</v>
      </c>
      <c r="D2108" t="s">
        <v>548</v>
      </c>
      <c r="E2108">
        <v>304.47787499999998</v>
      </c>
      <c r="F2108">
        <v>234</v>
      </c>
      <c r="G2108">
        <v>99.618822722007195</v>
      </c>
      <c r="H2108">
        <v>12.0467965683192</v>
      </c>
      <c r="I2108">
        <v>8.5064200897368192</v>
      </c>
      <c r="J2108">
        <v>10.168588584661601</v>
      </c>
      <c r="K2108">
        <v>180.210375602895</v>
      </c>
      <c r="L2108">
        <v>168.61714553962901</v>
      </c>
      <c r="M2108">
        <v>81.092118902343898</v>
      </c>
      <c r="N2108">
        <v>2.7206178357229098</v>
      </c>
      <c r="O2108">
        <v>2.2222222222222099</v>
      </c>
      <c r="P2108">
        <v>126.854095976732</v>
      </c>
      <c r="Q2108">
        <v>3.7089086376811999E-2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Row],[Ticker]],[1]!Table2[[Symbol]:[Industry]],2,FALSE),"-")</f>
        <v>-</v>
      </c>
      <c r="D2109" t="s">
        <v>393</v>
      </c>
      <c r="E2109">
        <v>304.186187835</v>
      </c>
      <c r="F2109">
        <v>133.05000000000001</v>
      </c>
      <c r="G2109">
        <v>19.337970365943601</v>
      </c>
      <c r="H2109">
        <v>-15.3543756078814</v>
      </c>
      <c r="I2109">
        <v>30.802362260981202</v>
      </c>
      <c r="J2109">
        <v>4.6679638674447501</v>
      </c>
      <c r="K2109">
        <v>122.893662053056</v>
      </c>
      <c r="M2109">
        <v>47.708722428405103</v>
      </c>
      <c r="O2109">
        <v>31.4543404735061</v>
      </c>
      <c r="P2109">
        <v>93.809176984705005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Row],[Ticker]],[1]!Table2[[Symbol]:[Industry]],2,FALSE),"-")</f>
        <v>-</v>
      </c>
      <c r="D2110" t="s">
        <v>1448</v>
      </c>
      <c r="E2110">
        <v>304.163116</v>
      </c>
      <c r="F2110">
        <v>171.7</v>
      </c>
      <c r="G2110">
        <v>27.5424126916318</v>
      </c>
      <c r="H2110">
        <v>23.000277195121001</v>
      </c>
      <c r="I2110">
        <v>-7.1635828675162401</v>
      </c>
      <c r="J2110">
        <v>9.8968139325326696</v>
      </c>
      <c r="K2110">
        <v>146.61225832567999</v>
      </c>
      <c r="L2110">
        <v>136.47672135168</v>
      </c>
      <c r="M2110">
        <v>76.918715170878798</v>
      </c>
      <c r="N2110">
        <v>2.7787741487703999</v>
      </c>
      <c r="O2110">
        <v>7.7460687245195201</v>
      </c>
      <c r="P2110">
        <v>76.919113858835601</v>
      </c>
      <c r="Q2110">
        <v>5.7493569063708998E-2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Row],[Ticker]],[1]!Table2[[Symbol]:[Industry]],2,FALSE),"-")</f>
        <v>-</v>
      </c>
      <c r="D2111" t="s">
        <v>21</v>
      </c>
      <c r="E2111">
        <v>303.76801329</v>
      </c>
      <c r="F2111">
        <v>135.1</v>
      </c>
      <c r="G2111">
        <v>-19.385426147117499</v>
      </c>
      <c r="H2111">
        <v>19.843627329650801</v>
      </c>
      <c r="I2111">
        <v>-29.8242155765946</v>
      </c>
      <c r="J2111">
        <v>-2.68169268938381</v>
      </c>
      <c r="K2111">
        <v>126.81559271041201</v>
      </c>
      <c r="L2111">
        <v>126.038269232963</v>
      </c>
      <c r="M2111">
        <v>46.315732326566</v>
      </c>
      <c r="N2111">
        <v>2.1020774999935301</v>
      </c>
      <c r="O2111">
        <v>29.3486306439674</v>
      </c>
      <c r="P2111">
        <v>43.723404255319103</v>
      </c>
      <c r="Q2111">
        <v>0.13166257557999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Row],[Ticker]],[1]!Table2[[Symbol]:[Industry]],2,FALSE),"-")</f>
        <v>-</v>
      </c>
      <c r="D2112" t="s">
        <v>931</v>
      </c>
      <c r="E2112">
        <v>303.33974999999998</v>
      </c>
      <c r="F2112">
        <v>304.10000000000002</v>
      </c>
      <c r="G2112">
        <v>49.979221169113501</v>
      </c>
      <c r="H2112">
        <v>-0.37327936913791698</v>
      </c>
      <c r="I2112">
        <v>50.5603394439581</v>
      </c>
      <c r="J2112">
        <v>1.25019842677854</v>
      </c>
      <c r="K2112">
        <v>286.46525992602301</v>
      </c>
      <c r="L2112">
        <v>226.968685782406</v>
      </c>
      <c r="M2112">
        <v>56.407945193990898</v>
      </c>
      <c r="N2112">
        <v>3.4083550465282698E-2</v>
      </c>
      <c r="O2112">
        <v>13.8770141400854</v>
      </c>
      <c r="P2112">
        <v>92.468354430379705</v>
      </c>
      <c r="Q2112">
        <v>7.7375107575405999E-2</v>
      </c>
    </row>
    <row r="2113" spans="1:17" hidden="1" x14ac:dyDescent="0.3">
      <c r="A2113" t="s">
        <v>4384</v>
      </c>
      <c r="B2113" t="s">
        <v>4385</v>
      </c>
      <c r="C2113" t="str">
        <f>IFERROR(VLOOKUP(Table1[[#This Row],[Ticker]],[1]!Table2[[Symbol]:[Industry]],2,FALSE),"-")</f>
        <v>-</v>
      </c>
      <c r="D2113" t="s">
        <v>198</v>
      </c>
      <c r="E2113">
        <v>302.690991344</v>
      </c>
      <c r="F2113">
        <v>214.88</v>
      </c>
      <c r="G2113">
        <v>-23.052584888453499</v>
      </c>
      <c r="H2113">
        <v>-7.4642782219181898</v>
      </c>
      <c r="I2113">
        <v>-26.052853578560601</v>
      </c>
      <c r="J2113">
        <v>1.67366562562802</v>
      </c>
      <c r="K2113">
        <v>209.102926534972</v>
      </c>
      <c r="L2113">
        <v>212.221566937208</v>
      </c>
      <c r="M2113">
        <v>56.988871583803899</v>
      </c>
      <c r="N2113">
        <v>0.99317893611635799</v>
      </c>
      <c r="O2113">
        <v>36.820551005212202</v>
      </c>
      <c r="P2113">
        <v>24.930232558139501</v>
      </c>
      <c r="Q2113">
        <v>-4.7142964571283003E-2</v>
      </c>
    </row>
    <row r="2114" spans="1:17" hidden="1" x14ac:dyDescent="0.3">
      <c r="A2114" t="s">
        <v>4386</v>
      </c>
      <c r="B2114" t="s">
        <v>4387</v>
      </c>
      <c r="C2114" t="str">
        <f>IFERROR(VLOOKUP(Table1[[#This Row],[Ticker]],[1]!Table2[[Symbol]:[Industry]],2,FALSE),"-")</f>
        <v>-</v>
      </c>
      <c r="D2114" t="s">
        <v>231</v>
      </c>
      <c r="E2114">
        <v>302.64877439999998</v>
      </c>
      <c r="F2114">
        <v>239.05</v>
      </c>
      <c r="G2114">
        <v>129.27580894920999</v>
      </c>
      <c r="H2114">
        <v>-5.5097806366823496</v>
      </c>
      <c r="I2114">
        <v>46.076006392898897</v>
      </c>
      <c r="J2114">
        <v>5.6971962601702204</v>
      </c>
      <c r="K2114">
        <v>211.40989271323701</v>
      </c>
      <c r="L2114">
        <v>157.353442254404</v>
      </c>
      <c r="M2114">
        <v>67.771746544742001</v>
      </c>
      <c r="N2114">
        <v>0.443430477757841</v>
      </c>
      <c r="O2114">
        <v>10.646308303702099</v>
      </c>
      <c r="P2114">
        <v>207.65765765765701</v>
      </c>
      <c r="Q2114">
        <v>0.177699419867657</v>
      </c>
    </row>
    <row r="2115" spans="1:17" hidden="1" x14ac:dyDescent="0.3">
      <c r="A2115" t="s">
        <v>4388</v>
      </c>
      <c r="B2115" t="s">
        <v>4389</v>
      </c>
      <c r="C2115" t="str">
        <f>IFERROR(VLOOKUP(Table1[[#This Row],[Ticker]],[1]!Table2[[Symbol]:[Industry]],2,FALSE),"-")</f>
        <v>-</v>
      </c>
      <c r="D2115" t="s">
        <v>924</v>
      </c>
      <c r="E2115">
        <v>302.34701447999998</v>
      </c>
      <c r="F2115">
        <v>4860.3999999999996</v>
      </c>
      <c r="G2115">
        <v>16.486909945990099</v>
      </c>
      <c r="H2115">
        <v>7.3532425917953796</v>
      </c>
      <c r="I2115">
        <v>9.7793990173282808</v>
      </c>
      <c r="J2115">
        <v>12.5013933963965</v>
      </c>
      <c r="K2115">
        <v>4128.7215143725198</v>
      </c>
      <c r="L2115">
        <v>3837.2653665308599</v>
      </c>
      <c r="M2115">
        <v>83.566210032211501</v>
      </c>
      <c r="N2115">
        <v>1.7555621865925199</v>
      </c>
      <c r="O2115">
        <v>2.4607028228129399</v>
      </c>
      <c r="P2115">
        <v>54.298412698412598</v>
      </c>
      <c r="Q2115">
        <v>4.7186083202820001E-2</v>
      </c>
    </row>
    <row r="2116" spans="1:17" hidden="1" x14ac:dyDescent="0.3">
      <c r="A2116" t="s">
        <v>4390</v>
      </c>
      <c r="B2116" t="s">
        <v>4391</v>
      </c>
      <c r="C2116" t="str">
        <f>IFERROR(VLOOKUP(Table1[[#This Row],[Ticker]],[1]!Table2[[Symbol]:[Industry]],2,FALSE),"-")</f>
        <v>-</v>
      </c>
      <c r="D2116" t="s">
        <v>127</v>
      </c>
      <c r="E2116">
        <v>302.14822500000002</v>
      </c>
      <c r="F2116">
        <v>294.75</v>
      </c>
      <c r="G2116">
        <v>146.22750756683001</v>
      </c>
      <c r="H2116">
        <v>9.9488515142226994</v>
      </c>
      <c r="I2116">
        <v>85.187690804717406</v>
      </c>
      <c r="J2116">
        <v>4.1946730774163896</v>
      </c>
      <c r="K2116">
        <v>257.67380124866497</v>
      </c>
      <c r="L2116">
        <v>190.77709012948401</v>
      </c>
      <c r="M2116">
        <v>70.925387854403695</v>
      </c>
      <c r="N2116">
        <v>0.69720432557174905</v>
      </c>
      <c r="O2116">
        <v>2.7989821882951702</v>
      </c>
      <c r="P2116">
        <v>216.425120772946</v>
      </c>
      <c r="Q2116">
        <v>0.153128710323546</v>
      </c>
    </row>
    <row r="2117" spans="1:17" hidden="1" x14ac:dyDescent="0.3">
      <c r="A2117" t="s">
        <v>4392</v>
      </c>
      <c r="B2117" t="s">
        <v>4393</v>
      </c>
      <c r="C2117" t="str">
        <f>IFERROR(VLOOKUP(Table1[[#This Row],[Ticker]],[1]!Table2[[Symbol]:[Industry]],2,FALSE),"-")</f>
        <v>-</v>
      </c>
      <c r="D2117" t="s">
        <v>138</v>
      </c>
      <c r="E2117">
        <v>301.24349073000002</v>
      </c>
      <c r="F2117">
        <v>266.7</v>
      </c>
      <c r="G2117">
        <v>228.81586409931199</v>
      </c>
      <c r="H2117">
        <v>-3.7947064019056498</v>
      </c>
      <c r="I2117">
        <v>-25.723434990768801</v>
      </c>
      <c r="J2117">
        <v>8.3282814836053696</v>
      </c>
      <c r="K2117">
        <v>263.240021646201</v>
      </c>
      <c r="L2117">
        <v>232.265682582712</v>
      </c>
      <c r="M2117">
        <v>57.327801164536197</v>
      </c>
      <c r="N2117">
        <v>1.0623838509588299</v>
      </c>
      <c r="O2117">
        <v>35.058117735282998</v>
      </c>
      <c r="P2117">
        <v>313.48837209302297</v>
      </c>
      <c r="Q2117">
        <v>0.20798415019055899</v>
      </c>
    </row>
    <row r="2118" spans="1:17" hidden="1" x14ac:dyDescent="0.3">
      <c r="A2118" t="s">
        <v>4394</v>
      </c>
      <c r="B2118" t="s">
        <v>4395</v>
      </c>
      <c r="C2118" t="str">
        <f>IFERROR(VLOOKUP(Table1[[#This Row],[Ticker]],[1]!Table2[[Symbol]:[Industry]],2,FALSE),"-")</f>
        <v>-</v>
      </c>
      <c r="D2118" t="s">
        <v>548</v>
      </c>
      <c r="E2118">
        <v>300.04460999999998</v>
      </c>
      <c r="F2118">
        <v>153.35</v>
      </c>
      <c r="G2118">
        <v>-54.567943844870697</v>
      </c>
      <c r="H2118">
        <v>12.0938229228677</v>
      </c>
      <c r="I2118">
        <v>-12.578819534154601</v>
      </c>
      <c r="J2118">
        <v>1.49744750348932</v>
      </c>
      <c r="K2118">
        <v>134.996460919459</v>
      </c>
      <c r="M2118">
        <v>73.927059964479</v>
      </c>
      <c r="N2118">
        <v>1.0145001643595399</v>
      </c>
      <c r="O2118">
        <v>53.8963156178676</v>
      </c>
      <c r="P2118">
        <v>53.349999999999902</v>
      </c>
    </row>
    <row r="2119" spans="1:17" hidden="1" x14ac:dyDescent="0.3">
      <c r="A2119" t="s">
        <v>4396</v>
      </c>
      <c r="B2119" t="s">
        <v>4397</v>
      </c>
      <c r="C2119" t="str">
        <f>IFERROR(VLOOKUP(Table1[[#This Row],[Ticker]],[1]!Table2[[Symbol]:[Industry]],2,FALSE),"-")</f>
        <v>-</v>
      </c>
      <c r="D2119" t="s">
        <v>198</v>
      </c>
      <c r="E2119">
        <v>299.39792017500002</v>
      </c>
      <c r="F2119">
        <v>413.85</v>
      </c>
      <c r="G2119">
        <v>7.1678373109700102</v>
      </c>
      <c r="H2119">
        <v>-9.3361862206226505</v>
      </c>
      <c r="I2119">
        <v>-21.457998749822298</v>
      </c>
      <c r="J2119">
        <v>0.90340496290395</v>
      </c>
      <c r="K2119">
        <v>401.99800584031902</v>
      </c>
      <c r="L2119">
        <v>365.387316580679</v>
      </c>
      <c r="M2119">
        <v>55.0803476541289</v>
      </c>
      <c r="N2119">
        <v>0.87578258357796501</v>
      </c>
      <c r="O2119">
        <v>22.254440014497899</v>
      </c>
      <c r="P2119">
        <v>49.918493026625598</v>
      </c>
      <c r="Q2119">
        <v>7.7402859467239999E-3</v>
      </c>
    </row>
    <row r="2120" spans="1:17" hidden="1" x14ac:dyDescent="0.3">
      <c r="A2120" t="s">
        <v>4398</v>
      </c>
      <c r="B2120" t="s">
        <v>4399</v>
      </c>
      <c r="C2120" t="str">
        <f>IFERROR(VLOOKUP(Table1[[#This Row],[Ticker]],[1]!Table2[[Symbol]:[Industry]],2,FALSE),"-")</f>
        <v>-</v>
      </c>
      <c r="E2120">
        <v>298.87892799999997</v>
      </c>
      <c r="F2120">
        <v>184</v>
      </c>
      <c r="G2120">
        <v>89.525143222749406</v>
      </c>
      <c r="H2120">
        <v>12.192612438674001</v>
      </c>
      <c r="I2120">
        <v>1.05926980271088</v>
      </c>
      <c r="J2120">
        <v>7.6796111923797998E-3</v>
      </c>
      <c r="K2120">
        <v>168.753746131714</v>
      </c>
      <c r="L2120">
        <v>146.973756829389</v>
      </c>
      <c r="M2120">
        <v>80.784163056706205</v>
      </c>
      <c r="N2120">
        <v>1.7754545454545401</v>
      </c>
      <c r="O2120">
        <v>0.54347826086955597</v>
      </c>
      <c r="P2120">
        <v>129.99999999999901</v>
      </c>
      <c r="Q2120">
        <v>0.150485104674699</v>
      </c>
    </row>
    <row r="2121" spans="1:17" hidden="1" x14ac:dyDescent="0.3">
      <c r="A2121" t="s">
        <v>4400</v>
      </c>
      <c r="B2121" t="s">
        <v>4401</v>
      </c>
      <c r="C2121" t="str">
        <f>IFERROR(VLOOKUP(Table1[[#This Row],[Ticker]],[1]!Table2[[Symbol]:[Industry]],2,FALSE),"-")</f>
        <v>-</v>
      </c>
      <c r="D2121" t="s">
        <v>1615</v>
      </c>
      <c r="E2121">
        <v>298.66029759999998</v>
      </c>
      <c r="F2121">
        <v>272</v>
      </c>
      <c r="G2121">
        <v>-13.0480896601689</v>
      </c>
      <c r="H2121">
        <v>1.8532712027626499</v>
      </c>
      <c r="I2121">
        <v>-9.5627119134801504</v>
      </c>
      <c r="J2121">
        <v>-11.9924749303986</v>
      </c>
      <c r="K2121">
        <v>267.94865489347598</v>
      </c>
      <c r="L2121">
        <v>258.87558234277799</v>
      </c>
      <c r="M2121">
        <v>49.913715673983098</v>
      </c>
      <c r="N2121">
        <v>2.28747920383445</v>
      </c>
      <c r="O2121">
        <v>34.963235294117602</v>
      </c>
      <c r="P2121">
        <v>34.653465346534603</v>
      </c>
      <c r="Q2121">
        <v>9.1497365308381998E-2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Row],[Ticker]],[1]!Table2[[Symbol]:[Industry]],2,FALSE),"-")</f>
        <v>-</v>
      </c>
      <c r="D2122" t="s">
        <v>21</v>
      </c>
      <c r="E2122">
        <v>298.61753479999999</v>
      </c>
      <c r="F2122">
        <v>53.15</v>
      </c>
      <c r="G2122">
        <v>2.3818600433809798</v>
      </c>
      <c r="H2122">
        <v>-1.2755248162279</v>
      </c>
      <c r="I2122">
        <v>14.7879043331506</v>
      </c>
      <c r="J2122">
        <v>-7.4749924129160998</v>
      </c>
      <c r="K2122">
        <v>52.793302635329397</v>
      </c>
      <c r="L2122">
        <v>44.9902574626866</v>
      </c>
      <c r="M2122">
        <v>42.522183729846397</v>
      </c>
      <c r="N2122">
        <v>0.32937794954458</v>
      </c>
      <c r="O2122">
        <v>29.2568203198494</v>
      </c>
      <c r="P2122">
        <v>96.851851851851805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Row],[Ticker]],[1]!Table2[[Symbol]:[Industry]],2,FALSE),"-")</f>
        <v>-</v>
      </c>
      <c r="D2123" t="s">
        <v>60</v>
      </c>
      <c r="E2123">
        <v>298.60865699999999</v>
      </c>
      <c r="F2123">
        <v>319.39999999999998</v>
      </c>
      <c r="G2123">
        <v>-40.554156523836198</v>
      </c>
      <c r="H2123">
        <v>-0.86988756132594902</v>
      </c>
      <c r="I2123">
        <v>-25.0767085625567</v>
      </c>
      <c r="J2123">
        <v>-2.7477196856433799</v>
      </c>
      <c r="K2123">
        <v>317.39162746558401</v>
      </c>
      <c r="L2123">
        <v>337.82622894473599</v>
      </c>
      <c r="M2123">
        <v>45.179863012657002</v>
      </c>
      <c r="N2123">
        <v>1.0354054580808301</v>
      </c>
      <c r="O2123">
        <v>31.8096430807764</v>
      </c>
      <c r="P2123">
        <v>25.254901960784299</v>
      </c>
      <c r="Q2123">
        <v>7.0299603591087001E-2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Row],[Ticker]],[1]!Table2[[Symbol]:[Industry]],2,FALSE),"-")</f>
        <v>-</v>
      </c>
      <c r="D2124" t="s">
        <v>413</v>
      </c>
      <c r="E2124">
        <v>298.53414443999998</v>
      </c>
      <c r="F2124">
        <v>816.9</v>
      </c>
      <c r="G2124">
        <v>89.657641047079295</v>
      </c>
      <c r="H2124">
        <v>-2.7464998526764699</v>
      </c>
      <c r="I2124">
        <v>2.8711727910243798</v>
      </c>
      <c r="J2124">
        <v>0.192796588206223</v>
      </c>
      <c r="K2124">
        <v>784.97853260506804</v>
      </c>
      <c r="L2124">
        <v>695.42882427591906</v>
      </c>
      <c r="M2124">
        <v>54.020626833175399</v>
      </c>
      <c r="N2124">
        <v>0.84373871958800895</v>
      </c>
      <c r="O2124">
        <v>13.8633859713551</v>
      </c>
      <c r="P2124">
        <v>122.58855585831</v>
      </c>
      <c r="Q2124">
        <v>7.1146871697522998E-2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Row],[Ticker]],[1]!Table2[[Symbol]:[Industry]],2,FALSE),"-")</f>
        <v>-</v>
      </c>
      <c r="D2125" t="s">
        <v>732</v>
      </c>
      <c r="E2125">
        <v>298.53358683599998</v>
      </c>
      <c r="F2125">
        <v>11.91</v>
      </c>
      <c r="G2125">
        <v>-18.819659174108299</v>
      </c>
      <c r="H2125">
        <v>-2.84117134510972</v>
      </c>
      <c r="I2125">
        <v>-11.010147849637899</v>
      </c>
      <c r="J2125">
        <v>-1.8652811469285</v>
      </c>
      <c r="K2125">
        <v>11.8143842394042</v>
      </c>
      <c r="L2125">
        <v>11.561191544463799</v>
      </c>
      <c r="M2125">
        <v>70.589314799391403</v>
      </c>
      <c r="N2125">
        <v>3.02841688903897</v>
      </c>
      <c r="O2125">
        <v>11.6708648194794</v>
      </c>
      <c r="P2125">
        <v>25.368421052631501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Row],[Ticker]],[1]!Table2[[Symbol]:[Industry]],2,FALSE),"-")</f>
        <v>-</v>
      </c>
      <c r="D2126" t="s">
        <v>258</v>
      </c>
      <c r="E2126">
        <v>298.214</v>
      </c>
      <c r="F2126">
        <v>877.1</v>
      </c>
      <c r="G2126">
        <v>142.69503485718201</v>
      </c>
      <c r="H2126">
        <v>8.4827795337897403</v>
      </c>
      <c r="I2126">
        <v>36.612918758394201</v>
      </c>
      <c r="J2126">
        <v>-1.4034691225921501</v>
      </c>
      <c r="K2126">
        <v>820.66269898801397</v>
      </c>
      <c r="L2126">
        <v>664.57804179734501</v>
      </c>
      <c r="M2126">
        <v>59.3071267199659</v>
      </c>
      <c r="N2126">
        <v>0.48588598940658501</v>
      </c>
      <c r="O2126">
        <v>5.68920305552387</v>
      </c>
      <c r="P2126">
        <v>169.87692307692299</v>
      </c>
      <c r="Q2126">
        <v>0.16690557652101101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Row],[Ticker]],[1]!Table2[[Symbol]:[Industry]],2,FALSE),"-")</f>
        <v>-</v>
      </c>
      <c r="D2127" t="s">
        <v>287</v>
      </c>
      <c r="E2127">
        <v>298.19902215500002</v>
      </c>
      <c r="F2127">
        <v>136.24</v>
      </c>
      <c r="G2127">
        <v>-34.996960981098198</v>
      </c>
      <c r="H2127">
        <v>-1.39157123479532</v>
      </c>
      <c r="I2127">
        <v>-18.699453017486999</v>
      </c>
      <c r="J2127">
        <v>6.4933870337241997</v>
      </c>
      <c r="K2127">
        <v>127.85633554045501</v>
      </c>
      <c r="L2127">
        <v>137.84331557201301</v>
      </c>
      <c r="M2127">
        <v>42.541483263054602</v>
      </c>
      <c r="N2127">
        <v>1.58168159858771</v>
      </c>
      <c r="O2127">
        <v>43.129770992366403</v>
      </c>
      <c r="P2127">
        <v>49.714285714285701</v>
      </c>
      <c r="Q2127">
        <v>9.9416413082425006E-2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Row],[Ticker]],[1]!Table2[[Symbol]:[Industry]],2,FALSE),"-")</f>
        <v>-</v>
      </c>
      <c r="D2128" t="s">
        <v>167</v>
      </c>
      <c r="E2128">
        <v>298.06838193999999</v>
      </c>
      <c r="F2128">
        <v>284.60000000000002</v>
      </c>
      <c r="G2128">
        <v>-5.4613770031379296</v>
      </c>
      <c r="H2128">
        <v>6.6136247086126998</v>
      </c>
      <c r="I2128">
        <v>-12.5641216129847</v>
      </c>
      <c r="J2128">
        <v>7.59115490571783</v>
      </c>
      <c r="K2128">
        <v>266.91859653500399</v>
      </c>
      <c r="L2128">
        <v>260.861869597218</v>
      </c>
      <c r="M2128">
        <v>67.615539428628693</v>
      </c>
      <c r="N2128">
        <v>3.4040940174519099</v>
      </c>
      <c r="O2128">
        <v>14.687280393534699</v>
      </c>
      <c r="P2128">
        <v>23.739130434782599</v>
      </c>
      <c r="Q2128">
        <v>8.0116853195548995E-2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Row],[Ticker]],[1]!Table2[[Symbol]:[Industry]],2,FALSE),"-")</f>
        <v>-</v>
      </c>
      <c r="D2129" t="s">
        <v>1829</v>
      </c>
      <c r="E2129">
        <v>297.71197642499999</v>
      </c>
      <c r="F2129">
        <v>467.75</v>
      </c>
      <c r="G2129">
        <v>32.383174408778601</v>
      </c>
      <c r="H2129">
        <v>20.771434094724999</v>
      </c>
      <c r="I2129">
        <v>12.5193127908703</v>
      </c>
      <c r="J2129">
        <v>0.63227671874326097</v>
      </c>
      <c r="K2129">
        <v>422.40310185540898</v>
      </c>
      <c r="L2129">
        <v>360.55563434698303</v>
      </c>
      <c r="M2129">
        <v>53.784847071823201</v>
      </c>
      <c r="N2129">
        <v>1.1625118146547599</v>
      </c>
      <c r="O2129">
        <v>11.555318011758301</v>
      </c>
      <c r="P2129">
        <v>74.729174449010003</v>
      </c>
      <c r="Q2129">
        <v>2.7409546308404E-2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Row],[Ticker]],[1]!Table2[[Symbol]:[Industry]],2,FALSE),"-")</f>
        <v>-</v>
      </c>
      <c r="D2130" t="s">
        <v>130</v>
      </c>
      <c r="E2130">
        <v>297.57663200000002</v>
      </c>
      <c r="F2130">
        <v>586.15</v>
      </c>
      <c r="G2130">
        <v>615.65139141310499</v>
      </c>
      <c r="H2130">
        <v>-17.063286268870201</v>
      </c>
      <c r="I2130">
        <v>58.442745427016099</v>
      </c>
      <c r="J2130">
        <v>15.951517754548</v>
      </c>
      <c r="K2130">
        <v>479.13148744626199</v>
      </c>
      <c r="L2130">
        <v>335.286806175935</v>
      </c>
      <c r="M2130">
        <v>71.520965753666303</v>
      </c>
      <c r="N2130">
        <v>0.47637977976271201</v>
      </c>
      <c r="O2130">
        <v>28.328926042821799</v>
      </c>
      <c r="P2130">
        <v>674.30647291941796</v>
      </c>
      <c r="Q2130">
        <v>0.15441176014562999</v>
      </c>
    </row>
    <row r="2131" spans="1:17" hidden="1" x14ac:dyDescent="0.3">
      <c r="A2131" t="s">
        <v>4420</v>
      </c>
      <c r="B2131" t="s">
        <v>4421</v>
      </c>
      <c r="C2131" t="str">
        <f>IFERROR(VLOOKUP(Table1[[#This Row],[Ticker]],[1]!Table2[[Symbol]:[Industry]],2,FALSE),"-")</f>
        <v>-</v>
      </c>
      <c r="D2131" t="s">
        <v>198</v>
      </c>
      <c r="E2131">
        <v>297.5</v>
      </c>
      <c r="F2131">
        <v>595</v>
      </c>
      <c r="G2131">
        <v>8.8245012317848701</v>
      </c>
      <c r="H2131">
        <v>-0.154415533353918</v>
      </c>
      <c r="I2131">
        <v>-13.206337669399099</v>
      </c>
      <c r="J2131">
        <v>-4.2337742612501899</v>
      </c>
      <c r="K2131">
        <v>590.53127001554105</v>
      </c>
      <c r="L2131">
        <v>573.67338122898104</v>
      </c>
      <c r="M2131">
        <v>55.619476097941003</v>
      </c>
      <c r="N2131">
        <v>0.91820781317436095</v>
      </c>
      <c r="O2131">
        <v>28.571428571428498</v>
      </c>
      <c r="P2131">
        <v>47.350173353145102</v>
      </c>
      <c r="Q2131">
        <v>4.9365701167860002E-2</v>
      </c>
    </row>
    <row r="2132" spans="1:17" hidden="1" x14ac:dyDescent="0.3">
      <c r="A2132" t="s">
        <v>4422</v>
      </c>
      <c r="B2132" t="s">
        <v>4423</v>
      </c>
      <c r="C2132" t="str">
        <f>IFERROR(VLOOKUP(Table1[[#This Row],[Ticker]],[1]!Table2[[Symbol]:[Industry]],2,FALSE),"-")</f>
        <v>-</v>
      </c>
      <c r="D2132" t="s">
        <v>133</v>
      </c>
      <c r="E2132">
        <v>297.16764840000002</v>
      </c>
      <c r="F2132">
        <v>283.5</v>
      </c>
      <c r="G2132">
        <v>48.905682536699103</v>
      </c>
      <c r="H2132">
        <v>-4.82127645021483</v>
      </c>
      <c r="I2132">
        <v>-12.240378816130301</v>
      </c>
      <c r="J2132">
        <v>-1.1346494818258399</v>
      </c>
      <c r="K2132">
        <v>286.49955545703898</v>
      </c>
      <c r="L2132">
        <v>263.83222899336698</v>
      </c>
      <c r="M2132">
        <v>49.430248088340797</v>
      </c>
      <c r="N2132">
        <v>1.8294067741303901</v>
      </c>
      <c r="O2132">
        <v>14.285714285714199</v>
      </c>
      <c r="P2132">
        <v>95.517241379310306</v>
      </c>
      <c r="Q2132">
        <v>5.6576183498422999E-2</v>
      </c>
    </row>
    <row r="2133" spans="1:17" hidden="1" x14ac:dyDescent="0.3">
      <c r="A2133" t="s">
        <v>4424</v>
      </c>
      <c r="B2133" t="s">
        <v>4425</v>
      </c>
      <c r="C2133" t="str">
        <f>IFERROR(VLOOKUP(Table1[[#This Row],[Ticker]],[1]!Table2[[Symbol]:[Industry]],2,FALSE),"-")</f>
        <v>-</v>
      </c>
      <c r="D2133" t="s">
        <v>198</v>
      </c>
      <c r="E2133">
        <v>297.0061475</v>
      </c>
      <c r="F2133">
        <v>768.55</v>
      </c>
      <c r="G2133">
        <v>-30.097564298943599</v>
      </c>
      <c r="H2133">
        <v>2.5024016366466499E-2</v>
      </c>
      <c r="I2133">
        <v>-11.9613691836808</v>
      </c>
      <c r="J2133">
        <v>-3.2162068385411802</v>
      </c>
      <c r="K2133">
        <v>750.11909690507605</v>
      </c>
      <c r="L2133">
        <v>734.86092980011699</v>
      </c>
      <c r="M2133">
        <v>45.8398691478979</v>
      </c>
      <c r="N2133">
        <v>1.20561663531212</v>
      </c>
      <c r="O2133">
        <v>16.973521566586399</v>
      </c>
      <c r="P2133">
        <v>18.2384615384615</v>
      </c>
      <c r="Q2133">
        <v>2.4487047234695001E-2</v>
      </c>
    </row>
    <row r="2134" spans="1:17" hidden="1" x14ac:dyDescent="0.3">
      <c r="A2134" t="s">
        <v>4426</v>
      </c>
      <c r="B2134" t="s">
        <v>4427</v>
      </c>
      <c r="C2134" t="str">
        <f>IFERROR(VLOOKUP(Table1[[#This Row],[Ticker]],[1]!Table2[[Symbol]:[Industry]],2,FALSE),"-")</f>
        <v>-</v>
      </c>
      <c r="D2134" t="s">
        <v>46</v>
      </c>
      <c r="E2134">
        <v>296.9375</v>
      </c>
      <c r="F2134">
        <v>237.55</v>
      </c>
      <c r="G2134">
        <v>92.313219307658898</v>
      </c>
      <c r="H2134">
        <v>-0.270952583747465</v>
      </c>
      <c r="I2134">
        <v>23.224086384596198</v>
      </c>
      <c r="J2134">
        <v>-4.5993801168540696</v>
      </c>
      <c r="K2134">
        <v>209.822410248777</v>
      </c>
      <c r="L2134">
        <v>173.65062534087201</v>
      </c>
      <c r="M2134">
        <v>66.765903226788396</v>
      </c>
      <c r="N2134">
        <v>1.3628905718525901</v>
      </c>
      <c r="O2134">
        <v>7.2195327299515704</v>
      </c>
      <c r="P2134">
        <v>137.431284357821</v>
      </c>
      <c r="Q2134">
        <v>0.134639628453813</v>
      </c>
    </row>
    <row r="2135" spans="1:17" hidden="1" x14ac:dyDescent="0.3">
      <c r="A2135" t="s">
        <v>4428</v>
      </c>
      <c r="B2135" t="s">
        <v>4429</v>
      </c>
      <c r="C2135" t="str">
        <f>IFERROR(VLOOKUP(Table1[[#This Row],[Ticker]],[1]!Table2[[Symbol]:[Industry]],2,FALSE),"-")</f>
        <v>-</v>
      </c>
      <c r="D2135" t="s">
        <v>628</v>
      </c>
      <c r="E2135">
        <v>296.27379200000001</v>
      </c>
      <c r="F2135">
        <v>167.68</v>
      </c>
      <c r="G2135">
        <v>129.689366096649</v>
      </c>
      <c r="H2135">
        <v>8.4833464742237492</v>
      </c>
      <c r="I2135">
        <v>68.310502939803001</v>
      </c>
      <c r="J2135">
        <v>8.4676131229450604</v>
      </c>
      <c r="K2135">
        <v>147.883283334819</v>
      </c>
      <c r="L2135">
        <v>119.74406136883201</v>
      </c>
      <c r="M2135">
        <v>71.599789077295597</v>
      </c>
      <c r="N2135">
        <v>2.3703746340443601</v>
      </c>
      <c r="O2135">
        <v>4.8187022900763203</v>
      </c>
      <c r="P2135">
        <v>169.36546184738901</v>
      </c>
      <c r="Q2135">
        <v>0.120463663269449</v>
      </c>
    </row>
    <row r="2136" spans="1:17" hidden="1" x14ac:dyDescent="0.3">
      <c r="A2136" t="s">
        <v>4430</v>
      </c>
      <c r="B2136" t="s">
        <v>4431</v>
      </c>
      <c r="C2136" t="str">
        <f>IFERROR(VLOOKUP(Table1[[#This Row],[Ticker]],[1]!Table2[[Symbol]:[Industry]],2,FALSE),"-")</f>
        <v>-</v>
      </c>
      <c r="D2136" t="s">
        <v>46</v>
      </c>
      <c r="E2136">
        <v>296.207283115</v>
      </c>
      <c r="F2136">
        <v>55.85</v>
      </c>
      <c r="G2136">
        <v>-12.097954966744901</v>
      </c>
      <c r="H2136">
        <v>9.4541034119050096</v>
      </c>
      <c r="I2136">
        <v>-6.8191627046376899</v>
      </c>
      <c r="J2136">
        <v>0.98438129380205897</v>
      </c>
      <c r="K2136">
        <v>50.983099109317202</v>
      </c>
      <c r="L2136">
        <v>47.132426629526101</v>
      </c>
      <c r="M2136">
        <v>50.677186654716301</v>
      </c>
      <c r="N2136">
        <v>0.419404178367767</v>
      </c>
      <c r="O2136">
        <v>27.072515666965</v>
      </c>
      <c r="P2136">
        <v>61.649782923299497</v>
      </c>
      <c r="Q2136">
        <v>1.6922155986037999E-2</v>
      </c>
    </row>
    <row r="2137" spans="1:17" hidden="1" x14ac:dyDescent="0.3">
      <c r="A2137" t="s">
        <v>4432</v>
      </c>
      <c r="B2137" t="s">
        <v>4433</v>
      </c>
      <c r="C2137" t="str">
        <f>IFERROR(VLOOKUP(Table1[[#This Row],[Ticker]],[1]!Table2[[Symbol]:[Industry]],2,FALSE),"-")</f>
        <v>-</v>
      </c>
      <c r="D2137" t="s">
        <v>124</v>
      </c>
      <c r="E2137">
        <v>296.1190656</v>
      </c>
      <c r="F2137">
        <v>134.58000000000001</v>
      </c>
      <c r="G2137">
        <v>75.005746051773201</v>
      </c>
      <c r="H2137">
        <v>16.389041010102599</v>
      </c>
      <c r="I2137">
        <v>45.272734791211299</v>
      </c>
      <c r="J2137">
        <v>0.78292402411166695</v>
      </c>
      <c r="K2137">
        <v>113.419095083217</v>
      </c>
      <c r="L2137">
        <v>91.137979676601901</v>
      </c>
      <c r="M2137">
        <v>56.4669355733202</v>
      </c>
      <c r="N2137">
        <v>2.6000004001678798</v>
      </c>
      <c r="O2137">
        <v>22.9008768019022</v>
      </c>
      <c r="P2137">
        <v>116.019261637239</v>
      </c>
      <c r="Q2137">
        <v>2.9081042211752998E-2</v>
      </c>
    </row>
    <row r="2138" spans="1:17" hidden="1" x14ac:dyDescent="0.3">
      <c r="A2138" t="s">
        <v>4434</v>
      </c>
      <c r="B2138" t="s">
        <v>4435</v>
      </c>
      <c r="C2138" t="str">
        <f>IFERROR(VLOOKUP(Table1[[#This Row],[Ticker]],[1]!Table2[[Symbol]:[Industry]],2,FALSE),"-")</f>
        <v>-</v>
      </c>
      <c r="E2138">
        <v>295.845888</v>
      </c>
      <c r="F2138">
        <v>819.2</v>
      </c>
      <c r="G2138">
        <v>-22.614431371704601</v>
      </c>
      <c r="H2138">
        <v>19.7560182357755</v>
      </c>
      <c r="I2138">
        <v>-26.3797193301269</v>
      </c>
      <c r="J2138">
        <v>16.017484512106002</v>
      </c>
      <c r="K2138">
        <v>747.32057517955104</v>
      </c>
      <c r="L2138">
        <v>823.57985306201294</v>
      </c>
      <c r="M2138">
        <v>59.356887049372602</v>
      </c>
      <c r="N2138">
        <v>2.0381856139684902</v>
      </c>
      <c r="O2138">
        <v>33.642578124999901</v>
      </c>
      <c r="P2138">
        <v>53.984962406015001</v>
      </c>
      <c r="Q2138">
        <v>0.12722265312365699</v>
      </c>
    </row>
    <row r="2139" spans="1:17" hidden="1" x14ac:dyDescent="0.3">
      <c r="A2139" t="s">
        <v>4436</v>
      </c>
      <c r="B2139" t="s">
        <v>4437</v>
      </c>
      <c r="C2139" t="str">
        <f>IFERROR(VLOOKUP(Table1[[#This Row],[Ticker]],[1]!Table2[[Symbol]:[Industry]],2,FALSE),"-")</f>
        <v>-</v>
      </c>
      <c r="D2139" t="s">
        <v>106</v>
      </c>
      <c r="E2139">
        <v>295.03997759999999</v>
      </c>
      <c r="F2139">
        <v>105.74</v>
      </c>
      <c r="G2139">
        <v>-49.715197467276298</v>
      </c>
      <c r="H2139">
        <v>-17.287172503191101</v>
      </c>
      <c r="I2139">
        <v>-52.810454387309498</v>
      </c>
      <c r="J2139">
        <v>-3.8727987828802402</v>
      </c>
      <c r="K2139">
        <v>113.65554567593</v>
      </c>
      <c r="L2139">
        <v>128.06348333649399</v>
      </c>
      <c r="M2139">
        <v>36.658499865883996</v>
      </c>
      <c r="N2139">
        <v>1.3715451526808899</v>
      </c>
      <c r="O2139">
        <v>77.983733686400598</v>
      </c>
      <c r="P2139">
        <v>7.78797145769623</v>
      </c>
      <c r="Q2139">
        <v>8.5225613896900004E-3</v>
      </c>
    </row>
    <row r="2140" spans="1:17" hidden="1" x14ac:dyDescent="0.3">
      <c r="A2140" t="s">
        <v>4438</v>
      </c>
      <c r="B2140" t="s">
        <v>4439</v>
      </c>
      <c r="C2140" t="str">
        <f>IFERROR(VLOOKUP(Table1[[#This Row],[Ticker]],[1]!Table2[[Symbol]:[Industry]],2,FALSE),"-")</f>
        <v>-</v>
      </c>
      <c r="D2140" t="s">
        <v>686</v>
      </c>
      <c r="E2140">
        <v>294.90603220000003</v>
      </c>
      <c r="F2140">
        <v>299</v>
      </c>
      <c r="G2140">
        <v>23.040015447299101</v>
      </c>
      <c r="H2140">
        <v>-6.5057517384574703</v>
      </c>
      <c r="I2140">
        <v>58.537347437903499</v>
      </c>
      <c r="J2140">
        <v>6.42736448944079</v>
      </c>
      <c r="K2140">
        <v>289.79027543759997</v>
      </c>
      <c r="L2140">
        <v>255.801043770468</v>
      </c>
      <c r="M2140">
        <v>57.471158742830099</v>
      </c>
      <c r="N2140">
        <v>1.06830062452137</v>
      </c>
      <c r="O2140">
        <v>23.678929765886199</v>
      </c>
      <c r="P2140">
        <v>97.947699437272405</v>
      </c>
      <c r="Q2140">
        <v>8.2406549379396996E-2</v>
      </c>
    </row>
    <row r="2141" spans="1:17" hidden="1" x14ac:dyDescent="0.3">
      <c r="A2141" t="s">
        <v>4440</v>
      </c>
      <c r="B2141" t="s">
        <v>4441</v>
      </c>
      <c r="C2141" t="str">
        <f>IFERROR(VLOOKUP(Table1[[#This Row],[Ticker]],[1]!Table2[[Symbol]:[Industry]],2,FALSE),"-")</f>
        <v>-</v>
      </c>
      <c r="D2141" t="s">
        <v>21</v>
      </c>
      <c r="E2141">
        <v>294.58891499999999</v>
      </c>
      <c r="F2141">
        <v>129</v>
      </c>
      <c r="G2141">
        <v>-35.305342898059202</v>
      </c>
      <c r="H2141">
        <v>-4.7481770350101504</v>
      </c>
      <c r="I2141">
        <v>-33.816091254543799</v>
      </c>
      <c r="J2141">
        <v>-1.2407266786503699</v>
      </c>
      <c r="K2141">
        <v>131.556085800917</v>
      </c>
      <c r="M2141">
        <v>40.860106016619397</v>
      </c>
      <c r="N2141">
        <v>0.42694739920312802</v>
      </c>
      <c r="O2141">
        <v>61.240310077519297</v>
      </c>
      <c r="P2141">
        <v>28.806789815277</v>
      </c>
    </row>
    <row r="2142" spans="1:17" hidden="1" x14ac:dyDescent="0.3">
      <c r="A2142" t="s">
        <v>4442</v>
      </c>
      <c r="B2142" t="s">
        <v>4443</v>
      </c>
      <c r="C2142" t="str">
        <f>IFERROR(VLOOKUP(Table1[[#This Row],[Ticker]],[1]!Table2[[Symbol]:[Industry]],2,FALSE),"-")</f>
        <v>-</v>
      </c>
      <c r="D2142" t="s">
        <v>225</v>
      </c>
      <c r="E2142">
        <v>294.35626122999997</v>
      </c>
      <c r="F2142">
        <v>28.18</v>
      </c>
      <c r="G2142">
        <v>28.100325000759302</v>
      </c>
      <c r="H2142">
        <v>4.1673114604949797</v>
      </c>
      <c r="I2142">
        <v>-13.479335533492501</v>
      </c>
      <c r="J2142">
        <v>-2.29153724146198E-2</v>
      </c>
      <c r="K2142">
        <v>27.9051384290428</v>
      </c>
      <c r="L2142">
        <v>26.242552724882401</v>
      </c>
      <c r="M2142">
        <v>42.422830151971503</v>
      </c>
      <c r="N2142">
        <v>1.0475673590039101</v>
      </c>
      <c r="O2142">
        <v>34.315117104329303</v>
      </c>
      <c r="P2142">
        <v>62.420749279538803</v>
      </c>
      <c r="Q2142">
        <v>-6.6591976363209997E-3</v>
      </c>
    </row>
    <row r="2143" spans="1:17" hidden="1" x14ac:dyDescent="0.3">
      <c r="A2143" t="s">
        <v>4444</v>
      </c>
      <c r="B2143" t="s">
        <v>4445</v>
      </c>
      <c r="C2143" t="str">
        <f>IFERROR(VLOOKUP(Table1[[#This Row],[Ticker]],[1]!Table2[[Symbol]:[Industry]],2,FALSE),"-")</f>
        <v>-</v>
      </c>
      <c r="D2143" t="s">
        <v>60</v>
      </c>
      <c r="E2143">
        <v>294.26909549999999</v>
      </c>
      <c r="F2143">
        <v>251.85</v>
      </c>
      <c r="G2143">
        <v>233.47508038236401</v>
      </c>
      <c r="H2143">
        <v>11.931882695947399</v>
      </c>
      <c r="I2143">
        <v>39.4736109328637</v>
      </c>
      <c r="J2143">
        <v>20.697325023745599</v>
      </c>
      <c r="K2143">
        <v>201.53430137113099</v>
      </c>
      <c r="L2143">
        <v>164.322459582417</v>
      </c>
      <c r="M2143">
        <v>84.528480573822094</v>
      </c>
      <c r="N2143">
        <v>1.51952063954456</v>
      </c>
      <c r="O2143">
        <v>0</v>
      </c>
      <c r="P2143">
        <v>270.31318923687598</v>
      </c>
      <c r="Q2143">
        <v>0.16262972962216701</v>
      </c>
    </row>
    <row r="2144" spans="1:17" hidden="1" x14ac:dyDescent="0.3">
      <c r="A2144" t="s">
        <v>4446</v>
      </c>
      <c r="B2144" t="s">
        <v>4447</v>
      </c>
      <c r="C2144" t="str">
        <f>IFERROR(VLOOKUP(Table1[[#This Row],[Ticker]],[1]!Table2[[Symbol]:[Industry]],2,FALSE),"-")</f>
        <v>-</v>
      </c>
      <c r="D2144" t="s">
        <v>21</v>
      </c>
      <c r="E2144">
        <v>293.35312199999998</v>
      </c>
      <c r="F2144">
        <v>19.829999999999998</v>
      </c>
      <c r="G2144">
        <v>-11.686356446702799</v>
      </c>
      <c r="H2144">
        <v>-8.8107788035915409</v>
      </c>
      <c r="I2144">
        <v>-45.872328964834402</v>
      </c>
      <c r="J2144">
        <v>-2.75254027775761</v>
      </c>
      <c r="K2144">
        <v>21.0006679824046</v>
      </c>
      <c r="L2144">
        <v>22.320327671971999</v>
      </c>
      <c r="M2144">
        <v>32.750809937710002</v>
      </c>
      <c r="N2144">
        <v>0.74331452894829497</v>
      </c>
      <c r="O2144">
        <v>80.534543620776603</v>
      </c>
      <c r="P2144">
        <v>16.304985337243298</v>
      </c>
      <c r="Q2144">
        <v>-0.10579414256322001</v>
      </c>
    </row>
    <row r="2145" spans="1:17" hidden="1" x14ac:dyDescent="0.3">
      <c r="A2145" t="s">
        <v>4448</v>
      </c>
      <c r="B2145" t="s">
        <v>4449</v>
      </c>
      <c r="C2145" t="str">
        <f>IFERROR(VLOOKUP(Table1[[#This Row],[Ticker]],[1]!Table2[[Symbol]:[Industry]],2,FALSE),"-")</f>
        <v>-</v>
      </c>
      <c r="E2145">
        <v>292.71901943199998</v>
      </c>
      <c r="F2145">
        <v>87.08</v>
      </c>
      <c r="G2145">
        <v>-55.914514259049497</v>
      </c>
      <c r="H2145">
        <v>-7.8245014715121304</v>
      </c>
      <c r="I2145">
        <v>-44.450122364012003</v>
      </c>
      <c r="J2145">
        <v>4.2619378113906397</v>
      </c>
      <c r="M2145">
        <v>54.652253652872901</v>
      </c>
      <c r="O2145">
        <v>51.056499770326099</v>
      </c>
      <c r="P2145">
        <v>40.338436744560802</v>
      </c>
    </row>
    <row r="2146" spans="1:17" hidden="1" x14ac:dyDescent="0.3">
      <c r="A2146" t="s">
        <v>4450</v>
      </c>
      <c r="B2146" t="s">
        <v>4451</v>
      </c>
      <c r="C2146" t="str">
        <f>IFERROR(VLOOKUP(Table1[[#This Row],[Ticker]],[1]!Table2[[Symbol]:[Industry]],2,FALSE),"-")</f>
        <v>-</v>
      </c>
      <c r="D2146" t="s">
        <v>771</v>
      </c>
      <c r="E2146">
        <v>292.32266883</v>
      </c>
      <c r="F2146">
        <v>223.35</v>
      </c>
      <c r="G2146">
        <v>58.658310196028602</v>
      </c>
      <c r="H2146">
        <v>-2.5551945788697998</v>
      </c>
      <c r="I2146">
        <v>30.2804636447086</v>
      </c>
      <c r="J2146">
        <v>7.8455817497633102</v>
      </c>
      <c r="K2146">
        <v>204.00828063093999</v>
      </c>
      <c r="L2146">
        <v>166.176083617979</v>
      </c>
      <c r="M2146">
        <v>53.036290182027201</v>
      </c>
      <c r="N2146">
        <v>0.41096747289407798</v>
      </c>
      <c r="O2146">
        <v>16.409223192298999</v>
      </c>
      <c r="P2146">
        <v>99.419642857142804</v>
      </c>
    </row>
    <row r="2147" spans="1:17" hidden="1" x14ac:dyDescent="0.3">
      <c r="A2147" t="s">
        <v>4452</v>
      </c>
      <c r="B2147" t="s">
        <v>4453</v>
      </c>
      <c r="C2147" t="str">
        <f>IFERROR(VLOOKUP(Table1[[#This Row],[Ticker]],[1]!Table2[[Symbol]:[Industry]],2,FALSE),"-")</f>
        <v>-</v>
      </c>
      <c r="E2147">
        <v>292.29362780000002</v>
      </c>
      <c r="F2147">
        <v>34.270000000000003</v>
      </c>
      <c r="G2147">
        <v>38.4320308393144</v>
      </c>
      <c r="H2147">
        <v>3.7195111728512602</v>
      </c>
      <c r="I2147">
        <v>-30.208059741086199</v>
      </c>
      <c r="J2147">
        <v>-2.9060774569043799</v>
      </c>
      <c r="K2147">
        <v>32.356000371030703</v>
      </c>
      <c r="L2147">
        <v>29.849198426015001</v>
      </c>
      <c r="M2147">
        <v>52.514340128315702</v>
      </c>
      <c r="N2147">
        <v>1.2546913370372199</v>
      </c>
      <c r="O2147">
        <v>21.3889699445579</v>
      </c>
      <c r="P2147">
        <v>71.779448621553897</v>
      </c>
      <c r="Q2147">
        <v>6.4847627279941006E-2</v>
      </c>
    </row>
    <row r="2148" spans="1:17" hidden="1" x14ac:dyDescent="0.3">
      <c r="A2148" t="s">
        <v>4454</v>
      </c>
      <c r="B2148" t="s">
        <v>4455</v>
      </c>
      <c r="C2148" t="str">
        <f>IFERROR(VLOOKUP(Table1[[#This Row],[Ticker]],[1]!Table2[[Symbol]:[Industry]],2,FALSE),"-")</f>
        <v>-</v>
      </c>
      <c r="E2148">
        <v>292.29123750000002</v>
      </c>
      <c r="F2148">
        <v>12.99</v>
      </c>
      <c r="G2148">
        <v>411.71123488392499</v>
      </c>
      <c r="H2148">
        <v>-8.4067840499872393</v>
      </c>
      <c r="I2148">
        <v>-18.737925938469498</v>
      </c>
      <c r="J2148">
        <v>-2.20226514018883</v>
      </c>
      <c r="K2148">
        <v>12.691697984657001</v>
      </c>
      <c r="L2148">
        <v>11.0410068543272</v>
      </c>
      <c r="M2148">
        <v>63.662296922794098</v>
      </c>
      <c r="N2148">
        <v>0</v>
      </c>
      <c r="O2148">
        <v>47.036181678214</v>
      </c>
    </row>
    <row r="2149" spans="1:17" hidden="1" x14ac:dyDescent="0.3">
      <c r="A2149" t="s">
        <v>4456</v>
      </c>
      <c r="B2149" t="s">
        <v>4457</v>
      </c>
      <c r="C2149" t="str">
        <f>IFERROR(VLOOKUP(Table1[[#This Row],[Ticker]],[1]!Table2[[Symbol]:[Industry]],2,FALSE),"-")</f>
        <v>-</v>
      </c>
      <c r="D2149" t="s">
        <v>46</v>
      </c>
      <c r="E2149">
        <v>291.86963960000003</v>
      </c>
      <c r="F2149">
        <v>121.66</v>
      </c>
      <c r="G2149">
        <v>76.625145913163493</v>
      </c>
      <c r="H2149">
        <v>-6.4022976824670099</v>
      </c>
      <c r="I2149">
        <v>26.4545709998173</v>
      </c>
      <c r="J2149">
        <v>-9.9797127705557909</v>
      </c>
      <c r="K2149">
        <v>115.742975981794</v>
      </c>
      <c r="L2149">
        <v>94.191951802852401</v>
      </c>
      <c r="M2149">
        <v>34.2682410617439</v>
      </c>
      <c r="N2149">
        <v>0.48760602503648498</v>
      </c>
      <c r="O2149">
        <v>22.061482820976401</v>
      </c>
      <c r="P2149">
        <v>107.965811965811</v>
      </c>
      <c r="Q2149">
        <v>2.7597793580559998E-2</v>
      </c>
    </row>
    <row r="2150" spans="1:17" hidden="1" x14ac:dyDescent="0.3">
      <c r="A2150" t="s">
        <v>4458</v>
      </c>
      <c r="B2150" t="s">
        <v>4459</v>
      </c>
      <c r="C2150" t="str">
        <f>IFERROR(VLOOKUP(Table1[[#This Row],[Ticker]],[1]!Table2[[Symbol]:[Industry]],2,FALSE),"-")</f>
        <v>-</v>
      </c>
      <c r="D2150" t="s">
        <v>60</v>
      </c>
      <c r="E2150">
        <v>291.853661284</v>
      </c>
      <c r="F2150">
        <v>237.19</v>
      </c>
      <c r="G2150">
        <v>-3.0630371249662498</v>
      </c>
      <c r="H2150">
        <v>-5.04529078713239</v>
      </c>
      <c r="I2150">
        <v>1.5089211018172599</v>
      </c>
      <c r="J2150">
        <v>-2.1981666115606102</v>
      </c>
      <c r="K2150">
        <v>238.70709897184699</v>
      </c>
      <c r="L2150">
        <v>225.28346285860499</v>
      </c>
      <c r="M2150">
        <v>40.699103643348899</v>
      </c>
      <c r="N2150">
        <v>1.1854589265659301</v>
      </c>
      <c r="O2150">
        <v>37.020953665837503</v>
      </c>
      <c r="P2150">
        <v>33.252808988764002</v>
      </c>
      <c r="Q2150">
        <v>5.6822434754079998E-2</v>
      </c>
    </row>
    <row r="2151" spans="1:17" hidden="1" x14ac:dyDescent="0.3">
      <c r="A2151" t="s">
        <v>4460</v>
      </c>
      <c r="B2151" t="s">
        <v>4461</v>
      </c>
      <c r="C2151" t="str">
        <f>IFERROR(VLOOKUP(Table1[[#This Row],[Ticker]],[1]!Table2[[Symbol]:[Industry]],2,FALSE),"-")</f>
        <v>-</v>
      </c>
      <c r="D2151" t="s">
        <v>4462</v>
      </c>
      <c r="E2151">
        <v>289.547851119999</v>
      </c>
      <c r="F2151">
        <v>512.6</v>
      </c>
      <c r="G2151">
        <v>125.705098643355</v>
      </c>
      <c r="H2151">
        <v>15.3727719770311</v>
      </c>
      <c r="I2151">
        <v>30.0174007781787</v>
      </c>
      <c r="J2151">
        <v>4.0730385035358596</v>
      </c>
      <c r="K2151">
        <v>435.65421983850001</v>
      </c>
      <c r="M2151">
        <v>57.089447471871402</v>
      </c>
      <c r="N2151">
        <v>0.29182290846068998</v>
      </c>
      <c r="O2151">
        <v>6.3012095200936296</v>
      </c>
      <c r="P2151">
        <v>209.07446487790099</v>
      </c>
    </row>
    <row r="2152" spans="1:17" hidden="1" x14ac:dyDescent="0.3">
      <c r="A2152" t="s">
        <v>4463</v>
      </c>
      <c r="B2152" t="s">
        <v>4464</v>
      </c>
      <c r="C2152" t="str">
        <f>IFERROR(VLOOKUP(Table1[[#This Row],[Ticker]],[1]!Table2[[Symbol]:[Industry]],2,FALSE),"-")</f>
        <v>-</v>
      </c>
      <c r="D2152" t="s">
        <v>118</v>
      </c>
      <c r="E2152">
        <v>289.29568355999999</v>
      </c>
      <c r="F2152">
        <v>190.2</v>
      </c>
      <c r="G2152">
        <v>57.492999649026999</v>
      </c>
      <c r="H2152">
        <v>2.0617984851856699</v>
      </c>
      <c r="I2152">
        <v>-8.2916201595732399</v>
      </c>
      <c r="J2152">
        <v>-3.96187531885694</v>
      </c>
      <c r="K2152">
        <v>179.474730120082</v>
      </c>
      <c r="L2152">
        <v>167.557828953175</v>
      </c>
      <c r="M2152">
        <v>69.940496918260493</v>
      </c>
      <c r="N2152">
        <v>0.91433095330564895</v>
      </c>
      <c r="O2152">
        <v>88.853838065194495</v>
      </c>
      <c r="P2152">
        <v>112.870733072188</v>
      </c>
      <c r="Q2152">
        <v>0.103048886876853</v>
      </c>
    </row>
    <row r="2153" spans="1:17" hidden="1" x14ac:dyDescent="0.3">
      <c r="A2153" t="s">
        <v>4465</v>
      </c>
      <c r="B2153" t="s">
        <v>4466</v>
      </c>
      <c r="C2153" t="str">
        <f>IFERROR(VLOOKUP(Table1[[#This Row],[Ticker]],[1]!Table2[[Symbol]:[Industry]],2,FALSE),"-")</f>
        <v>-</v>
      </c>
      <c r="D2153" t="s">
        <v>60</v>
      </c>
      <c r="E2153">
        <v>287.257614305</v>
      </c>
      <c r="F2153">
        <v>950.15</v>
      </c>
      <c r="G2153">
        <v>53.098354012057499</v>
      </c>
      <c r="H2153">
        <v>3.7542907909965701</v>
      </c>
      <c r="I2153">
        <v>48.803430744012402</v>
      </c>
      <c r="J2153">
        <v>2.1492706959886299</v>
      </c>
      <c r="K2153">
        <v>815.13815553738596</v>
      </c>
      <c r="L2153">
        <v>683.52707036100605</v>
      </c>
      <c r="M2153">
        <v>81.473348405220804</v>
      </c>
      <c r="N2153">
        <v>0.67150187194230904</v>
      </c>
      <c r="O2153">
        <v>2.5206546334789199</v>
      </c>
      <c r="P2153">
        <v>101.281643893655</v>
      </c>
      <c r="Q2153">
        <v>-1.775939408979E-3</v>
      </c>
    </row>
    <row r="2154" spans="1:17" hidden="1" x14ac:dyDescent="0.3">
      <c r="A2154" t="s">
        <v>4467</v>
      </c>
      <c r="B2154" t="s">
        <v>4468</v>
      </c>
      <c r="C2154" t="str">
        <f>IFERROR(VLOOKUP(Table1[[#This Row],[Ticker]],[1]!Table2[[Symbol]:[Industry]],2,FALSE),"-")</f>
        <v>-</v>
      </c>
      <c r="D2154" t="s">
        <v>732</v>
      </c>
      <c r="E2154">
        <v>286.83496256799998</v>
      </c>
      <c r="F2154">
        <v>265.38</v>
      </c>
      <c r="G2154">
        <v>1.65734757991717</v>
      </c>
      <c r="H2154">
        <v>0.12616393577391699</v>
      </c>
      <c r="I2154">
        <v>0.97447112397024604</v>
      </c>
      <c r="J2154">
        <v>-0.55585800062889201</v>
      </c>
      <c r="K2154">
        <v>253.641763621731</v>
      </c>
      <c r="L2154">
        <v>234.63306614037299</v>
      </c>
      <c r="M2154">
        <v>58.2466499100683</v>
      </c>
      <c r="N2154">
        <v>0.95811366792482699</v>
      </c>
      <c r="O2154">
        <v>0.78378174692892399</v>
      </c>
      <c r="P2154">
        <v>33.397004121845697</v>
      </c>
      <c r="Q2154">
        <v>4.1697795445031001E-2</v>
      </c>
    </row>
    <row r="2155" spans="1:17" hidden="1" x14ac:dyDescent="0.3">
      <c r="A2155" t="s">
        <v>4469</v>
      </c>
      <c r="B2155" t="s">
        <v>4470</v>
      </c>
      <c r="C2155" t="str">
        <f>IFERROR(VLOOKUP(Table1[[#This Row],[Ticker]],[1]!Table2[[Symbol]:[Industry]],2,FALSE),"-")</f>
        <v>-</v>
      </c>
      <c r="D2155" t="s">
        <v>628</v>
      </c>
      <c r="E2155">
        <v>286.50096719999999</v>
      </c>
      <c r="F2155">
        <v>71.22</v>
      </c>
      <c r="G2155">
        <v>-1.5383844289283799</v>
      </c>
      <c r="H2155">
        <v>-3.5316783414677801</v>
      </c>
      <c r="I2155">
        <v>-7.6517808403416296</v>
      </c>
      <c r="J2155">
        <v>-2.49954713339381</v>
      </c>
      <c r="K2155">
        <v>69.227682198974406</v>
      </c>
      <c r="L2155">
        <v>66.365822904448507</v>
      </c>
      <c r="M2155">
        <v>65.738052521260798</v>
      </c>
      <c r="N2155">
        <v>0.87549804988167601</v>
      </c>
      <c r="O2155">
        <v>10.923897781521999</v>
      </c>
      <c r="P2155">
        <v>31.8888888888888</v>
      </c>
      <c r="Q2155">
        <v>4.8342117761358001E-2</v>
      </c>
    </row>
    <row r="2156" spans="1:17" hidden="1" x14ac:dyDescent="0.3">
      <c r="A2156" t="s">
        <v>4471</v>
      </c>
      <c r="B2156" t="s">
        <v>4472</v>
      </c>
      <c r="C2156" t="str">
        <f>IFERROR(VLOOKUP(Table1[[#This Row],[Ticker]],[1]!Table2[[Symbol]:[Industry]],2,FALSE),"-")</f>
        <v>-</v>
      </c>
      <c r="E2156">
        <v>286.4452976</v>
      </c>
      <c r="F2156">
        <v>129.5</v>
      </c>
      <c r="G2156">
        <v>66.972948186201904</v>
      </c>
      <c r="H2156">
        <v>-3.5064616354000102</v>
      </c>
      <c r="I2156">
        <v>20.0495913250206</v>
      </c>
      <c r="J2156">
        <v>1.56696562904193</v>
      </c>
      <c r="K2156">
        <v>125.69096376400501</v>
      </c>
      <c r="L2156">
        <v>106.43509014393</v>
      </c>
      <c r="M2156">
        <v>39.812437123652899</v>
      </c>
      <c r="N2156">
        <v>0.63376623376623298</v>
      </c>
      <c r="O2156">
        <v>14.285714285714199</v>
      </c>
      <c r="P2156">
        <v>115.833333333333</v>
      </c>
      <c r="Q2156">
        <v>0.14217036814557901</v>
      </c>
    </row>
    <row r="2157" spans="1:17" hidden="1" x14ac:dyDescent="0.3">
      <c r="A2157" t="s">
        <v>4473</v>
      </c>
      <c r="B2157" t="s">
        <v>4474</v>
      </c>
      <c r="C2157" t="str">
        <f>IFERROR(VLOOKUP(Table1[[#This Row],[Ticker]],[1]!Table2[[Symbol]:[Industry]],2,FALSE),"-")</f>
        <v>-</v>
      </c>
      <c r="D2157" t="s">
        <v>133</v>
      </c>
      <c r="E2157">
        <v>286.286742809999</v>
      </c>
      <c r="F2157">
        <v>25.58</v>
      </c>
      <c r="G2157">
        <v>5.8174652702034599</v>
      </c>
      <c r="H2157">
        <v>-15.634254135816001</v>
      </c>
      <c r="I2157">
        <v>-25.0603522224229</v>
      </c>
      <c r="J2157">
        <v>-7.0355360281618697</v>
      </c>
      <c r="K2157">
        <v>25.257875950238098</v>
      </c>
      <c r="L2157">
        <v>23.537076618914401</v>
      </c>
      <c r="M2157">
        <v>41.013722359284998</v>
      </c>
      <c r="N2157">
        <v>0.23350500253651699</v>
      </c>
      <c r="O2157">
        <v>45.191555903049199</v>
      </c>
      <c r="P2157">
        <v>42.1111111111111</v>
      </c>
      <c r="Q2157">
        <v>3.6759151009815E-2</v>
      </c>
    </row>
    <row r="2158" spans="1:17" hidden="1" x14ac:dyDescent="0.3">
      <c r="A2158" t="s">
        <v>4475</v>
      </c>
      <c r="B2158" t="s">
        <v>4476</v>
      </c>
      <c r="C2158" t="str">
        <f>IFERROR(VLOOKUP(Table1[[#This Row],[Ticker]],[1]!Table2[[Symbol]:[Industry]],2,FALSE),"-")</f>
        <v>-</v>
      </c>
      <c r="D2158" t="s">
        <v>124</v>
      </c>
      <c r="E2158">
        <v>285.99589065999999</v>
      </c>
      <c r="F2158">
        <v>357.1</v>
      </c>
      <c r="G2158">
        <v>-11.1170855162534</v>
      </c>
      <c r="H2158">
        <v>-2.5309791106217201</v>
      </c>
      <c r="I2158">
        <v>-28.3813509671505</v>
      </c>
      <c r="J2158">
        <v>-4.8520816913506701</v>
      </c>
      <c r="K2158">
        <v>358.76295407465199</v>
      </c>
      <c r="L2158">
        <v>354.794476798071</v>
      </c>
      <c r="M2158">
        <v>43.703257889077797</v>
      </c>
      <c r="N2158">
        <v>0.853551654132781</v>
      </c>
      <c r="O2158">
        <v>31.615793895267402</v>
      </c>
      <c r="P2158">
        <v>23.137931034482701</v>
      </c>
      <c r="Q2158">
        <v>-2.0358867827610001E-2</v>
      </c>
    </row>
    <row r="2159" spans="1:17" hidden="1" x14ac:dyDescent="0.3">
      <c r="A2159" t="s">
        <v>4477</v>
      </c>
      <c r="B2159" t="s">
        <v>4478</v>
      </c>
      <c r="C2159" t="str">
        <f>IFERROR(VLOOKUP(Table1[[#This Row],[Ticker]],[1]!Table2[[Symbol]:[Industry]],2,FALSE),"-")</f>
        <v>-</v>
      </c>
      <c r="D2159" t="s">
        <v>1448</v>
      </c>
      <c r="E2159">
        <v>284.25990300000001</v>
      </c>
      <c r="F2159">
        <v>75.31</v>
      </c>
      <c r="G2159">
        <v>-0.773044305083878</v>
      </c>
      <c r="H2159">
        <v>-11.5799663468755</v>
      </c>
      <c r="I2159">
        <v>-38.890619214565803</v>
      </c>
      <c r="J2159">
        <v>-6.9957852570391799</v>
      </c>
      <c r="K2159">
        <v>73.506779417551698</v>
      </c>
      <c r="L2159">
        <v>73.519763763116401</v>
      </c>
      <c r="M2159">
        <v>28.587520575612</v>
      </c>
      <c r="N2159">
        <v>1.6646617587640999</v>
      </c>
      <c r="O2159">
        <v>48.453060682512202</v>
      </c>
      <c r="P2159">
        <v>48.981206726013802</v>
      </c>
    </row>
    <row r="2160" spans="1:17" hidden="1" x14ac:dyDescent="0.3">
      <c r="A2160" t="s">
        <v>4479</v>
      </c>
      <c r="B2160" t="s">
        <v>4480</v>
      </c>
      <c r="C2160" t="str">
        <f>IFERROR(VLOOKUP(Table1[[#This Row],[Ticker]],[1]!Table2[[Symbol]:[Industry]],2,FALSE),"-")</f>
        <v>-</v>
      </c>
      <c r="D2160" t="s">
        <v>258</v>
      </c>
      <c r="E2160">
        <v>283.93733589599998</v>
      </c>
      <c r="F2160">
        <v>11.92</v>
      </c>
      <c r="G2160">
        <v>2.5542309615145999</v>
      </c>
      <c r="H2160">
        <v>-10.813894942833301</v>
      </c>
      <c r="I2160">
        <v>-20.987974291777299</v>
      </c>
      <c r="J2160">
        <v>7.1555330249487703</v>
      </c>
      <c r="K2160">
        <v>11.4188644258743</v>
      </c>
      <c r="L2160">
        <v>10.8868990475136</v>
      </c>
      <c r="M2160">
        <v>52.970680255191702</v>
      </c>
      <c r="N2160">
        <v>0.25732001074851801</v>
      </c>
      <c r="O2160">
        <v>24.412751677852299</v>
      </c>
      <c r="P2160">
        <v>41.065088757396403</v>
      </c>
      <c r="Q2160">
        <v>3.5913409901517999E-2</v>
      </c>
    </row>
    <row r="2161" spans="1:17" hidden="1" x14ac:dyDescent="0.3">
      <c r="A2161" t="s">
        <v>4481</v>
      </c>
      <c r="B2161" t="s">
        <v>4482</v>
      </c>
      <c r="C2161" t="str">
        <f>IFERROR(VLOOKUP(Table1[[#This Row],[Ticker]],[1]!Table2[[Symbol]:[Industry]],2,FALSE),"-")</f>
        <v>-</v>
      </c>
      <c r="D2161" t="s">
        <v>46</v>
      </c>
      <c r="E2161">
        <v>283.42700000000002</v>
      </c>
      <c r="F2161">
        <v>187.7</v>
      </c>
      <c r="G2161">
        <v>-41.185917350062198</v>
      </c>
      <c r="H2161">
        <v>-9.4271519592316899</v>
      </c>
      <c r="I2161">
        <v>-29.508665286330402</v>
      </c>
      <c r="J2161">
        <v>-2.7285809296625101</v>
      </c>
      <c r="K2161">
        <v>190.993285962491</v>
      </c>
      <c r="M2161">
        <v>53.806799305297297</v>
      </c>
      <c r="N2161">
        <v>0.33973448712939203</v>
      </c>
      <c r="O2161">
        <v>71.976558337773</v>
      </c>
      <c r="P2161">
        <v>29.4036539124439</v>
      </c>
    </row>
    <row r="2162" spans="1:17" hidden="1" x14ac:dyDescent="0.3">
      <c r="A2162" t="s">
        <v>4483</v>
      </c>
      <c r="B2162" t="s">
        <v>4484</v>
      </c>
      <c r="C2162" t="str">
        <f>IFERROR(VLOOKUP(Table1[[#This Row],[Ticker]],[1]!Table2[[Symbol]:[Industry]],2,FALSE),"-")</f>
        <v>-</v>
      </c>
      <c r="D2162" t="s">
        <v>68</v>
      </c>
      <c r="E2162">
        <v>283.01283355499999</v>
      </c>
      <c r="F2162">
        <v>193.35</v>
      </c>
      <c r="G2162">
        <v>385.332657972807</v>
      </c>
      <c r="H2162">
        <v>-7.0692269124509997</v>
      </c>
      <c r="I2162">
        <v>123.00589232555301</v>
      </c>
      <c r="J2162">
        <v>5.3619871962597703</v>
      </c>
      <c r="K2162">
        <v>175.280420864137</v>
      </c>
      <c r="L2162">
        <v>123.52379302479901</v>
      </c>
      <c r="M2162">
        <v>66.366143013149994</v>
      </c>
      <c r="N2162">
        <v>0.61553690532939498</v>
      </c>
      <c r="O2162">
        <v>7.5510731833462597</v>
      </c>
      <c r="P2162">
        <v>523.70967741935397</v>
      </c>
      <c r="Q2162">
        <v>0.19819293266810201</v>
      </c>
    </row>
    <row r="2163" spans="1:17" hidden="1" x14ac:dyDescent="0.3">
      <c r="A2163" t="s">
        <v>4485</v>
      </c>
      <c r="B2163" t="s">
        <v>4486</v>
      </c>
      <c r="C2163" t="str">
        <f>IFERROR(VLOOKUP(Table1[[#This Row],[Ticker]],[1]!Table2[[Symbol]:[Industry]],2,FALSE),"-")</f>
        <v>-</v>
      </c>
      <c r="D2163" t="s">
        <v>487</v>
      </c>
      <c r="E2163">
        <v>282.82837499999999</v>
      </c>
      <c r="F2163">
        <v>11.75</v>
      </c>
      <c r="G2163">
        <v>131.93112433840699</v>
      </c>
      <c r="H2163">
        <v>-21.678001596413601</v>
      </c>
      <c r="I2163">
        <v>-42.315377810781797</v>
      </c>
      <c r="J2163">
        <v>-7.8702813345208096</v>
      </c>
      <c r="K2163">
        <v>13.5193480312552</v>
      </c>
      <c r="L2163">
        <v>13.239668530921</v>
      </c>
      <c r="M2163">
        <v>25.556970906097199</v>
      </c>
      <c r="N2163">
        <v>0.80981880130091299</v>
      </c>
      <c r="O2163">
        <v>98.723404255319096</v>
      </c>
      <c r="P2163">
        <v>161.111111111111</v>
      </c>
      <c r="Q2163">
        <v>0.22268173158561</v>
      </c>
    </row>
    <row r="2164" spans="1:17" hidden="1" x14ac:dyDescent="0.3">
      <c r="A2164" t="s">
        <v>4487</v>
      </c>
      <c r="B2164" t="s">
        <v>4488</v>
      </c>
      <c r="C2164" t="str">
        <f>IFERROR(VLOOKUP(Table1[[#This Row],[Ticker]],[1]!Table2[[Symbol]:[Industry]],2,FALSE),"-")</f>
        <v>-</v>
      </c>
      <c r="D2164" t="s">
        <v>258</v>
      </c>
      <c r="E2164">
        <v>281.79737999999998</v>
      </c>
      <c r="F2164">
        <v>276</v>
      </c>
      <c r="G2164">
        <v>149.689366096649</v>
      </c>
      <c r="H2164">
        <v>30.5577602219252</v>
      </c>
      <c r="I2164">
        <v>131.58232942025799</v>
      </c>
      <c r="J2164">
        <v>3.6343107352975399</v>
      </c>
      <c r="K2164">
        <v>231.83817843721499</v>
      </c>
      <c r="L2164">
        <v>178.69889130234799</v>
      </c>
      <c r="M2164">
        <v>73.197024890836204</v>
      </c>
      <c r="N2164">
        <v>1.9090909090909001</v>
      </c>
      <c r="O2164">
        <v>3.4782608695652102</v>
      </c>
      <c r="P2164">
        <v>186.90228690228599</v>
      </c>
    </row>
    <row r="2165" spans="1:17" hidden="1" x14ac:dyDescent="0.3">
      <c r="A2165" t="s">
        <v>4489</v>
      </c>
      <c r="B2165" t="s">
        <v>4490</v>
      </c>
      <c r="C2165" t="str">
        <f>IFERROR(VLOOKUP(Table1[[#This Row],[Ticker]],[1]!Table2[[Symbol]:[Industry]],2,FALSE),"-")</f>
        <v>-</v>
      </c>
      <c r="D2165" t="s">
        <v>287</v>
      </c>
      <c r="E2165">
        <v>280.89688219999999</v>
      </c>
      <c r="F2165">
        <v>201.85</v>
      </c>
      <c r="G2165">
        <v>-5.9827650508912402</v>
      </c>
      <c r="H2165">
        <v>-9.0990542279926103</v>
      </c>
      <c r="I2165">
        <v>-27.8231766925119</v>
      </c>
      <c r="J2165">
        <v>-5.9873965998443097</v>
      </c>
      <c r="K2165">
        <v>223.38699989604501</v>
      </c>
      <c r="L2165">
        <v>218.29256419443399</v>
      </c>
      <c r="M2165">
        <v>10.4198620079137</v>
      </c>
      <c r="N2165">
        <v>0.89430030643513703</v>
      </c>
      <c r="O2165">
        <v>56.403269754768303</v>
      </c>
      <c r="P2165">
        <v>24.2153846153846</v>
      </c>
    </row>
    <row r="2166" spans="1:17" hidden="1" x14ac:dyDescent="0.3">
      <c r="A2166" t="s">
        <v>4491</v>
      </c>
      <c r="B2166" t="s">
        <v>4492</v>
      </c>
      <c r="C2166" t="str">
        <f>IFERROR(VLOOKUP(Table1[[#This Row],[Ticker]],[1]!Table2[[Symbol]:[Industry]],2,FALSE),"-")</f>
        <v>-</v>
      </c>
      <c r="D2166" t="s">
        <v>54</v>
      </c>
      <c r="E2166">
        <v>280.26048600000001</v>
      </c>
      <c r="F2166">
        <v>1.62</v>
      </c>
      <c r="G2166">
        <v>-27.9698811716626</v>
      </c>
      <c r="H2166">
        <v>-8.2808724098107795</v>
      </c>
      <c r="I2166">
        <v>-56.150589834399597</v>
      </c>
      <c r="J2166">
        <v>-0.25421319213688598</v>
      </c>
      <c r="K2166">
        <v>1.6285728301311599</v>
      </c>
      <c r="L2166">
        <v>1.8719125393460201</v>
      </c>
      <c r="M2166">
        <v>59.534865324692902</v>
      </c>
      <c r="N2166">
        <v>1.4954276375803801</v>
      </c>
      <c r="O2166">
        <v>117.283950617283</v>
      </c>
      <c r="P2166">
        <v>39.534883720930203</v>
      </c>
    </row>
    <row r="2167" spans="1:17" hidden="1" x14ac:dyDescent="0.3">
      <c r="A2167" t="s">
        <v>4493</v>
      </c>
      <c r="B2167" t="s">
        <v>4494</v>
      </c>
      <c r="C2167" t="str">
        <f>IFERROR(VLOOKUP(Table1[[#This Row],[Ticker]],[1]!Table2[[Symbol]:[Industry]],2,FALSE),"-")</f>
        <v>-</v>
      </c>
      <c r="D2167" t="s">
        <v>46</v>
      </c>
      <c r="E2167">
        <v>280.25</v>
      </c>
      <c r="F2167">
        <v>500</v>
      </c>
      <c r="G2167">
        <v>51.625309157147903</v>
      </c>
      <c r="H2167">
        <v>-15.713089315711899</v>
      </c>
      <c r="I2167">
        <v>94.8413235190514</v>
      </c>
      <c r="J2167">
        <v>-6.7824178119445602</v>
      </c>
      <c r="K2167">
        <v>484.79519356061297</v>
      </c>
      <c r="L2167">
        <v>377.17570649453398</v>
      </c>
      <c r="M2167">
        <v>41.526577609905203</v>
      </c>
      <c r="N2167">
        <v>0.20462079357106899</v>
      </c>
      <c r="O2167">
        <v>21.4</v>
      </c>
      <c r="P2167">
        <v>140.38461538461499</v>
      </c>
    </row>
    <row r="2168" spans="1:17" hidden="1" x14ac:dyDescent="0.3">
      <c r="A2168" t="s">
        <v>4495</v>
      </c>
      <c r="B2168" t="s">
        <v>4496</v>
      </c>
      <c r="C2168" t="str">
        <f>IFERROR(VLOOKUP(Table1[[#This Row],[Ticker]],[1]!Table2[[Symbol]:[Industry]],2,FALSE),"-")</f>
        <v>-</v>
      </c>
      <c r="D2168" t="s">
        <v>416</v>
      </c>
      <c r="E2168">
        <v>280.167522719999</v>
      </c>
      <c r="F2168">
        <v>70.8</v>
      </c>
      <c r="G2168">
        <v>50.822215733877599</v>
      </c>
      <c r="H2168">
        <v>8.1618153372247697</v>
      </c>
      <c r="I2168">
        <v>-8.9057961007861799</v>
      </c>
      <c r="J2168">
        <v>5.5570257943469903</v>
      </c>
      <c r="K2168">
        <v>64.705981495670898</v>
      </c>
      <c r="L2168">
        <v>59.556867084780897</v>
      </c>
      <c r="M2168">
        <v>72.092237309042403</v>
      </c>
      <c r="N2168">
        <v>1.25812308498088</v>
      </c>
      <c r="O2168">
        <v>12.274011299434999</v>
      </c>
      <c r="P2168">
        <v>81.538461538461505</v>
      </c>
      <c r="Q2168">
        <v>9.0758580066369998E-2</v>
      </c>
    </row>
    <row r="2169" spans="1:17" hidden="1" x14ac:dyDescent="0.3">
      <c r="A2169" t="s">
        <v>4497</v>
      </c>
      <c r="B2169" t="s">
        <v>4498</v>
      </c>
      <c r="C2169" t="str">
        <f>IFERROR(VLOOKUP(Table1[[#This Row],[Ticker]],[1]!Table2[[Symbol]:[Industry]],2,FALSE),"-")</f>
        <v>-</v>
      </c>
      <c r="D2169" t="s">
        <v>106</v>
      </c>
      <c r="E2169">
        <v>279.32229590999998</v>
      </c>
      <c r="F2169">
        <v>31.01</v>
      </c>
      <c r="G2169">
        <v>84.069284685523499</v>
      </c>
      <c r="H2169">
        <v>3.9067428734566598</v>
      </c>
      <c r="I2169">
        <v>-19.313278360746502</v>
      </c>
      <c r="J2169">
        <v>7.5807302351224397</v>
      </c>
      <c r="K2169">
        <v>28.740003555726599</v>
      </c>
      <c r="L2169">
        <v>25.574036550492199</v>
      </c>
      <c r="M2169">
        <v>59.171737810543199</v>
      </c>
      <c r="N2169">
        <v>0.75255641184510202</v>
      </c>
      <c r="O2169">
        <v>31.570461141567201</v>
      </c>
      <c r="P2169">
        <v>113.71467953135701</v>
      </c>
      <c r="Q2169">
        <v>4.4739697534043998E-2</v>
      </c>
    </row>
    <row r="2170" spans="1:17" hidden="1" x14ac:dyDescent="0.3">
      <c r="A2170" t="s">
        <v>4499</v>
      </c>
      <c r="B2170" t="s">
        <v>4500</v>
      </c>
      <c r="C2170" t="str">
        <f>IFERROR(VLOOKUP(Table1[[#This Row],[Ticker]],[1]!Table2[[Symbol]:[Industry]],2,FALSE),"-")</f>
        <v>-</v>
      </c>
      <c r="D2170" t="s">
        <v>95</v>
      </c>
      <c r="E2170">
        <v>278.90736349999997</v>
      </c>
      <c r="F2170">
        <v>126.65</v>
      </c>
      <c r="G2170">
        <v>-12.6212263629552</v>
      </c>
      <c r="H2170">
        <v>-11.7890309179692</v>
      </c>
      <c r="I2170">
        <v>-54.808318329715902</v>
      </c>
      <c r="J2170">
        <v>-8.5282122452638802</v>
      </c>
      <c r="K2170">
        <v>143.77820685096501</v>
      </c>
      <c r="L2170">
        <v>153.69055832895901</v>
      </c>
      <c r="M2170">
        <v>22.456648539593299</v>
      </c>
      <c r="N2170">
        <v>1.66746423411657</v>
      </c>
      <c r="O2170">
        <v>100.315831030398</v>
      </c>
      <c r="P2170">
        <v>20.619047619047599</v>
      </c>
      <c r="Q2170">
        <v>-4.1868728146489996E-3</v>
      </c>
    </row>
    <row r="2171" spans="1:17" hidden="1" x14ac:dyDescent="0.3">
      <c r="A2171" t="s">
        <v>4501</v>
      </c>
      <c r="B2171" t="s">
        <v>4502</v>
      </c>
      <c r="C2171" t="str">
        <f>IFERROR(VLOOKUP(Table1[[#This Row],[Ticker]],[1]!Table2[[Symbol]:[Industry]],2,FALSE),"-")</f>
        <v>-</v>
      </c>
      <c r="D2171" t="s">
        <v>1574</v>
      </c>
      <c r="E2171">
        <v>278.83865600000001</v>
      </c>
      <c r="F2171">
        <v>22.28</v>
      </c>
      <c r="G2171">
        <v>13.026451775198799</v>
      </c>
      <c r="H2171">
        <v>3.1529782923325902</v>
      </c>
      <c r="I2171">
        <v>-11.793513053641099</v>
      </c>
      <c r="J2171">
        <v>-9.8523074056157096</v>
      </c>
      <c r="K2171">
        <v>21.9060483700239</v>
      </c>
      <c r="L2171">
        <v>22.076000366652401</v>
      </c>
      <c r="M2171">
        <v>46.446720698679897</v>
      </c>
      <c r="N2171">
        <v>1.3911436598893401</v>
      </c>
      <c r="O2171">
        <v>74.596050269299795</v>
      </c>
      <c r="P2171">
        <v>46.0983606557377</v>
      </c>
      <c r="Q2171">
        <v>8.3497932650591994E-2</v>
      </c>
    </row>
    <row r="2172" spans="1:17" hidden="1" x14ac:dyDescent="0.3">
      <c r="A2172" t="s">
        <v>4503</v>
      </c>
      <c r="B2172" t="s">
        <v>4504</v>
      </c>
      <c r="C2172" t="str">
        <f>IFERROR(VLOOKUP(Table1[[#This Row],[Ticker]],[1]!Table2[[Symbol]:[Industry]],2,FALSE),"-")</f>
        <v>-</v>
      </c>
      <c r="D2172" t="s">
        <v>287</v>
      </c>
      <c r="E2172">
        <v>278.22104687500001</v>
      </c>
      <c r="F2172">
        <v>54.35</v>
      </c>
      <c r="G2172">
        <v>129.57448850719501</v>
      </c>
      <c r="H2172">
        <v>-1.2469179806998301</v>
      </c>
      <c r="I2172">
        <v>-5.3799781613842299</v>
      </c>
      <c r="J2172">
        <v>-0.23762859794915001</v>
      </c>
      <c r="K2172">
        <v>51.6533295077258</v>
      </c>
      <c r="L2172">
        <v>46.395899135211401</v>
      </c>
      <c r="M2172">
        <v>69.511206665504005</v>
      </c>
      <c r="N2172">
        <v>1.6220799990018999</v>
      </c>
      <c r="O2172">
        <v>28.242870285188499</v>
      </c>
      <c r="P2172">
        <v>205.337078651685</v>
      </c>
      <c r="Q2172">
        <v>9.8530589155498005E-2</v>
      </c>
    </row>
    <row r="2173" spans="1:17" hidden="1" x14ac:dyDescent="0.3">
      <c r="A2173" t="s">
        <v>4505</v>
      </c>
      <c r="B2173" t="s">
        <v>4506</v>
      </c>
      <c r="C2173" t="str">
        <f>IFERROR(VLOOKUP(Table1[[#This Row],[Ticker]],[1]!Table2[[Symbol]:[Industry]],2,FALSE),"-")</f>
        <v>-</v>
      </c>
      <c r="D2173" t="s">
        <v>46</v>
      </c>
      <c r="E2173">
        <v>278.20457659800002</v>
      </c>
      <c r="F2173">
        <v>39.78</v>
      </c>
      <c r="G2173">
        <v>199.75493986714099</v>
      </c>
      <c r="H2173">
        <v>33.601011259892097</v>
      </c>
      <c r="I2173">
        <v>53.713080025585498</v>
      </c>
      <c r="J2173">
        <v>24.156430511985</v>
      </c>
      <c r="K2173">
        <v>33.024071978674698</v>
      </c>
      <c r="L2173">
        <v>26.0020154278177</v>
      </c>
      <c r="M2173">
        <v>62.931741366073297</v>
      </c>
      <c r="N2173">
        <v>1.5138342016178099</v>
      </c>
      <c r="O2173">
        <v>10.382101558572099</v>
      </c>
      <c r="P2173">
        <v>234.28571428571399</v>
      </c>
      <c r="Q2173">
        <v>3.4079515615880997E-2</v>
      </c>
    </row>
    <row r="2174" spans="1:17" hidden="1" x14ac:dyDescent="0.3">
      <c r="A2174" t="s">
        <v>4507</v>
      </c>
      <c r="B2174" t="s">
        <v>4508</v>
      </c>
      <c r="C2174" t="str">
        <f>IFERROR(VLOOKUP(Table1[[#This Row],[Ticker]],[1]!Table2[[Symbol]:[Industry]],2,FALSE),"-")</f>
        <v>-</v>
      </c>
      <c r="E2174">
        <v>277.48971233999998</v>
      </c>
      <c r="F2174">
        <v>177.3</v>
      </c>
      <c r="G2174">
        <v>6.8174634085584396</v>
      </c>
      <c r="H2174">
        <v>-3.4323875613259398</v>
      </c>
      <c r="I2174">
        <v>18.281855303595901</v>
      </c>
      <c r="J2174">
        <v>4.2212338914444603</v>
      </c>
      <c r="K2174">
        <v>157.11818655426501</v>
      </c>
      <c r="M2174">
        <v>79.689765767447298</v>
      </c>
      <c r="N2174">
        <v>0.67922665569724305</v>
      </c>
      <c r="O2174">
        <v>0.78962210941904099</v>
      </c>
      <c r="P2174">
        <v>55.2539404553415</v>
      </c>
    </row>
    <row r="2175" spans="1:17" hidden="1" x14ac:dyDescent="0.3">
      <c r="A2175" t="s">
        <v>4509</v>
      </c>
      <c r="B2175" t="s">
        <v>4510</v>
      </c>
      <c r="C2175" t="str">
        <f>IFERROR(VLOOKUP(Table1[[#This Row],[Ticker]],[1]!Table2[[Symbol]:[Industry]],2,FALSE),"-")</f>
        <v>-</v>
      </c>
      <c r="D2175" t="s">
        <v>548</v>
      </c>
      <c r="E2175">
        <v>276.90092253</v>
      </c>
      <c r="F2175">
        <v>344.7</v>
      </c>
      <c r="G2175">
        <v>14.211176125186199</v>
      </c>
      <c r="H2175">
        <v>8.1397655046030408</v>
      </c>
      <c r="I2175">
        <v>7.88831380439865</v>
      </c>
      <c r="J2175">
        <v>13.5872085440216</v>
      </c>
      <c r="K2175">
        <v>305.12999498260302</v>
      </c>
      <c r="L2175">
        <v>283.83340262342898</v>
      </c>
      <c r="M2175">
        <v>61.607108035240202</v>
      </c>
      <c r="N2175">
        <v>1.69272220007971</v>
      </c>
      <c r="O2175">
        <v>8.7757470263997597</v>
      </c>
      <c r="P2175">
        <v>49.059459459459397</v>
      </c>
      <c r="Q2175">
        <v>-4.0648454302089999E-2</v>
      </c>
    </row>
    <row r="2176" spans="1:17" hidden="1" x14ac:dyDescent="0.3">
      <c r="A2176" t="s">
        <v>4511</v>
      </c>
      <c r="B2176" t="s">
        <v>4512</v>
      </c>
      <c r="C2176" t="str">
        <f>IFERROR(VLOOKUP(Table1[[#This Row],[Ticker]],[1]!Table2[[Symbol]:[Industry]],2,FALSE),"-")</f>
        <v>-</v>
      </c>
      <c r="D2176" t="s">
        <v>111</v>
      </c>
      <c r="E2176">
        <v>276.50540000000001</v>
      </c>
      <c r="F2176">
        <v>50</v>
      </c>
      <c r="G2176">
        <v>-44.073791798087001</v>
      </c>
      <c r="H2176">
        <v>-22.1042625613259</v>
      </c>
      <c r="I2176">
        <v>-32.6093999030495</v>
      </c>
      <c r="J2176">
        <v>-12.150362026001901</v>
      </c>
      <c r="O2176">
        <v>28</v>
      </c>
      <c r="P2176">
        <v>5.93220338983049</v>
      </c>
    </row>
    <row r="2177" spans="1:17" hidden="1" x14ac:dyDescent="0.3">
      <c r="A2177" t="s">
        <v>4513</v>
      </c>
      <c r="B2177" t="s">
        <v>4514</v>
      </c>
      <c r="C2177" t="str">
        <f>IFERROR(VLOOKUP(Table1[[#This Row],[Ticker]],[1]!Table2[[Symbol]:[Industry]],2,FALSE),"-")</f>
        <v>-</v>
      </c>
      <c r="D2177" t="s">
        <v>628</v>
      </c>
      <c r="E2177">
        <v>275.99088825000001</v>
      </c>
      <c r="F2177">
        <v>68.37</v>
      </c>
      <c r="G2177">
        <v>-16.237649036976901</v>
      </c>
      <c r="H2177">
        <v>-8.5744527033910902</v>
      </c>
      <c r="I2177">
        <v>-40.084076890762098</v>
      </c>
      <c r="J2177">
        <v>1.3848394458562701</v>
      </c>
      <c r="K2177">
        <v>72.128667256369098</v>
      </c>
      <c r="L2177">
        <v>75.073629690916803</v>
      </c>
      <c r="M2177">
        <v>45.1743673171814</v>
      </c>
      <c r="N2177">
        <v>0.96593473242814598</v>
      </c>
      <c r="O2177">
        <v>82.755594559017098</v>
      </c>
      <c r="P2177">
        <v>18.6979166666666</v>
      </c>
      <c r="Q2177">
        <v>0.107963332120261</v>
      </c>
    </row>
    <row r="2178" spans="1:17" hidden="1" x14ac:dyDescent="0.3">
      <c r="A2178" t="s">
        <v>4515</v>
      </c>
      <c r="B2178" t="s">
        <v>4516</v>
      </c>
      <c r="C2178" t="str">
        <f>IFERROR(VLOOKUP(Table1[[#This Row],[Ticker]],[1]!Table2[[Symbol]:[Industry]],2,FALSE),"-")</f>
        <v>-</v>
      </c>
      <c r="D2178" t="s">
        <v>46</v>
      </c>
      <c r="E2178">
        <v>275.96498400000002</v>
      </c>
      <c r="F2178">
        <v>95.1</v>
      </c>
      <c r="G2178">
        <v>111.91581900246101</v>
      </c>
      <c r="H2178">
        <v>-18.9399063583184</v>
      </c>
      <c r="I2178">
        <v>22.4228111094701</v>
      </c>
      <c r="J2178">
        <v>0.65814675912466503</v>
      </c>
      <c r="K2178">
        <v>90.433243117622396</v>
      </c>
      <c r="L2178">
        <v>74.479632815831593</v>
      </c>
      <c r="M2178">
        <v>61.051227188983503</v>
      </c>
      <c r="N2178">
        <v>0.64843664579219795</v>
      </c>
      <c r="O2178">
        <v>20.294426919032599</v>
      </c>
      <c r="P2178">
        <v>143.16031705446099</v>
      </c>
      <c r="Q2178">
        <v>0.13755542138857099</v>
      </c>
    </row>
    <row r="2179" spans="1:17" hidden="1" x14ac:dyDescent="0.3">
      <c r="A2179" t="s">
        <v>4517</v>
      </c>
      <c r="B2179" t="s">
        <v>4518</v>
      </c>
      <c r="C2179" t="str">
        <f>IFERROR(VLOOKUP(Table1[[#This Row],[Ticker]],[1]!Table2[[Symbol]:[Industry]],2,FALSE),"-")</f>
        <v>-</v>
      </c>
      <c r="D2179" t="s">
        <v>287</v>
      </c>
      <c r="E2179">
        <v>275.35854749999999</v>
      </c>
      <c r="F2179">
        <v>388.25</v>
      </c>
      <c r="G2179">
        <v>-14.0834334408556</v>
      </c>
      <c r="H2179">
        <v>-3.6629498771963198</v>
      </c>
      <c r="I2179">
        <v>-16.318136437953601</v>
      </c>
      <c r="J2179">
        <v>-1.68606950204197</v>
      </c>
      <c r="K2179">
        <v>393.921618892325</v>
      </c>
      <c r="L2179">
        <v>384.32829373803497</v>
      </c>
      <c r="M2179">
        <v>45.065097430287103</v>
      </c>
      <c r="N2179">
        <v>0.79601698459359305</v>
      </c>
      <c r="O2179">
        <v>32.376046361880199</v>
      </c>
      <c r="P2179">
        <v>19.278033794162798</v>
      </c>
      <c r="Q2179">
        <v>7.6930786876158994E-2</v>
      </c>
    </row>
    <row r="2180" spans="1:17" hidden="1" x14ac:dyDescent="0.3">
      <c r="A2180" t="s">
        <v>4519</v>
      </c>
      <c r="B2180" t="s">
        <v>4520</v>
      </c>
      <c r="C2180" t="str">
        <f>IFERROR(VLOOKUP(Table1[[#This Row],[Ticker]],[1]!Table2[[Symbol]:[Industry]],2,FALSE),"-")</f>
        <v>-</v>
      </c>
      <c r="D2180" t="s">
        <v>133</v>
      </c>
      <c r="E2180">
        <v>275.047491536</v>
      </c>
      <c r="F2180">
        <v>135.83000000000001</v>
      </c>
      <c r="G2180">
        <v>178.582744323361</v>
      </c>
      <c r="H2180">
        <v>-4.7879431168815101</v>
      </c>
      <c r="I2180">
        <v>84.7569909086601</v>
      </c>
      <c r="J2180">
        <v>-1.7193556102710901</v>
      </c>
      <c r="K2180">
        <v>123.40748101314099</v>
      </c>
      <c r="L2180">
        <v>86.542598283613103</v>
      </c>
      <c r="M2180">
        <v>46.9894026493334</v>
      </c>
      <c r="N2180">
        <v>6.7082658940991496E-2</v>
      </c>
      <c r="O2180">
        <v>26.996981521018899</v>
      </c>
      <c r="P2180">
        <v>230.88915956151001</v>
      </c>
      <c r="Q2180">
        <v>0.12710434726813999</v>
      </c>
    </row>
    <row r="2181" spans="1:17" hidden="1" x14ac:dyDescent="0.3">
      <c r="A2181" t="s">
        <v>4521</v>
      </c>
      <c r="B2181" t="s">
        <v>4522</v>
      </c>
      <c r="C2181" t="str">
        <f>IFERROR(VLOOKUP(Table1[[#This Row],[Ticker]],[1]!Table2[[Symbol]:[Industry]],2,FALSE),"-")</f>
        <v>-</v>
      </c>
      <c r="E2181">
        <v>274.2799167</v>
      </c>
      <c r="F2181">
        <v>201</v>
      </c>
      <c r="G2181">
        <v>-36.176104755368101</v>
      </c>
      <c r="H2181">
        <v>-5.40283091107964</v>
      </c>
      <c r="I2181">
        <v>-40.731197760525099</v>
      </c>
      <c r="J2181">
        <v>16.9594115065177</v>
      </c>
      <c r="K2181">
        <v>205.69762322760101</v>
      </c>
      <c r="L2181">
        <v>236.71732605181501</v>
      </c>
      <c r="M2181">
        <v>57.799436097008602</v>
      </c>
      <c r="N2181">
        <v>0.90625885018408303</v>
      </c>
      <c r="O2181">
        <v>71.641791044776099</v>
      </c>
      <c r="P2181">
        <v>20.359281437125698</v>
      </c>
      <c r="Q2181">
        <v>0.10475301628189899</v>
      </c>
    </row>
    <row r="2182" spans="1:17" hidden="1" x14ac:dyDescent="0.3">
      <c r="A2182" t="s">
        <v>4523</v>
      </c>
      <c r="B2182" t="s">
        <v>4524</v>
      </c>
      <c r="C2182" t="str">
        <f>IFERROR(VLOOKUP(Table1[[#This Row],[Ticker]],[1]!Table2[[Symbol]:[Industry]],2,FALSE),"-")</f>
        <v>-</v>
      </c>
      <c r="D2182" t="s">
        <v>628</v>
      </c>
      <c r="E2182">
        <v>274.00120828000001</v>
      </c>
      <c r="F2182">
        <v>10.039999999999999</v>
      </c>
      <c r="G2182">
        <v>52.496133683470703</v>
      </c>
      <c r="H2182">
        <v>-7.7323875613259396</v>
      </c>
      <c r="I2182">
        <v>27.7673943553235</v>
      </c>
      <c r="J2182">
        <v>13.65729902446</v>
      </c>
      <c r="K2182">
        <v>9.2368137708127893</v>
      </c>
      <c r="L2182">
        <v>7.8340350833173602</v>
      </c>
      <c r="M2182">
        <v>78.665346380003498</v>
      </c>
      <c r="N2182">
        <v>0.53692379006867297</v>
      </c>
      <c r="O2182">
        <v>22.5099601593625</v>
      </c>
      <c r="P2182">
        <v>105.316973415132</v>
      </c>
      <c r="Q2182">
        <v>0.117233789714196</v>
      </c>
    </row>
    <row r="2183" spans="1:17" hidden="1" x14ac:dyDescent="0.3">
      <c r="A2183" t="s">
        <v>4525</v>
      </c>
      <c r="B2183" t="s">
        <v>4526</v>
      </c>
      <c r="C2183" t="str">
        <f>IFERROR(VLOOKUP(Table1[[#This Row],[Ticker]],[1]!Table2[[Symbol]:[Industry]],2,FALSE),"-")</f>
        <v>-</v>
      </c>
      <c r="E2183">
        <v>272.05164000000002</v>
      </c>
      <c r="F2183">
        <v>267</v>
      </c>
      <c r="G2183">
        <v>286.87413861289798</v>
      </c>
      <c r="H2183">
        <v>-17.090924146691702</v>
      </c>
      <c r="I2183">
        <v>15.8759122144534</v>
      </c>
      <c r="J2183">
        <v>-1.6340833220070099</v>
      </c>
      <c r="K2183">
        <v>278.31674406298299</v>
      </c>
      <c r="L2183">
        <v>215.18814489064701</v>
      </c>
      <c r="M2183">
        <v>32.501324596090498</v>
      </c>
      <c r="N2183">
        <v>0.51545454545454505</v>
      </c>
      <c r="O2183">
        <v>29.2134831460674</v>
      </c>
      <c r="P2183">
        <v>352.54237288135499</v>
      </c>
    </row>
    <row r="2184" spans="1:17" hidden="1" x14ac:dyDescent="0.3">
      <c r="A2184" t="s">
        <v>4527</v>
      </c>
      <c r="B2184" t="s">
        <v>4528</v>
      </c>
      <c r="C2184" t="str">
        <f>IFERROR(VLOOKUP(Table1[[#This Row],[Ticker]],[1]!Table2[[Symbol]:[Industry]],2,FALSE),"-")</f>
        <v>-</v>
      </c>
      <c r="D2184" t="s">
        <v>77</v>
      </c>
      <c r="E2184">
        <v>271.32257099999998</v>
      </c>
      <c r="F2184">
        <v>12.09</v>
      </c>
      <c r="G2184">
        <v>59.6893660966497</v>
      </c>
      <c r="H2184">
        <v>-14.583466698016499</v>
      </c>
      <c r="I2184">
        <v>166.97193980986901</v>
      </c>
      <c r="J2184">
        <v>-7.1291319608200903</v>
      </c>
      <c r="K2184">
        <v>13.1275767721264</v>
      </c>
      <c r="L2184">
        <v>9.8575071219445505</v>
      </c>
      <c r="M2184">
        <v>29.983201871431</v>
      </c>
      <c r="N2184">
        <v>1.24911248170015</v>
      </c>
      <c r="O2184">
        <v>38.957816377171198</v>
      </c>
      <c r="P2184">
        <v>226.756756756756</v>
      </c>
      <c r="Q2184">
        <v>5.0302861898562E-2</v>
      </c>
    </row>
    <row r="2185" spans="1:17" hidden="1" x14ac:dyDescent="0.3">
      <c r="A2185" t="s">
        <v>4529</v>
      </c>
      <c r="B2185" t="s">
        <v>4530</v>
      </c>
      <c r="C2185" t="str">
        <f>IFERROR(VLOOKUP(Table1[[#This Row],[Ticker]],[1]!Table2[[Symbol]:[Industry]],2,FALSE),"-")</f>
        <v>-</v>
      </c>
      <c r="D2185" t="s">
        <v>60</v>
      </c>
      <c r="E2185">
        <v>271.30474774999999</v>
      </c>
      <c r="F2185">
        <v>271.3</v>
      </c>
      <c r="G2185">
        <v>-46.079967039532399</v>
      </c>
      <c r="H2185">
        <v>-3.0981257228858401</v>
      </c>
      <c r="I2185">
        <v>-43.722896877889298</v>
      </c>
      <c r="J2185">
        <v>-0.98458061414912001</v>
      </c>
      <c r="K2185">
        <v>274.77335100556797</v>
      </c>
      <c r="L2185">
        <v>320.40227869410103</v>
      </c>
      <c r="M2185">
        <v>55.040341039648901</v>
      </c>
      <c r="N2185">
        <v>0.63558650811352102</v>
      </c>
      <c r="O2185">
        <v>72.797640987836303</v>
      </c>
      <c r="P2185">
        <v>13.0416666666666</v>
      </c>
      <c r="Q2185">
        <v>-0.16928693190789501</v>
      </c>
    </row>
    <row r="2186" spans="1:17" hidden="1" x14ac:dyDescent="0.3">
      <c r="A2186" t="s">
        <v>4531</v>
      </c>
      <c r="B2186" t="s">
        <v>4532</v>
      </c>
      <c r="C2186" t="str">
        <f>IFERROR(VLOOKUP(Table1[[#This Row],[Ticker]],[1]!Table2[[Symbol]:[Industry]],2,FALSE),"-")</f>
        <v>-</v>
      </c>
      <c r="D2186" t="s">
        <v>628</v>
      </c>
      <c r="E2186">
        <v>270.82550552999999</v>
      </c>
      <c r="F2186">
        <v>31.62</v>
      </c>
      <c r="G2186">
        <v>-10.909174049335601</v>
      </c>
      <c r="H2186">
        <v>-4.0255814420627596</v>
      </c>
      <c r="I2186">
        <v>-41.481972866781398</v>
      </c>
      <c r="J2186">
        <v>3.33303482666564</v>
      </c>
      <c r="K2186">
        <v>32.150629639771701</v>
      </c>
      <c r="L2186">
        <v>32.490921722922799</v>
      </c>
      <c r="M2186">
        <v>53.675875240468997</v>
      </c>
      <c r="N2186">
        <v>0.77850339239634503</v>
      </c>
      <c r="O2186">
        <v>42.947501581277599</v>
      </c>
      <c r="P2186">
        <v>29.590163934426201</v>
      </c>
      <c r="Q2186">
        <v>-9.8239298340270006E-3</v>
      </c>
    </row>
    <row r="2187" spans="1:17" hidden="1" x14ac:dyDescent="0.3">
      <c r="A2187" t="s">
        <v>4533</v>
      </c>
      <c r="B2187" t="s">
        <v>4534</v>
      </c>
      <c r="C2187" t="str">
        <f>IFERROR(VLOOKUP(Table1[[#This Row],[Ticker]],[1]!Table2[[Symbol]:[Industry]],2,FALSE),"-")</f>
        <v>-</v>
      </c>
      <c r="D2187" t="s">
        <v>1615</v>
      </c>
      <c r="E2187">
        <v>270.52042141999999</v>
      </c>
      <c r="F2187">
        <v>583.4</v>
      </c>
      <c r="G2187">
        <v>4.73159430868927</v>
      </c>
      <c r="H2187">
        <v>18.117612438674001</v>
      </c>
      <c r="I2187">
        <v>21.717428403672201</v>
      </c>
      <c r="J2187">
        <v>3.85073954952651</v>
      </c>
      <c r="K2187">
        <v>434.488214256758</v>
      </c>
      <c r="L2187">
        <v>420.767650744344</v>
      </c>
      <c r="M2187">
        <v>88.539584801471307</v>
      </c>
      <c r="N2187">
        <v>2.48787661781915</v>
      </c>
      <c r="O2187">
        <v>0</v>
      </c>
      <c r="P2187">
        <v>62.0555555555555</v>
      </c>
      <c r="Q2187">
        <v>-9.2749436435488997E-2</v>
      </c>
    </row>
    <row r="2188" spans="1:17" hidden="1" x14ac:dyDescent="0.3">
      <c r="A2188" t="s">
        <v>4535</v>
      </c>
      <c r="B2188" t="s">
        <v>4536</v>
      </c>
      <c r="C2188" t="str">
        <f>IFERROR(VLOOKUP(Table1[[#This Row],[Ticker]],[1]!Table2[[Symbol]:[Industry]],2,FALSE),"-")</f>
        <v>-</v>
      </c>
      <c r="E2188">
        <v>270.45115079999999</v>
      </c>
      <c r="F2188">
        <v>18.309999999999999</v>
      </c>
      <c r="G2188">
        <v>-56.478444734776602</v>
      </c>
      <c r="H2188">
        <v>-4.7481770350101504</v>
      </c>
      <c r="I2188">
        <v>-19.132703064245799</v>
      </c>
      <c r="J2188">
        <v>-7.8082133652884897E-2</v>
      </c>
      <c r="K2188">
        <v>18.465132956017101</v>
      </c>
      <c r="L2188">
        <v>19.199289696911599</v>
      </c>
      <c r="M2188">
        <v>47.666418515988198</v>
      </c>
      <c r="N2188">
        <v>2.0377770828230402</v>
      </c>
      <c r="O2188">
        <v>49.808847624248997</v>
      </c>
      <c r="P2188">
        <v>29.8581560283687</v>
      </c>
      <c r="Q2188">
        <v>0.19505163482448701</v>
      </c>
    </row>
    <row r="2189" spans="1:17" hidden="1" x14ac:dyDescent="0.3">
      <c r="A2189" t="s">
        <v>4537</v>
      </c>
      <c r="B2189" t="s">
        <v>4538</v>
      </c>
      <c r="C2189" t="str">
        <f>IFERROR(VLOOKUP(Table1[[#This Row],[Ticker]],[1]!Table2[[Symbol]:[Industry]],2,FALSE),"-")</f>
        <v>-</v>
      </c>
      <c r="E2189">
        <v>270.41624999999999</v>
      </c>
      <c r="F2189">
        <v>1201.8499999999999</v>
      </c>
      <c r="G2189">
        <v>223.98082631233001</v>
      </c>
      <c r="H2189">
        <v>-7.4851956082664204</v>
      </c>
      <c r="I2189">
        <v>10.346466325020501</v>
      </c>
      <c r="J2189">
        <v>-1.01773475344849</v>
      </c>
      <c r="K2189">
        <v>1154.19677953923</v>
      </c>
      <c r="L2189">
        <v>897.44783075617602</v>
      </c>
      <c r="M2189">
        <v>62.380187055718302</v>
      </c>
      <c r="N2189">
        <v>1.2341503539963801</v>
      </c>
      <c r="O2189">
        <v>19.794483504597</v>
      </c>
      <c r="P2189">
        <v>257.42750929367998</v>
      </c>
      <c r="Q2189">
        <v>0.15731028054903501</v>
      </c>
    </row>
    <row r="2190" spans="1:17" hidden="1" x14ac:dyDescent="0.3">
      <c r="A2190" t="s">
        <v>4539</v>
      </c>
      <c r="B2190" t="s">
        <v>4540</v>
      </c>
      <c r="C2190" t="str">
        <f>IFERROR(VLOOKUP(Table1[[#This Row],[Ticker]],[1]!Table2[[Symbol]:[Industry]],2,FALSE),"-")</f>
        <v>-</v>
      </c>
      <c r="D2190" t="s">
        <v>513</v>
      </c>
      <c r="E2190">
        <v>270.35000000000002</v>
      </c>
      <c r="F2190">
        <v>270.35000000000002</v>
      </c>
      <c r="G2190">
        <v>-12.7420558735245</v>
      </c>
      <c r="H2190">
        <v>-7.60053861227001</v>
      </c>
      <c r="I2190">
        <v>-27.311840195134799</v>
      </c>
      <c r="J2190">
        <v>-5.9245271301673501</v>
      </c>
      <c r="K2190">
        <v>287.86035080931703</v>
      </c>
      <c r="L2190">
        <v>286.07275978144298</v>
      </c>
      <c r="M2190">
        <v>39.666760626156801</v>
      </c>
      <c r="N2190">
        <v>2.1243513351536398</v>
      </c>
      <c r="O2190">
        <v>38.080266321435097</v>
      </c>
      <c r="P2190">
        <v>31.749512670565299</v>
      </c>
      <c r="Q2190">
        <v>0.10694202008692</v>
      </c>
    </row>
    <row r="2191" spans="1:17" hidden="1" x14ac:dyDescent="0.3">
      <c r="A2191" t="s">
        <v>4541</v>
      </c>
      <c r="B2191" t="s">
        <v>4542</v>
      </c>
      <c r="C2191" t="str">
        <f>IFERROR(VLOOKUP(Table1[[#This Row],[Ticker]],[1]!Table2[[Symbol]:[Industry]],2,FALSE),"-")</f>
        <v>-</v>
      </c>
      <c r="D2191" t="s">
        <v>68</v>
      </c>
      <c r="E2191">
        <v>269.042562745</v>
      </c>
      <c r="F2191">
        <v>46.09</v>
      </c>
      <c r="G2191">
        <v>163.19941634790601</v>
      </c>
      <c r="H2191">
        <v>-11.4323875613259</v>
      </c>
      <c r="I2191">
        <v>-17.3837763707572</v>
      </c>
      <c r="J2191">
        <v>3.7256874361905501</v>
      </c>
      <c r="K2191">
        <v>45.527229815339297</v>
      </c>
      <c r="L2191">
        <v>39.263580648583897</v>
      </c>
      <c r="M2191">
        <v>52.657958066672499</v>
      </c>
      <c r="N2191">
        <v>0.85871734956952706</v>
      </c>
      <c r="O2191">
        <v>27.5764807984378</v>
      </c>
      <c r="P2191">
        <v>205.83941605839399</v>
      </c>
      <c r="Q2191">
        <v>8.2841377415920001E-2</v>
      </c>
    </row>
    <row r="2192" spans="1:17" hidden="1" x14ac:dyDescent="0.3">
      <c r="A2192" t="s">
        <v>4543</v>
      </c>
      <c r="B2192" t="s">
        <v>4544</v>
      </c>
      <c r="C2192" t="str">
        <f>IFERROR(VLOOKUP(Table1[[#This Row],[Ticker]],[1]!Table2[[Symbol]:[Industry]],2,FALSE),"-")</f>
        <v>-</v>
      </c>
      <c r="D2192" t="s">
        <v>978</v>
      </c>
      <c r="E2192">
        <v>268.82917147799998</v>
      </c>
      <c r="F2192">
        <v>81.13</v>
      </c>
      <c r="G2192">
        <v>53.5785013516386</v>
      </c>
      <c r="H2192">
        <v>5.2788772345245603</v>
      </c>
      <c r="I2192">
        <v>-16.922283046333199</v>
      </c>
      <c r="J2192">
        <v>9.1753067360885794</v>
      </c>
      <c r="K2192">
        <v>73.951238568228604</v>
      </c>
      <c r="L2192">
        <v>65.884056739851999</v>
      </c>
      <c r="M2192">
        <v>66.144033146537296</v>
      </c>
      <c r="N2192">
        <v>0.93247521170105396</v>
      </c>
      <c r="O2192">
        <v>25.600887464563002</v>
      </c>
      <c r="P2192">
        <v>86.291618828932201</v>
      </c>
      <c r="Q2192">
        <v>9.0927616325055999E-2</v>
      </c>
    </row>
    <row r="2193" spans="1:17" hidden="1" x14ac:dyDescent="0.3">
      <c r="A2193" t="s">
        <v>4545</v>
      </c>
      <c r="B2193" t="s">
        <v>4546</v>
      </c>
      <c r="C2193" t="str">
        <f>IFERROR(VLOOKUP(Table1[[#This Row],[Ticker]],[1]!Table2[[Symbol]:[Industry]],2,FALSE),"-")</f>
        <v>-</v>
      </c>
      <c r="D2193" t="s">
        <v>68</v>
      </c>
      <c r="E2193">
        <v>268.67110000000002</v>
      </c>
      <c r="F2193">
        <v>19.75</v>
      </c>
      <c r="G2193">
        <v>-0.51445555940120602</v>
      </c>
      <c r="H2193">
        <v>4.9457005160102403</v>
      </c>
      <c r="I2193">
        <v>-31.4425257920965</v>
      </c>
      <c r="J2193">
        <v>5.7699124949101304</v>
      </c>
      <c r="K2193">
        <v>19.1764704178828</v>
      </c>
      <c r="L2193">
        <v>19.466357383903901</v>
      </c>
      <c r="M2193">
        <v>62.647688792801603</v>
      </c>
      <c r="N2193">
        <v>1.2531718992604901</v>
      </c>
      <c r="O2193">
        <v>54.177215189873401</v>
      </c>
      <c r="P2193">
        <v>47.388059701492502</v>
      </c>
      <c r="Q2193">
        <v>5.7823520395288999E-2</v>
      </c>
    </row>
    <row r="2194" spans="1:17" hidden="1" x14ac:dyDescent="0.3">
      <c r="A2194" t="s">
        <v>4547</v>
      </c>
      <c r="B2194" t="s">
        <v>4548</v>
      </c>
      <c r="C2194" t="str">
        <f>IFERROR(VLOOKUP(Table1[[#This Row],[Ticker]],[1]!Table2[[Symbol]:[Industry]],2,FALSE),"-")</f>
        <v>-</v>
      </c>
      <c r="E2194">
        <v>268.61086663999998</v>
      </c>
      <c r="F2194">
        <v>22.16</v>
      </c>
      <c r="G2194">
        <v>-10.5650656030374</v>
      </c>
      <c r="H2194">
        <v>-11.3490542279926</v>
      </c>
      <c r="I2194">
        <v>-40.831545949528497</v>
      </c>
      <c r="J2194">
        <v>-1.2890231310564</v>
      </c>
      <c r="K2194">
        <v>22.706260386550099</v>
      </c>
      <c r="L2194">
        <v>23.788128036850601</v>
      </c>
      <c r="M2194">
        <v>45.293959509985903</v>
      </c>
      <c r="N2194">
        <v>0.53422557161214002</v>
      </c>
      <c r="O2194">
        <v>66.064981949458399</v>
      </c>
      <c r="P2194">
        <v>24.845070422535201</v>
      </c>
      <c r="Q2194">
        <v>5.0479912745262E-2</v>
      </c>
    </row>
    <row r="2195" spans="1:17" hidden="1" x14ac:dyDescent="0.3">
      <c r="A2195" t="s">
        <v>4549</v>
      </c>
      <c r="B2195" t="s">
        <v>4550</v>
      </c>
      <c r="C2195" t="str">
        <f>IFERROR(VLOOKUP(Table1[[#This Row],[Ticker]],[1]!Table2[[Symbol]:[Industry]],2,FALSE),"-")</f>
        <v>-</v>
      </c>
      <c r="E2195">
        <v>268.16399999999999</v>
      </c>
      <c r="F2195">
        <v>114.6</v>
      </c>
      <c r="G2195">
        <v>53.200644292138399</v>
      </c>
      <c r="H2195">
        <v>-2.1920111712489598</v>
      </c>
      <c r="I2195">
        <v>34.081633235351902</v>
      </c>
      <c r="J2195">
        <v>1.38635630401247</v>
      </c>
      <c r="K2195">
        <v>103.32114046340099</v>
      </c>
      <c r="L2195">
        <v>80.380934218321997</v>
      </c>
      <c r="M2195">
        <v>46.884754501534601</v>
      </c>
      <c r="N2195">
        <v>1.15279809098606</v>
      </c>
      <c r="O2195">
        <v>10.427574171029599</v>
      </c>
      <c r="P2195">
        <v>149.61881942931799</v>
      </c>
      <c r="Q2195">
        <v>2.3628493068711998E-2</v>
      </c>
    </row>
    <row r="2196" spans="1:17" hidden="1" x14ac:dyDescent="0.3">
      <c r="A2196" t="s">
        <v>4551</v>
      </c>
      <c r="B2196" t="s">
        <v>4552</v>
      </c>
      <c r="C2196" t="str">
        <f>IFERROR(VLOOKUP(Table1[[#This Row],[Ticker]],[1]!Table2[[Symbol]:[Industry]],2,FALSE),"-")</f>
        <v>-</v>
      </c>
      <c r="D2196" t="s">
        <v>628</v>
      </c>
      <c r="E2196">
        <v>267.56473030000001</v>
      </c>
      <c r="F2196">
        <v>124.46</v>
      </c>
      <c r="G2196">
        <v>34.007432254410503</v>
      </c>
      <c r="H2196">
        <v>4.7307025674294199</v>
      </c>
      <c r="I2196">
        <v>-3.07255543444654</v>
      </c>
      <c r="J2196">
        <v>7.7061517808752704</v>
      </c>
      <c r="K2196">
        <v>114.87879429085601</v>
      </c>
      <c r="L2196">
        <v>106.536507422619</v>
      </c>
      <c r="M2196">
        <v>63.575233011940199</v>
      </c>
      <c r="N2196">
        <v>3.1520314528751299</v>
      </c>
      <c r="O2196">
        <v>8.2034388558572999</v>
      </c>
      <c r="P2196">
        <v>62.692810457516302</v>
      </c>
      <c r="Q2196">
        <v>4.3366146319252001E-2</v>
      </c>
    </row>
    <row r="2197" spans="1:17" hidden="1" x14ac:dyDescent="0.3">
      <c r="A2197" t="s">
        <v>4553</v>
      </c>
      <c r="B2197" t="s">
        <v>4554</v>
      </c>
      <c r="C2197" t="str">
        <f>IFERROR(VLOOKUP(Table1[[#This Row],[Ticker]],[1]!Table2[[Symbol]:[Industry]],2,FALSE),"-")</f>
        <v>-</v>
      </c>
      <c r="D2197" t="s">
        <v>413</v>
      </c>
      <c r="E2197">
        <v>267.38070340000002</v>
      </c>
      <c r="F2197">
        <v>269.8</v>
      </c>
      <c r="G2197">
        <v>40.457104119694002</v>
      </c>
      <c r="H2197">
        <v>-8.7027974820975604</v>
      </c>
      <c r="I2197">
        <v>-31.587485643554199</v>
      </c>
      <c r="J2197">
        <v>3.5669656290419298</v>
      </c>
      <c r="K2197">
        <v>274.622354850222</v>
      </c>
      <c r="L2197">
        <v>254.36578869988901</v>
      </c>
      <c r="M2197">
        <v>39.544941936148199</v>
      </c>
      <c r="N2197">
        <v>0.23765961117085499</v>
      </c>
      <c r="O2197">
        <v>52.816901408450697</v>
      </c>
      <c r="P2197">
        <v>83.163611676849897</v>
      </c>
      <c r="Q2197">
        <v>4.3943471863265998E-2</v>
      </c>
    </row>
    <row r="2198" spans="1:17" hidden="1" x14ac:dyDescent="0.3">
      <c r="A2198" t="s">
        <v>4555</v>
      </c>
      <c r="B2198" t="s">
        <v>4556</v>
      </c>
      <c r="C2198" t="str">
        <f>IFERROR(VLOOKUP(Table1[[#This Row],[Ticker]],[1]!Table2[[Symbol]:[Industry]],2,FALSE),"-")</f>
        <v>-</v>
      </c>
      <c r="D2198" t="s">
        <v>167</v>
      </c>
      <c r="E2198">
        <v>265.93772799999999</v>
      </c>
      <c r="F2198">
        <v>886.4</v>
      </c>
      <c r="G2198">
        <v>145.10475071203399</v>
      </c>
      <c r="H2198">
        <v>1.88549716832348</v>
      </c>
      <c r="I2198">
        <v>-24.397262416476</v>
      </c>
      <c r="J2198">
        <v>-1.78871426776645</v>
      </c>
      <c r="K2198">
        <v>905.28234665203297</v>
      </c>
      <c r="L2198">
        <v>763.73208403358205</v>
      </c>
      <c r="M2198">
        <v>44.482862365363601</v>
      </c>
      <c r="N2198">
        <v>0.68168883498115895</v>
      </c>
      <c r="O2198">
        <v>55.121841155234598</v>
      </c>
      <c r="P2198">
        <v>208.15226838171299</v>
      </c>
      <c r="Q2198">
        <v>0.16547887395674499</v>
      </c>
    </row>
    <row r="2199" spans="1:17" hidden="1" x14ac:dyDescent="0.3">
      <c r="A2199" t="s">
        <v>4557</v>
      </c>
      <c r="B2199" t="s">
        <v>4558</v>
      </c>
      <c r="C2199" t="str">
        <f>IFERROR(VLOOKUP(Table1[[#This Row],[Ticker]],[1]!Table2[[Symbol]:[Industry]],2,FALSE),"-")</f>
        <v>-</v>
      </c>
      <c r="D2199" t="s">
        <v>65</v>
      </c>
      <c r="E2199">
        <v>265.577720319999</v>
      </c>
      <c r="F2199">
        <v>26.84</v>
      </c>
      <c r="G2199">
        <v>91.193417960507105</v>
      </c>
      <c r="H2199">
        <v>-26.087754792964301</v>
      </c>
      <c r="I2199">
        <v>32.0612566233238</v>
      </c>
      <c r="J2199">
        <v>-9.9204990464914999</v>
      </c>
      <c r="K2199">
        <v>26.786791550941999</v>
      </c>
      <c r="L2199">
        <v>20.861406066013199</v>
      </c>
      <c r="M2199">
        <v>18.2363285933151</v>
      </c>
      <c r="N2199">
        <v>0.113206666993748</v>
      </c>
      <c r="O2199">
        <v>60.245901639344197</v>
      </c>
      <c r="P2199">
        <v>118.38893409275801</v>
      </c>
      <c r="Q2199">
        <v>4.9153482377867E-2</v>
      </c>
    </row>
    <row r="2200" spans="1:17" hidden="1" x14ac:dyDescent="0.3">
      <c r="A2200" t="s">
        <v>4559</v>
      </c>
      <c r="B2200" t="s">
        <v>4560</v>
      </c>
      <c r="C2200" t="str">
        <f>IFERROR(VLOOKUP(Table1[[#This Row],[Ticker]],[1]!Table2[[Symbol]:[Industry]],2,FALSE),"-")</f>
        <v>-</v>
      </c>
      <c r="E2200">
        <v>265.42412719999999</v>
      </c>
      <c r="F2200">
        <v>108.65</v>
      </c>
      <c r="G2200">
        <v>-25.456647084451099</v>
      </c>
      <c r="H2200">
        <v>-5.3350424285825797</v>
      </c>
      <c r="I2200">
        <v>-13.9922551894136</v>
      </c>
      <c r="J2200">
        <v>-2.65129971585116</v>
      </c>
      <c r="M2200">
        <v>42.314861292228301</v>
      </c>
      <c r="O2200">
        <v>32.7197422917625</v>
      </c>
      <c r="P2200">
        <v>11.207778915045999</v>
      </c>
    </row>
    <row r="2201" spans="1:17" hidden="1" x14ac:dyDescent="0.3">
      <c r="A2201" t="s">
        <v>4561</v>
      </c>
      <c r="B2201" t="s">
        <v>4562</v>
      </c>
      <c r="C2201" t="str">
        <f>IFERROR(VLOOKUP(Table1[[#This Row],[Ticker]],[1]!Table2[[Symbol]:[Industry]],2,FALSE),"-")</f>
        <v>-</v>
      </c>
      <c r="D2201" t="s">
        <v>198</v>
      </c>
      <c r="E2201">
        <v>265.07043167</v>
      </c>
      <c r="F2201">
        <v>116.05</v>
      </c>
      <c r="G2201">
        <v>34.090195398653798</v>
      </c>
      <c r="H2201">
        <v>-7.4598475155593604</v>
      </c>
      <c r="I2201">
        <v>-20.916658843602001</v>
      </c>
      <c r="J2201">
        <v>1.0982274706485899</v>
      </c>
      <c r="K2201">
        <v>104.48152177920799</v>
      </c>
      <c r="L2201">
        <v>97.731251401451203</v>
      </c>
      <c r="M2201">
        <v>78.874401139613695</v>
      </c>
      <c r="N2201">
        <v>2.1728430214968699</v>
      </c>
      <c r="O2201">
        <v>21.240844463593199</v>
      </c>
      <c r="P2201">
        <v>67.098632109431193</v>
      </c>
      <c r="Q2201">
        <v>3.5538339043598002E-2</v>
      </c>
    </row>
    <row r="2202" spans="1:17" hidden="1" x14ac:dyDescent="0.3">
      <c r="A2202" t="s">
        <v>4563</v>
      </c>
      <c r="B2202" t="s">
        <v>4564</v>
      </c>
      <c r="C2202" t="str">
        <f>IFERROR(VLOOKUP(Table1[[#This Row],[Ticker]],[1]!Table2[[Symbol]:[Industry]],2,FALSE),"-")</f>
        <v>-</v>
      </c>
      <c r="D2202" t="s">
        <v>130</v>
      </c>
      <c r="E2202">
        <v>264.926376</v>
      </c>
      <c r="F2202">
        <v>22.88</v>
      </c>
      <c r="G2202">
        <v>33.6893660966497</v>
      </c>
      <c r="H2202">
        <v>-17.9954943574424</v>
      </c>
      <c r="I2202">
        <v>15.896615134544399</v>
      </c>
      <c r="J2202">
        <v>-2.20226514018883</v>
      </c>
      <c r="K2202">
        <v>21.630996599505899</v>
      </c>
      <c r="L2202">
        <v>17.182223900693899</v>
      </c>
      <c r="M2202">
        <v>16.0607894988574</v>
      </c>
      <c r="N2202">
        <v>1.00212791377267</v>
      </c>
      <c r="O2202">
        <v>22.858391608391599</v>
      </c>
      <c r="P2202">
        <v>86.016260162601597</v>
      </c>
      <c r="Q2202">
        <v>6.4180656263287006E-2</v>
      </c>
    </row>
    <row r="2203" spans="1:17" hidden="1" x14ac:dyDescent="0.3">
      <c r="A2203" t="s">
        <v>4565</v>
      </c>
      <c r="B2203" t="s">
        <v>4566</v>
      </c>
      <c r="C2203" t="str">
        <f>IFERROR(VLOOKUP(Table1[[#This Row],[Ticker]],[1]!Table2[[Symbol]:[Industry]],2,FALSE),"-")</f>
        <v>-</v>
      </c>
      <c r="D2203" t="s">
        <v>46</v>
      </c>
      <c r="E2203">
        <v>264.64184999999998</v>
      </c>
      <c r="F2203">
        <v>150.6</v>
      </c>
      <c r="G2203">
        <v>36.676379083662702</v>
      </c>
      <c r="H2203">
        <v>77.760794256855803</v>
      </c>
      <c r="I2203">
        <v>48.140770978700203</v>
      </c>
      <c r="J2203">
        <v>0.14048197149279201</v>
      </c>
      <c r="M2203">
        <v>51.974996645822003</v>
      </c>
      <c r="O2203">
        <v>19.488711819389099</v>
      </c>
      <c r="P2203">
        <v>80.143540669856407</v>
      </c>
    </row>
    <row r="2204" spans="1:17" hidden="1" x14ac:dyDescent="0.3">
      <c r="A2204" t="s">
        <v>4567</v>
      </c>
      <c r="B2204" t="s">
        <v>4568</v>
      </c>
      <c r="C2204" t="str">
        <f>IFERROR(VLOOKUP(Table1[[#This Row],[Ticker]],[1]!Table2[[Symbol]:[Industry]],2,FALSE),"-")</f>
        <v>-</v>
      </c>
      <c r="D2204" t="s">
        <v>146</v>
      </c>
      <c r="E2204">
        <v>264.18227311999999</v>
      </c>
      <c r="F2204">
        <v>2.27</v>
      </c>
      <c r="G2204">
        <v>279.046508953792</v>
      </c>
      <c r="H2204">
        <v>-19.281444165099501</v>
      </c>
      <c r="I2204">
        <v>-17.421349304450001</v>
      </c>
      <c r="J2204">
        <v>-0.37578112192399299</v>
      </c>
      <c r="K2204">
        <v>2.3576847117747599</v>
      </c>
      <c r="L2204">
        <v>2.0353226587153399</v>
      </c>
      <c r="M2204">
        <v>48.742885842348002</v>
      </c>
      <c r="N2204">
        <v>0.58373659893514596</v>
      </c>
      <c r="O2204">
        <v>70.044052863436093</v>
      </c>
      <c r="P2204">
        <v>305.35714285714198</v>
      </c>
    </row>
    <row r="2205" spans="1:17" hidden="1" x14ac:dyDescent="0.3">
      <c r="A2205" t="s">
        <v>4569</v>
      </c>
      <c r="B2205" t="s">
        <v>4570</v>
      </c>
      <c r="C2205" t="str">
        <f>IFERROR(VLOOKUP(Table1[[#This Row],[Ticker]],[1]!Table2[[Symbol]:[Industry]],2,FALSE),"-")</f>
        <v>-</v>
      </c>
      <c r="E2205">
        <v>264.020535</v>
      </c>
      <c r="F2205">
        <v>130.69999999999999</v>
      </c>
      <c r="G2205">
        <v>193.249268297138</v>
      </c>
      <c r="H2205">
        <v>18.131593481328</v>
      </c>
      <c r="I2205">
        <v>-2.31933714391326</v>
      </c>
      <c r="J2205">
        <v>5.9799364625104499</v>
      </c>
      <c r="K2205">
        <v>121.193334664419</v>
      </c>
      <c r="L2205">
        <v>112.28537525754901</v>
      </c>
      <c r="M2205">
        <v>81.322972523373906</v>
      </c>
      <c r="N2205">
        <v>0.596965233723324</v>
      </c>
      <c r="O2205">
        <v>54.3228768171385</v>
      </c>
      <c r="P2205">
        <v>305.900621118012</v>
      </c>
    </row>
    <row r="2206" spans="1:17" hidden="1" x14ac:dyDescent="0.3">
      <c r="A2206" t="s">
        <v>4571</v>
      </c>
      <c r="B2206" t="s">
        <v>4572</v>
      </c>
      <c r="C2206" t="str">
        <f>IFERROR(VLOOKUP(Table1[[#This Row],[Ticker]],[1]!Table2[[Symbol]:[Industry]],2,FALSE),"-")</f>
        <v>-</v>
      </c>
      <c r="D2206" t="s">
        <v>60</v>
      </c>
      <c r="E2206">
        <v>263.79545868000002</v>
      </c>
      <c r="F2206">
        <v>190.1</v>
      </c>
      <c r="G2206">
        <v>69.608154100359897</v>
      </c>
      <c r="H2206">
        <v>-7.45802858696696</v>
      </c>
      <c r="I2206">
        <v>20.311952090514101</v>
      </c>
      <c r="J2206">
        <v>7.7566067752048298</v>
      </c>
      <c r="K2206">
        <v>181.927706043765</v>
      </c>
      <c r="L2206">
        <v>153.96827807864301</v>
      </c>
      <c r="M2206">
        <v>66.509282269096602</v>
      </c>
      <c r="N2206">
        <v>0.69370554820276797</v>
      </c>
      <c r="O2206">
        <v>22.514466070489199</v>
      </c>
      <c r="P2206">
        <v>105.62466197944801</v>
      </c>
      <c r="Q2206">
        <v>0.100867584605539</v>
      </c>
    </row>
    <row r="2207" spans="1:17" hidden="1" x14ac:dyDescent="0.3">
      <c r="A2207" t="s">
        <v>4573</v>
      </c>
      <c r="B2207" t="s">
        <v>4574</v>
      </c>
      <c r="C2207" t="str">
        <f>IFERROR(VLOOKUP(Table1[[#This Row],[Ticker]],[1]!Table2[[Symbol]:[Industry]],2,FALSE),"-")</f>
        <v>-</v>
      </c>
      <c r="E2207">
        <v>263.53133250000002</v>
      </c>
      <c r="F2207">
        <v>865</v>
      </c>
      <c r="G2207">
        <v>819.56142733229694</v>
      </c>
      <c r="H2207">
        <v>-5.7578380117763901</v>
      </c>
      <c r="I2207">
        <v>831.02581922733498</v>
      </c>
      <c r="J2207">
        <v>-4.68146460049915</v>
      </c>
      <c r="K2207">
        <v>810.67442338155695</v>
      </c>
      <c r="M2207">
        <v>43.4851612799431</v>
      </c>
      <c r="N2207">
        <v>0.74510851711526205</v>
      </c>
      <c r="O2207">
        <v>13.179190751445001</v>
      </c>
      <c r="P2207">
        <v>893.11136624569394</v>
      </c>
    </row>
    <row r="2208" spans="1:17" hidden="1" x14ac:dyDescent="0.3">
      <c r="A2208" t="s">
        <v>4575</v>
      </c>
      <c r="B2208" t="s">
        <v>4576</v>
      </c>
      <c r="C2208" t="str">
        <f>IFERROR(VLOOKUP(Table1[[#This Row],[Ticker]],[1]!Table2[[Symbol]:[Industry]],2,FALSE),"-")</f>
        <v>-</v>
      </c>
      <c r="D2208" t="s">
        <v>686</v>
      </c>
      <c r="E2208">
        <v>263.39785351999899</v>
      </c>
      <c r="F2208">
        <v>225.45</v>
      </c>
      <c r="G2208">
        <v>-12.4065527641995</v>
      </c>
      <c r="H2208">
        <v>-5.12098405255401</v>
      </c>
      <c r="I2208">
        <v>-14.7574517752383</v>
      </c>
      <c r="J2208">
        <v>-4.7457434010583901</v>
      </c>
      <c r="K2208">
        <v>224.976409072286</v>
      </c>
      <c r="L2208">
        <v>213.76327728870299</v>
      </c>
      <c r="M2208">
        <v>47.548523989790397</v>
      </c>
      <c r="N2208">
        <v>0.95362714517775504</v>
      </c>
      <c r="O2208">
        <v>31.847246981863201</v>
      </c>
      <c r="P2208">
        <v>29.494543365881601</v>
      </c>
      <c r="Q2208">
        <v>-4.5865052835926998E-2</v>
      </c>
    </row>
    <row r="2209" spans="1:17" hidden="1" x14ac:dyDescent="0.3">
      <c r="A2209" t="s">
        <v>4577</v>
      </c>
      <c r="B2209" t="s">
        <v>4578</v>
      </c>
      <c r="C2209" t="str">
        <f>IFERROR(VLOOKUP(Table1[[#This Row],[Ticker]],[1]!Table2[[Symbol]:[Industry]],2,FALSE),"-")</f>
        <v>-</v>
      </c>
      <c r="D2209" t="s">
        <v>553</v>
      </c>
      <c r="E2209">
        <v>263.22187500000001</v>
      </c>
      <c r="F2209">
        <v>238.75</v>
      </c>
      <c r="G2209">
        <v>-12.9978669360982</v>
      </c>
      <c r="H2209">
        <v>6.4144911194749898</v>
      </c>
      <c r="I2209">
        <v>-19.001199856566402</v>
      </c>
      <c r="J2209">
        <v>4.3026912345770496</v>
      </c>
      <c r="K2209">
        <v>222.4289621822</v>
      </c>
      <c r="L2209">
        <v>222.476430896403</v>
      </c>
      <c r="M2209">
        <v>60.879946767711303</v>
      </c>
      <c r="N2209">
        <v>2.8095830237585302</v>
      </c>
      <c r="O2209">
        <v>15.183246073298401</v>
      </c>
      <c r="P2209">
        <v>25.657894736842099</v>
      </c>
      <c r="Q2209">
        <v>2.6271665143929E-2</v>
      </c>
    </row>
    <row r="2210" spans="1:17" hidden="1" x14ac:dyDescent="0.3">
      <c r="A2210" t="s">
        <v>4579</v>
      </c>
      <c r="B2210" t="s">
        <v>4580</v>
      </c>
      <c r="C2210" t="str">
        <f>IFERROR(VLOOKUP(Table1[[#This Row],[Ticker]],[1]!Table2[[Symbol]:[Industry]],2,FALSE),"-")</f>
        <v>-</v>
      </c>
      <c r="D2210" t="s">
        <v>60</v>
      </c>
      <c r="E2210">
        <v>263.12198999999998</v>
      </c>
      <c r="F2210">
        <v>736.5</v>
      </c>
      <c r="G2210">
        <v>160.51863438933199</v>
      </c>
      <c r="H2210">
        <v>6.8385102714913897</v>
      </c>
      <c r="I2210">
        <v>54.444644096732603</v>
      </c>
      <c r="J2210">
        <v>-0.23404298158591499</v>
      </c>
      <c r="K2210">
        <v>626.09272264666401</v>
      </c>
      <c r="L2210">
        <v>469.65792589596202</v>
      </c>
      <c r="M2210">
        <v>63.621631808333703</v>
      </c>
      <c r="N2210">
        <v>0.40022147505597</v>
      </c>
      <c r="O2210">
        <v>2.1520706042090998</v>
      </c>
      <c r="P2210">
        <v>200.61224489795899</v>
      </c>
      <c r="Q2210">
        <v>4.2410427437653997E-2</v>
      </c>
    </row>
    <row r="2211" spans="1:17" hidden="1" x14ac:dyDescent="0.3">
      <c r="A2211" t="s">
        <v>4581</v>
      </c>
      <c r="B2211" t="s">
        <v>4582</v>
      </c>
      <c r="C2211" t="str">
        <f>IFERROR(VLOOKUP(Table1[[#This Row],[Ticker]],[1]!Table2[[Symbol]:[Industry]],2,FALSE),"-")</f>
        <v>-</v>
      </c>
      <c r="D2211" t="s">
        <v>54</v>
      </c>
      <c r="E2211">
        <v>262.75173868000002</v>
      </c>
      <c r="F2211">
        <v>236.12</v>
      </c>
      <c r="G2211">
        <v>-66.616537076147594</v>
      </c>
      <c r="H2211">
        <v>7.3247161864320001</v>
      </c>
      <c r="I2211">
        <v>-32.011651585579799</v>
      </c>
      <c r="J2211">
        <v>10.016768814856601</v>
      </c>
      <c r="K2211">
        <v>215.08000690108301</v>
      </c>
      <c r="L2211">
        <v>260.05752345551298</v>
      </c>
      <c r="M2211">
        <v>82.072238738374494</v>
      </c>
      <c r="N2211">
        <v>0.71200012068590401</v>
      </c>
      <c r="O2211">
        <v>100.385397255632</v>
      </c>
      <c r="P2211">
        <v>36.327944572748201</v>
      </c>
      <c r="Q2211">
        <v>-0.10971351415962501</v>
      </c>
    </row>
    <row r="2212" spans="1:17" hidden="1" x14ac:dyDescent="0.3">
      <c r="A2212" t="s">
        <v>4583</v>
      </c>
      <c r="B2212" t="s">
        <v>4584</v>
      </c>
      <c r="C2212" t="str">
        <f>IFERROR(VLOOKUP(Table1[[#This Row],[Ticker]],[1]!Table2[[Symbol]:[Industry]],2,FALSE),"-")</f>
        <v>-</v>
      </c>
      <c r="D2212" t="s">
        <v>513</v>
      </c>
      <c r="E2212">
        <v>261.72014625000003</v>
      </c>
      <c r="F2212">
        <v>317.25</v>
      </c>
      <c r="G2212">
        <v>370.55702467143402</v>
      </c>
      <c r="H2212">
        <v>-15.429594265236499</v>
      </c>
      <c r="I2212">
        <v>89.370043797931203</v>
      </c>
      <c r="J2212">
        <v>-3.74914014018883</v>
      </c>
      <c r="K2212">
        <v>297.44415670588597</v>
      </c>
      <c r="L2212">
        <v>219.25405774900699</v>
      </c>
      <c r="M2212">
        <v>51.870679600844397</v>
      </c>
      <c r="N2212">
        <v>0.69203435186114104</v>
      </c>
      <c r="O2212">
        <v>14.5784081954294</v>
      </c>
      <c r="P2212">
        <v>428.30974188176498</v>
      </c>
      <c r="Q2212">
        <v>0.192190940235798</v>
      </c>
    </row>
    <row r="2213" spans="1:17" hidden="1" x14ac:dyDescent="0.3">
      <c r="A2213" t="s">
        <v>4585</v>
      </c>
      <c r="B2213" t="s">
        <v>4586</v>
      </c>
      <c r="C2213" t="str">
        <f>IFERROR(VLOOKUP(Table1[[#This Row],[Ticker]],[1]!Table2[[Symbol]:[Industry]],2,FALSE),"-")</f>
        <v>-</v>
      </c>
      <c r="D2213" t="s">
        <v>393</v>
      </c>
      <c r="E2213">
        <v>260.64511199999998</v>
      </c>
      <c r="F2213">
        <v>227.32</v>
      </c>
      <c r="G2213">
        <v>5.24029202257565</v>
      </c>
      <c r="H2213">
        <v>-6.9963288611163001</v>
      </c>
      <c r="I2213">
        <v>-23.332554407668599</v>
      </c>
      <c r="J2213">
        <v>3.0849859470164702</v>
      </c>
      <c r="K2213">
        <v>223.661556316174</v>
      </c>
      <c r="L2213">
        <v>208.98069314963999</v>
      </c>
      <c r="M2213">
        <v>53.979784779046803</v>
      </c>
      <c r="N2213">
        <v>0.87836031932335801</v>
      </c>
      <c r="O2213">
        <v>16.575752243533302</v>
      </c>
      <c r="P2213">
        <v>46.658064516129002</v>
      </c>
      <c r="Q2213">
        <v>9.6722103949316005E-2</v>
      </c>
    </row>
    <row r="2214" spans="1:17" hidden="1" x14ac:dyDescent="0.3">
      <c r="A2214" t="s">
        <v>4587</v>
      </c>
      <c r="B2214" t="s">
        <v>4588</v>
      </c>
      <c r="C2214" t="str">
        <f>IFERROR(VLOOKUP(Table1[[#This Row],[Ticker]],[1]!Table2[[Symbol]:[Industry]],2,FALSE),"-")</f>
        <v>-</v>
      </c>
      <c r="D2214" t="s">
        <v>290</v>
      </c>
      <c r="E2214">
        <v>260.55845683199999</v>
      </c>
      <c r="F2214">
        <v>57.22</v>
      </c>
      <c r="G2214">
        <v>-25.924668991069499</v>
      </c>
      <c r="H2214">
        <v>-11.2301869553619</v>
      </c>
      <c r="I2214">
        <v>-40.5538504217118</v>
      </c>
      <c r="J2214">
        <v>7.4714829629978103</v>
      </c>
      <c r="K2214">
        <v>55.127606689975998</v>
      </c>
      <c r="L2214">
        <v>58.508789333556699</v>
      </c>
      <c r="M2214">
        <v>64.741508440278096</v>
      </c>
      <c r="N2214">
        <v>0.42439549848497898</v>
      </c>
      <c r="O2214">
        <v>74.239776301992293</v>
      </c>
      <c r="P2214">
        <v>28.873873873873801</v>
      </c>
      <c r="Q2214">
        <v>0.10437684650632199</v>
      </c>
    </row>
    <row r="2215" spans="1:17" hidden="1" x14ac:dyDescent="0.3">
      <c r="A2215" t="s">
        <v>4589</v>
      </c>
      <c r="B2215" t="s">
        <v>4590</v>
      </c>
      <c r="C2215" t="str">
        <f>IFERROR(VLOOKUP(Table1[[#This Row],[Ticker]],[1]!Table2[[Symbol]:[Industry]],2,FALSE),"-")</f>
        <v>-</v>
      </c>
      <c r="D2215" t="s">
        <v>133</v>
      </c>
      <c r="E2215">
        <v>260.26646602399899</v>
      </c>
      <c r="F2215">
        <v>42.44</v>
      </c>
      <c r="G2215">
        <v>59.422407672142</v>
      </c>
      <c r="H2215">
        <v>-12.090767329864301</v>
      </c>
      <c r="I2215">
        <v>-41.610694122204002</v>
      </c>
      <c r="J2215">
        <v>-4.8518768350266601</v>
      </c>
      <c r="K2215">
        <v>45.423211598191003</v>
      </c>
      <c r="L2215">
        <v>43.578350634389203</v>
      </c>
      <c r="M2215">
        <v>42.267667573014101</v>
      </c>
      <c r="N2215">
        <v>1.4078746733913601</v>
      </c>
      <c r="O2215">
        <v>50.565504241281801</v>
      </c>
      <c r="P2215">
        <v>87.373068432671005</v>
      </c>
      <c r="Q2215">
        <v>6.1863258067743003E-2</v>
      </c>
    </row>
    <row r="2216" spans="1:17" hidden="1" x14ac:dyDescent="0.3">
      <c r="A2216" t="s">
        <v>4591</v>
      </c>
      <c r="B2216" t="s">
        <v>4592</v>
      </c>
      <c r="C2216" t="str">
        <f>IFERROR(VLOOKUP(Table1[[#This Row],[Ticker]],[1]!Table2[[Symbol]:[Industry]],2,FALSE),"-")</f>
        <v>-</v>
      </c>
      <c r="D2216" t="s">
        <v>21</v>
      </c>
      <c r="E2216">
        <v>260.030446074</v>
      </c>
      <c r="F2216">
        <v>179.13</v>
      </c>
      <c r="G2216">
        <v>133.67485230855101</v>
      </c>
      <c r="H2216">
        <v>-6.1646279984844101</v>
      </c>
      <c r="I2216">
        <v>-7.9667670679785996</v>
      </c>
      <c r="J2216">
        <v>-4.9345055773473003</v>
      </c>
      <c r="K2216">
        <v>181.297911179837</v>
      </c>
      <c r="L2216">
        <v>162.871986672156</v>
      </c>
      <c r="M2216">
        <v>34.778768702937398</v>
      </c>
      <c r="N2216">
        <v>0.94823541695670299</v>
      </c>
      <c r="O2216">
        <v>24.2952046000111</v>
      </c>
      <c r="P2216">
        <v>161.31291028446299</v>
      </c>
      <c r="Q2216">
        <v>8.4163134513705995E-2</v>
      </c>
    </row>
    <row r="2217" spans="1:17" hidden="1" x14ac:dyDescent="0.3">
      <c r="A2217" t="s">
        <v>4593</v>
      </c>
      <c r="B2217" t="s">
        <v>4594</v>
      </c>
      <c r="C2217" t="str">
        <f>IFERROR(VLOOKUP(Table1[[#This Row],[Ticker]],[1]!Table2[[Symbol]:[Industry]],2,FALSE),"-")</f>
        <v>-</v>
      </c>
      <c r="D2217" t="s">
        <v>231</v>
      </c>
      <c r="E2217">
        <v>258.298203</v>
      </c>
      <c r="F2217">
        <v>188.68</v>
      </c>
      <c r="G2217">
        <v>-49.140899752020999</v>
      </c>
      <c r="H2217">
        <v>-7.0346199306816004</v>
      </c>
      <c r="I2217">
        <v>-56.377075599883803</v>
      </c>
      <c r="J2217">
        <v>-4.2641208102919199</v>
      </c>
      <c r="K2217">
        <v>202.670163708676</v>
      </c>
      <c r="L2217">
        <v>223.51327533855101</v>
      </c>
      <c r="M2217">
        <v>39.2944107902347</v>
      </c>
      <c r="N2217">
        <v>0.79003661545015302</v>
      </c>
      <c r="O2217">
        <v>137.43905024379899</v>
      </c>
      <c r="P2217">
        <v>3.87007982383704</v>
      </c>
      <c r="Q2217">
        <v>4.5712077439059001E-2</v>
      </c>
    </row>
    <row r="2218" spans="1:17" hidden="1" x14ac:dyDescent="0.3">
      <c r="A2218" t="s">
        <v>4595</v>
      </c>
      <c r="B2218" t="s">
        <v>4596</v>
      </c>
      <c r="C2218" t="str">
        <f>IFERROR(VLOOKUP(Table1[[#This Row],[Ticker]],[1]!Table2[[Symbol]:[Industry]],2,FALSE),"-")</f>
        <v>-</v>
      </c>
      <c r="E2218">
        <v>257.81863800000002</v>
      </c>
      <c r="F2218">
        <v>191.55</v>
      </c>
      <c r="G2218">
        <v>41.715681886123399</v>
      </c>
      <c r="H2218">
        <v>4.1095118800148303</v>
      </c>
      <c r="I2218">
        <v>6.38793520687714</v>
      </c>
      <c r="J2218">
        <v>-0.88647566650462495</v>
      </c>
      <c r="K2218">
        <v>189.12884990450601</v>
      </c>
      <c r="L2218">
        <v>175.286009082959</v>
      </c>
      <c r="M2218">
        <v>49.301567988090603</v>
      </c>
      <c r="N2218">
        <v>0.60183158364976497</v>
      </c>
      <c r="O2218">
        <v>12.503262855651201</v>
      </c>
      <c r="P2218">
        <v>68.0263157894736</v>
      </c>
      <c r="Q2218">
        <v>0.19061505205579701</v>
      </c>
    </row>
    <row r="2219" spans="1:17" hidden="1" x14ac:dyDescent="0.3">
      <c r="A2219" t="s">
        <v>4597</v>
      </c>
      <c r="B2219" t="s">
        <v>4598</v>
      </c>
      <c r="C2219" t="str">
        <f>IFERROR(VLOOKUP(Table1[[#This Row],[Ticker]],[1]!Table2[[Symbol]:[Industry]],2,FALSE),"-")</f>
        <v>-</v>
      </c>
      <c r="D2219" t="s">
        <v>186</v>
      </c>
      <c r="E2219">
        <v>257.67310889999999</v>
      </c>
      <c r="F2219">
        <v>171.7</v>
      </c>
      <c r="G2219">
        <v>56.135439840141402</v>
      </c>
      <c r="H2219">
        <v>11.3575284050606</v>
      </c>
      <c r="I2219">
        <v>-0.493927655998398</v>
      </c>
      <c r="J2219">
        <v>-2.58149501183411</v>
      </c>
      <c r="K2219">
        <v>155.643741547503</v>
      </c>
      <c r="L2219">
        <v>139.74177809378401</v>
      </c>
      <c r="M2219">
        <v>81.411879298783106</v>
      </c>
      <c r="N2219">
        <v>1.3825970052385099</v>
      </c>
      <c r="O2219">
        <v>4.8340128130459998</v>
      </c>
      <c r="P2219">
        <v>84.603806042361001</v>
      </c>
      <c r="Q2219">
        <v>0.120179482144834</v>
      </c>
    </row>
    <row r="2220" spans="1:17" hidden="1" x14ac:dyDescent="0.3">
      <c r="A2220" t="s">
        <v>4599</v>
      </c>
      <c r="B2220" t="s">
        <v>4600</v>
      </c>
      <c r="C2220" t="str">
        <f>IFERROR(VLOOKUP(Table1[[#This Row],[Ticker]],[1]!Table2[[Symbol]:[Industry]],2,FALSE),"-")</f>
        <v>-</v>
      </c>
      <c r="D2220" t="s">
        <v>924</v>
      </c>
      <c r="E2220">
        <v>256.43293999999997</v>
      </c>
      <c r="F2220">
        <v>186.85</v>
      </c>
      <c r="G2220">
        <v>16.051270858554499</v>
      </c>
      <c r="H2220">
        <v>-9.7937736999398002</v>
      </c>
      <c r="I2220">
        <v>27.515662753592</v>
      </c>
      <c r="J2220">
        <v>-4.70226514018883</v>
      </c>
      <c r="K2220">
        <v>186.909783121716</v>
      </c>
      <c r="M2220">
        <v>37.273777137449201</v>
      </c>
      <c r="N2220">
        <v>0.26199887069452199</v>
      </c>
      <c r="O2220">
        <v>33.743644634733698</v>
      </c>
      <c r="P2220">
        <v>62.337098175499499</v>
      </c>
    </row>
    <row r="2221" spans="1:17" hidden="1" x14ac:dyDescent="0.3">
      <c r="A2221" t="s">
        <v>4601</v>
      </c>
      <c r="B2221" t="s">
        <v>4602</v>
      </c>
      <c r="C2221" t="str">
        <f>IFERROR(VLOOKUP(Table1[[#This Row],[Ticker]],[1]!Table2[[Symbol]:[Industry]],2,FALSE),"-")</f>
        <v>-</v>
      </c>
      <c r="D2221" t="s">
        <v>198</v>
      </c>
      <c r="E2221">
        <v>256.27</v>
      </c>
      <c r="F2221">
        <v>26.15</v>
      </c>
      <c r="G2221">
        <v>172.546508953792</v>
      </c>
      <c r="H2221">
        <v>17.064226434159298</v>
      </c>
      <c r="I2221">
        <v>47.576118240134399</v>
      </c>
      <c r="J2221">
        <v>-10.008828179912401</v>
      </c>
      <c r="K2221">
        <v>24.7624120301492</v>
      </c>
      <c r="L2221">
        <v>18.713283894395701</v>
      </c>
      <c r="M2221">
        <v>29.212816415891499</v>
      </c>
      <c r="N2221">
        <v>0.163213516602111</v>
      </c>
      <c r="O2221">
        <v>25.124282982791499</v>
      </c>
      <c r="P2221">
        <v>228.93081761006201</v>
      </c>
      <c r="Q2221">
        <v>7.9070861836912004E-2</v>
      </c>
    </row>
    <row r="2222" spans="1:17" hidden="1" x14ac:dyDescent="0.3">
      <c r="A2222" t="s">
        <v>4603</v>
      </c>
      <c r="B2222" t="s">
        <v>4604</v>
      </c>
      <c r="C2222" t="str">
        <f>IFERROR(VLOOKUP(Table1[[#This Row],[Ticker]],[1]!Table2[[Symbol]:[Industry]],2,FALSE),"-")</f>
        <v>-</v>
      </c>
      <c r="D2222" t="s">
        <v>1448</v>
      </c>
      <c r="E2222">
        <v>256.16282321400001</v>
      </c>
      <c r="F2222">
        <v>119.33</v>
      </c>
      <c r="G2222">
        <v>-25.567704397229502</v>
      </c>
      <c r="H2222">
        <v>9.0758976389391695</v>
      </c>
      <c r="I2222">
        <v>-17.9874757745465</v>
      </c>
      <c r="J2222">
        <v>5.4830710932713602</v>
      </c>
      <c r="K2222">
        <v>108.98640699581399</v>
      </c>
      <c r="L2222">
        <v>109.480546459221</v>
      </c>
      <c r="M2222">
        <v>82.662314206455406</v>
      </c>
      <c r="N2222">
        <v>2.1443946548210699</v>
      </c>
      <c r="O2222">
        <v>25.282829129305199</v>
      </c>
      <c r="P2222">
        <v>35.7565415244595</v>
      </c>
      <c r="Q2222">
        <v>-6.7585002936214E-2</v>
      </c>
    </row>
    <row r="2223" spans="1:17" hidden="1" x14ac:dyDescent="0.3">
      <c r="A2223" t="s">
        <v>4605</v>
      </c>
      <c r="B2223" t="s">
        <v>4606</v>
      </c>
      <c r="C2223" t="str">
        <f>IFERROR(VLOOKUP(Table1[[#This Row],[Ticker]],[1]!Table2[[Symbol]:[Industry]],2,FALSE),"-")</f>
        <v>-</v>
      </c>
      <c r="D2223" t="s">
        <v>393</v>
      </c>
      <c r="E2223">
        <v>255.08135874999999</v>
      </c>
      <c r="F2223">
        <v>191.65</v>
      </c>
      <c r="G2223">
        <v>1.7424921089594301</v>
      </c>
      <c r="H2223">
        <v>-3.1024383227472598</v>
      </c>
      <c r="I2223">
        <v>-11.863974410247099</v>
      </c>
      <c r="J2223">
        <v>-3.3772651401888298</v>
      </c>
      <c r="K2223">
        <v>199.37049158912501</v>
      </c>
      <c r="L2223">
        <v>204.75563005135601</v>
      </c>
      <c r="M2223">
        <v>43.7289801925875</v>
      </c>
      <c r="N2223">
        <v>0.78613389170011005</v>
      </c>
      <c r="O2223">
        <v>53.613357683276703</v>
      </c>
      <c r="P2223">
        <v>34.491228070175403</v>
      </c>
    </row>
    <row r="2224" spans="1:17" hidden="1" x14ac:dyDescent="0.3">
      <c r="A2224" t="s">
        <v>4607</v>
      </c>
      <c r="B2224" t="s">
        <v>4608</v>
      </c>
      <c r="C2224" t="str">
        <f>IFERROR(VLOOKUP(Table1[[#This Row],[Ticker]],[1]!Table2[[Symbol]:[Industry]],2,FALSE),"-")</f>
        <v>-</v>
      </c>
      <c r="D2224" t="s">
        <v>130</v>
      </c>
      <c r="E2224">
        <v>254.198057178</v>
      </c>
      <c r="F2224">
        <v>228.93</v>
      </c>
      <c r="G2224">
        <v>-24.132548654521798</v>
      </c>
      <c r="H2224">
        <v>-7.6920744999967097</v>
      </c>
      <c r="I2224">
        <v>-35.425600204323104</v>
      </c>
      <c r="J2224">
        <v>-4.8718303575801301</v>
      </c>
      <c r="K2224">
        <v>232.28298648339199</v>
      </c>
      <c r="L2224">
        <v>241.641411235758</v>
      </c>
      <c r="M2224">
        <v>57.209684335852899</v>
      </c>
      <c r="N2224">
        <v>0.89298786998013402</v>
      </c>
      <c r="O2224">
        <v>45.306425544926299</v>
      </c>
      <c r="P2224">
        <v>19.6394042330807</v>
      </c>
      <c r="Q2224">
        <v>8.2257925784819993E-3</v>
      </c>
    </row>
    <row r="2225" spans="1:17" hidden="1" x14ac:dyDescent="0.3">
      <c r="A2225" t="s">
        <v>4609</v>
      </c>
      <c r="B2225" t="s">
        <v>4610</v>
      </c>
      <c r="C2225" t="str">
        <f>IFERROR(VLOOKUP(Table1[[#This Row],[Ticker]],[1]!Table2[[Symbol]:[Industry]],2,FALSE),"-")</f>
        <v>-</v>
      </c>
      <c r="D2225" t="s">
        <v>95</v>
      </c>
      <c r="E2225">
        <v>253.98577549199999</v>
      </c>
      <c r="F2225">
        <v>7.62</v>
      </c>
      <c r="G2225">
        <v>-39.888126020740501</v>
      </c>
      <c r="H2225">
        <v>-4.9867917064036602</v>
      </c>
      <c r="I2225">
        <v>-47.392677910296797</v>
      </c>
      <c r="J2225">
        <v>-3.1149118155473698</v>
      </c>
      <c r="K2225">
        <v>8.8691274940445499</v>
      </c>
      <c r="L2225">
        <v>9.8040672827652102</v>
      </c>
      <c r="M2225">
        <v>40.1137731112401</v>
      </c>
      <c r="N2225">
        <v>0.72669892824909399</v>
      </c>
      <c r="O2225">
        <v>113.52444851836199</v>
      </c>
      <c r="P2225">
        <v>8.8571428571428505</v>
      </c>
      <c r="Q2225">
        <v>6.9781938555835005E-2</v>
      </c>
    </row>
    <row r="2226" spans="1:17" hidden="1" x14ac:dyDescent="0.3">
      <c r="A2226" t="s">
        <v>4611</v>
      </c>
      <c r="B2226" t="s">
        <v>4612</v>
      </c>
      <c r="C2226" t="str">
        <f>IFERROR(VLOOKUP(Table1[[#This Row],[Ticker]],[1]!Table2[[Symbol]:[Industry]],2,FALSE),"-")</f>
        <v>-</v>
      </c>
      <c r="D2226" t="s">
        <v>388</v>
      </c>
      <c r="E2226">
        <v>253.15977851999901</v>
      </c>
      <c r="F2226">
        <v>101.1</v>
      </c>
      <c r="G2226">
        <v>18.117937525221102</v>
      </c>
      <c r="H2226">
        <v>-2.47103969214854</v>
      </c>
      <c r="I2226">
        <v>-1.0589600724657999</v>
      </c>
      <c r="J2226">
        <v>1.3346796712757401</v>
      </c>
      <c r="K2226">
        <v>98.322935388493207</v>
      </c>
      <c r="L2226">
        <v>92.0907652766859</v>
      </c>
      <c r="M2226">
        <v>60.277674258518203</v>
      </c>
      <c r="N2226">
        <v>1.1937930778605099</v>
      </c>
      <c r="O2226">
        <v>18.743818001978202</v>
      </c>
      <c r="P2226">
        <v>52.030075187969899</v>
      </c>
      <c r="Q2226">
        <v>2.4465296512429999E-2</v>
      </c>
    </row>
    <row r="2227" spans="1:17" hidden="1" x14ac:dyDescent="0.3">
      <c r="A2227" t="s">
        <v>4613</v>
      </c>
      <c r="B2227" t="s">
        <v>4614</v>
      </c>
      <c r="C2227" t="str">
        <f>IFERROR(VLOOKUP(Table1[[#This Row],[Ticker]],[1]!Table2[[Symbol]:[Industry]],2,FALSE),"-")</f>
        <v>-</v>
      </c>
      <c r="D2227" t="s">
        <v>276</v>
      </c>
      <c r="E2227">
        <v>252.76499999999999</v>
      </c>
      <c r="F2227">
        <v>308.25</v>
      </c>
      <c r="G2227">
        <v>24.533506052607599</v>
      </c>
      <c r="H2227">
        <v>9.0583873464231406</v>
      </c>
      <c r="I2227">
        <v>-14.242456107529399</v>
      </c>
      <c r="J2227">
        <v>-5.4244873624110497</v>
      </c>
      <c r="K2227">
        <v>307.13005295571901</v>
      </c>
      <c r="L2227">
        <v>274.86085617708898</v>
      </c>
      <c r="M2227">
        <v>42.904890006945202</v>
      </c>
      <c r="N2227">
        <v>0.65638665132336005</v>
      </c>
      <c r="O2227">
        <v>26.455798864557998</v>
      </c>
      <c r="P2227">
        <v>63.962765957446798</v>
      </c>
      <c r="Q2227">
        <v>0.17734231842603401</v>
      </c>
    </row>
    <row r="2228" spans="1:17" hidden="1" x14ac:dyDescent="0.3">
      <c r="A2228" t="s">
        <v>4615</v>
      </c>
      <c r="B2228" t="s">
        <v>4616</v>
      </c>
      <c r="C2228" t="str">
        <f>IFERROR(VLOOKUP(Table1[[#This Row],[Ticker]],[1]!Table2[[Symbol]:[Industry]],2,FALSE),"-")</f>
        <v>-</v>
      </c>
      <c r="D2228" t="s">
        <v>487</v>
      </c>
      <c r="E2228">
        <v>252.57599999999999</v>
      </c>
      <c r="F2228">
        <v>526.20000000000005</v>
      </c>
      <c r="G2228">
        <v>6.9551632348034698</v>
      </c>
      <c r="H2228">
        <v>-6.9736088644210401</v>
      </c>
      <c r="I2228">
        <v>-10.1818959118433</v>
      </c>
      <c r="J2228">
        <v>-2.6425817554208399E-2</v>
      </c>
      <c r="K2228">
        <v>514.70314692040495</v>
      </c>
      <c r="L2228">
        <v>488.65011875167397</v>
      </c>
      <c r="M2228">
        <v>68.480538095013898</v>
      </c>
      <c r="N2228">
        <v>0.71741854339144395</v>
      </c>
      <c r="O2228">
        <v>14.0820980615735</v>
      </c>
      <c r="P2228">
        <v>37.676609105180503</v>
      </c>
      <c r="Q2228">
        <v>-6.3816089565616005E-2</v>
      </c>
    </row>
    <row r="2229" spans="1:17" hidden="1" x14ac:dyDescent="0.3">
      <c r="A2229" t="s">
        <v>4617</v>
      </c>
      <c r="B2229" t="s">
        <v>4618</v>
      </c>
      <c r="C2229" t="str">
        <f>IFERROR(VLOOKUP(Table1[[#This Row],[Ticker]],[1]!Table2[[Symbol]:[Industry]],2,FALSE),"-")</f>
        <v>-</v>
      </c>
      <c r="D2229" t="s">
        <v>1538</v>
      </c>
      <c r="E2229">
        <v>252.28792747199901</v>
      </c>
      <c r="F2229">
        <v>142.76</v>
      </c>
      <c r="G2229">
        <v>89.398726897141898</v>
      </c>
      <c r="H2229">
        <v>3.1516100767018198</v>
      </c>
      <c r="I2229">
        <v>-6.7105070663070396</v>
      </c>
      <c r="J2229">
        <v>7.0592360704649204</v>
      </c>
      <c r="K2229">
        <v>128.76971544794199</v>
      </c>
      <c r="L2229">
        <v>107.18126194068</v>
      </c>
      <c r="M2229">
        <v>71.594808471208296</v>
      </c>
      <c r="N2229">
        <v>0.48452616762142903</v>
      </c>
      <c r="O2229">
        <v>12.9938358083496</v>
      </c>
      <c r="P2229">
        <v>127.070250528014</v>
      </c>
      <c r="Q2229">
        <v>9.0449517167023999E-2</v>
      </c>
    </row>
    <row r="2230" spans="1:17" hidden="1" x14ac:dyDescent="0.3">
      <c r="A2230" t="s">
        <v>4619</v>
      </c>
      <c r="B2230" t="s">
        <v>4620</v>
      </c>
      <c r="C2230" t="str">
        <f>IFERROR(VLOOKUP(Table1[[#This Row],[Ticker]],[1]!Table2[[Symbol]:[Industry]],2,FALSE),"-")</f>
        <v>-</v>
      </c>
      <c r="D2230" t="s">
        <v>133</v>
      </c>
      <c r="E2230">
        <v>252.09208608</v>
      </c>
      <c r="F2230">
        <v>1.92</v>
      </c>
      <c r="G2230">
        <v>-51.016516256291403</v>
      </c>
      <c r="H2230">
        <v>4.3453902164518201</v>
      </c>
      <c r="I2230">
        <v>-27.573514735585398</v>
      </c>
      <c r="J2230">
        <v>-1.1605984735221599</v>
      </c>
      <c r="K2230">
        <v>1.89501701662028</v>
      </c>
      <c r="L2230">
        <v>2.1106880619344399</v>
      </c>
      <c r="M2230">
        <v>46.390134107269802</v>
      </c>
      <c r="N2230">
        <v>0.37723425152902001</v>
      </c>
      <c r="O2230">
        <v>58.8541666666666</v>
      </c>
      <c r="P2230">
        <v>22.2929936305732</v>
      </c>
      <c r="Q2230">
        <v>-0.15717562070859001</v>
      </c>
    </row>
    <row r="2231" spans="1:17" hidden="1" x14ac:dyDescent="0.3">
      <c r="A2231" t="s">
        <v>4621</v>
      </c>
      <c r="B2231" t="s">
        <v>4622</v>
      </c>
      <c r="C2231" t="str">
        <f>IFERROR(VLOOKUP(Table1[[#This Row],[Ticker]],[1]!Table2[[Symbol]:[Industry]],2,FALSE),"-")</f>
        <v>-</v>
      </c>
      <c r="D2231" t="s">
        <v>68</v>
      </c>
      <c r="E2231">
        <v>251.74975499999999</v>
      </c>
      <c r="F2231">
        <v>796.5</v>
      </c>
      <c r="G2231">
        <v>185.91986394063201</v>
      </c>
      <c r="H2231">
        <v>5.7665895621794698</v>
      </c>
      <c r="I2231">
        <v>155.24531445150399</v>
      </c>
      <c r="J2231">
        <v>-1.35978364925189</v>
      </c>
      <c r="K2231">
        <v>678.95999923424495</v>
      </c>
      <c r="L2231">
        <v>477.10490923250097</v>
      </c>
      <c r="M2231">
        <v>83.774450556283895</v>
      </c>
      <c r="N2231">
        <v>1.3108828265422601</v>
      </c>
      <c r="O2231">
        <v>0.12554927809165201</v>
      </c>
      <c r="P2231">
        <v>271.67522165188899</v>
      </c>
      <c r="Q2231">
        <v>6.5668545845903994E-2</v>
      </c>
    </row>
    <row r="2232" spans="1:17" hidden="1" x14ac:dyDescent="0.3">
      <c r="A2232" t="s">
        <v>4623</v>
      </c>
      <c r="B2232" t="s">
        <v>4624</v>
      </c>
      <c r="C2232" t="str">
        <f>IFERROR(VLOOKUP(Table1[[#This Row],[Ticker]],[1]!Table2[[Symbol]:[Industry]],2,FALSE),"-")</f>
        <v>-</v>
      </c>
      <c r="D2232" t="s">
        <v>130</v>
      </c>
      <c r="E2232">
        <v>251.55</v>
      </c>
      <c r="F2232">
        <v>279.5</v>
      </c>
      <c r="G2232">
        <v>-17.872224592001999</v>
      </c>
      <c r="H2232">
        <v>-9.0535834080856894</v>
      </c>
      <c r="I2232">
        <v>-26.745375184041599</v>
      </c>
      <c r="J2232">
        <v>-2.2780801515610798</v>
      </c>
      <c r="K2232">
        <v>274.09323770802001</v>
      </c>
      <c r="L2232">
        <v>267.89260621367998</v>
      </c>
      <c r="M2232">
        <v>68.108905662378902</v>
      </c>
      <c r="N2232">
        <v>0.493981926353386</v>
      </c>
      <c r="O2232">
        <v>26.2969588550983</v>
      </c>
      <c r="P2232">
        <v>34.439634439634403</v>
      </c>
      <c r="Q2232">
        <v>2.348397097689E-3</v>
      </c>
    </row>
    <row r="2233" spans="1:17" hidden="1" x14ac:dyDescent="0.3">
      <c r="A2233" t="s">
        <v>4625</v>
      </c>
      <c r="B2233" t="s">
        <v>4626</v>
      </c>
      <c r="C2233" t="str">
        <f>IFERROR(VLOOKUP(Table1[[#This Row],[Ticker]],[1]!Table2[[Symbol]:[Industry]],2,FALSE),"-")</f>
        <v>-</v>
      </c>
      <c r="E2233">
        <v>251.31699800000001</v>
      </c>
      <c r="F2233">
        <v>146.05000000000001</v>
      </c>
      <c r="G2233">
        <v>36.873723638549102</v>
      </c>
      <c r="H2233">
        <v>0.32647768690101198</v>
      </c>
      <c r="I2233">
        <v>34.795151434310199</v>
      </c>
      <c r="J2233">
        <v>0.82590387389567899</v>
      </c>
      <c r="K2233">
        <v>135.554315884266</v>
      </c>
      <c r="L2233">
        <v>112.323098480605</v>
      </c>
      <c r="M2233">
        <v>61.018248600877598</v>
      </c>
      <c r="N2233">
        <v>0.66865809831841105</v>
      </c>
      <c r="O2233">
        <v>22.834645669291302</v>
      </c>
      <c r="P2233">
        <v>71.762907209220202</v>
      </c>
      <c r="Q2233">
        <v>0.24965688107131501</v>
      </c>
    </row>
    <row r="2234" spans="1:17" hidden="1" x14ac:dyDescent="0.3">
      <c r="A2234" t="s">
        <v>4627</v>
      </c>
      <c r="B2234" t="s">
        <v>4628</v>
      </c>
      <c r="C2234" t="str">
        <f>IFERROR(VLOOKUP(Table1[[#This Row],[Ticker]],[1]!Table2[[Symbol]:[Industry]],2,FALSE),"-")</f>
        <v>-</v>
      </c>
      <c r="D2234" t="s">
        <v>438</v>
      </c>
      <c r="E2234">
        <v>251.31630187499999</v>
      </c>
      <c r="F2234">
        <v>106.25</v>
      </c>
      <c r="G2234">
        <v>-5.0898694994711899</v>
      </c>
      <c r="H2234">
        <v>-0.13676532817297499</v>
      </c>
      <c r="I2234">
        <v>1.78383483032612</v>
      </c>
      <c r="J2234">
        <v>-4.0714240186934996</v>
      </c>
      <c r="K2234">
        <v>108.85714482313099</v>
      </c>
      <c r="L2234">
        <v>97.0374983957919</v>
      </c>
      <c r="M2234">
        <v>44.8496928481065</v>
      </c>
      <c r="N2234">
        <v>0.38877182420228701</v>
      </c>
      <c r="O2234">
        <v>45.035294117646998</v>
      </c>
      <c r="P2234">
        <v>57.290895632864498</v>
      </c>
    </row>
    <row r="2235" spans="1:17" hidden="1" x14ac:dyDescent="0.3">
      <c r="A2235" t="s">
        <v>4629</v>
      </c>
      <c r="B2235" t="s">
        <v>4630</v>
      </c>
      <c r="C2235" t="str">
        <f>IFERROR(VLOOKUP(Table1[[#This Row],[Ticker]],[1]!Table2[[Symbol]:[Industry]],2,FALSE),"-")</f>
        <v>-</v>
      </c>
      <c r="D2235" t="s">
        <v>198</v>
      </c>
      <c r="E2235">
        <v>250.6682625</v>
      </c>
      <c r="F2235">
        <v>255.25</v>
      </c>
      <c r="G2235">
        <v>36.476355892568002</v>
      </c>
      <c r="H2235">
        <v>12.8760236536273</v>
      </c>
      <c r="I2235">
        <v>26.214824584668701</v>
      </c>
      <c r="J2235">
        <v>10.2694926546597</v>
      </c>
      <c r="K2235">
        <v>206.782763672626</v>
      </c>
      <c r="L2235">
        <v>173.45302010616001</v>
      </c>
      <c r="M2235">
        <v>80.060581617416005</v>
      </c>
      <c r="N2235">
        <v>0.85593734855763304</v>
      </c>
      <c r="O2235">
        <v>1.4691478942213401</v>
      </c>
      <c r="P2235">
        <v>91.917293233082702</v>
      </c>
      <c r="Q2235">
        <v>1.7949616634603E-2</v>
      </c>
    </row>
    <row r="2236" spans="1:17" hidden="1" x14ac:dyDescent="0.3">
      <c r="A2236" t="s">
        <v>4631</v>
      </c>
      <c r="B2236" t="s">
        <v>4632</v>
      </c>
      <c r="C2236" t="str">
        <f>IFERROR(VLOOKUP(Table1[[#This Row],[Ticker]],[1]!Table2[[Symbol]:[Industry]],2,FALSE),"-")</f>
        <v>-</v>
      </c>
      <c r="D2236" t="s">
        <v>60</v>
      </c>
      <c r="E2236">
        <v>250.52096359499899</v>
      </c>
      <c r="F2236">
        <v>52.95</v>
      </c>
      <c r="G2236">
        <v>22.802292033005699</v>
      </c>
      <c r="H2236">
        <v>-1.0655236560005099</v>
      </c>
      <c r="I2236">
        <v>28.455517125652001</v>
      </c>
      <c r="J2236">
        <v>-0.437559257835897</v>
      </c>
      <c r="K2236">
        <v>51.485642428765999</v>
      </c>
      <c r="L2236">
        <v>46.072656513653399</v>
      </c>
      <c r="M2236">
        <v>56.441931400393401</v>
      </c>
      <c r="N2236">
        <v>1.05329463570406</v>
      </c>
      <c r="O2236">
        <v>10.292728989612799</v>
      </c>
      <c r="P2236">
        <v>65.520475148483897</v>
      </c>
      <c r="Q2236">
        <v>-7.8432662164000001E-4</v>
      </c>
    </row>
    <row r="2237" spans="1:17" hidden="1" x14ac:dyDescent="0.3">
      <c r="A2237" t="s">
        <v>4633</v>
      </c>
      <c r="B2237" t="s">
        <v>4634</v>
      </c>
      <c r="C2237" t="str">
        <f>IFERROR(VLOOKUP(Table1[[#This Row],[Ticker]],[1]!Table2[[Symbol]:[Industry]],2,FALSE),"-")</f>
        <v>-</v>
      </c>
      <c r="D2237" t="s">
        <v>170</v>
      </c>
      <c r="E2237">
        <v>250.20765</v>
      </c>
      <c r="F2237">
        <v>319.55</v>
      </c>
      <c r="G2237">
        <v>-32.490904014918002</v>
      </c>
      <c r="H2237">
        <v>12.243189816378999</v>
      </c>
      <c r="I2237">
        <v>1.5654155508858001</v>
      </c>
      <c r="J2237">
        <v>-2.1865418697485799</v>
      </c>
      <c r="K2237">
        <v>293.63538523794102</v>
      </c>
      <c r="L2237">
        <v>285.11072333371402</v>
      </c>
      <c r="M2237">
        <v>68.850551745817697</v>
      </c>
      <c r="N2237">
        <v>2.2422614664595302</v>
      </c>
      <c r="O2237">
        <v>9.4664371772805502</v>
      </c>
      <c r="P2237">
        <v>48.6279069767441</v>
      </c>
      <c r="Q2237">
        <v>6.6931758594904994E-2</v>
      </c>
    </row>
    <row r="2238" spans="1:17" hidden="1" x14ac:dyDescent="0.3">
      <c r="A2238" t="s">
        <v>4635</v>
      </c>
      <c r="B2238" t="s">
        <v>4636</v>
      </c>
      <c r="C2238" t="str">
        <f>IFERROR(VLOOKUP(Table1[[#This Row],[Ticker]],[1]!Table2[[Symbol]:[Industry]],2,FALSE),"-")</f>
        <v>-</v>
      </c>
      <c r="D2238" t="s">
        <v>400</v>
      </c>
      <c r="E2238">
        <v>249.09899999999999</v>
      </c>
      <c r="F2238">
        <v>193.1</v>
      </c>
      <c r="G2238">
        <v>43.075331008930398</v>
      </c>
      <c r="H2238">
        <v>20.024402562130799</v>
      </c>
      <c r="I2238">
        <v>47.354513976567503</v>
      </c>
      <c r="J2238">
        <v>17.4149597401939</v>
      </c>
      <c r="K2238">
        <v>161.28153636508301</v>
      </c>
      <c r="L2238">
        <v>132.13315115479699</v>
      </c>
      <c r="M2238">
        <v>62.296566442824897</v>
      </c>
      <c r="N2238">
        <v>0.83879167471606797</v>
      </c>
      <c r="O2238">
        <v>8.59658208182287</v>
      </c>
      <c r="P2238">
        <v>101.145833333333</v>
      </c>
    </row>
    <row r="2239" spans="1:17" hidden="1" x14ac:dyDescent="0.3">
      <c r="A2239" t="s">
        <v>4637</v>
      </c>
      <c r="B2239" t="s">
        <v>4638</v>
      </c>
      <c r="C2239" t="str">
        <f>IFERROR(VLOOKUP(Table1[[#This Row],[Ticker]],[1]!Table2[[Symbol]:[Industry]],2,FALSE),"-")</f>
        <v>-</v>
      </c>
      <c r="D2239" t="s">
        <v>54</v>
      </c>
      <c r="E2239">
        <v>249.01758000000001</v>
      </c>
      <c r="F2239">
        <v>807.45</v>
      </c>
      <c r="G2239">
        <v>-4.6822948794498398</v>
      </c>
      <c r="H2239">
        <v>-8.95003462014947</v>
      </c>
      <c r="I2239">
        <v>-47.948976059679701</v>
      </c>
      <c r="J2239">
        <v>-4.8509105126356502</v>
      </c>
      <c r="K2239">
        <v>852.16009423739695</v>
      </c>
      <c r="L2239">
        <v>889.78690556948698</v>
      </c>
      <c r="M2239">
        <v>44.530856823969302</v>
      </c>
      <c r="N2239">
        <v>0.92546122047048895</v>
      </c>
      <c r="O2239">
        <v>83.280698495262797</v>
      </c>
      <c r="P2239">
        <v>37.469496623347098</v>
      </c>
      <c r="Q2239">
        <v>2.7838982538765E-2</v>
      </c>
    </row>
    <row r="2240" spans="1:17" hidden="1" x14ac:dyDescent="0.3">
      <c r="A2240" t="s">
        <v>4639</v>
      </c>
      <c r="B2240" t="s">
        <v>4640</v>
      </c>
      <c r="C2240" t="str">
        <f>IFERROR(VLOOKUP(Table1[[#This Row],[Ticker]],[1]!Table2[[Symbol]:[Industry]],2,FALSE),"-")</f>
        <v>-</v>
      </c>
      <c r="D2240" t="s">
        <v>628</v>
      </c>
      <c r="E2240">
        <v>248.41197915000001</v>
      </c>
      <c r="F2240">
        <v>203.05</v>
      </c>
      <c r="G2240">
        <v>752.69369510097795</v>
      </c>
      <c r="H2240">
        <v>-8.5725744772137897</v>
      </c>
      <c r="I2240">
        <v>192.80527314320199</v>
      </c>
      <c r="J2240">
        <v>-2.34983031480763</v>
      </c>
      <c r="K2240">
        <v>184.2405859184</v>
      </c>
      <c r="L2240">
        <v>107.23511171077401</v>
      </c>
      <c r="M2240">
        <v>47.5681123415755</v>
      </c>
      <c r="N2240">
        <v>0.64431818181818101</v>
      </c>
      <c r="O2240">
        <v>7.1164737749322704</v>
      </c>
      <c r="P2240">
        <v>848.83177570093403</v>
      </c>
    </row>
    <row r="2241" spans="1:17" hidden="1" x14ac:dyDescent="0.3">
      <c r="A2241" t="s">
        <v>4641</v>
      </c>
      <c r="B2241" t="s">
        <v>4642</v>
      </c>
      <c r="C2241" t="str">
        <f>IFERROR(VLOOKUP(Table1[[#This Row],[Ticker]],[1]!Table2[[Symbol]:[Industry]],2,FALSE),"-")</f>
        <v>-</v>
      </c>
      <c r="D2241" t="s">
        <v>133</v>
      </c>
      <c r="E2241">
        <v>247.637</v>
      </c>
      <c r="F2241">
        <v>287.95</v>
      </c>
      <c r="G2241">
        <v>367.43079270844601</v>
      </c>
      <c r="H2241">
        <v>33.4977773271318</v>
      </c>
      <c r="I2241">
        <v>269.54836485325399</v>
      </c>
      <c r="J2241">
        <v>5.9985396116793499</v>
      </c>
      <c r="K2241">
        <v>212.30174846127699</v>
      </c>
      <c r="L2241">
        <v>137.63352178093601</v>
      </c>
      <c r="M2241">
        <v>90.589689065473706</v>
      </c>
      <c r="N2241">
        <v>2.37568129957232</v>
      </c>
      <c r="O2241">
        <v>0</v>
      </c>
      <c r="P2241">
        <v>518.58216970998899</v>
      </c>
      <c r="Q2241">
        <v>0.14892215930699201</v>
      </c>
    </row>
    <row r="2242" spans="1:17" hidden="1" x14ac:dyDescent="0.3">
      <c r="A2242" t="s">
        <v>4643</v>
      </c>
      <c r="B2242" t="s">
        <v>4644</v>
      </c>
      <c r="C2242" t="str">
        <f>IFERROR(VLOOKUP(Table1[[#This Row],[Ticker]],[1]!Table2[[Symbol]:[Industry]],2,FALSE),"-")</f>
        <v>-</v>
      </c>
      <c r="D2242" t="s">
        <v>258</v>
      </c>
      <c r="E2242">
        <v>247.61137500000001</v>
      </c>
      <c r="F2242">
        <v>647.35</v>
      </c>
      <c r="G2242">
        <v>-5.6601819417436801</v>
      </c>
      <c r="H2242">
        <v>-1.23820215265891</v>
      </c>
      <c r="I2242">
        <v>-4.6496295306550603</v>
      </c>
      <c r="J2242">
        <v>-1.88688052480422</v>
      </c>
      <c r="K2242">
        <v>649.13865712466895</v>
      </c>
      <c r="L2242">
        <v>609.80758585490901</v>
      </c>
      <c r="M2242">
        <v>36.309429372780997</v>
      </c>
      <c r="N2242">
        <v>0.75200433569270997</v>
      </c>
      <c r="O2242">
        <v>12.7674364717695</v>
      </c>
      <c r="P2242">
        <v>28.442460317460299</v>
      </c>
      <c r="Q2242">
        <v>1.3915245198974999E-2</v>
      </c>
    </row>
    <row r="2243" spans="1:17" hidden="1" x14ac:dyDescent="0.3">
      <c r="A2243" t="s">
        <v>4645</v>
      </c>
      <c r="B2243" t="s">
        <v>4646</v>
      </c>
      <c r="C2243" t="str">
        <f>IFERROR(VLOOKUP(Table1[[#This Row],[Ticker]],[1]!Table2[[Symbol]:[Industry]],2,FALSE),"-")</f>
        <v>-</v>
      </c>
      <c r="D2243" t="s">
        <v>133</v>
      </c>
      <c r="E2243">
        <v>247.09687496999999</v>
      </c>
      <c r="F2243">
        <v>142.65</v>
      </c>
      <c r="G2243">
        <v>-28.8721093131863</v>
      </c>
      <c r="H2243">
        <v>4.65640100150324</v>
      </c>
      <c r="I2243">
        <v>-30.287854337891801</v>
      </c>
      <c r="J2243">
        <v>-6.8487968361728999</v>
      </c>
      <c r="K2243">
        <v>141.702679825747</v>
      </c>
      <c r="L2243">
        <v>145.556889926053</v>
      </c>
      <c r="M2243">
        <v>52.1651105244162</v>
      </c>
      <c r="N2243">
        <v>3.4792793293207902</v>
      </c>
      <c r="O2243">
        <v>40.764107956536897</v>
      </c>
      <c r="P2243">
        <v>27.0258236865538</v>
      </c>
      <c r="Q2243">
        <v>0.157019092592594</v>
      </c>
    </row>
    <row r="2244" spans="1:17" hidden="1" x14ac:dyDescent="0.3">
      <c r="A2244" t="s">
        <v>4647</v>
      </c>
      <c r="B2244" t="s">
        <v>4648</v>
      </c>
      <c r="C2244" t="str">
        <f>IFERROR(VLOOKUP(Table1[[#This Row],[Ticker]],[1]!Table2[[Symbol]:[Industry]],2,FALSE),"-")</f>
        <v>-</v>
      </c>
      <c r="D2244" t="s">
        <v>198</v>
      </c>
      <c r="E2244">
        <v>246.7642468</v>
      </c>
      <c r="F2244">
        <v>2.11</v>
      </c>
      <c r="G2244">
        <v>51.000290466397601</v>
      </c>
      <c r="H2244">
        <v>-2.4800066089449899</v>
      </c>
      <c r="I2244">
        <v>-43.802470964541698</v>
      </c>
      <c r="J2244">
        <v>-3.5976139773981202</v>
      </c>
      <c r="K2244">
        <v>2.1596768475746901</v>
      </c>
      <c r="L2244">
        <v>2.00706953101243</v>
      </c>
      <c r="M2244">
        <v>38.950802976854199</v>
      </c>
      <c r="N2244">
        <v>0.82778877880688095</v>
      </c>
      <c r="O2244">
        <v>40.7582938388625</v>
      </c>
      <c r="P2244">
        <v>99.056603773584897</v>
      </c>
      <c r="Q2244">
        <v>-4.3261017698613999E-2</v>
      </c>
    </row>
    <row r="2245" spans="1:17" hidden="1" x14ac:dyDescent="0.3">
      <c r="A2245" t="s">
        <v>4649</v>
      </c>
      <c r="B2245" t="s">
        <v>4650</v>
      </c>
      <c r="C2245" t="str">
        <f>IFERROR(VLOOKUP(Table1[[#This Row],[Ticker]],[1]!Table2[[Symbol]:[Industry]],2,FALSE),"-")</f>
        <v>-</v>
      </c>
      <c r="D2245" t="s">
        <v>924</v>
      </c>
      <c r="E2245">
        <v>246.693285</v>
      </c>
      <c r="F2245">
        <v>207</v>
      </c>
      <c r="G2245">
        <v>-25.285743713013499</v>
      </c>
      <c r="H2245">
        <v>-3.4323875613259398</v>
      </c>
      <c r="I2245">
        <v>-71.540802677768795</v>
      </c>
      <c r="J2245">
        <v>-5.4580790936771999</v>
      </c>
      <c r="K2245">
        <v>213.39124609817301</v>
      </c>
      <c r="L2245">
        <v>266.03584345968801</v>
      </c>
      <c r="M2245">
        <v>20.3635329943871</v>
      </c>
      <c r="N2245">
        <v>1.5723647518126</v>
      </c>
      <c r="O2245">
        <v>135.16908212560301</v>
      </c>
      <c r="P2245">
        <v>11.2903225806451</v>
      </c>
      <c r="Q2245">
        <v>3.8422491453013997E-2</v>
      </c>
    </row>
    <row r="2246" spans="1:17" hidden="1" x14ac:dyDescent="0.3">
      <c r="A2246" t="s">
        <v>4651</v>
      </c>
      <c r="B2246" t="s">
        <v>4652</v>
      </c>
      <c r="C2246" t="str">
        <f>IFERROR(VLOOKUP(Table1[[#This Row],[Ticker]],[1]!Table2[[Symbol]:[Industry]],2,FALSE),"-")</f>
        <v>-</v>
      </c>
      <c r="D2246" t="s">
        <v>43</v>
      </c>
      <c r="E2246">
        <v>246.58387999999999</v>
      </c>
      <c r="F2246">
        <v>206.45</v>
      </c>
      <c r="G2246">
        <v>134.68810187414601</v>
      </c>
      <c r="H2246">
        <v>25.928514694313101</v>
      </c>
      <c r="I2246">
        <v>84.603086558975406</v>
      </c>
      <c r="J2246">
        <v>30.245771811312299</v>
      </c>
      <c r="K2246">
        <v>135.98031732345601</v>
      </c>
      <c r="L2246">
        <v>116.461016171258</v>
      </c>
      <c r="M2246">
        <v>96.318696442735799</v>
      </c>
      <c r="N2246">
        <v>1.8360303089493499</v>
      </c>
      <c r="O2246">
        <v>0</v>
      </c>
      <c r="P2246">
        <v>173.262739907346</v>
      </c>
      <c r="Q2246">
        <v>7.6903386393367995E-2</v>
      </c>
    </row>
    <row r="2247" spans="1:17" hidden="1" x14ac:dyDescent="0.3">
      <c r="A2247" t="s">
        <v>4653</v>
      </c>
      <c r="B2247" t="s">
        <v>4654</v>
      </c>
      <c r="C2247" t="str">
        <f>IFERROR(VLOOKUP(Table1[[#This Row],[Ticker]],[1]!Table2[[Symbol]:[Industry]],2,FALSE),"-")</f>
        <v>-</v>
      </c>
      <c r="D2247" t="s">
        <v>628</v>
      </c>
      <c r="E2247">
        <v>246.524875834</v>
      </c>
      <c r="F2247">
        <v>190.18</v>
      </c>
      <c r="G2247">
        <v>0.64530735165641595</v>
      </c>
      <c r="H2247">
        <v>3.8901389898199401</v>
      </c>
      <c r="I2247">
        <v>-1.8120666739888001</v>
      </c>
      <c r="J2247">
        <v>1.4806379810985499</v>
      </c>
      <c r="K2247">
        <v>179.068942590586</v>
      </c>
      <c r="L2247">
        <v>162.36797424151601</v>
      </c>
      <c r="M2247">
        <v>58.331284533515898</v>
      </c>
      <c r="N2247">
        <v>0.99183111425349302</v>
      </c>
      <c r="O2247">
        <v>7.7926175202439802</v>
      </c>
      <c r="P2247">
        <v>55.949159491594898</v>
      </c>
      <c r="Q2247">
        <v>-1.7590674666073999E-2</v>
      </c>
    </row>
    <row r="2248" spans="1:17" hidden="1" x14ac:dyDescent="0.3">
      <c r="A2248" t="s">
        <v>4655</v>
      </c>
      <c r="B2248" t="s">
        <v>4656</v>
      </c>
      <c r="C2248" t="str">
        <f>IFERROR(VLOOKUP(Table1[[#This Row],[Ticker]],[1]!Table2[[Symbol]:[Industry]],2,FALSE),"-")</f>
        <v>-</v>
      </c>
      <c r="D2248" t="s">
        <v>413</v>
      </c>
      <c r="E2248">
        <v>246.40982349999999</v>
      </c>
      <c r="F2248">
        <v>832.55</v>
      </c>
      <c r="G2248">
        <v>363.71290935739103</v>
      </c>
      <c r="H2248">
        <v>7.9220217564777098</v>
      </c>
      <c r="I2248">
        <v>42.476131385489197</v>
      </c>
      <c r="J2248">
        <v>-10.7060385187297</v>
      </c>
      <c r="K2248">
        <v>786.62227968560899</v>
      </c>
      <c r="L2248">
        <v>614.90656592892799</v>
      </c>
      <c r="M2248">
        <v>50.044749656584301</v>
      </c>
      <c r="N2248">
        <v>2.39014340434559</v>
      </c>
      <c r="O2248">
        <v>11.104438171881499</v>
      </c>
      <c r="P2248">
        <v>402.444176222088</v>
      </c>
      <c r="Q2248">
        <v>0.16881442817372599</v>
      </c>
    </row>
    <row r="2249" spans="1:17" hidden="1" x14ac:dyDescent="0.3">
      <c r="A2249" t="s">
        <v>4657</v>
      </c>
      <c r="B2249" t="s">
        <v>4658</v>
      </c>
      <c r="C2249" t="str">
        <f>IFERROR(VLOOKUP(Table1[[#This Row],[Ticker]],[1]!Table2[[Symbol]:[Industry]],2,FALSE),"-")</f>
        <v>-</v>
      </c>
      <c r="D2249" t="s">
        <v>924</v>
      </c>
      <c r="E2249">
        <v>245.79505146</v>
      </c>
      <c r="F2249">
        <v>30.54</v>
      </c>
      <c r="G2249">
        <v>-16.375428719764901</v>
      </c>
      <c r="H2249">
        <v>-2.56427403878837</v>
      </c>
      <c r="I2249">
        <v>-20.963672072868501</v>
      </c>
      <c r="J2249">
        <v>-2.3344965451475099</v>
      </c>
      <c r="K2249">
        <v>29.8970815430954</v>
      </c>
      <c r="L2249">
        <v>30.509612560086701</v>
      </c>
      <c r="M2249">
        <v>52.452059234262599</v>
      </c>
      <c r="N2249">
        <v>0.83470402033930002</v>
      </c>
      <c r="O2249">
        <v>30.255402750491101</v>
      </c>
      <c r="P2249">
        <v>24.146341463414601</v>
      </c>
      <c r="Q2249">
        <v>2.8620586759645999E-2</v>
      </c>
    </row>
    <row r="2250" spans="1:17" hidden="1" x14ac:dyDescent="0.3">
      <c r="A2250" t="s">
        <v>4659</v>
      </c>
      <c r="B2250" t="s">
        <v>4660</v>
      </c>
      <c r="C2250" t="str">
        <f>IFERROR(VLOOKUP(Table1[[#This Row],[Ticker]],[1]!Table2[[Symbol]:[Industry]],2,FALSE),"-")</f>
        <v>-</v>
      </c>
      <c r="D2250" t="s">
        <v>413</v>
      </c>
      <c r="E2250">
        <v>245.66815199999999</v>
      </c>
      <c r="F2250">
        <v>4.5999999999999996</v>
      </c>
      <c r="G2250">
        <v>180.35603276331599</v>
      </c>
      <c r="H2250">
        <v>-2.7730469019852801</v>
      </c>
      <c r="I2250">
        <v>43.774447646859599</v>
      </c>
      <c r="J2250">
        <v>-3.0680660059896998</v>
      </c>
      <c r="K2250">
        <v>4.1622928704151096</v>
      </c>
      <c r="L2250">
        <v>3.2241678660114301</v>
      </c>
      <c r="M2250">
        <v>51.627625629701598</v>
      </c>
      <c r="N2250">
        <v>0.55357560135684702</v>
      </c>
      <c r="O2250">
        <v>7.39130434782611</v>
      </c>
      <c r="P2250">
        <v>223.94366197183101</v>
      </c>
      <c r="Q2250">
        <v>6.1502489358000997E-2</v>
      </c>
    </row>
    <row r="2251" spans="1:17" hidden="1" x14ac:dyDescent="0.3">
      <c r="A2251" t="s">
        <v>4661</v>
      </c>
      <c r="B2251" t="s">
        <v>4662</v>
      </c>
      <c r="C2251" t="str">
        <f>IFERROR(VLOOKUP(Table1[[#This Row],[Ticker]],[1]!Table2[[Symbol]:[Industry]],2,FALSE),"-")</f>
        <v>-</v>
      </c>
      <c r="D2251" t="s">
        <v>95</v>
      </c>
      <c r="E2251">
        <v>245.5696705</v>
      </c>
      <c r="F2251">
        <v>146.30000000000001</v>
      </c>
      <c r="G2251">
        <v>195.58155531557099</v>
      </c>
      <c r="H2251">
        <v>40.8299075206412</v>
      </c>
      <c r="I2251">
        <v>56.867373015161398</v>
      </c>
      <c r="J2251">
        <v>11.216991872699699</v>
      </c>
      <c r="K2251">
        <v>83.590626279914105</v>
      </c>
      <c r="M2251">
        <v>93.628849473525605</v>
      </c>
      <c r="N2251">
        <v>0.99744897959183598</v>
      </c>
      <c r="O2251">
        <v>2.2556390977443499</v>
      </c>
      <c r="P2251">
        <v>221.892189218921</v>
      </c>
    </row>
    <row r="2252" spans="1:17" hidden="1" x14ac:dyDescent="0.3">
      <c r="A2252" t="s">
        <v>4663</v>
      </c>
      <c r="B2252" t="s">
        <v>4664</v>
      </c>
      <c r="C2252" t="str">
        <f>IFERROR(VLOOKUP(Table1[[#This Row],[Ticker]],[1]!Table2[[Symbol]:[Industry]],2,FALSE),"-")</f>
        <v>-</v>
      </c>
      <c r="D2252" t="s">
        <v>368</v>
      </c>
      <c r="E2252">
        <v>245.40931499999999</v>
      </c>
      <c r="F2252">
        <v>71.45</v>
      </c>
      <c r="G2252">
        <v>9.8710687650105999</v>
      </c>
      <c r="H2252">
        <v>-6.2988459229615898</v>
      </c>
      <c r="I2252">
        <v>-31.555004394168499</v>
      </c>
      <c r="J2252">
        <v>0.70504631634541204</v>
      </c>
      <c r="K2252">
        <v>74.038781364140306</v>
      </c>
      <c r="L2252">
        <v>74.707410262945601</v>
      </c>
      <c r="M2252">
        <v>44.542447073838197</v>
      </c>
      <c r="N2252">
        <v>0.95678768488786803</v>
      </c>
      <c r="O2252">
        <v>81.245626312106296</v>
      </c>
      <c r="P2252">
        <v>43.810801744381003</v>
      </c>
      <c r="Q2252">
        <v>1.0259906929698999E-2</v>
      </c>
    </row>
    <row r="2253" spans="1:17" hidden="1" x14ac:dyDescent="0.3">
      <c r="A2253" t="s">
        <v>4665</v>
      </c>
      <c r="B2253" t="s">
        <v>4666</v>
      </c>
      <c r="C2253" t="str">
        <f>IFERROR(VLOOKUP(Table1[[#This Row],[Ticker]],[1]!Table2[[Symbol]:[Industry]],2,FALSE),"-")</f>
        <v>-</v>
      </c>
      <c r="E2253">
        <v>245.08624800000001</v>
      </c>
      <c r="F2253">
        <v>204.6</v>
      </c>
      <c r="G2253">
        <v>7.7653818240416204</v>
      </c>
      <c r="H2253">
        <v>30.060763123605501</v>
      </c>
      <c r="I2253">
        <v>25.290744293057099</v>
      </c>
      <c r="J2253">
        <v>8.0041244555137396</v>
      </c>
      <c r="K2253">
        <v>156.44283478875499</v>
      </c>
      <c r="L2253">
        <v>149.04679565191699</v>
      </c>
      <c r="M2253">
        <v>95.762246204409607</v>
      </c>
      <c r="N2253">
        <v>1.36610169491525</v>
      </c>
      <c r="O2253">
        <v>0</v>
      </c>
      <c r="P2253">
        <v>47.512617159336699</v>
      </c>
    </row>
    <row r="2254" spans="1:17" hidden="1" x14ac:dyDescent="0.3">
      <c r="A2254" t="s">
        <v>4667</v>
      </c>
      <c r="B2254" t="s">
        <v>4668</v>
      </c>
      <c r="C2254" t="str">
        <f>IFERROR(VLOOKUP(Table1[[#This Row],[Ticker]],[1]!Table2[[Symbol]:[Industry]],2,FALSE),"-")</f>
        <v>-</v>
      </c>
      <c r="D2254" t="s">
        <v>1538</v>
      </c>
      <c r="E2254">
        <v>245.05070723599999</v>
      </c>
      <c r="F2254">
        <v>30.97</v>
      </c>
      <c r="G2254">
        <v>28.153206495652199</v>
      </c>
      <c r="H2254">
        <v>7.1421630202743298</v>
      </c>
      <c r="I2254">
        <v>-12.803408400405001</v>
      </c>
      <c r="J2254">
        <v>-2.8986880588339701</v>
      </c>
      <c r="K2254">
        <v>30.013859533434299</v>
      </c>
      <c r="L2254">
        <v>28.535222856245898</v>
      </c>
      <c r="M2254">
        <v>53.447455595337601</v>
      </c>
      <c r="N2254">
        <v>2.2370091934380998</v>
      </c>
      <c r="O2254">
        <v>40.7814013561511</v>
      </c>
      <c r="P2254">
        <v>60.051679586563303</v>
      </c>
      <c r="Q2254">
        <v>6.8397899598958006E-2</v>
      </c>
    </row>
    <row r="2255" spans="1:17" hidden="1" x14ac:dyDescent="0.3">
      <c r="A2255" t="s">
        <v>4669</v>
      </c>
      <c r="B2255" t="s">
        <v>4670</v>
      </c>
      <c r="C2255" t="str">
        <f>IFERROR(VLOOKUP(Table1[[#This Row],[Ticker]],[1]!Table2[[Symbol]:[Industry]],2,FALSE),"-")</f>
        <v>-</v>
      </c>
      <c r="D2255" t="s">
        <v>4671</v>
      </c>
      <c r="E2255">
        <v>244.95425460000001</v>
      </c>
      <c r="F2255">
        <v>23.76</v>
      </c>
      <c r="G2255">
        <v>-60.126789892208102</v>
      </c>
      <c r="H2255">
        <v>-7.3931718750514399</v>
      </c>
      <c r="I2255">
        <v>-41.625903025261799</v>
      </c>
      <c r="J2255">
        <v>-5.0197254576491499</v>
      </c>
      <c r="K2255">
        <v>26.190403614294599</v>
      </c>
      <c r="L2255">
        <v>29.129408954506498</v>
      </c>
      <c r="M2255">
        <v>27.7457025435411</v>
      </c>
      <c r="N2255">
        <v>0.97891521634975098</v>
      </c>
      <c r="O2255">
        <v>52.7777777777777</v>
      </c>
      <c r="P2255">
        <v>2.8571428571428399</v>
      </c>
      <c r="Q2255">
        <v>5.8525822875774999E-2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Row],[Ticker]],[1]!Table2[[Symbol]:[Industry]],2,FALSE),"-")</f>
        <v>-</v>
      </c>
      <c r="D2256" t="s">
        <v>121</v>
      </c>
      <c r="E2256">
        <v>244.83778150000001</v>
      </c>
      <c r="F2256">
        <v>239.95</v>
      </c>
      <c r="G2256">
        <v>34.891919002259399</v>
      </c>
      <c r="H2256">
        <v>-15.0043186851918</v>
      </c>
      <c r="I2256">
        <v>-12.696391007887</v>
      </c>
      <c r="J2256">
        <v>-6.2215577446904398</v>
      </c>
      <c r="K2256">
        <v>262.11248580070799</v>
      </c>
      <c r="L2256">
        <v>227.35604877522599</v>
      </c>
      <c r="M2256">
        <v>39.0482866317396</v>
      </c>
      <c r="N2256">
        <v>1.18371293189376</v>
      </c>
      <c r="O2256">
        <v>42.279641591998299</v>
      </c>
      <c r="P2256">
        <v>141.03465595178301</v>
      </c>
      <c r="Q2256">
        <v>8.8621161396687007E-2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Row],[Ticker]],[1]!Table2[[Symbol]:[Industry]],2,FALSE),"-")</f>
        <v>-</v>
      </c>
      <c r="D2257" t="s">
        <v>225</v>
      </c>
      <c r="E2257">
        <v>244.329200031</v>
      </c>
      <c r="F2257">
        <v>232.53</v>
      </c>
      <c r="G2257">
        <v>-16.5490101129325</v>
      </c>
      <c r="H2257">
        <v>5.24821606597573</v>
      </c>
      <c r="I2257">
        <v>-26.933198530051801</v>
      </c>
      <c r="J2257">
        <v>4.9649703546917099</v>
      </c>
      <c r="K2257">
        <v>215.77440847745001</v>
      </c>
      <c r="L2257">
        <v>213.05547247899699</v>
      </c>
      <c r="M2257">
        <v>60.411616482644</v>
      </c>
      <c r="N2257">
        <v>1.11629010917241</v>
      </c>
      <c r="O2257">
        <v>18.264309981507701</v>
      </c>
      <c r="P2257">
        <v>32.9502572898799</v>
      </c>
      <c r="Q2257">
        <v>-9.7007285967612003E-2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Row],[Ticker]],[1]!Table2[[Symbol]:[Industry]],2,FALSE),"-")</f>
        <v>-</v>
      </c>
      <c r="D2258" t="s">
        <v>203</v>
      </c>
      <c r="E2258">
        <v>243.832196019999</v>
      </c>
      <c r="F2258">
        <v>92.9</v>
      </c>
      <c r="G2258">
        <v>-18.2873780893967</v>
      </c>
      <c r="H2258">
        <v>1.10887569363025</v>
      </c>
      <c r="I2258">
        <v>-52.118355445179702</v>
      </c>
      <c r="J2258">
        <v>3.8796062048404001</v>
      </c>
      <c r="K2258">
        <v>89.141568190619694</v>
      </c>
      <c r="L2258">
        <v>101.287947112103</v>
      </c>
      <c r="M2258">
        <v>75.228761928315606</v>
      </c>
      <c r="N2258">
        <v>2.05862027301818</v>
      </c>
      <c r="O2258">
        <v>99.8923573735198</v>
      </c>
      <c r="P2258">
        <v>26.8259385665529</v>
      </c>
      <c r="Q2258">
        <v>-7.8628674140930003E-3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Row],[Ticker]],[1]!Table2[[Symbol]:[Industry]],2,FALSE),"-")</f>
        <v>-</v>
      </c>
      <c r="D2259" t="s">
        <v>368</v>
      </c>
      <c r="E2259">
        <v>243.68024969999999</v>
      </c>
      <c r="F2259">
        <v>400.9</v>
      </c>
      <c r="G2259">
        <v>86.934046947713497</v>
      </c>
      <c r="H2259">
        <v>6.1011052616405603</v>
      </c>
      <c r="I2259">
        <v>-2.3444881146688599</v>
      </c>
      <c r="J2259">
        <v>-3.5276961746715898</v>
      </c>
      <c r="K2259">
        <v>416.76742518909498</v>
      </c>
      <c r="L2259">
        <v>367.117101144451</v>
      </c>
      <c r="M2259">
        <v>31.3353626008631</v>
      </c>
      <c r="N2259">
        <v>2.79759581301589</v>
      </c>
      <c r="O2259">
        <v>31.778498378647999</v>
      </c>
      <c r="P2259">
        <v>133.48864298194499</v>
      </c>
      <c r="Q2259">
        <v>0.14765565881008899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Row],[Ticker]],[1]!Table2[[Symbol]:[Industry]],2,FALSE),"-")</f>
        <v>-</v>
      </c>
      <c r="D2260" t="s">
        <v>1615</v>
      </c>
      <c r="E2260">
        <v>243.03578999999999</v>
      </c>
      <c r="F2260">
        <v>26.57</v>
      </c>
      <c r="G2260">
        <v>-78.386389201711793</v>
      </c>
      <c r="H2260">
        <v>-0.84811789840459195</v>
      </c>
      <c r="I2260">
        <v>-57.293895437915602</v>
      </c>
      <c r="J2260">
        <v>8.0190628276180007</v>
      </c>
      <c r="K2260">
        <v>27.275869387930602</v>
      </c>
      <c r="L2260">
        <v>36.163097105109102</v>
      </c>
      <c r="M2260">
        <v>52.554222106933601</v>
      </c>
      <c r="N2260">
        <v>3.07765824299792</v>
      </c>
      <c r="O2260">
        <v>137.73679588508301</v>
      </c>
      <c r="P2260">
        <v>14.2795698924731</v>
      </c>
      <c r="Q2260">
        <v>0.10150162915849099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Row],[Ticker]],[1]!Table2[[Symbol]:[Industry]],2,FALSE),"-")</f>
        <v>-</v>
      </c>
      <c r="D2261" t="s">
        <v>732</v>
      </c>
      <c r="E2261">
        <v>242.86609717499999</v>
      </c>
      <c r="F2261">
        <v>524.35</v>
      </c>
      <c r="G2261">
        <v>-12.450215246180001</v>
      </c>
      <c r="H2261">
        <v>-5.05893889641432</v>
      </c>
      <c r="I2261">
        <v>-2.05854572954309</v>
      </c>
      <c r="J2261">
        <v>-2.80456032182739</v>
      </c>
      <c r="K2261">
        <v>518.03695642699199</v>
      </c>
      <c r="L2261">
        <v>486.81171480659998</v>
      </c>
      <c r="M2261">
        <v>76.378610990004603</v>
      </c>
      <c r="N2261">
        <v>1.67199548989868</v>
      </c>
      <c r="O2261">
        <v>5.7118336988652496</v>
      </c>
      <c r="P2261">
        <v>22.956970336499001</v>
      </c>
      <c r="Q2261">
        <v>-1.6014498322345E-2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Row],[Ticker]],[1]!Table2[[Symbol]:[Industry]],2,FALSE),"-")</f>
        <v>-</v>
      </c>
      <c r="D2262" t="s">
        <v>368</v>
      </c>
      <c r="E2262">
        <v>242.708065</v>
      </c>
      <c r="F2262">
        <v>82.45</v>
      </c>
      <c r="G2262">
        <v>57.729544668078297</v>
      </c>
      <c r="H2262">
        <v>-15.1258471517245</v>
      </c>
      <c r="I2262">
        <v>-12.8041628003919</v>
      </c>
      <c r="J2262">
        <v>2.2520198298554401</v>
      </c>
      <c r="K2262">
        <v>82.742188749182702</v>
      </c>
      <c r="L2262">
        <v>73.375414663659001</v>
      </c>
      <c r="M2262">
        <v>57.468092889219001</v>
      </c>
      <c r="N2262">
        <v>0.55143711281044805</v>
      </c>
      <c r="O2262">
        <v>18.0715585203153</v>
      </c>
      <c r="P2262">
        <v>93.7720329024677</v>
      </c>
      <c r="Q2262">
        <v>3.1522336455090998E-2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Row],[Ticker]],[1]!Table2[[Symbol]:[Industry]],2,FALSE),"-")</f>
        <v>-</v>
      </c>
      <c r="D2263" t="s">
        <v>628</v>
      </c>
      <c r="E2263">
        <v>242.617276264</v>
      </c>
      <c r="F2263">
        <v>235.73</v>
      </c>
      <c r="G2263">
        <v>10.741691678044999</v>
      </c>
      <c r="H2263">
        <v>6.6178636949554601</v>
      </c>
      <c r="I2263">
        <v>-3.2052285107991301</v>
      </c>
      <c r="J2263">
        <v>7.8479861160925699</v>
      </c>
      <c r="K2263">
        <v>197.46070817828999</v>
      </c>
      <c r="L2263">
        <v>188.59645769392</v>
      </c>
      <c r="M2263">
        <v>84.178622749283505</v>
      </c>
      <c r="N2263">
        <v>1.5142443104499499</v>
      </c>
      <c r="O2263">
        <v>1.72655156322911</v>
      </c>
      <c r="P2263">
        <v>51.157422250721297</v>
      </c>
      <c r="Q2263">
        <v>0.106979994094452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Row],[Ticker]],[1]!Table2[[Symbol]:[Industry]],2,FALSE),"-")</f>
        <v>-</v>
      </c>
      <c r="D2264" t="s">
        <v>54</v>
      </c>
      <c r="E2264">
        <v>242.5934264</v>
      </c>
      <c r="F2264">
        <v>124</v>
      </c>
      <c r="G2264">
        <v>-1.1844986863976701</v>
      </c>
      <c r="H2264">
        <v>8.6224069592219994</v>
      </c>
      <c r="I2264">
        <v>-3.9338985378297302</v>
      </c>
      <c r="J2264">
        <v>-3.25065223696302</v>
      </c>
      <c r="K2264">
        <v>113.599197137096</v>
      </c>
      <c r="L2264">
        <v>109.247280145914</v>
      </c>
      <c r="M2264">
        <v>62.674405383782897</v>
      </c>
      <c r="N2264">
        <v>0.97102244526043502</v>
      </c>
      <c r="O2264">
        <v>4.0322580645161201</v>
      </c>
      <c r="P2264">
        <v>37.7777777777777</v>
      </c>
      <c r="Q2264">
        <v>5.7920345081708E-2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Row],[Ticker]],[1]!Table2[[Symbol]:[Industry]],2,FALSE),"-")</f>
        <v>-</v>
      </c>
      <c r="D2265" t="s">
        <v>513</v>
      </c>
      <c r="E2265">
        <v>241.7724336</v>
      </c>
      <c r="F2265">
        <v>54.48</v>
      </c>
      <c r="G2265">
        <v>70.723724143666004</v>
      </c>
      <c r="H2265">
        <v>5.0313805546160797</v>
      </c>
      <c r="I2265">
        <v>-4.6743512095260904</v>
      </c>
      <c r="J2265">
        <v>12.162038038295201</v>
      </c>
      <c r="K2265">
        <v>50.480268689866399</v>
      </c>
      <c r="L2265">
        <v>44.707649638850903</v>
      </c>
      <c r="M2265">
        <v>59.707411929335002</v>
      </c>
      <c r="N2265">
        <v>1.98749320360022</v>
      </c>
      <c r="O2265">
        <v>11.3252569750367</v>
      </c>
      <c r="P2265">
        <v>105.584905660377</v>
      </c>
      <c r="Q2265">
        <v>5.1844981407157001E-2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Row],[Ticker]],[1]!Table2[[Symbol]:[Industry]],2,FALSE),"-")</f>
        <v>-</v>
      </c>
      <c r="D2266" t="s">
        <v>1152</v>
      </c>
      <c r="E2266">
        <v>241.3228532</v>
      </c>
      <c r="F2266">
        <v>104.5</v>
      </c>
      <c r="G2266">
        <v>-46.203313090778302</v>
      </c>
      <c r="H2266">
        <v>-8.8328452272298392</v>
      </c>
      <c r="I2266">
        <v>-19.4560092378882</v>
      </c>
      <c r="J2266">
        <v>-16.612203028387501</v>
      </c>
      <c r="K2266">
        <v>102.623859973225</v>
      </c>
      <c r="L2266">
        <v>107.77827893481999</v>
      </c>
      <c r="M2266">
        <v>43.140197344479802</v>
      </c>
      <c r="N2266">
        <v>0.76541414141414099</v>
      </c>
      <c r="O2266">
        <v>56.937799043062199</v>
      </c>
      <c r="P2266">
        <v>42.080217539088999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Row],[Ticker]],[1]!Table2[[Symbol]:[Industry]],2,FALSE),"-")</f>
        <v>-</v>
      </c>
      <c r="D2267" t="s">
        <v>1448</v>
      </c>
      <c r="E2267">
        <v>241.0033115</v>
      </c>
      <c r="F2267">
        <v>471.05</v>
      </c>
      <c r="G2267">
        <v>113.83721213284601</v>
      </c>
      <c r="H2267">
        <v>10.8713301450382</v>
      </c>
      <c r="I2267">
        <v>28.876107343327199</v>
      </c>
      <c r="J2267">
        <v>6.5507324617296296</v>
      </c>
      <c r="K2267">
        <v>404.68016846617502</v>
      </c>
      <c r="L2267">
        <v>363.29537301672099</v>
      </c>
      <c r="M2267">
        <v>83.638378597213602</v>
      </c>
      <c r="N2267">
        <v>1.27827996548792</v>
      </c>
      <c r="O2267">
        <v>14.382761914871001</v>
      </c>
      <c r="P2267">
        <v>151.49492792311699</v>
      </c>
      <c r="Q2267">
        <v>5.7607774682309001E-2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Row],[Ticker]],[1]!Table2[[Symbol]:[Industry]],2,FALSE),"-")</f>
        <v>-</v>
      </c>
      <c r="D2268" t="s">
        <v>231</v>
      </c>
      <c r="E2268">
        <v>240.84059999999999</v>
      </c>
      <c r="F2268">
        <v>200.2</v>
      </c>
      <c r="G2268">
        <v>-33.345693109293997</v>
      </c>
      <c r="H2268">
        <v>4.0430048302675603</v>
      </c>
      <c r="I2268">
        <v>-29.144187213792101</v>
      </c>
      <c r="J2268">
        <v>8.1802485210133504</v>
      </c>
      <c r="K2268">
        <v>186.26246614227199</v>
      </c>
      <c r="L2268">
        <v>204.201493012573</v>
      </c>
      <c r="M2268">
        <v>63.536158718148997</v>
      </c>
      <c r="N2268">
        <v>0.86645405408576304</v>
      </c>
      <c r="O2268">
        <v>56.7932067932067</v>
      </c>
      <c r="P2268">
        <v>42.389758179231798</v>
      </c>
      <c r="Q2268">
        <v>9.8953510521902002E-2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Row],[Ticker]],[1]!Table2[[Symbol]:[Industry]],2,FALSE),"-")</f>
        <v>-</v>
      </c>
      <c r="D2269" t="s">
        <v>548</v>
      </c>
      <c r="E2269">
        <v>240.803810535</v>
      </c>
      <c r="F2269">
        <v>398.05</v>
      </c>
      <c r="G2269">
        <v>-33.373440347431497</v>
      </c>
      <c r="H2269">
        <v>-9.2990471928865601E-2</v>
      </c>
      <c r="I2269">
        <v>-20.610920038615699</v>
      </c>
      <c r="J2269">
        <v>-0.41037982084927299</v>
      </c>
      <c r="K2269">
        <v>391.44152292392198</v>
      </c>
      <c r="L2269">
        <v>392.80327409208701</v>
      </c>
      <c r="M2269">
        <v>59.357664924883899</v>
      </c>
      <c r="N2269">
        <v>0.79541080207484705</v>
      </c>
      <c r="O2269">
        <v>30.1218439894485</v>
      </c>
      <c r="P2269">
        <v>24.390625</v>
      </c>
      <c r="Q2269">
        <v>6.2189159901778E-2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Row],[Ticker]],[1]!Table2[[Symbol]:[Industry]],2,FALSE),"-")</f>
        <v>-</v>
      </c>
      <c r="D2270" t="s">
        <v>60</v>
      </c>
      <c r="E2270">
        <v>240.597804</v>
      </c>
      <c r="F2270">
        <v>97.15</v>
      </c>
      <c r="G2270">
        <v>-20.377516319747201</v>
      </c>
      <c r="H2270">
        <v>-6.3966508694364099E-2</v>
      </c>
      <c r="I2270">
        <v>-10.045810508852099</v>
      </c>
      <c r="J2270">
        <v>-3.8054715530144798</v>
      </c>
      <c r="K2270">
        <v>99.122681048691405</v>
      </c>
      <c r="M2270">
        <v>36.508784551492397</v>
      </c>
      <c r="N2270">
        <v>0.54875683978112699</v>
      </c>
      <c r="O2270">
        <v>25.424601132269601</v>
      </c>
      <c r="P2270">
        <v>18.547895057962101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Row],[Ticker]],[1]!Table2[[Symbol]:[Industry]],2,FALSE),"-")</f>
        <v>-</v>
      </c>
      <c r="D2271" t="s">
        <v>21</v>
      </c>
      <c r="E2271">
        <v>240.19475944000001</v>
      </c>
      <c r="F2271">
        <v>99.35</v>
      </c>
      <c r="G2271">
        <v>-23.293213745739301</v>
      </c>
      <c r="H2271">
        <v>-13.255396410883399</v>
      </c>
      <c r="I2271">
        <v>-3.02857177758679</v>
      </c>
      <c r="J2271">
        <v>-4.2214959094196001</v>
      </c>
      <c r="K2271">
        <v>105.499489466219</v>
      </c>
      <c r="L2271">
        <v>103.01839599451399</v>
      </c>
      <c r="M2271">
        <v>40.520167312425201</v>
      </c>
      <c r="N2271">
        <v>0.87606376269386799</v>
      </c>
      <c r="O2271">
        <v>31.7060895822848</v>
      </c>
      <c r="P2271">
        <v>20.8637469586374</v>
      </c>
      <c r="Q2271">
        <v>8.9026681046548997E-2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Row],[Ticker]],[1]!Table2[[Symbol]:[Industry]],2,FALSE),"-")</f>
        <v>-</v>
      </c>
      <c r="D2272" t="s">
        <v>1448</v>
      </c>
      <c r="E2272">
        <v>239.851325</v>
      </c>
      <c r="F2272">
        <v>203.35</v>
      </c>
      <c r="G2272">
        <v>-39.073396666112998</v>
      </c>
      <c r="H2272">
        <v>-7.68262633878535</v>
      </c>
      <c r="I2272">
        <v>-4.8678753236183097</v>
      </c>
      <c r="J2272">
        <v>-1.1947084651258599</v>
      </c>
      <c r="K2272">
        <v>196.023672753423</v>
      </c>
      <c r="L2272">
        <v>195.25219004236899</v>
      </c>
      <c r="M2272">
        <v>57.535890990899802</v>
      </c>
      <c r="N2272">
        <v>1.0771514486804701</v>
      </c>
      <c r="O2272">
        <v>45.955249569707398</v>
      </c>
      <c r="P2272">
        <v>26.855895196506498</v>
      </c>
      <c r="Q2272">
        <v>9.8211051659399997E-3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Row],[Ticker]],[1]!Table2[[Symbol]:[Industry]],2,FALSE),"-")</f>
        <v>-</v>
      </c>
      <c r="D2273" t="s">
        <v>231</v>
      </c>
      <c r="E2273">
        <v>239.665468</v>
      </c>
      <c r="F2273">
        <v>132.05000000000001</v>
      </c>
      <c r="G2273">
        <v>28.133810541094199</v>
      </c>
      <c r="H2273">
        <v>-7.8568479929806196</v>
      </c>
      <c r="I2273">
        <v>39.5982024361317</v>
      </c>
      <c r="J2273">
        <v>-7.03750869319743</v>
      </c>
      <c r="K2273">
        <v>122.917150032824</v>
      </c>
      <c r="M2273">
        <v>39.162079230195502</v>
      </c>
      <c r="N2273">
        <v>0.36485562466532101</v>
      </c>
      <c r="O2273">
        <v>38.205225293449402</v>
      </c>
      <c r="P2273">
        <v>71.493506493506501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Row],[Ticker]],[1]!Table2[[Symbol]:[Industry]],2,FALSE),"-")</f>
        <v>-</v>
      </c>
      <c r="D2274" t="s">
        <v>198</v>
      </c>
      <c r="E2274">
        <v>238.8132966</v>
      </c>
      <c r="F2274">
        <v>188.4</v>
      </c>
      <c r="G2274">
        <v>17.068361530439699</v>
      </c>
      <c r="H2274">
        <v>-9.6313671531626799</v>
      </c>
      <c r="I2274">
        <v>-13.4468878640716</v>
      </c>
      <c r="J2274">
        <v>-1.62786689073589</v>
      </c>
      <c r="K2274">
        <v>185.92966787550199</v>
      </c>
      <c r="L2274">
        <v>170.19789667712899</v>
      </c>
      <c r="M2274">
        <v>59.555855437565803</v>
      </c>
      <c r="N2274">
        <v>0.60570717215569103</v>
      </c>
      <c r="O2274">
        <v>18.1263269639065</v>
      </c>
      <c r="P2274">
        <v>49.523809523809497</v>
      </c>
      <c r="Q2274">
        <v>-8.3251289289829992E-3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Row],[Ticker]],[1]!Table2[[Symbol]:[Industry]],2,FALSE),"-")</f>
        <v>-</v>
      </c>
      <c r="D2275" t="s">
        <v>231</v>
      </c>
      <c r="E2275">
        <v>238.690827375</v>
      </c>
      <c r="F2275">
        <v>225.39</v>
      </c>
      <c r="G2275">
        <v>45.5460187844118</v>
      </c>
      <c r="H2275">
        <v>9.8608455213808206</v>
      </c>
      <c r="I2275">
        <v>42.989892445468698</v>
      </c>
      <c r="J2275">
        <v>13.7054271675034</v>
      </c>
      <c r="K2275">
        <v>203.66423306606799</v>
      </c>
      <c r="L2275">
        <v>175.724634428097</v>
      </c>
      <c r="M2275">
        <v>81.652732027391096</v>
      </c>
      <c r="N2275">
        <v>1.87116787921522</v>
      </c>
      <c r="O2275">
        <v>16.242956652912699</v>
      </c>
      <c r="P2275">
        <v>104.435374149659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Row],[Ticker]],[1]!Table2[[Symbol]:[Industry]],2,FALSE),"-")</f>
        <v>-</v>
      </c>
      <c r="D2276" t="s">
        <v>133</v>
      </c>
      <c r="E2276">
        <v>238.59132500000001</v>
      </c>
      <c r="F2276">
        <v>15.1</v>
      </c>
      <c r="G2276">
        <v>-107.927385790372</v>
      </c>
      <c r="H2276">
        <v>-1.3629616601243499</v>
      </c>
      <c r="I2276">
        <v>-58.628818329980597</v>
      </c>
      <c r="J2276">
        <v>0.96912487330643304</v>
      </c>
      <c r="K2276">
        <v>15.8987772677464</v>
      </c>
      <c r="L2276">
        <v>30.845245376401699</v>
      </c>
      <c r="M2276">
        <v>45.369759335506998</v>
      </c>
      <c r="N2276">
        <v>1.0635727519700799</v>
      </c>
      <c r="O2276">
        <v>502.11920529801301</v>
      </c>
      <c r="P2276">
        <v>46.7444120505345</v>
      </c>
      <c r="Q2276">
        <v>-1.465416457094E-3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Row],[Ticker]],[1]!Table2[[Symbol]:[Industry]],2,FALSE),"-")</f>
        <v>-</v>
      </c>
      <c r="D2277" t="s">
        <v>290</v>
      </c>
      <c r="E2277">
        <v>238.30038826199899</v>
      </c>
      <c r="F2277">
        <v>92.34</v>
      </c>
      <c r="G2277">
        <v>-78.786187171492301</v>
      </c>
      <c r="H2277">
        <v>-4.6552422946170999</v>
      </c>
      <c r="I2277">
        <v>-53.429547628532198</v>
      </c>
      <c r="J2277">
        <v>-0.40976106631593401</v>
      </c>
      <c r="K2277">
        <v>99.901994429868097</v>
      </c>
      <c r="L2277">
        <v>138.05674309324601</v>
      </c>
      <c r="M2277">
        <v>41.713888995039902</v>
      </c>
      <c r="N2277">
        <v>0.614147219197684</v>
      </c>
      <c r="O2277">
        <v>145.77647823261799</v>
      </c>
      <c r="P2277">
        <v>3.7528089887640399</v>
      </c>
      <c r="Q2277">
        <v>2.2378533779216E-2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Row],[Ticker]],[1]!Table2[[Symbol]:[Industry]],2,FALSE),"-")</f>
        <v>-</v>
      </c>
      <c r="D2278" t="s">
        <v>46</v>
      </c>
      <c r="E2278">
        <v>237.80605940300001</v>
      </c>
      <c r="F2278">
        <v>11.99</v>
      </c>
      <c r="G2278">
        <v>1.9246602142968099</v>
      </c>
      <c r="H2278">
        <v>-16.092643971582302</v>
      </c>
      <c r="I2278">
        <v>-28.275844896399299</v>
      </c>
      <c r="J2278">
        <v>-0.33310626168415203</v>
      </c>
      <c r="K2278">
        <v>11.635004492252399</v>
      </c>
      <c r="L2278">
        <v>11.8144623887026</v>
      </c>
      <c r="M2278">
        <v>72.338661421451405</v>
      </c>
      <c r="N2278">
        <v>2.8727534781953201</v>
      </c>
      <c r="O2278">
        <v>26.7723102585487</v>
      </c>
      <c r="P2278">
        <v>29.6216216216216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Row],[Ticker]],[1]!Table2[[Symbol]:[Industry]],2,FALSE),"-")</f>
        <v>-</v>
      </c>
      <c r="D2279" t="s">
        <v>54</v>
      </c>
      <c r="E2279">
        <v>237.48907</v>
      </c>
      <c r="F2279">
        <v>146.44</v>
      </c>
      <c r="G2279">
        <v>23.270571408192101</v>
      </c>
      <c r="H2279">
        <v>25.650997135336901</v>
      </c>
      <c r="I2279">
        <v>16.962938909779002</v>
      </c>
      <c r="J2279">
        <v>15.5865826824047</v>
      </c>
      <c r="K2279">
        <v>123.53616760461099</v>
      </c>
      <c r="L2279">
        <v>113.066136609623</v>
      </c>
      <c r="M2279">
        <v>71.003834012573705</v>
      </c>
      <c r="N2279">
        <v>4.38927179714514</v>
      </c>
      <c r="O2279">
        <v>6.6648456705818004</v>
      </c>
      <c r="P2279">
        <v>68.2251579551981</v>
      </c>
      <c r="Q2279">
        <v>2.8545582174215E-2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Row],[Ticker]],[1]!Table2[[Symbol]:[Industry]],2,FALSE),"-")</f>
        <v>-</v>
      </c>
      <c r="D2280" t="s">
        <v>198</v>
      </c>
      <c r="E2280">
        <v>237.20928000000001</v>
      </c>
      <c r="F2280">
        <v>641.79999999999995</v>
      </c>
      <c r="G2280">
        <v>2.7203270938350999</v>
      </c>
      <c r="H2280">
        <v>4.7106466040130499</v>
      </c>
      <c r="I2280">
        <v>24.721008181966599</v>
      </c>
      <c r="J2280">
        <v>-0.56346637136760203</v>
      </c>
      <c r="K2280">
        <v>536.46144820669497</v>
      </c>
      <c r="L2280">
        <v>471.855076198213</v>
      </c>
      <c r="M2280">
        <v>70.546471884529794</v>
      </c>
      <c r="N2280">
        <v>1.8705079061477801</v>
      </c>
      <c r="O2280">
        <v>2.5319414147709498</v>
      </c>
      <c r="P2280">
        <v>72.921999191701403</v>
      </c>
      <c r="Q2280">
        <v>8.8753394769867003E-2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Row],[Ticker]],[1]!Table2[[Symbol]:[Industry]],2,FALSE),"-")</f>
        <v>-</v>
      </c>
      <c r="D2281" t="s">
        <v>562</v>
      </c>
      <c r="E2281">
        <v>236.47795500000001</v>
      </c>
      <c r="F2281">
        <v>134.80000000000001</v>
      </c>
      <c r="G2281">
        <v>-36.443967236683498</v>
      </c>
      <c r="H2281">
        <v>4.7355513699717502</v>
      </c>
      <c r="I2281">
        <v>-8.1584699465794408</v>
      </c>
      <c r="J2281">
        <v>6.7977348598111504</v>
      </c>
      <c r="K2281">
        <v>131.675997310897</v>
      </c>
      <c r="L2281">
        <v>131.33520515553599</v>
      </c>
      <c r="M2281">
        <v>52.414228388377197</v>
      </c>
      <c r="N2281">
        <v>1.0495002379819101</v>
      </c>
      <c r="O2281">
        <v>22.3293768545993</v>
      </c>
      <c r="P2281">
        <v>12.3333333333333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Row],[Ticker]],[1]!Table2[[Symbol]:[Industry]],2,FALSE),"-")</f>
        <v>-</v>
      </c>
      <c r="D2282" t="s">
        <v>351</v>
      </c>
      <c r="E2282">
        <v>236.45699999999999</v>
      </c>
      <c r="F2282">
        <v>139.75</v>
      </c>
      <c r="G2282">
        <v>203.09419815321999</v>
      </c>
      <c r="H2282">
        <v>-7.7296753387123402</v>
      </c>
      <c r="I2282">
        <v>-17.442513135686799</v>
      </c>
      <c r="J2282">
        <v>-5.8547474096923802</v>
      </c>
      <c r="K2282">
        <v>144.539595333016</v>
      </c>
      <c r="L2282">
        <v>120.29593765933301</v>
      </c>
      <c r="M2282">
        <v>41.708017760011401</v>
      </c>
      <c r="N2282">
        <v>0.70953436807095305</v>
      </c>
      <c r="O2282">
        <v>34.525939177101897</v>
      </c>
      <c r="P2282">
        <v>249.375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Row],[Ticker]],[1]!Table2[[Symbol]:[Industry]],2,FALSE),"-")</f>
        <v>-</v>
      </c>
      <c r="D2283" t="s">
        <v>732</v>
      </c>
      <c r="E2283">
        <v>235.24006722999999</v>
      </c>
      <c r="F2283">
        <v>22.01</v>
      </c>
      <c r="G2283">
        <v>8.3812454186006597</v>
      </c>
      <c r="H2283">
        <v>2.4102005603543999</v>
      </c>
      <c r="I2283">
        <v>1.7568518675084099</v>
      </c>
      <c r="J2283">
        <v>-0.48532778520043202</v>
      </c>
      <c r="K2283">
        <v>20.851433112768898</v>
      </c>
      <c r="L2283">
        <v>19.156467038250199</v>
      </c>
      <c r="M2283">
        <v>52.769297021364501</v>
      </c>
      <c r="N2283">
        <v>0.97135984612876103</v>
      </c>
      <c r="O2283">
        <v>5.6338028169014001</v>
      </c>
      <c r="P2283">
        <v>41.461533517578196</v>
      </c>
      <c r="Q2283">
        <v>2.7288076423579999E-3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Row],[Ticker]],[1]!Table2[[Symbol]:[Industry]],2,FALSE),"-")</f>
        <v>-</v>
      </c>
      <c r="D2284" t="s">
        <v>4730</v>
      </c>
      <c r="E2284">
        <v>234.62964840000001</v>
      </c>
      <c r="F2284">
        <v>126.7</v>
      </c>
      <c r="G2284">
        <v>68.313022010628202</v>
      </c>
      <c r="H2284">
        <v>-7.8768320057703898</v>
      </c>
      <c r="I2284">
        <v>-11.8799681359031</v>
      </c>
      <c r="J2284">
        <v>-7.6967706346943299</v>
      </c>
      <c r="K2284">
        <v>126.80148109290499</v>
      </c>
      <c r="M2284">
        <v>32.270749753835901</v>
      </c>
      <c r="N2284">
        <v>0.45864045864045799</v>
      </c>
      <c r="O2284">
        <v>51.460142067876802</v>
      </c>
      <c r="P2284">
        <v>104.354838709677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Row],[Ticker]],[1]!Table2[[Symbol]:[Industry]],2,FALSE),"-")</f>
        <v>-</v>
      </c>
      <c r="D2285" t="s">
        <v>121</v>
      </c>
      <c r="E2285">
        <v>234.458934</v>
      </c>
      <c r="F2285">
        <v>26.31</v>
      </c>
      <c r="G2285">
        <v>245.29953558817499</v>
      </c>
      <c r="H2285">
        <v>-0.39491221615829403</v>
      </c>
      <c r="I2285">
        <v>-34.852322883958799</v>
      </c>
      <c r="J2285">
        <v>7.1321844202967197</v>
      </c>
      <c r="K2285">
        <v>25.373090660678901</v>
      </c>
      <c r="L2285">
        <v>22.346263148064899</v>
      </c>
      <c r="M2285">
        <v>66.030161535830402</v>
      </c>
      <c r="N2285">
        <v>1.6165559808391301</v>
      </c>
      <c r="O2285">
        <v>51.881413911060399</v>
      </c>
      <c r="P2285">
        <v>281.30434782608597</v>
      </c>
      <c r="Q2285">
        <v>9.6912407631797995E-2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Row],[Ticker]],[1]!Table2[[Symbol]:[Industry]],2,FALSE),"-")</f>
        <v>-</v>
      </c>
      <c r="D2286" t="s">
        <v>231</v>
      </c>
      <c r="E2286">
        <v>234.267</v>
      </c>
      <c r="F2286">
        <v>377.85</v>
      </c>
      <c r="G2286">
        <v>428.12810417441898</v>
      </c>
      <c r="H2286">
        <v>47.763690870046602</v>
      </c>
      <c r="I2286">
        <v>92.8777821808021</v>
      </c>
      <c r="J2286">
        <v>19.3264976651697</v>
      </c>
      <c r="K2286">
        <v>286.80130136827501</v>
      </c>
      <c r="L2286">
        <v>224.162895982729</v>
      </c>
      <c r="M2286">
        <v>85.540518619671801</v>
      </c>
      <c r="N2286">
        <v>0.78929069852851097</v>
      </c>
      <c r="O2286">
        <v>2.03784570596796</v>
      </c>
      <c r="Q2286">
        <v>0.29181649527424902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Row],[Ticker]],[1]!Table2[[Symbol]:[Industry]],2,FALSE),"-")</f>
        <v>-</v>
      </c>
      <c r="D2287" t="s">
        <v>133</v>
      </c>
      <c r="E2287">
        <v>233.61799999999999</v>
      </c>
      <c r="F2287">
        <v>56.98</v>
      </c>
      <c r="G2287">
        <v>61.742171377177698</v>
      </c>
      <c r="H2287">
        <v>29.979101301511101</v>
      </c>
      <c r="I2287">
        <v>18.440307699289502</v>
      </c>
      <c r="J2287">
        <v>1.44072210935579</v>
      </c>
      <c r="K2287">
        <v>47.773262969962197</v>
      </c>
      <c r="L2287">
        <v>40.075966625609702</v>
      </c>
      <c r="M2287">
        <v>64.152815266323202</v>
      </c>
      <c r="N2287">
        <v>0.38249351306234802</v>
      </c>
      <c r="O2287">
        <v>14.6191646191646</v>
      </c>
      <c r="P2287">
        <v>97.504332755632504</v>
      </c>
      <c r="Q2287">
        <v>3.5938734834662998E-2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Row],[Ticker]],[1]!Table2[[Symbol]:[Industry]],2,FALSE),"-")</f>
        <v>-</v>
      </c>
      <c r="D2288" t="s">
        <v>513</v>
      </c>
      <c r="E2288">
        <v>233.02227041999899</v>
      </c>
      <c r="F2288">
        <v>185.4</v>
      </c>
      <c r="G2288">
        <v>54.620370292999901</v>
      </c>
      <c r="H2288">
        <v>12.3329352836429</v>
      </c>
      <c r="I2288">
        <v>-43.565965191703697</v>
      </c>
      <c r="J2288">
        <v>-0.32744541131661098</v>
      </c>
      <c r="K2288">
        <v>164.115030201049</v>
      </c>
      <c r="L2288">
        <v>157.47442066338701</v>
      </c>
      <c r="M2288">
        <v>65.608860062141005</v>
      </c>
      <c r="N2288">
        <v>0.84126306833398001</v>
      </c>
      <c r="O2288">
        <v>45.091693635382903</v>
      </c>
      <c r="P2288">
        <v>109.65735610087</v>
      </c>
      <c r="Q2288">
        <v>2.2952161214348E-2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Row],[Ticker]],[1]!Table2[[Symbol]:[Industry]],2,FALSE),"-")</f>
        <v>-</v>
      </c>
      <c r="D2289" t="s">
        <v>133</v>
      </c>
      <c r="E2289">
        <v>232.25180159999999</v>
      </c>
      <c r="F2289">
        <v>133.12</v>
      </c>
      <c r="G2289">
        <v>26.0877633490825</v>
      </c>
      <c r="H2289">
        <v>26.317612438674001</v>
      </c>
      <c r="I2289">
        <v>13.400386122708399</v>
      </c>
      <c r="J2289">
        <v>30.672758565481502</v>
      </c>
      <c r="K2289">
        <v>106.773450450528</v>
      </c>
      <c r="L2289">
        <v>96.969229702607095</v>
      </c>
      <c r="M2289">
        <v>64.728033993163393</v>
      </c>
      <c r="N2289">
        <v>1.8180152961359199</v>
      </c>
      <c r="O2289">
        <v>16.346153846153801</v>
      </c>
      <c r="P2289">
        <v>89.629629629629605</v>
      </c>
      <c r="Q2289">
        <v>7.2609419888840995E-2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Row],[Ticker]],[1]!Table2[[Symbol]:[Industry]],2,FALSE),"-")</f>
        <v>-</v>
      </c>
      <c r="D2290" t="s">
        <v>1036</v>
      </c>
      <c r="E2290">
        <v>231.25419248399999</v>
      </c>
      <c r="F2290">
        <v>12.42</v>
      </c>
      <c r="G2290">
        <v>56.336424920179098</v>
      </c>
      <c r="H2290">
        <v>-8.2232620860407799</v>
      </c>
      <c r="I2290">
        <v>-5.8988735872601001</v>
      </c>
      <c r="J2290">
        <v>-0.41364725400998298</v>
      </c>
      <c r="K2290">
        <v>11.9337864351007</v>
      </c>
      <c r="L2290">
        <v>10.428482227188001</v>
      </c>
      <c r="M2290">
        <v>46.844861666680302</v>
      </c>
      <c r="N2290">
        <v>0.59272910267489498</v>
      </c>
      <c r="O2290">
        <v>23.993558776167401</v>
      </c>
      <c r="Q2290">
        <v>6.1258479993226998E-2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Row],[Ticker]],[1]!Table2[[Symbol]:[Industry]],2,FALSE),"-")</f>
        <v>-</v>
      </c>
      <c r="E2291">
        <v>231.170731875</v>
      </c>
      <c r="F2291">
        <v>300.25</v>
      </c>
      <c r="G2291">
        <v>6.6904735163618101</v>
      </c>
      <c r="H2291">
        <v>1.28170365719003</v>
      </c>
      <c r="I2291">
        <v>13.493146749968901</v>
      </c>
      <c r="J2291">
        <v>9.7518833314268694</v>
      </c>
      <c r="K2291">
        <v>273.87632736883398</v>
      </c>
      <c r="L2291">
        <v>248.69853921313799</v>
      </c>
      <c r="M2291">
        <v>58.358331484929202</v>
      </c>
      <c r="N2291">
        <v>0.90659824046920801</v>
      </c>
      <c r="O2291">
        <v>12.9059117402164</v>
      </c>
      <c r="P2291">
        <v>43.9357622243528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Row],[Ticker]],[1]!Table2[[Symbol]:[Industry]],2,FALSE),"-")</f>
        <v>-</v>
      </c>
      <c r="E2292">
        <v>231.10255000000001</v>
      </c>
      <c r="F2292">
        <v>110.18</v>
      </c>
      <c r="G2292">
        <v>45.8456160966497</v>
      </c>
      <c r="H2292">
        <v>37.426672841358602</v>
      </c>
      <c r="I2292">
        <v>57.095081337505</v>
      </c>
      <c r="J2292">
        <v>22.726306288382499</v>
      </c>
      <c r="K2292">
        <v>85.389613513674604</v>
      </c>
      <c r="L2292">
        <v>76.964460461517305</v>
      </c>
      <c r="M2292">
        <v>86.048650767058703</v>
      </c>
      <c r="N2292">
        <v>1.86095321381722</v>
      </c>
      <c r="O2292">
        <v>2.51406788890904</v>
      </c>
      <c r="P2292">
        <v>96.364284441275998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Row],[Ticker]],[1]!Table2[[Symbol]:[Industry]],2,FALSE),"-")</f>
        <v>-</v>
      </c>
      <c r="D2293" t="s">
        <v>225</v>
      </c>
      <c r="E2293">
        <v>230.87404463999999</v>
      </c>
      <c r="F2293">
        <v>295.3</v>
      </c>
      <c r="G2293">
        <v>-8.7549014192738106</v>
      </c>
      <c r="H2293">
        <v>6.5639839916493603</v>
      </c>
      <c r="I2293">
        <v>-17.851661617443899</v>
      </c>
      <c r="J2293">
        <v>6.1042729091144796</v>
      </c>
      <c r="K2293">
        <v>280.68687636294197</v>
      </c>
      <c r="L2293">
        <v>266.57500417097702</v>
      </c>
      <c r="M2293">
        <v>57.331068248062699</v>
      </c>
      <c r="N2293">
        <v>1.71343318822451</v>
      </c>
      <c r="O2293">
        <v>21.571283440568902</v>
      </c>
      <c r="P2293">
        <v>32.007152436298597</v>
      </c>
      <c r="Q2293">
        <v>2.4103992701815E-2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Row],[Ticker]],[1]!Table2[[Symbol]:[Industry]],2,FALSE),"-")</f>
        <v>-</v>
      </c>
      <c r="D2294" t="s">
        <v>21</v>
      </c>
      <c r="E2294">
        <v>230.77487303000001</v>
      </c>
      <c r="F2294">
        <v>14.17</v>
      </c>
      <c r="G2294">
        <v>-18.962149054865399</v>
      </c>
      <c r="H2294">
        <v>-5.3271244034312</v>
      </c>
      <c r="I2294">
        <v>4.7318170634172203</v>
      </c>
      <c r="J2294">
        <v>-4.8485046945063699</v>
      </c>
      <c r="K2294">
        <v>13.451078061605401</v>
      </c>
      <c r="L2294">
        <v>13.538011771576199</v>
      </c>
      <c r="M2294">
        <v>61.469015824126899</v>
      </c>
      <c r="N2294">
        <v>0.66021570595539103</v>
      </c>
      <c r="O2294">
        <v>27.734650670430501</v>
      </c>
      <c r="P2294">
        <v>43.857868020304501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Row],[Ticker]],[1]!Table2[[Symbol]:[Industry]],2,FALSE),"-")</f>
        <v>-</v>
      </c>
      <c r="D2295" t="s">
        <v>303</v>
      </c>
      <c r="E2295">
        <v>230.290807328</v>
      </c>
      <c r="F2295">
        <v>133.18</v>
      </c>
      <c r="G2295">
        <v>-19.166627467308398</v>
      </c>
      <c r="H2295">
        <v>-12.738778275911301</v>
      </c>
      <c r="I2295">
        <v>-33.165775893623902</v>
      </c>
      <c r="J2295">
        <v>-0.69980015857837996</v>
      </c>
      <c r="K2295">
        <v>139.112721604038</v>
      </c>
      <c r="L2295">
        <v>142.59645208319299</v>
      </c>
      <c r="M2295">
        <v>49.263492867173802</v>
      </c>
      <c r="N2295">
        <v>2.14790594342313</v>
      </c>
      <c r="O2295">
        <v>37.332932872803703</v>
      </c>
      <c r="P2295">
        <v>11.307981613038001</v>
      </c>
      <c r="Q2295">
        <v>1.2842337788945999E-2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Row],[Ticker]],[1]!Table2[[Symbol]:[Industry]],2,FALSE),"-")</f>
        <v>-</v>
      </c>
      <c r="D2296" t="s">
        <v>471</v>
      </c>
      <c r="E2296">
        <v>230.25839999999999</v>
      </c>
      <c r="F2296">
        <v>155.58000000000001</v>
      </c>
      <c r="G2296">
        <v>-12.0815590134823</v>
      </c>
      <c r="H2296">
        <v>8.4928592651902601</v>
      </c>
      <c r="I2296">
        <v>-15.6559327956892</v>
      </c>
      <c r="J2296">
        <v>10.119037053724799</v>
      </c>
      <c r="K2296">
        <v>137.64158880030001</v>
      </c>
      <c r="L2296">
        <v>133.99620650879001</v>
      </c>
      <c r="M2296">
        <v>64.730135789258398</v>
      </c>
      <c r="N2296">
        <v>2.7590263046486201</v>
      </c>
      <c r="O2296">
        <v>10.3612289497364</v>
      </c>
      <c r="P2296">
        <v>44.389791183294598</v>
      </c>
      <c r="Q2296">
        <v>1.2392679805975E-2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Row],[Ticker]],[1]!Table2[[Symbol]:[Industry]],2,FALSE),"-")</f>
        <v>-</v>
      </c>
      <c r="D2297" t="s">
        <v>388</v>
      </c>
      <c r="E2297">
        <v>229.52</v>
      </c>
      <c r="F2297">
        <v>400</v>
      </c>
      <c r="G2297">
        <v>606.96159341103998</v>
      </c>
      <c r="H2297">
        <v>17.4135338888251</v>
      </c>
      <c r="I2297">
        <v>85.153757991687201</v>
      </c>
      <c r="J2297">
        <v>0.89051836496580306</v>
      </c>
      <c r="K2297">
        <v>342.36842510679401</v>
      </c>
      <c r="L2297">
        <v>200.83701259719001</v>
      </c>
      <c r="M2297">
        <v>81.062301548818894</v>
      </c>
      <c r="N2297">
        <v>0.43965014577259398</v>
      </c>
      <c r="O2297">
        <v>2</v>
      </c>
      <c r="P2297">
        <v>749.25690021231401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Row],[Ticker]],[1]!Table2[[Symbol]:[Industry]],2,FALSE),"-")</f>
        <v>-</v>
      </c>
      <c r="D2298" t="s">
        <v>628</v>
      </c>
      <c r="E2298">
        <v>229.51605599999999</v>
      </c>
      <c r="F2298">
        <v>66</v>
      </c>
      <c r="G2298">
        <v>187.97508038236401</v>
      </c>
      <c r="H2298">
        <v>-4.9400798690182599</v>
      </c>
      <c r="I2298">
        <v>199.43947227740099</v>
      </c>
      <c r="J2298">
        <v>-0.728180499199784</v>
      </c>
      <c r="K2298">
        <v>62.067538662187502</v>
      </c>
      <c r="M2298">
        <v>52.943952824790799</v>
      </c>
      <c r="N2298">
        <v>0.54232780087216303</v>
      </c>
      <c r="O2298">
        <v>14.3939393939394</v>
      </c>
      <c r="P2298">
        <v>214.28571428571399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Row],[Ticker]],[1]!Table2[[Symbol]:[Industry]],2,FALSE),"-")</f>
        <v>-</v>
      </c>
      <c r="E2299">
        <v>229</v>
      </c>
      <c r="F2299">
        <v>229</v>
      </c>
      <c r="G2299">
        <v>594.49515772397103</v>
      </c>
      <c r="H2299">
        <v>-8.8945724352755207</v>
      </c>
      <c r="I2299">
        <v>77.930927787124503</v>
      </c>
      <c r="J2299">
        <v>2.71729652919797</v>
      </c>
      <c r="K2299">
        <v>211.62130073970201</v>
      </c>
      <c r="L2299">
        <v>131.12323825794999</v>
      </c>
      <c r="M2299">
        <v>55.768054715762297</v>
      </c>
      <c r="N2299">
        <v>0.18186383036998099</v>
      </c>
      <c r="O2299">
        <v>14.5851528384279</v>
      </c>
      <c r="P2299">
        <v>620.80579162732101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Row],[Ticker]],[1]!Table2[[Symbol]:[Industry]],2,FALSE),"-")</f>
        <v>-</v>
      </c>
      <c r="D2300" t="s">
        <v>548</v>
      </c>
      <c r="E2300">
        <v>228.66533100000001</v>
      </c>
      <c r="F2300">
        <v>16.95</v>
      </c>
      <c r="G2300">
        <v>203.45590306163001</v>
      </c>
      <c r="H2300">
        <v>-6.4369227087182397</v>
      </c>
      <c r="I2300">
        <v>70.399659631031497</v>
      </c>
      <c r="J2300">
        <v>-5.6991630533304001</v>
      </c>
      <c r="K2300">
        <v>15.437373832334901</v>
      </c>
      <c r="L2300">
        <v>10.376396308819899</v>
      </c>
      <c r="M2300">
        <v>29.130609520496201</v>
      </c>
      <c r="N2300">
        <v>2.6595757254079002</v>
      </c>
      <c r="O2300">
        <v>27.669616519173999</v>
      </c>
      <c r="P2300">
        <v>248.76543209876499</v>
      </c>
      <c r="Q2300">
        <v>9.4740255174853003E-2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Row],[Ticker]],[1]!Table2[[Symbol]:[Industry]],2,FALSE),"-")</f>
        <v>-</v>
      </c>
      <c r="D2301" t="s">
        <v>101</v>
      </c>
      <c r="E2301">
        <v>228.58634371999901</v>
      </c>
      <c r="F2301">
        <v>172.3</v>
      </c>
      <c r="G2301">
        <v>110.086728009263</v>
      </c>
      <c r="H2301">
        <v>-11.3159854449238</v>
      </c>
      <c r="I2301">
        <v>-22.613492155521101</v>
      </c>
      <c r="J2301">
        <v>-1.56642698989982</v>
      </c>
      <c r="K2301">
        <v>177.62968605461401</v>
      </c>
      <c r="L2301">
        <v>148.134950223109</v>
      </c>
      <c r="M2301">
        <v>43.060301822434397</v>
      </c>
      <c r="N2301">
        <v>0.205511202678341</v>
      </c>
      <c r="O2301">
        <v>51.944283226929699</v>
      </c>
      <c r="P2301">
        <v>147.735442127965</v>
      </c>
      <c r="Q2301">
        <v>0.111902098176228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Row],[Ticker]],[1]!Table2[[Symbol]:[Industry]],2,FALSE),"-")</f>
        <v>-</v>
      </c>
      <c r="D2302" t="s">
        <v>21</v>
      </c>
      <c r="E2302">
        <v>228.56989999999999</v>
      </c>
      <c r="F2302">
        <v>250.9</v>
      </c>
      <c r="G2302">
        <v>-48.9797662812204</v>
      </c>
      <c r="H2302">
        <v>12.503685498034701</v>
      </c>
      <c r="I2302">
        <v>-37.515374386182899</v>
      </c>
      <c r="J2302">
        <v>-8.4430332347235399</v>
      </c>
      <c r="K2302">
        <v>253.655570693632</v>
      </c>
      <c r="M2302">
        <v>30.290687844657899</v>
      </c>
      <c r="N2302">
        <v>0.44428152492668599</v>
      </c>
      <c r="O2302">
        <v>33.9178955759266</v>
      </c>
      <c r="P2302">
        <v>36.321651725074702</v>
      </c>
    </row>
    <row r="2303" spans="1:17" hidden="1" x14ac:dyDescent="0.3">
      <c r="A2303" t="s">
        <v>4767</v>
      </c>
      <c r="B2303" t="s">
        <v>4768</v>
      </c>
      <c r="C2303" t="str">
        <f>IFERROR(VLOOKUP(Table1[[#This Row],[Ticker]],[1]!Table2[[Symbol]:[Industry]],2,FALSE),"-")</f>
        <v>-</v>
      </c>
      <c r="D2303" t="s">
        <v>54</v>
      </c>
      <c r="E2303">
        <v>227.79549883999999</v>
      </c>
      <c r="F2303">
        <v>161.65</v>
      </c>
      <c r="G2303">
        <v>-22.655616269493201</v>
      </c>
      <c r="H2303">
        <v>-8.0300203454810593</v>
      </c>
      <c r="I2303">
        <v>-13.115593801893599</v>
      </c>
      <c r="J2303">
        <v>-1.53070297361631</v>
      </c>
      <c r="K2303">
        <v>160.94136649481101</v>
      </c>
      <c r="L2303">
        <v>145.750375722884</v>
      </c>
      <c r="M2303">
        <v>44.6400547498165</v>
      </c>
      <c r="N2303">
        <v>0.31311823092600899</v>
      </c>
      <c r="O2303">
        <v>14.2592019795855</v>
      </c>
      <c r="P2303">
        <v>53.368121442125201</v>
      </c>
      <c r="Q2303">
        <v>3.0231291854347999E-2</v>
      </c>
    </row>
    <row r="2304" spans="1:17" hidden="1" x14ac:dyDescent="0.3">
      <c r="A2304" t="s">
        <v>4769</v>
      </c>
      <c r="B2304" t="s">
        <v>4770</v>
      </c>
      <c r="C2304" t="str">
        <f>IFERROR(VLOOKUP(Table1[[#This Row],[Ticker]],[1]!Table2[[Symbol]:[Industry]],2,FALSE),"-")</f>
        <v>-</v>
      </c>
      <c r="D2304" t="s">
        <v>60</v>
      </c>
      <c r="E2304">
        <v>227.70014399999999</v>
      </c>
      <c r="F2304">
        <v>138.94999999999999</v>
      </c>
      <c r="G2304">
        <v>-32.011346492423797</v>
      </c>
      <c r="H2304">
        <v>-8.6737668716707699</v>
      </c>
      <c r="I2304">
        <v>-20.5469545973863</v>
      </c>
      <c r="J2304">
        <v>-5.3735124974827002</v>
      </c>
      <c r="M2304">
        <v>47.589488258126202</v>
      </c>
      <c r="O2304">
        <v>41.633681180280703</v>
      </c>
      <c r="P2304">
        <v>36.225490196078397</v>
      </c>
    </row>
    <row r="2305" spans="1:17" hidden="1" x14ac:dyDescent="0.3">
      <c r="A2305" t="s">
        <v>4771</v>
      </c>
      <c r="B2305" t="s">
        <v>4772</v>
      </c>
      <c r="C2305" t="str">
        <f>IFERROR(VLOOKUP(Table1[[#This Row],[Ticker]],[1]!Table2[[Symbol]:[Industry]],2,FALSE),"-")</f>
        <v>-</v>
      </c>
      <c r="D2305" t="s">
        <v>258</v>
      </c>
      <c r="E2305">
        <v>227.34736079999999</v>
      </c>
      <c r="F2305">
        <v>193</v>
      </c>
      <c r="G2305">
        <v>202.76012483492701</v>
      </c>
      <c r="H2305">
        <v>-1.50378253336378</v>
      </c>
      <c r="I2305">
        <v>55.950218168678397</v>
      </c>
      <c r="J2305">
        <v>-7.5185733404121597</v>
      </c>
      <c r="K2305">
        <v>177.17321119394799</v>
      </c>
      <c r="L2305">
        <v>129.63234845064099</v>
      </c>
      <c r="M2305">
        <v>39.630018939019202</v>
      </c>
      <c r="N2305">
        <v>0.32146962855050398</v>
      </c>
      <c r="O2305">
        <v>22.062176165803098</v>
      </c>
      <c r="P2305">
        <v>270.44145873320502</v>
      </c>
      <c r="Q2305">
        <v>0.11276196903249</v>
      </c>
    </row>
    <row r="2306" spans="1:17" hidden="1" x14ac:dyDescent="0.3">
      <c r="A2306" t="s">
        <v>4773</v>
      </c>
      <c r="B2306" t="s">
        <v>4774</v>
      </c>
      <c r="C2306" t="str">
        <f>IFERROR(VLOOKUP(Table1[[#This Row],[Ticker]],[1]!Table2[[Symbol]:[Industry]],2,FALSE),"-")</f>
        <v>-</v>
      </c>
      <c r="E2306">
        <v>227.279155041</v>
      </c>
      <c r="F2306">
        <v>17.27</v>
      </c>
      <c r="G2306">
        <v>48.100314197088302</v>
      </c>
      <c r="H2306">
        <v>8.83970220024489</v>
      </c>
      <c r="I2306">
        <v>-19.114534691239498</v>
      </c>
      <c r="J2306">
        <v>13.3934027298472</v>
      </c>
      <c r="K2306">
        <v>15.3924697944736</v>
      </c>
      <c r="L2306">
        <v>15.247181098137199</v>
      </c>
      <c r="M2306">
        <v>81.547422983711002</v>
      </c>
      <c r="N2306">
        <v>1.80971508722731</v>
      </c>
      <c r="O2306">
        <v>13.4916039374638</v>
      </c>
      <c r="P2306">
        <v>79.000806366791593</v>
      </c>
      <c r="Q2306">
        <v>4.1402921427914997E-2</v>
      </c>
    </row>
    <row r="2307" spans="1:17" hidden="1" x14ac:dyDescent="0.3">
      <c r="A2307" t="s">
        <v>4775</v>
      </c>
      <c r="B2307" t="s">
        <v>4776</v>
      </c>
      <c r="C2307" t="str">
        <f>IFERROR(VLOOKUP(Table1[[#This Row],[Ticker]],[1]!Table2[[Symbol]:[Industry]],2,FALSE),"-")</f>
        <v>-</v>
      </c>
      <c r="D2307" t="s">
        <v>804</v>
      </c>
      <c r="E2307">
        <v>227.1156</v>
      </c>
      <c r="F2307">
        <v>159</v>
      </c>
      <c r="G2307">
        <v>106.656399063682</v>
      </c>
      <c r="H2307">
        <v>-8.1102339867451807</v>
      </c>
      <c r="I2307">
        <v>66.868043705972894</v>
      </c>
      <c r="J2307">
        <v>-4.0204469583706501</v>
      </c>
      <c r="K2307">
        <v>157.36500512468501</v>
      </c>
      <c r="M2307">
        <v>42.644887402603302</v>
      </c>
      <c r="N2307">
        <v>0.45330218890102802</v>
      </c>
      <c r="O2307">
        <v>19.4968553459119</v>
      </c>
      <c r="P2307">
        <v>152.38095238095201</v>
      </c>
    </row>
    <row r="2308" spans="1:17" hidden="1" x14ac:dyDescent="0.3">
      <c r="A2308" t="s">
        <v>4777</v>
      </c>
      <c r="B2308" t="s">
        <v>4778</v>
      </c>
      <c r="C2308" t="str">
        <f>IFERROR(VLOOKUP(Table1[[#This Row],[Ticker]],[1]!Table2[[Symbol]:[Industry]],2,FALSE),"-")</f>
        <v>-</v>
      </c>
      <c r="D2308" t="s">
        <v>608</v>
      </c>
      <c r="E2308">
        <v>227.02769570500001</v>
      </c>
      <c r="F2308">
        <v>212.35</v>
      </c>
      <c r="G2308">
        <v>-3.9539643556694801</v>
      </c>
      <c r="H2308">
        <v>30.868882856096899</v>
      </c>
      <c r="I2308">
        <v>7.5104275393680302</v>
      </c>
      <c r="J2308">
        <v>26.047301584247901</v>
      </c>
      <c r="M2308">
        <v>73.388982520822097</v>
      </c>
      <c r="O2308">
        <v>8.0527431127854996</v>
      </c>
      <c r="P2308">
        <v>28.463399879007799</v>
      </c>
    </row>
    <row r="2309" spans="1:17" hidden="1" x14ac:dyDescent="0.3">
      <c r="A2309" t="s">
        <v>4779</v>
      </c>
      <c r="B2309" t="s">
        <v>4780</v>
      </c>
      <c r="C2309" t="str">
        <f>IFERROR(VLOOKUP(Table1[[#This Row],[Ticker]],[1]!Table2[[Symbol]:[Industry]],2,FALSE),"-")</f>
        <v>-</v>
      </c>
      <c r="D2309" t="s">
        <v>46</v>
      </c>
      <c r="E2309">
        <v>227.00111175000001</v>
      </c>
      <c r="F2309">
        <v>22.05</v>
      </c>
      <c r="G2309">
        <v>-52.810633903350201</v>
      </c>
      <c r="H2309">
        <v>25.893125635154899</v>
      </c>
      <c r="I2309">
        <v>-38.942627550481397</v>
      </c>
      <c r="J2309">
        <v>6.6866237487000504</v>
      </c>
      <c r="K2309">
        <v>20.104862494074698</v>
      </c>
      <c r="L2309">
        <v>22.6945541001922</v>
      </c>
      <c r="M2309">
        <v>65.380722986570504</v>
      </c>
      <c r="N2309">
        <v>1.22494432071269</v>
      </c>
      <c r="O2309">
        <v>66.6666666666666</v>
      </c>
      <c r="P2309">
        <v>44.590163934426201</v>
      </c>
      <c r="Q2309">
        <v>0.25902024414403002</v>
      </c>
    </row>
    <row r="2310" spans="1:17" hidden="1" x14ac:dyDescent="0.3">
      <c r="A2310" t="s">
        <v>4781</v>
      </c>
      <c r="B2310" t="s">
        <v>4782</v>
      </c>
      <c r="C2310" t="str">
        <f>IFERROR(VLOOKUP(Table1[[#This Row],[Ticker]],[1]!Table2[[Symbol]:[Industry]],2,FALSE),"-")</f>
        <v>-</v>
      </c>
      <c r="D2310" t="s">
        <v>60</v>
      </c>
      <c r="E2310">
        <v>226.53905499999999</v>
      </c>
      <c r="F2310">
        <v>179.95</v>
      </c>
      <c r="G2310">
        <v>111.309859956414</v>
      </c>
      <c r="H2310">
        <v>-6.7290908580292399</v>
      </c>
      <c r="I2310">
        <v>21.945852252424601</v>
      </c>
      <c r="J2310">
        <v>-0.29143711471112199</v>
      </c>
      <c r="K2310">
        <v>170.39143190132799</v>
      </c>
      <c r="L2310">
        <v>136.047411111852</v>
      </c>
      <c r="M2310">
        <v>57.717124260687498</v>
      </c>
      <c r="N2310">
        <v>0.312395306358206</v>
      </c>
      <c r="O2310">
        <v>11.1419838844123</v>
      </c>
      <c r="P2310">
        <v>218.32655227312901</v>
      </c>
      <c r="Q2310">
        <v>0.113209770988681</v>
      </c>
    </row>
    <row r="2311" spans="1:17" hidden="1" x14ac:dyDescent="0.3">
      <c r="A2311" t="s">
        <v>4783</v>
      </c>
      <c r="B2311" t="s">
        <v>4784</v>
      </c>
      <c r="C2311" t="str">
        <f>IFERROR(VLOOKUP(Table1[[#This Row],[Ticker]],[1]!Table2[[Symbol]:[Industry]],2,FALSE),"-")</f>
        <v>-</v>
      </c>
      <c r="D2311" t="s">
        <v>628</v>
      </c>
      <c r="E2311">
        <v>226.42840000000001</v>
      </c>
      <c r="F2311">
        <v>220</v>
      </c>
      <c r="G2311">
        <v>395.01638031465899</v>
      </c>
      <c r="H2311">
        <v>-18.979412513341298</v>
      </c>
      <c r="I2311">
        <v>4.9468426636175602</v>
      </c>
      <c r="J2311">
        <v>-10.915958086246899</v>
      </c>
      <c r="K2311">
        <v>243.20854747961201</v>
      </c>
      <c r="L2311">
        <v>187.869120232521</v>
      </c>
      <c r="M2311">
        <v>40.530820129827298</v>
      </c>
      <c r="N2311">
        <v>0.88301282051282004</v>
      </c>
      <c r="O2311">
        <v>75.454545454545396</v>
      </c>
      <c r="P2311">
        <v>450</v>
      </c>
      <c r="Q2311">
        <v>0.13174326768490499</v>
      </c>
    </row>
    <row r="2312" spans="1:17" hidden="1" x14ac:dyDescent="0.3">
      <c r="A2312" t="s">
        <v>4785</v>
      </c>
      <c r="B2312" t="s">
        <v>4786</v>
      </c>
      <c r="C2312" t="str">
        <f>IFERROR(VLOOKUP(Table1[[#This Row],[Ticker]],[1]!Table2[[Symbol]:[Industry]],2,FALSE),"-")</f>
        <v>-</v>
      </c>
      <c r="D2312" t="s">
        <v>1448</v>
      </c>
      <c r="E2312">
        <v>226.31978842199999</v>
      </c>
      <c r="F2312">
        <v>73.709999999999994</v>
      </c>
      <c r="G2312">
        <v>148.72667952948501</v>
      </c>
      <c r="H2312">
        <v>137.39094005445401</v>
      </c>
      <c r="I2312">
        <v>38.079069195006703</v>
      </c>
      <c r="J2312">
        <v>19.314092831076501</v>
      </c>
      <c r="K2312">
        <v>43.112105181482697</v>
      </c>
      <c r="L2312">
        <v>39.5590566481198</v>
      </c>
      <c r="M2312">
        <v>99.354301029957597</v>
      </c>
      <c r="N2312">
        <v>1.17028726813982</v>
      </c>
      <c r="O2312">
        <v>0</v>
      </c>
      <c r="P2312">
        <v>205.21739130434699</v>
      </c>
      <c r="Q2312">
        <v>0.10137701951712</v>
      </c>
    </row>
    <row r="2313" spans="1:17" hidden="1" x14ac:dyDescent="0.3">
      <c r="A2313" t="s">
        <v>4787</v>
      </c>
      <c r="B2313" t="s">
        <v>4788</v>
      </c>
      <c r="C2313" t="str">
        <f>IFERROR(VLOOKUP(Table1[[#This Row],[Ticker]],[1]!Table2[[Symbol]:[Industry]],2,FALSE),"-")</f>
        <v>-</v>
      </c>
      <c r="D2313" t="s">
        <v>21</v>
      </c>
      <c r="E2313">
        <v>225.792293059</v>
      </c>
      <c r="F2313">
        <v>117.29</v>
      </c>
      <c r="G2313">
        <v>80.367780193566006</v>
      </c>
      <c r="H2313">
        <v>-9.3861674281492906</v>
      </c>
      <c r="I2313">
        <v>29.1562134858554</v>
      </c>
      <c r="J2313">
        <v>3.1139906717244901</v>
      </c>
      <c r="K2313">
        <v>111.92379763322801</v>
      </c>
      <c r="L2313">
        <v>92.356787623678002</v>
      </c>
      <c r="M2313">
        <v>41.796681141514497</v>
      </c>
      <c r="N2313">
        <v>0.28818408519991701</v>
      </c>
      <c r="O2313">
        <v>25.841930258333999</v>
      </c>
      <c r="P2313">
        <v>120.46992481203</v>
      </c>
      <c r="Q2313">
        <v>4.0273398763021002E-2</v>
      </c>
    </row>
    <row r="2314" spans="1:17" hidden="1" x14ac:dyDescent="0.3">
      <c r="A2314" t="s">
        <v>4789</v>
      </c>
      <c r="B2314" t="s">
        <v>4790</v>
      </c>
      <c r="C2314" t="str">
        <f>IFERROR(VLOOKUP(Table1[[#This Row],[Ticker]],[1]!Table2[[Symbol]:[Industry]],2,FALSE),"-")</f>
        <v>-</v>
      </c>
      <c r="D2314" t="s">
        <v>1448</v>
      </c>
      <c r="E2314">
        <v>225.51712585499999</v>
      </c>
      <c r="F2314">
        <v>216.85</v>
      </c>
      <c r="G2314">
        <v>53.349680926807103</v>
      </c>
      <c r="H2314">
        <v>25.250247169212901</v>
      </c>
      <c r="I2314">
        <v>-9.5536952736683993</v>
      </c>
      <c r="J2314">
        <v>12.963865620797201</v>
      </c>
      <c r="K2314">
        <v>181.31301495545401</v>
      </c>
      <c r="L2314">
        <v>169.156210614581</v>
      </c>
      <c r="M2314">
        <v>67.485539317016503</v>
      </c>
      <c r="N2314">
        <v>3.2111658195360802</v>
      </c>
      <c r="O2314">
        <v>14.7567442932903</v>
      </c>
      <c r="P2314">
        <v>98.3081847279378</v>
      </c>
      <c r="Q2314">
        <v>4.7845159485109999E-2</v>
      </c>
    </row>
    <row r="2315" spans="1:17" hidden="1" x14ac:dyDescent="0.3">
      <c r="A2315" t="s">
        <v>4791</v>
      </c>
      <c r="B2315" t="s">
        <v>4792</v>
      </c>
      <c r="C2315" t="str">
        <f>IFERROR(VLOOKUP(Table1[[#This Row],[Ticker]],[1]!Table2[[Symbol]:[Industry]],2,FALSE),"-")</f>
        <v>-</v>
      </c>
      <c r="D2315" t="s">
        <v>628</v>
      </c>
      <c r="E2315">
        <v>225.43379999999999</v>
      </c>
      <c r="F2315">
        <v>6.54</v>
      </c>
      <c r="G2315">
        <v>1508.68936609664</v>
      </c>
      <c r="H2315">
        <v>42.476703347764897</v>
      </c>
      <c r="I2315">
        <v>136.69221953014801</v>
      </c>
      <c r="J2315">
        <v>5.6968945236766997</v>
      </c>
      <c r="K2315">
        <v>4.6869680022289097</v>
      </c>
      <c r="L2315">
        <v>2.88569618612072</v>
      </c>
      <c r="M2315">
        <v>99.484143146844005</v>
      </c>
      <c r="N2315">
        <v>0.70227865223262098</v>
      </c>
      <c r="O2315">
        <v>0</v>
      </c>
      <c r="P2315">
        <v>1534.99999999999</v>
      </c>
      <c r="Q2315">
        <v>0.171377852444589</v>
      </c>
    </row>
    <row r="2316" spans="1:17" hidden="1" x14ac:dyDescent="0.3">
      <c r="A2316" t="s">
        <v>4793</v>
      </c>
      <c r="B2316" t="s">
        <v>4794</v>
      </c>
      <c r="C2316" t="str">
        <f>IFERROR(VLOOKUP(Table1[[#This Row],[Ticker]],[1]!Table2[[Symbol]:[Industry]],2,FALSE),"-")</f>
        <v>-</v>
      </c>
      <c r="D2316" t="s">
        <v>287</v>
      </c>
      <c r="E2316">
        <v>225.165589985</v>
      </c>
      <c r="F2316">
        <v>518.35</v>
      </c>
      <c r="G2316">
        <v>-9.3896285173538399</v>
      </c>
      <c r="H2316">
        <v>7.2047614667518003</v>
      </c>
      <c r="I2316">
        <v>12.0448228631682</v>
      </c>
      <c r="J2316">
        <v>1.9135885183477499</v>
      </c>
      <c r="K2316">
        <v>470.59745437338501</v>
      </c>
      <c r="L2316">
        <v>440.58641090546001</v>
      </c>
      <c r="M2316">
        <v>74.186200968276395</v>
      </c>
      <c r="N2316">
        <v>1.81525167996002</v>
      </c>
      <c r="O2316">
        <v>3.10600945307224</v>
      </c>
      <c r="P2316">
        <v>48.951149425287298</v>
      </c>
      <c r="Q2316">
        <v>-9.0878758640399002E-2</v>
      </c>
    </row>
    <row r="2317" spans="1:17" hidden="1" x14ac:dyDescent="0.3">
      <c r="A2317" t="s">
        <v>4795</v>
      </c>
      <c r="B2317" t="s">
        <v>4796</v>
      </c>
      <c r="C2317" t="str">
        <f>IFERROR(VLOOKUP(Table1[[#This Row],[Ticker]],[1]!Table2[[Symbol]:[Industry]],2,FALSE),"-")</f>
        <v>-</v>
      </c>
      <c r="D2317" t="s">
        <v>183</v>
      </c>
      <c r="E2317">
        <v>224.88</v>
      </c>
      <c r="F2317">
        <v>28.11</v>
      </c>
      <c r="G2317">
        <v>149.27760139076699</v>
      </c>
      <c r="H2317">
        <v>28.358951021351199</v>
      </c>
      <c r="I2317">
        <v>-22.379136745154799</v>
      </c>
      <c r="J2317">
        <v>9.3345945016270697</v>
      </c>
      <c r="K2317">
        <v>23.731672281527299</v>
      </c>
      <c r="L2317">
        <v>20.4231987139874</v>
      </c>
      <c r="M2317">
        <v>59.775282190866001</v>
      </c>
      <c r="N2317">
        <v>1.5627626545520401</v>
      </c>
      <c r="O2317">
        <v>11.348274635360999</v>
      </c>
      <c r="P2317">
        <v>195.894736842105</v>
      </c>
      <c r="Q2317">
        <v>7.7187964392169003E-2</v>
      </c>
    </row>
    <row r="2318" spans="1:17" hidden="1" x14ac:dyDescent="0.3">
      <c r="A2318" t="s">
        <v>4797</v>
      </c>
      <c r="B2318" t="s">
        <v>4798</v>
      </c>
      <c r="C2318" t="str">
        <f>IFERROR(VLOOKUP(Table1[[#This Row],[Ticker]],[1]!Table2[[Symbol]:[Industry]],2,FALSE),"-")</f>
        <v>-</v>
      </c>
      <c r="D2318" t="s">
        <v>931</v>
      </c>
      <c r="E2318">
        <v>224.76134976</v>
      </c>
      <c r="F2318">
        <v>162.30000000000001</v>
      </c>
      <c r="G2318">
        <v>243.393238534007</v>
      </c>
      <c r="H2318">
        <v>-3.05395804382358</v>
      </c>
      <c r="I2318">
        <v>122.608037435725</v>
      </c>
      <c r="J2318">
        <v>3.3698741632937499</v>
      </c>
      <c r="K2318">
        <v>152.67294302358999</v>
      </c>
      <c r="L2318">
        <v>117.105325940273</v>
      </c>
      <c r="M2318">
        <v>71.385298305062904</v>
      </c>
      <c r="N2318">
        <v>0.62029063839718901</v>
      </c>
      <c r="O2318">
        <v>11.6142945163277</v>
      </c>
      <c r="P2318">
        <v>297.30722154222701</v>
      </c>
      <c r="Q2318">
        <v>0.13650255712565601</v>
      </c>
    </row>
    <row r="2319" spans="1:17" hidden="1" x14ac:dyDescent="0.3">
      <c r="A2319" t="s">
        <v>4799</v>
      </c>
      <c r="B2319" t="s">
        <v>4800</v>
      </c>
      <c r="C2319" t="str">
        <f>IFERROR(VLOOKUP(Table1[[#This Row],[Ticker]],[1]!Table2[[Symbol]:[Industry]],2,FALSE),"-")</f>
        <v>-</v>
      </c>
      <c r="D2319" t="s">
        <v>95</v>
      </c>
      <c r="E2319">
        <v>223.97904</v>
      </c>
      <c r="F2319">
        <v>55.95</v>
      </c>
      <c r="G2319">
        <v>90.699973618346903</v>
      </c>
      <c r="H2319">
        <v>40.0148332443854</v>
      </c>
      <c r="I2319">
        <v>16.491786160701299</v>
      </c>
      <c r="J2319">
        <v>-3.50051075422392</v>
      </c>
      <c r="K2319">
        <v>43.968790068923497</v>
      </c>
      <c r="L2319">
        <v>39.130990745995099</v>
      </c>
      <c r="M2319">
        <v>68.821441250158102</v>
      </c>
      <c r="N2319">
        <v>4.2269636259972803</v>
      </c>
      <c r="O2319">
        <v>6.1662198391420704</v>
      </c>
      <c r="P2319">
        <v>128.367346938775</v>
      </c>
      <c r="Q2319">
        <v>0.121506306725255</v>
      </c>
    </row>
    <row r="2320" spans="1:17" hidden="1" x14ac:dyDescent="0.3">
      <c r="A2320" t="s">
        <v>4801</v>
      </c>
      <c r="B2320" t="s">
        <v>4802</v>
      </c>
      <c r="C2320" t="str">
        <f>IFERROR(VLOOKUP(Table1[[#This Row],[Ticker]],[1]!Table2[[Symbol]:[Industry]],2,FALSE),"-")</f>
        <v>-</v>
      </c>
      <c r="D2320" t="s">
        <v>60</v>
      </c>
      <c r="E2320">
        <v>223.84382400000001</v>
      </c>
      <c r="F2320">
        <v>388.8</v>
      </c>
      <c r="G2320">
        <v>69.410483640067795</v>
      </c>
      <c r="H2320">
        <v>11.667082883786399</v>
      </c>
      <c r="I2320">
        <v>53.319847957085102</v>
      </c>
      <c r="J2320">
        <v>17.470353907430201</v>
      </c>
      <c r="K2320">
        <v>347.26475391764899</v>
      </c>
      <c r="L2320">
        <v>290.67892090758897</v>
      </c>
      <c r="M2320">
        <v>73.671377536007199</v>
      </c>
      <c r="N2320">
        <v>1.1060935527634701</v>
      </c>
      <c r="O2320">
        <v>4.8482510288065699</v>
      </c>
      <c r="P2320">
        <v>140</v>
      </c>
      <c r="Q2320">
        <v>8.6772946307669005E-2</v>
      </c>
    </row>
    <row r="2321" spans="1:17" hidden="1" x14ac:dyDescent="0.3">
      <c r="A2321" t="s">
        <v>4803</v>
      </c>
      <c r="B2321" t="s">
        <v>4804</v>
      </c>
      <c r="C2321" t="str">
        <f>IFERROR(VLOOKUP(Table1[[#This Row],[Ticker]],[1]!Table2[[Symbol]:[Industry]],2,FALSE),"-")</f>
        <v>-</v>
      </c>
      <c r="D2321" t="s">
        <v>413</v>
      </c>
      <c r="E2321">
        <v>223.71911</v>
      </c>
      <c r="F2321">
        <v>3.94</v>
      </c>
      <c r="G2321">
        <v>-86.552813519899203</v>
      </c>
      <c r="H2321">
        <v>9.7104695815311892</v>
      </c>
      <c r="I2321">
        <v>-45.357705853109898</v>
      </c>
      <c r="J2321">
        <v>7.7977348598111602</v>
      </c>
      <c r="K2321">
        <v>3.65741306980948</v>
      </c>
      <c r="L2321">
        <v>5.1400228543229902</v>
      </c>
      <c r="M2321">
        <v>70.587161227366195</v>
      </c>
      <c r="N2321">
        <v>2.9931849169752098</v>
      </c>
      <c r="O2321">
        <v>214.72081218274101</v>
      </c>
      <c r="P2321">
        <v>25.079365079365001</v>
      </c>
      <c r="Q2321">
        <v>3.3047347845619003E-2</v>
      </c>
    </row>
    <row r="2322" spans="1:17" hidden="1" x14ac:dyDescent="0.3">
      <c r="A2322" t="s">
        <v>4805</v>
      </c>
      <c r="B2322" t="s">
        <v>4806</v>
      </c>
      <c r="C2322" t="str">
        <f>IFERROR(VLOOKUP(Table1[[#This Row],[Ticker]],[1]!Table2[[Symbol]:[Industry]],2,FALSE),"-")</f>
        <v>-</v>
      </c>
      <c r="D2322" t="s">
        <v>133</v>
      </c>
      <c r="E2322">
        <v>223.67734874999999</v>
      </c>
      <c r="F2322">
        <v>55.5</v>
      </c>
      <c r="G2322">
        <v>33.1721247173394</v>
      </c>
      <c r="H2322">
        <v>5.4020884425917899</v>
      </c>
      <c r="I2322">
        <v>-25.3301129760546</v>
      </c>
      <c r="J2322">
        <v>-6.9912199012358497E-2</v>
      </c>
      <c r="K2322">
        <v>51.879460326641897</v>
      </c>
      <c r="L2322">
        <v>48.175211043200399</v>
      </c>
      <c r="M2322">
        <v>51.479751847886803</v>
      </c>
      <c r="N2322">
        <v>0.68556750306525804</v>
      </c>
      <c r="O2322">
        <v>34.234234234234201</v>
      </c>
      <c r="P2322">
        <v>61.572052401746703</v>
      </c>
      <c r="Q2322">
        <v>4.2043166236039996E-3</v>
      </c>
    </row>
    <row r="2323" spans="1:17" hidden="1" x14ac:dyDescent="0.3">
      <c r="A2323" t="s">
        <v>4807</v>
      </c>
      <c r="B2323" t="s">
        <v>4808</v>
      </c>
      <c r="C2323" t="str">
        <f>IFERROR(VLOOKUP(Table1[[#This Row],[Ticker]],[1]!Table2[[Symbol]:[Industry]],2,FALSE),"-")</f>
        <v>-</v>
      </c>
      <c r="D2323" t="s">
        <v>1147</v>
      </c>
      <c r="E2323">
        <v>223.42836291</v>
      </c>
      <c r="F2323">
        <v>516.85</v>
      </c>
      <c r="G2323">
        <v>-36.267079896381603</v>
      </c>
      <c r="H2323">
        <v>-13.8282567523758</v>
      </c>
      <c r="I2323">
        <v>-45.218059332844497</v>
      </c>
      <c r="J2323">
        <v>-10.1990840851389</v>
      </c>
      <c r="K2323">
        <v>567.39183199404897</v>
      </c>
      <c r="L2323">
        <v>606.17159248870303</v>
      </c>
      <c r="M2323">
        <v>34.255713063775303</v>
      </c>
      <c r="N2323">
        <v>1.4380067019781599</v>
      </c>
      <c r="O2323">
        <v>92.492986359678795</v>
      </c>
      <c r="P2323">
        <v>5.4258031616522198</v>
      </c>
    </row>
    <row r="2324" spans="1:17" hidden="1" x14ac:dyDescent="0.3">
      <c r="A2324" t="s">
        <v>4809</v>
      </c>
      <c r="B2324" t="s">
        <v>4810</v>
      </c>
      <c r="C2324" t="str">
        <f>IFERROR(VLOOKUP(Table1[[#This Row],[Ticker]],[1]!Table2[[Symbol]:[Industry]],2,FALSE),"-")</f>
        <v>-</v>
      </c>
      <c r="D2324" t="s">
        <v>133</v>
      </c>
      <c r="E2324">
        <v>223.20982541199999</v>
      </c>
      <c r="F2324">
        <v>60.04</v>
      </c>
      <c r="G2324">
        <v>-49.680129755296598</v>
      </c>
      <c r="H2324">
        <v>-10.402226598675499</v>
      </c>
      <c r="I2324">
        <v>-18.7668693086808</v>
      </c>
      <c r="J2324">
        <v>-6.0310211983471502</v>
      </c>
      <c r="K2324">
        <v>60.573737805267001</v>
      </c>
      <c r="L2324">
        <v>64.312760948164893</v>
      </c>
      <c r="M2324">
        <v>44.125727254717702</v>
      </c>
      <c r="N2324">
        <v>1.02709037541115</v>
      </c>
      <c r="O2324">
        <v>60.892738174550203</v>
      </c>
      <c r="P2324">
        <v>43.670734625508501</v>
      </c>
      <c r="Q2324">
        <v>8.7203129756228001E-2</v>
      </c>
    </row>
    <row r="2325" spans="1:17" hidden="1" x14ac:dyDescent="0.3">
      <c r="A2325" t="s">
        <v>4811</v>
      </c>
      <c r="B2325" t="s">
        <v>4812</v>
      </c>
      <c r="C2325" t="str">
        <f>IFERROR(VLOOKUP(Table1[[#This Row],[Ticker]],[1]!Table2[[Symbol]:[Industry]],2,FALSE),"-")</f>
        <v>-</v>
      </c>
      <c r="D2325" t="s">
        <v>4462</v>
      </c>
      <c r="E2325">
        <v>223.02957329399999</v>
      </c>
      <c r="F2325">
        <v>136.72999999999999</v>
      </c>
      <c r="G2325">
        <v>-20.2361575651035</v>
      </c>
      <c r="H2325">
        <v>3.5146105999978898</v>
      </c>
      <c r="I2325">
        <v>-28.717108150045</v>
      </c>
      <c r="J2325">
        <v>4.8817018813432096</v>
      </c>
      <c r="K2325">
        <v>129.278494940499</v>
      </c>
      <c r="L2325">
        <v>131.777038502821</v>
      </c>
      <c r="M2325">
        <v>62.190752706308899</v>
      </c>
      <c r="N2325">
        <v>0.79253921830359297</v>
      </c>
      <c r="O2325">
        <v>40.239888832004603</v>
      </c>
      <c r="P2325">
        <v>27.190697674418502</v>
      </c>
      <c r="Q2325">
        <v>9.8952000607740002E-3</v>
      </c>
    </row>
    <row r="2326" spans="1:17" hidden="1" x14ac:dyDescent="0.3">
      <c r="A2326" t="s">
        <v>4813</v>
      </c>
      <c r="B2326" t="s">
        <v>4814</v>
      </c>
      <c r="C2326" t="str">
        <f>IFERROR(VLOOKUP(Table1[[#This Row],[Ticker]],[1]!Table2[[Symbol]:[Industry]],2,FALSE),"-")</f>
        <v>-</v>
      </c>
      <c r="D2326" t="s">
        <v>167</v>
      </c>
      <c r="E2326">
        <v>222.92724000000001</v>
      </c>
      <c r="F2326">
        <v>523.5</v>
      </c>
      <c r="G2326">
        <v>-21.3482278883126</v>
      </c>
      <c r="H2326">
        <v>-7.21352635136153</v>
      </c>
      <c r="I2326">
        <v>-9.8838359932751398</v>
      </c>
      <c r="J2326">
        <v>-0.93822019636861098</v>
      </c>
      <c r="M2326">
        <v>46.371797814343303</v>
      </c>
      <c r="O2326">
        <v>27.335243553008599</v>
      </c>
      <c r="P2326">
        <v>60.214231063504201</v>
      </c>
    </row>
    <row r="2327" spans="1:17" hidden="1" x14ac:dyDescent="0.3">
      <c r="A2327" t="s">
        <v>4815</v>
      </c>
      <c r="B2327" t="s">
        <v>4816</v>
      </c>
      <c r="C2327" t="str">
        <f>IFERROR(VLOOKUP(Table1[[#This Row],[Ticker]],[1]!Table2[[Symbol]:[Industry]],2,FALSE),"-")</f>
        <v>-</v>
      </c>
      <c r="D2327" t="s">
        <v>393</v>
      </c>
      <c r="E2327">
        <v>221.96291160300001</v>
      </c>
      <c r="F2327">
        <v>75.930000000000007</v>
      </c>
      <c r="G2327">
        <v>-9.4952492879656205</v>
      </c>
      <c r="H2327">
        <v>6.8831088816063097</v>
      </c>
      <c r="I2327">
        <v>-16.935216863245</v>
      </c>
      <c r="J2327">
        <v>6.6984982185897799</v>
      </c>
      <c r="K2327">
        <v>66.707870714811804</v>
      </c>
      <c r="L2327">
        <v>70.543765841765506</v>
      </c>
      <c r="M2327">
        <v>75.181185265760007</v>
      </c>
      <c r="N2327">
        <v>2.25838623613061</v>
      </c>
      <c r="O2327">
        <v>34.926906361122001</v>
      </c>
      <c r="P2327">
        <v>28.3685545224007</v>
      </c>
      <c r="Q2327">
        <v>-6.7281081471706E-2</v>
      </c>
    </row>
    <row r="2328" spans="1:17" hidden="1" x14ac:dyDescent="0.3">
      <c r="A2328" t="s">
        <v>4817</v>
      </c>
      <c r="B2328" t="s">
        <v>4818</v>
      </c>
      <c r="C2328" t="str">
        <f>IFERROR(VLOOKUP(Table1[[#This Row],[Ticker]],[1]!Table2[[Symbol]:[Industry]],2,FALSE),"-")</f>
        <v>-</v>
      </c>
      <c r="E2328">
        <v>221.74680000000001</v>
      </c>
      <c r="F2328">
        <v>172.7</v>
      </c>
      <c r="G2328">
        <v>-13.4716923809719</v>
      </c>
      <c r="H2328">
        <v>-19.1570252424853</v>
      </c>
      <c r="I2328">
        <v>-2.0073004859344401</v>
      </c>
      <c r="J2328">
        <v>-0.18472128053971901</v>
      </c>
      <c r="K2328">
        <v>164.58091536195599</v>
      </c>
      <c r="M2328">
        <v>35.380175178314097</v>
      </c>
      <c r="O2328">
        <v>27.6780544296467</v>
      </c>
      <c r="P2328">
        <v>63.696682464454902</v>
      </c>
    </row>
    <row r="2329" spans="1:17" hidden="1" x14ac:dyDescent="0.3">
      <c r="A2329" t="s">
        <v>4819</v>
      </c>
      <c r="B2329" t="s">
        <v>4820</v>
      </c>
      <c r="C2329" t="str">
        <f>IFERROR(VLOOKUP(Table1[[#This Row],[Ticker]],[1]!Table2[[Symbol]:[Industry]],2,FALSE),"-")</f>
        <v>-</v>
      </c>
      <c r="D2329" t="s">
        <v>198</v>
      </c>
      <c r="E2329">
        <v>221.58278999999999</v>
      </c>
      <c r="F2329">
        <v>178.2</v>
      </c>
      <c r="G2329">
        <v>3.62009887098439</v>
      </c>
      <c r="H2329">
        <v>4.0624486735516099</v>
      </c>
      <c r="I2329">
        <v>-26.781008502011701</v>
      </c>
      <c r="J2329">
        <v>1.2920530416293401</v>
      </c>
      <c r="K2329">
        <v>171.21043847925199</v>
      </c>
      <c r="L2329">
        <v>178.664369803092</v>
      </c>
      <c r="M2329">
        <v>53.921435500732898</v>
      </c>
      <c r="N2329">
        <v>2.10274351054009</v>
      </c>
      <c r="O2329">
        <v>73.653198653198601</v>
      </c>
      <c r="P2329">
        <v>38.139534883720899</v>
      </c>
      <c r="Q2329">
        <v>0.120978628628904</v>
      </c>
    </row>
    <row r="2330" spans="1:17" hidden="1" x14ac:dyDescent="0.3">
      <c r="A2330" t="s">
        <v>4821</v>
      </c>
      <c r="B2330" t="s">
        <v>4822</v>
      </c>
      <c r="C2330" t="str">
        <f>IFERROR(VLOOKUP(Table1[[#This Row],[Ticker]],[1]!Table2[[Symbol]:[Industry]],2,FALSE),"-")</f>
        <v>-</v>
      </c>
      <c r="D2330" t="s">
        <v>924</v>
      </c>
      <c r="E2330">
        <v>221.50332800000001</v>
      </c>
      <c r="F2330">
        <v>371.6</v>
      </c>
      <c r="G2330">
        <v>90.690291702486704</v>
      </c>
      <c r="H2330">
        <v>97.228622941658003</v>
      </c>
      <c r="I2330">
        <v>44.301734126161101</v>
      </c>
      <c r="J2330">
        <v>3.3860665890395798</v>
      </c>
      <c r="K2330">
        <v>289.95139540795202</v>
      </c>
      <c r="L2330">
        <v>219.841725817753</v>
      </c>
      <c r="M2330">
        <v>43.9858943278239</v>
      </c>
      <c r="N2330">
        <v>1.01957610767202</v>
      </c>
      <c r="O2330">
        <v>11.719440056840099</v>
      </c>
      <c r="P2330">
        <v>209.919742998712</v>
      </c>
    </row>
    <row r="2331" spans="1:17" hidden="1" x14ac:dyDescent="0.3">
      <c r="A2331" t="s">
        <v>4823</v>
      </c>
      <c r="B2331" t="s">
        <v>4824</v>
      </c>
      <c r="C2331" t="str">
        <f>IFERROR(VLOOKUP(Table1[[#This Row],[Ticker]],[1]!Table2[[Symbol]:[Industry]],2,FALSE),"-")</f>
        <v>-</v>
      </c>
      <c r="D2331" t="s">
        <v>413</v>
      </c>
      <c r="E2331">
        <v>221.09774596</v>
      </c>
      <c r="F2331">
        <v>184.6</v>
      </c>
      <c r="G2331">
        <v>242.88936609664901</v>
      </c>
      <c r="H2331">
        <v>35.0003083516849</v>
      </c>
      <c r="I2331">
        <v>142.7591166297</v>
      </c>
      <c r="J2331">
        <v>-2.20226514018883</v>
      </c>
      <c r="K2331">
        <v>144.43461995548401</v>
      </c>
      <c r="L2331">
        <v>105.19124287728199</v>
      </c>
      <c r="M2331">
        <v>93.084311212580303</v>
      </c>
      <c r="N2331">
        <v>0.24554455445544501</v>
      </c>
      <c r="O2331">
        <v>0</v>
      </c>
      <c r="P2331">
        <v>269.2</v>
      </c>
    </row>
    <row r="2332" spans="1:17" hidden="1" x14ac:dyDescent="0.3">
      <c r="A2332" t="s">
        <v>4825</v>
      </c>
      <c r="B2332" t="s">
        <v>4826</v>
      </c>
      <c r="C2332" t="str">
        <f>IFERROR(VLOOKUP(Table1[[#This Row],[Ticker]],[1]!Table2[[Symbol]:[Industry]],2,FALSE),"-")</f>
        <v>-</v>
      </c>
      <c r="E2332">
        <v>221.02356374999999</v>
      </c>
      <c r="F2332">
        <v>24.75</v>
      </c>
      <c r="G2332">
        <v>65.401217374728702</v>
      </c>
      <c r="H2332">
        <v>17.430921791191999</v>
      </c>
      <c r="I2332">
        <v>4.66124229878527</v>
      </c>
      <c r="J2332">
        <v>8.3240506492848407</v>
      </c>
      <c r="K2332">
        <v>22.176637725698502</v>
      </c>
      <c r="L2332">
        <v>21.237582737771302</v>
      </c>
      <c r="M2332">
        <v>71.669231221887998</v>
      </c>
      <c r="N2332">
        <v>2.44787469249016</v>
      </c>
      <c r="O2332">
        <v>24.404040404040401</v>
      </c>
      <c r="P2332">
        <v>101.05605199025101</v>
      </c>
      <c r="Q2332">
        <v>3.6223885201461997E-2</v>
      </c>
    </row>
    <row r="2333" spans="1:17" hidden="1" x14ac:dyDescent="0.3">
      <c r="A2333" t="s">
        <v>4827</v>
      </c>
      <c r="B2333" t="s">
        <v>4828</v>
      </c>
      <c r="C2333" t="str">
        <f>IFERROR(VLOOKUP(Table1[[#This Row],[Ticker]],[1]!Table2[[Symbol]:[Industry]],2,FALSE),"-")</f>
        <v>-</v>
      </c>
      <c r="D2333" t="s">
        <v>368</v>
      </c>
      <c r="E2333">
        <v>220.217885</v>
      </c>
      <c r="F2333">
        <v>75.430000000000007</v>
      </c>
      <c r="G2333">
        <v>7.5491708881315596</v>
      </c>
      <c r="H2333">
        <v>-1.43480075344285</v>
      </c>
      <c r="I2333">
        <v>-32.001651124183098</v>
      </c>
      <c r="J2333">
        <v>2.3750544474400201</v>
      </c>
      <c r="K2333">
        <v>76.192859370061598</v>
      </c>
      <c r="L2333">
        <v>77.350201406451006</v>
      </c>
      <c r="M2333">
        <v>60.621186280501199</v>
      </c>
      <c r="N2333">
        <v>1.05459043464907</v>
      </c>
      <c r="O2333">
        <v>43.046533209598302</v>
      </c>
      <c r="P2333">
        <v>36.401446654611199</v>
      </c>
      <c r="Q2333">
        <v>2.7583213069896001E-2</v>
      </c>
    </row>
    <row r="2334" spans="1:17" hidden="1" x14ac:dyDescent="0.3">
      <c r="A2334" t="s">
        <v>4829</v>
      </c>
      <c r="B2334" t="s">
        <v>4830</v>
      </c>
      <c r="C2334" t="str">
        <f>IFERROR(VLOOKUP(Table1[[#This Row],[Ticker]],[1]!Table2[[Symbol]:[Industry]],2,FALSE),"-")</f>
        <v>-</v>
      </c>
      <c r="D2334" t="s">
        <v>942</v>
      </c>
      <c r="E2334">
        <v>220.09806879999999</v>
      </c>
      <c r="F2334">
        <v>113.6</v>
      </c>
      <c r="G2334">
        <v>37.614330021613597</v>
      </c>
      <c r="H2334">
        <v>68.613066984128594</v>
      </c>
      <c r="I2334">
        <v>49.078721916651098</v>
      </c>
      <c r="J2334">
        <v>-7.6166758024129004</v>
      </c>
      <c r="M2334">
        <v>54.429304088788697</v>
      </c>
      <c r="O2334">
        <v>22.3591549295774</v>
      </c>
      <c r="P2334">
        <v>81.180223285486406</v>
      </c>
    </row>
    <row r="2335" spans="1:17" hidden="1" x14ac:dyDescent="0.3">
      <c r="A2335" t="s">
        <v>4831</v>
      </c>
      <c r="B2335" t="s">
        <v>4832</v>
      </c>
      <c r="C2335" t="str">
        <f>IFERROR(VLOOKUP(Table1[[#This Row],[Ticker]],[1]!Table2[[Symbol]:[Industry]],2,FALSE),"-")</f>
        <v>-</v>
      </c>
      <c r="D2335" t="s">
        <v>228</v>
      </c>
      <c r="E2335">
        <v>219.90089983799999</v>
      </c>
      <c r="F2335">
        <v>13.98</v>
      </c>
      <c r="G2335">
        <v>73.403651810935401</v>
      </c>
      <c r="H2335">
        <v>-7.3977804957166997</v>
      </c>
      <c r="I2335">
        <v>-22.263460551359</v>
      </c>
      <c r="J2335">
        <v>-0.90948947478959596</v>
      </c>
      <c r="K2335">
        <v>12.9765748560531</v>
      </c>
      <c r="L2335">
        <v>11.445363424948299</v>
      </c>
      <c r="M2335">
        <v>55.385768475823802</v>
      </c>
      <c r="N2335">
        <v>2.6491636058943202</v>
      </c>
      <c r="O2335">
        <v>39.127324749642298</v>
      </c>
      <c r="P2335">
        <v>107.111111111111</v>
      </c>
      <c r="Q2335">
        <v>9.102076272186E-3</v>
      </c>
    </row>
    <row r="2336" spans="1:17" hidden="1" x14ac:dyDescent="0.3">
      <c r="A2336" t="s">
        <v>4833</v>
      </c>
      <c r="B2336" t="s">
        <v>4834</v>
      </c>
      <c r="C2336" t="str">
        <f>IFERROR(VLOOKUP(Table1[[#This Row],[Ticker]],[1]!Table2[[Symbol]:[Industry]],2,FALSE),"-")</f>
        <v>-</v>
      </c>
      <c r="D2336" t="s">
        <v>130</v>
      </c>
      <c r="E2336">
        <v>219.46227875</v>
      </c>
      <c r="F2336">
        <v>46.93</v>
      </c>
      <c r="G2336">
        <v>49.128618433098303</v>
      </c>
      <c r="H2336">
        <v>2.9118194128022798</v>
      </c>
      <c r="I2336">
        <v>-12.824502877877901</v>
      </c>
      <c r="J2336">
        <v>3.6655960020284102</v>
      </c>
      <c r="K2336">
        <v>43.5889777259802</v>
      </c>
      <c r="L2336">
        <v>39.484506627567299</v>
      </c>
      <c r="M2336">
        <v>60.615405655799698</v>
      </c>
      <c r="N2336">
        <v>2.1974217298927998</v>
      </c>
      <c r="O2336">
        <v>10.057532495205599</v>
      </c>
      <c r="Q2336">
        <v>3.4814080298369E-2</v>
      </c>
    </row>
    <row r="2337" spans="1:17" hidden="1" x14ac:dyDescent="0.3">
      <c r="A2337" t="s">
        <v>4835</v>
      </c>
      <c r="B2337" t="s">
        <v>4836</v>
      </c>
      <c r="C2337" t="str">
        <f>IFERROR(VLOOKUP(Table1[[#This Row],[Ticker]],[1]!Table2[[Symbol]:[Industry]],2,FALSE),"-")</f>
        <v>-</v>
      </c>
      <c r="D2337" t="s">
        <v>431</v>
      </c>
      <c r="E2337">
        <v>219.4254</v>
      </c>
      <c r="F2337">
        <v>87.7</v>
      </c>
      <c r="G2337">
        <v>-66.792479848379003</v>
      </c>
      <c r="H2337">
        <v>-24.451203531954601</v>
      </c>
      <c r="I2337">
        <v>-32.730137139398799</v>
      </c>
      <c r="J2337">
        <v>-19.0621685218313</v>
      </c>
      <c r="K2337">
        <v>103.696004273117</v>
      </c>
      <c r="L2337">
        <v>112.658268845096</v>
      </c>
      <c r="M2337">
        <v>21.600952903388801</v>
      </c>
      <c r="N2337">
        <v>2.9815354209309501</v>
      </c>
      <c r="O2337">
        <v>81.812998859749101</v>
      </c>
      <c r="P2337">
        <v>2.3934617629889101</v>
      </c>
      <c r="Q2337">
        <v>5.9410520818509997E-2</v>
      </c>
    </row>
    <row r="2338" spans="1:17" hidden="1" x14ac:dyDescent="0.3">
      <c r="A2338" t="s">
        <v>4837</v>
      </c>
      <c r="B2338" t="s">
        <v>4838</v>
      </c>
      <c r="C2338" t="str">
        <f>IFERROR(VLOOKUP(Table1[[#This Row],[Ticker]],[1]!Table2[[Symbol]:[Industry]],2,FALSE),"-")</f>
        <v>-</v>
      </c>
      <c r="D2338" t="s">
        <v>46</v>
      </c>
      <c r="E2338">
        <v>219.42454556999999</v>
      </c>
      <c r="F2338">
        <v>92.14</v>
      </c>
      <c r="G2338">
        <v>17.6581160966497</v>
      </c>
      <c r="H2338">
        <v>21.939501775529301</v>
      </c>
      <c r="I2338">
        <v>-21.9631774921837</v>
      </c>
      <c r="J2338">
        <v>13.3094551108679</v>
      </c>
      <c r="K2338">
        <v>82.753603848895196</v>
      </c>
      <c r="L2338">
        <v>85.636348153201695</v>
      </c>
      <c r="M2338">
        <v>69.6309452454922</v>
      </c>
      <c r="N2338">
        <v>2.6484895936211799</v>
      </c>
      <c r="O2338">
        <v>67.028434990232199</v>
      </c>
      <c r="P2338">
        <v>60.6625980819529</v>
      </c>
      <c r="Q2338">
        <v>1.4411283078094E-2</v>
      </c>
    </row>
    <row r="2339" spans="1:17" hidden="1" x14ac:dyDescent="0.3">
      <c r="A2339" t="s">
        <v>4839</v>
      </c>
      <c r="B2339" t="s">
        <v>4840</v>
      </c>
      <c r="C2339" t="str">
        <f>IFERROR(VLOOKUP(Table1[[#This Row],[Ticker]],[1]!Table2[[Symbol]:[Industry]],2,FALSE),"-")</f>
        <v>-</v>
      </c>
      <c r="D2339" t="s">
        <v>368</v>
      </c>
      <c r="E2339">
        <v>219.133121926</v>
      </c>
      <c r="F2339">
        <v>234.02</v>
      </c>
      <c r="G2339">
        <v>68.624809661830895</v>
      </c>
      <c r="H2339">
        <v>16.353708695358499</v>
      </c>
      <c r="I2339">
        <v>34.8307647073892</v>
      </c>
      <c r="J2339">
        <v>7.0660275427379897</v>
      </c>
      <c r="K2339">
        <v>186.07722902461899</v>
      </c>
      <c r="L2339">
        <v>155.304291226559</v>
      </c>
      <c r="M2339">
        <v>84.940344021031905</v>
      </c>
      <c r="N2339">
        <v>0.62098355996872101</v>
      </c>
      <c r="O2339">
        <v>0.29911973335612302</v>
      </c>
      <c r="P2339">
        <v>108.76003568242599</v>
      </c>
      <c r="Q2339">
        <v>7.6493406452055004E-2</v>
      </c>
    </row>
    <row r="2340" spans="1:17" hidden="1" x14ac:dyDescent="0.3">
      <c r="A2340" t="s">
        <v>4841</v>
      </c>
      <c r="B2340" t="s">
        <v>4842</v>
      </c>
      <c r="C2340" t="str">
        <f>IFERROR(VLOOKUP(Table1[[#This Row],[Ticker]],[1]!Table2[[Symbol]:[Industry]],2,FALSE),"-")</f>
        <v>-</v>
      </c>
      <c r="D2340" t="s">
        <v>628</v>
      </c>
      <c r="E2340">
        <v>219.11713065000001</v>
      </c>
      <c r="F2340">
        <v>24.3</v>
      </c>
      <c r="G2340">
        <v>-15.3517297937612</v>
      </c>
      <c r="H2340">
        <v>-7.9140711154958501</v>
      </c>
      <c r="I2340">
        <v>-31.627063926120901</v>
      </c>
      <c r="J2340">
        <v>2.6757836402989699</v>
      </c>
      <c r="K2340">
        <v>23.764261419986099</v>
      </c>
      <c r="L2340">
        <v>22.691211263971301</v>
      </c>
      <c r="M2340">
        <v>43.1388307169968</v>
      </c>
      <c r="N2340">
        <v>0.83960275984425004</v>
      </c>
      <c r="O2340">
        <v>33.744855967078102</v>
      </c>
      <c r="P2340">
        <v>129.24528301886701</v>
      </c>
    </row>
    <row r="2341" spans="1:17" hidden="1" x14ac:dyDescent="0.3">
      <c r="A2341" t="s">
        <v>4843</v>
      </c>
      <c r="B2341" t="s">
        <v>4844</v>
      </c>
      <c r="C2341" t="str">
        <f>IFERROR(VLOOKUP(Table1[[#This Row],[Ticker]],[1]!Table2[[Symbol]:[Industry]],2,FALSE),"-")</f>
        <v>-</v>
      </c>
      <c r="D2341" t="s">
        <v>1124</v>
      </c>
      <c r="E2341">
        <v>218.513859392</v>
      </c>
      <c r="F2341">
        <v>163.63999999999999</v>
      </c>
      <c r="G2341">
        <v>-44.796312608207003</v>
      </c>
      <c r="H2341">
        <v>-6.5443473887536099</v>
      </c>
      <c r="I2341">
        <v>-39.764801310905</v>
      </c>
      <c r="J2341">
        <v>-2.2095644102618199</v>
      </c>
      <c r="K2341">
        <v>146.43225024668001</v>
      </c>
      <c r="L2341">
        <v>170.01339021836401</v>
      </c>
      <c r="M2341">
        <v>87.647696692771802</v>
      </c>
      <c r="N2341">
        <v>0.97013158206485295</v>
      </c>
      <c r="O2341">
        <v>83.359814226350494</v>
      </c>
      <c r="P2341">
        <v>30.3904382470119</v>
      </c>
      <c r="Q2341">
        <v>0.10296133878574899</v>
      </c>
    </row>
    <row r="2342" spans="1:17" hidden="1" x14ac:dyDescent="0.3">
      <c r="A2342" t="s">
        <v>4845</v>
      </c>
      <c r="B2342" t="s">
        <v>4846</v>
      </c>
      <c r="C2342" t="str">
        <f>IFERROR(VLOOKUP(Table1[[#This Row],[Ticker]],[1]!Table2[[Symbol]:[Industry]],2,FALSE),"-")</f>
        <v>-</v>
      </c>
      <c r="E2342">
        <v>218.16923714000001</v>
      </c>
      <c r="F2342">
        <v>1858.55</v>
      </c>
      <c r="G2342">
        <v>260.08229748958098</v>
      </c>
      <c r="H2342">
        <v>-18.523254290123699</v>
      </c>
      <c r="I2342">
        <v>64.888780476093203</v>
      </c>
      <c r="J2342">
        <v>-6.2011060558654396</v>
      </c>
      <c r="K2342">
        <v>1738.63386216761</v>
      </c>
      <c r="L2342">
        <v>1204.2180853216801</v>
      </c>
      <c r="M2342">
        <v>36.9426825549574</v>
      </c>
      <c r="N2342">
        <v>0.359533234656294</v>
      </c>
      <c r="O2342">
        <v>27.526835436227099</v>
      </c>
      <c r="P2342">
        <v>347.78942296108897</v>
      </c>
      <c r="Q2342">
        <v>0.14283274953095901</v>
      </c>
    </row>
    <row r="2343" spans="1:17" hidden="1" x14ac:dyDescent="0.3">
      <c r="A2343" t="s">
        <v>4847</v>
      </c>
      <c r="B2343" t="s">
        <v>3704</v>
      </c>
      <c r="C2343" t="str">
        <f>IFERROR(VLOOKUP(Table1[[#This Row],[Ticker]],[1]!Table2[[Symbol]:[Industry]],2,FALSE),"-")</f>
        <v>-</v>
      </c>
      <c r="D2343" t="s">
        <v>1448</v>
      </c>
      <c r="E2343">
        <v>217.72607300000001</v>
      </c>
      <c r="F2343">
        <v>138.22999999999999</v>
      </c>
      <c r="G2343">
        <v>16.1211023150938</v>
      </c>
      <c r="H2343">
        <v>12.961055061624799</v>
      </c>
      <c r="I2343">
        <v>-0.13254906225465299</v>
      </c>
      <c r="J2343">
        <v>18.8651745392382</v>
      </c>
      <c r="K2343">
        <v>122.098953131361</v>
      </c>
      <c r="L2343">
        <v>114.94302682971001</v>
      </c>
      <c r="M2343">
        <v>63.503444253721199</v>
      </c>
      <c r="N2343">
        <v>2.7934783502123399</v>
      </c>
      <c r="O2343">
        <v>5.6210663387108397</v>
      </c>
      <c r="P2343">
        <v>43.243523316062102</v>
      </c>
      <c r="Q2343">
        <v>1.2152580354275E-2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Row],[Ticker]],[1]!Table2[[Symbol]:[Industry]],2,FALSE),"-")</f>
        <v>-</v>
      </c>
      <c r="E2344">
        <v>217.63554400000001</v>
      </c>
      <c r="F2344">
        <v>22.96</v>
      </c>
      <c r="G2344">
        <v>903.28577865270302</v>
      </c>
      <c r="H2344">
        <v>27.897834142291298</v>
      </c>
      <c r="I2344">
        <v>738.68535650469801</v>
      </c>
      <c r="J2344">
        <v>1.77002123394512</v>
      </c>
      <c r="K2344">
        <v>16.548944589278101</v>
      </c>
      <c r="L2344">
        <v>8.4239017073164604</v>
      </c>
      <c r="M2344">
        <v>88.513946563286297</v>
      </c>
      <c r="N2344">
        <v>3.3702400066702198</v>
      </c>
      <c r="O2344">
        <v>0</v>
      </c>
      <c r="P2344">
        <v>929.596412556053</v>
      </c>
      <c r="Q2344">
        <v>0.401133771096433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Row],[Ticker]],[1]!Table2[[Symbol]:[Industry]],2,FALSE),"-")</f>
        <v>-</v>
      </c>
      <c r="D2345" t="s">
        <v>258</v>
      </c>
      <c r="E2345">
        <v>217.464</v>
      </c>
      <c r="F2345">
        <v>213.2</v>
      </c>
      <c r="G2345">
        <v>30.926691592608599</v>
      </c>
      <c r="H2345">
        <v>0.55311968505086495</v>
      </c>
      <c r="I2345">
        <v>-10.9476065307298</v>
      </c>
      <c r="J2345">
        <v>0.81281023669559105</v>
      </c>
      <c r="K2345">
        <v>200.97868857239101</v>
      </c>
      <c r="L2345">
        <v>176.443308987227</v>
      </c>
      <c r="M2345">
        <v>56.251494671739401</v>
      </c>
      <c r="N2345">
        <v>1.02496071233968</v>
      </c>
      <c r="O2345">
        <v>21.951219512195099</v>
      </c>
      <c r="P2345">
        <v>80.677966101694906</v>
      </c>
      <c r="Q2345">
        <v>0.14734836124943901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Row],[Ticker]],[1]!Table2[[Symbol]:[Industry]],2,FALSE),"-")</f>
        <v>-</v>
      </c>
      <c r="D2346" t="s">
        <v>628</v>
      </c>
      <c r="E2346">
        <v>216.85286011100001</v>
      </c>
      <c r="F2346">
        <v>33.71</v>
      </c>
      <c r="G2346">
        <v>17.749195156478802</v>
      </c>
      <c r="H2346">
        <v>33.822514399458299</v>
      </c>
      <c r="I2346">
        <v>20.263978432569001</v>
      </c>
      <c r="J2346">
        <v>13.2711759683562</v>
      </c>
      <c r="K2346">
        <v>27.657497300021401</v>
      </c>
      <c r="L2346">
        <v>25.025869863515599</v>
      </c>
      <c r="M2346">
        <v>62.545615770691199</v>
      </c>
      <c r="N2346">
        <v>2.9415216487848501</v>
      </c>
      <c r="O2346">
        <v>15.3960249184218</v>
      </c>
      <c r="P2346">
        <v>66.881188118811806</v>
      </c>
      <c r="Q2346">
        <v>5.7504888647040002E-2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Row],[Ticker]],[1]!Table2[[Symbol]:[Industry]],2,FALSE),"-")</f>
        <v>-</v>
      </c>
      <c r="D2347" t="s">
        <v>942</v>
      </c>
      <c r="E2347">
        <v>216.67560263999999</v>
      </c>
      <c r="F2347">
        <v>33.869999999999997</v>
      </c>
      <c r="G2347">
        <v>20.866608985052299</v>
      </c>
      <c r="H2347">
        <v>13.530069776557999</v>
      </c>
      <c r="I2347">
        <v>-18.432920061258901</v>
      </c>
      <c r="J2347">
        <v>2.2794421768843498</v>
      </c>
      <c r="K2347">
        <v>31.801507626385298</v>
      </c>
      <c r="L2347">
        <v>31.235132166931798</v>
      </c>
      <c r="M2347">
        <v>58.962235925353198</v>
      </c>
      <c r="N2347">
        <v>1.00749755074186</v>
      </c>
      <c r="O2347">
        <v>19.574844995571301</v>
      </c>
      <c r="P2347">
        <v>49.536423841059602</v>
      </c>
      <c r="Q2347">
        <v>-3.5944902562608003E-2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Row],[Ticker]],[1]!Table2[[Symbol]:[Industry]],2,FALSE),"-")</f>
        <v>-</v>
      </c>
      <c r="D2348" t="s">
        <v>287</v>
      </c>
      <c r="E2348">
        <v>216.376848</v>
      </c>
      <c r="F2348">
        <v>83.88</v>
      </c>
      <c r="G2348">
        <v>-41.454791718221202</v>
      </c>
      <c r="H2348">
        <v>-11.2875713243539</v>
      </c>
      <c r="I2348">
        <v>-40.418557891187596</v>
      </c>
      <c r="J2348">
        <v>8.1511706763924199</v>
      </c>
      <c r="K2348">
        <v>89.198731964748006</v>
      </c>
      <c r="L2348">
        <v>96.865505557788396</v>
      </c>
      <c r="M2348">
        <v>48.6880757044256</v>
      </c>
      <c r="N2348">
        <v>1.5361461514460899</v>
      </c>
      <c r="O2348">
        <v>60.109680495946598</v>
      </c>
      <c r="P2348">
        <v>14.262362076011399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Row],[Ticker]],[1]!Table2[[Symbol]:[Industry]],2,FALSE),"-")</f>
        <v>-</v>
      </c>
      <c r="E2349">
        <v>216.36761999999999</v>
      </c>
      <c r="F2349">
        <v>70.569999999999993</v>
      </c>
      <c r="G2349">
        <v>126.719125867176</v>
      </c>
      <c r="H2349">
        <v>-7.0297953116235199</v>
      </c>
      <c r="I2349">
        <v>-14.276197829888901</v>
      </c>
      <c r="J2349">
        <v>-8.7535471914708793</v>
      </c>
      <c r="K2349">
        <v>77.959873338599905</v>
      </c>
      <c r="L2349">
        <v>66.764706166730207</v>
      </c>
      <c r="M2349">
        <v>31.640877370452401</v>
      </c>
      <c r="N2349">
        <v>4.0497404523629799</v>
      </c>
      <c r="O2349">
        <v>38.585801332010703</v>
      </c>
      <c r="P2349">
        <v>153.02975977052699</v>
      </c>
      <c r="Q2349">
        <v>0.23554512104988201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Row],[Ticker]],[1]!Table2[[Symbol]:[Industry]],2,FALSE),"-")</f>
        <v>-</v>
      </c>
      <c r="D2350" t="s">
        <v>1829</v>
      </c>
      <c r="E2350">
        <v>216.00836767499999</v>
      </c>
      <c r="F2350">
        <v>84.75</v>
      </c>
      <c r="G2350">
        <v>85.141461905032898</v>
      </c>
      <c r="H2350">
        <v>22.692612438674001</v>
      </c>
      <c r="I2350">
        <v>39.412949837337003</v>
      </c>
      <c r="J2350">
        <v>9.1356658942939202</v>
      </c>
      <c r="K2350">
        <v>63.331824783283999</v>
      </c>
      <c r="L2350">
        <v>51.245612154267903</v>
      </c>
      <c r="M2350">
        <v>83.9244167632298</v>
      </c>
      <c r="N2350">
        <v>1.88522477896314</v>
      </c>
      <c r="O2350">
        <v>0</v>
      </c>
      <c r="P2350">
        <v>156.81818181818099</v>
      </c>
      <c r="Q2350">
        <v>8.1701572479598999E-2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Row],[Ticker]],[1]!Table2[[Symbol]:[Industry]],2,FALSE),"-")</f>
        <v>-</v>
      </c>
      <c r="E2351">
        <v>215.06621000000001</v>
      </c>
      <c r="F2351">
        <v>479</v>
      </c>
      <c r="G2351">
        <v>-17.037222245998802</v>
      </c>
      <c r="H2351">
        <v>1.8004284031973401</v>
      </c>
      <c r="I2351">
        <v>-17.804102624195998</v>
      </c>
      <c r="J2351">
        <v>-2.0122714733110501</v>
      </c>
      <c r="K2351">
        <v>469.790816617232</v>
      </c>
      <c r="L2351">
        <v>460.50408435149501</v>
      </c>
      <c r="M2351">
        <v>63.144739107701099</v>
      </c>
      <c r="N2351">
        <v>0.455786091371085</v>
      </c>
      <c r="O2351">
        <v>34.655532359081398</v>
      </c>
      <c r="P2351">
        <v>36.467236467236397</v>
      </c>
      <c r="Q2351">
        <v>0.16237163725495499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Row],[Ticker]],[1]!Table2[[Symbol]:[Industry]],2,FALSE),"-")</f>
        <v>-</v>
      </c>
      <c r="D2352" t="s">
        <v>258</v>
      </c>
      <c r="E2352">
        <v>214.86</v>
      </c>
      <c r="F2352">
        <v>716.2</v>
      </c>
      <c r="G2352">
        <v>-39.265001255209903</v>
      </c>
      <c r="H2352">
        <v>-7.0370230551946902</v>
      </c>
      <c r="I2352">
        <v>-26.415571555170299</v>
      </c>
      <c r="J2352">
        <v>-3.3287336958211702</v>
      </c>
      <c r="K2352">
        <v>715.77495295364497</v>
      </c>
      <c r="L2352">
        <v>758.63202626436805</v>
      </c>
      <c r="M2352">
        <v>46.266686167460598</v>
      </c>
      <c r="N2352">
        <v>0.69649257907464701</v>
      </c>
      <c r="O2352">
        <v>38.788048031276098</v>
      </c>
      <c r="P2352">
        <v>14.135458167330601</v>
      </c>
      <c r="Q2352">
        <v>-9.0275251452709999E-3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Row],[Ticker]],[1]!Table2[[Symbol]:[Industry]],2,FALSE),"-")</f>
        <v>-</v>
      </c>
      <c r="E2353">
        <v>214.56250069999999</v>
      </c>
      <c r="F2353">
        <v>71.180000000000007</v>
      </c>
      <c r="G2353">
        <v>188.64511830903899</v>
      </c>
      <c r="H2353">
        <v>135.56070227085499</v>
      </c>
      <c r="I2353">
        <v>140.645502428155</v>
      </c>
      <c r="J2353">
        <v>7.7598847462608198</v>
      </c>
      <c r="K2353">
        <v>45.587333510901502</v>
      </c>
      <c r="L2353">
        <v>33.350703623325799</v>
      </c>
      <c r="M2353">
        <v>73.631052527400001</v>
      </c>
      <c r="N2353">
        <v>2.5462457517869801</v>
      </c>
      <c r="O2353">
        <v>9.2863163810059</v>
      </c>
      <c r="P2353">
        <v>294.34903047091399</v>
      </c>
      <c r="Q2353">
        <v>0.109188059207289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Row],[Ticker]],[1]!Table2[[Symbol]:[Industry]],2,FALSE),"-")</f>
        <v>-</v>
      </c>
      <c r="D2354" t="s">
        <v>21</v>
      </c>
      <c r="E2354">
        <v>214.45088692499999</v>
      </c>
      <c r="F2354">
        <v>8.25</v>
      </c>
      <c r="G2354">
        <v>-7.60559793212723</v>
      </c>
      <c r="H2354">
        <v>-5.8161777877860299</v>
      </c>
      <c r="I2354">
        <v>-37.381453275918297</v>
      </c>
      <c r="J2354">
        <v>2.9325230497983199</v>
      </c>
      <c r="K2354">
        <v>7.8722769395557997</v>
      </c>
      <c r="L2354">
        <v>8.3827262589656701</v>
      </c>
      <c r="M2354">
        <v>55.764778293229597</v>
      </c>
      <c r="N2354">
        <v>2.2413058422390701</v>
      </c>
      <c r="O2354">
        <v>54.545454545454497</v>
      </c>
      <c r="P2354">
        <v>47.321428571428498</v>
      </c>
      <c r="Q2354">
        <v>-4.7607535166209998E-3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Row],[Ticker]],[1]!Table2[[Symbol]:[Industry]],2,FALSE),"-")</f>
        <v>-</v>
      </c>
      <c r="D2355" t="s">
        <v>771</v>
      </c>
      <c r="E2355">
        <v>214.4471585</v>
      </c>
      <c r="F2355">
        <v>94.3</v>
      </c>
      <c r="G2355">
        <v>-57.853283631117897</v>
      </c>
      <c r="H2355">
        <v>-9.1024906541094506</v>
      </c>
      <c r="I2355">
        <v>-26.426176373057199</v>
      </c>
      <c r="J2355">
        <v>-2.9076368168030502</v>
      </c>
      <c r="K2355">
        <v>93.963252292311907</v>
      </c>
      <c r="M2355">
        <v>51.822549106196199</v>
      </c>
      <c r="N2355">
        <v>0.80700602836266899</v>
      </c>
      <c r="O2355">
        <v>53.764581124072102</v>
      </c>
      <c r="P2355">
        <v>43.859649122806999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Row],[Ticker]],[1]!Table2[[Symbol]:[Industry]],2,FALSE),"-")</f>
        <v>-</v>
      </c>
      <c r="E2356">
        <v>214.43139285000001</v>
      </c>
      <c r="F2356">
        <v>290.45</v>
      </c>
      <c r="G2356">
        <v>191.64229439440501</v>
      </c>
      <c r="H2356">
        <v>16.7052364014346</v>
      </c>
      <c r="I2356">
        <v>6.9682818591314005E-2</v>
      </c>
      <c r="J2356">
        <v>5.7250075870838897</v>
      </c>
      <c r="K2356">
        <v>276.59956732683901</v>
      </c>
      <c r="L2356">
        <v>246.82964779585001</v>
      </c>
      <c r="M2356">
        <v>42.793023091719</v>
      </c>
      <c r="N2356">
        <v>0.27774783718621399</v>
      </c>
      <c r="O2356">
        <v>23.945601652608001</v>
      </c>
      <c r="P2356">
        <v>237.34030197444801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Row],[Ticker]],[1]!Table2[[Symbol]:[Industry]],2,FALSE),"-")</f>
        <v>-</v>
      </c>
      <c r="D2357" t="s">
        <v>21</v>
      </c>
      <c r="E2357">
        <v>214.37147110499899</v>
      </c>
      <c r="F2357">
        <v>245.95</v>
      </c>
      <c r="G2357">
        <v>224.54528621077199</v>
      </c>
      <c r="H2357">
        <v>33.957641764187201</v>
      </c>
      <c r="I2357">
        <v>236.009678105809</v>
      </c>
      <c r="J2357">
        <v>7.7742606814073998</v>
      </c>
      <c r="K2357">
        <v>168.653812619229</v>
      </c>
      <c r="M2357">
        <v>83.542434771294296</v>
      </c>
      <c r="N2357">
        <v>0.62747715799574399</v>
      </c>
      <c r="O2357">
        <v>0</v>
      </c>
      <c r="P2357">
        <v>296.69354838709597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Row],[Ticker]],[1]!Table2[[Symbol]:[Industry]],2,FALSE),"-")</f>
        <v>-</v>
      </c>
      <c r="D2358" t="s">
        <v>628</v>
      </c>
      <c r="E2358">
        <v>213.96259499999999</v>
      </c>
      <c r="F2358">
        <v>108.97</v>
      </c>
      <c r="G2358">
        <v>118.78608224599699</v>
      </c>
      <c r="H2358">
        <v>53.538907107683997</v>
      </c>
      <c r="I2358">
        <v>54.440692899252802</v>
      </c>
      <c r="J2358">
        <v>6.0603611224374303</v>
      </c>
      <c r="K2358">
        <v>78.7171169893534</v>
      </c>
      <c r="L2358">
        <v>62.660674557285098</v>
      </c>
      <c r="M2358">
        <v>87.030102833165202</v>
      </c>
      <c r="N2358">
        <v>0.96271145779812906</v>
      </c>
      <c r="O2358">
        <v>0.85344590254199304</v>
      </c>
      <c r="P2358">
        <v>179.41025641025601</v>
      </c>
      <c r="Q2358">
        <v>0.125406625918869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Row],[Ticker]],[1]!Table2[[Symbol]:[Industry]],2,FALSE),"-")</f>
        <v>-</v>
      </c>
      <c r="D2359" t="s">
        <v>225</v>
      </c>
      <c r="E2359">
        <v>213.65316215999999</v>
      </c>
      <c r="F2359">
        <v>427.6</v>
      </c>
      <c r="G2359">
        <v>19.082089660063499</v>
      </c>
      <c r="H2359">
        <v>4.9400594766037704</v>
      </c>
      <c r="I2359">
        <v>12.814602893911401</v>
      </c>
      <c r="J2359">
        <v>-0.147552441586526</v>
      </c>
      <c r="K2359">
        <v>394.13817648492699</v>
      </c>
      <c r="L2359">
        <v>350.863507138682</v>
      </c>
      <c r="M2359">
        <v>57.680967529005102</v>
      </c>
      <c r="N2359">
        <v>0.78785748241300302</v>
      </c>
      <c r="O2359">
        <v>8.6763330215154202</v>
      </c>
      <c r="P2359">
        <v>47.422858127908903</v>
      </c>
      <c r="Q2359">
        <v>-3.8241269415748E-2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Row],[Ticker]],[1]!Table2[[Symbol]:[Industry]],2,FALSE),"-")</f>
        <v>-</v>
      </c>
      <c r="D2360" t="s">
        <v>413</v>
      </c>
      <c r="E2360">
        <v>213.16597340000001</v>
      </c>
      <c r="F2360">
        <v>118</v>
      </c>
      <c r="G2360">
        <v>-1.44290903562538</v>
      </c>
      <c r="H2360">
        <v>-8.5033814761332494</v>
      </c>
      <c r="I2360">
        <v>10.021482859412099</v>
      </c>
      <c r="J2360">
        <v>-4.70226514018883</v>
      </c>
      <c r="M2360">
        <v>47.1698936621695</v>
      </c>
      <c r="O2360">
        <v>27.966101694915199</v>
      </c>
      <c r="P2360">
        <v>40.225787284610803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Row],[Ticker]],[1]!Table2[[Symbol]:[Industry]],2,FALSE),"-")</f>
        <v>-</v>
      </c>
      <c r="D2361" t="s">
        <v>400</v>
      </c>
      <c r="E2361">
        <v>213.10758931999999</v>
      </c>
      <c r="F2361">
        <v>235.7</v>
      </c>
      <c r="G2361">
        <v>49.847811537606297</v>
      </c>
      <c r="H2361">
        <v>2.7568016278632301</v>
      </c>
      <c r="I2361">
        <v>-22.5234844681639</v>
      </c>
      <c r="J2361">
        <v>-2.4814529574477202</v>
      </c>
      <c r="K2361">
        <v>196.74379950677601</v>
      </c>
      <c r="L2361">
        <v>190.72433296832099</v>
      </c>
      <c r="M2361">
        <v>79.180129628317303</v>
      </c>
      <c r="N2361">
        <v>0.99847406655558002</v>
      </c>
      <c r="O2361">
        <v>26.8561731014</v>
      </c>
      <c r="P2361">
        <v>79.855017169019405</v>
      </c>
      <c r="Q2361">
        <v>9.6560465850641999E-2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Row],[Ticker]],[1]!Table2[[Symbol]:[Industry]],2,FALSE),"-")</f>
        <v>-</v>
      </c>
      <c r="E2362">
        <v>212.86361249999999</v>
      </c>
      <c r="F2362">
        <v>288.75</v>
      </c>
      <c r="G2362">
        <v>18.4262082019129</v>
      </c>
      <c r="H2362">
        <v>41.152260177895897</v>
      </c>
      <c r="I2362">
        <v>45.516970254266397</v>
      </c>
      <c r="J2362">
        <v>19.2909975061553</v>
      </c>
      <c r="K2362">
        <v>194.463138441881</v>
      </c>
      <c r="M2362">
        <v>91.032033314719996</v>
      </c>
      <c r="N2362">
        <v>1.04515138041149</v>
      </c>
      <c r="O2362">
        <v>0</v>
      </c>
      <c r="P2362">
        <v>106.25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Row],[Ticker]],[1]!Table2[[Symbol]:[Industry]],2,FALSE),"-")</f>
        <v>-</v>
      </c>
      <c r="D2363" t="s">
        <v>293</v>
      </c>
      <c r="E2363">
        <v>212.77199999999999</v>
      </c>
      <c r="F2363">
        <v>119.2</v>
      </c>
      <c r="G2363">
        <v>-42.953990546706798</v>
      </c>
      <c r="H2363">
        <v>-17.085524092691202</v>
      </c>
      <c r="I2363">
        <v>-48.789162484899002</v>
      </c>
      <c r="J2363">
        <v>-2.7124692218214799</v>
      </c>
      <c r="K2363">
        <v>119.329293943284</v>
      </c>
      <c r="L2363">
        <v>127.825863930667</v>
      </c>
      <c r="M2363">
        <v>47.243190693009801</v>
      </c>
      <c r="N2363">
        <v>0.37504650874364298</v>
      </c>
      <c r="O2363">
        <v>58.557046979865703</v>
      </c>
      <c r="P2363">
        <v>32.077562326869803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Row],[Ticker]],[1]!Table2[[Symbol]:[Industry]],2,FALSE),"-")</f>
        <v>-</v>
      </c>
      <c r="D2364" t="s">
        <v>258</v>
      </c>
      <c r="E2364">
        <v>212.67303899999999</v>
      </c>
      <c r="F2364">
        <v>185.53</v>
      </c>
      <c r="G2364">
        <v>-37.476542450154099</v>
      </c>
      <c r="H2364">
        <v>-10.7847399136782</v>
      </c>
      <c r="I2364">
        <v>-22.542759421248</v>
      </c>
      <c r="J2364">
        <v>3.4722225003889</v>
      </c>
      <c r="K2364">
        <v>194.28747392235201</v>
      </c>
      <c r="L2364">
        <v>192.384506579082</v>
      </c>
      <c r="M2364">
        <v>47.484528835623799</v>
      </c>
      <c r="N2364">
        <v>2.6302632568654101</v>
      </c>
      <c r="O2364">
        <v>30.113728238020801</v>
      </c>
      <c r="P2364">
        <v>36.419117647058798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Row],[Ticker]],[1]!Table2[[Symbol]:[Industry]],2,FALSE),"-")</f>
        <v>-</v>
      </c>
      <c r="D2365" t="s">
        <v>130</v>
      </c>
      <c r="E2365">
        <v>212.31693005599999</v>
      </c>
      <c r="F2365">
        <v>5.0599999999999996</v>
      </c>
      <c r="G2365">
        <v>34.324286731570297</v>
      </c>
      <c r="H2365">
        <v>21.194478110315799</v>
      </c>
      <c r="I2365">
        <v>8.5683921380287291</v>
      </c>
      <c r="J2365">
        <v>6.4745244476636401</v>
      </c>
      <c r="K2365">
        <v>4.3312330311386997</v>
      </c>
      <c r="L2365">
        <v>3.8152292816589402</v>
      </c>
      <c r="M2365">
        <v>86.999573257748196</v>
      </c>
      <c r="N2365">
        <v>2.5948589207436501</v>
      </c>
      <c r="O2365">
        <v>8.6956521739130608</v>
      </c>
      <c r="P2365">
        <v>98.431372549019599</v>
      </c>
      <c r="Q2365">
        <v>7.3303641015453003E-2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Row],[Ticker]],[1]!Table2[[Symbol]:[Industry]],2,FALSE),"-")</f>
        <v>-</v>
      </c>
      <c r="D2366" t="s">
        <v>1036</v>
      </c>
      <c r="E2366">
        <v>211.192337334</v>
      </c>
      <c r="F2366">
        <v>6.42</v>
      </c>
      <c r="G2366">
        <v>98.952523991386499</v>
      </c>
      <c r="H2366">
        <v>-4.0384481673865498</v>
      </c>
      <c r="I2366">
        <v>8.6152964532257101</v>
      </c>
      <c r="J2366">
        <v>-8.48797942590312</v>
      </c>
      <c r="K2366">
        <v>6.3191215003754602</v>
      </c>
      <c r="L2366">
        <v>5.1878958731143703</v>
      </c>
      <c r="M2366">
        <v>21.041942296956702</v>
      </c>
      <c r="N2366">
        <v>0.52665952116398096</v>
      </c>
      <c r="O2366">
        <v>34.267912772585603</v>
      </c>
      <c r="Q2366">
        <v>4.3151525235689998E-2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Row],[Ticker]],[1]!Table2[[Symbol]:[Industry]],2,FALSE),"-")</f>
        <v>-</v>
      </c>
      <c r="D2367" t="s">
        <v>287</v>
      </c>
      <c r="E2367">
        <v>210.67346486899999</v>
      </c>
      <c r="F2367">
        <v>155.25</v>
      </c>
      <c r="G2367">
        <v>-36.918051458384703</v>
      </c>
      <c r="H2367">
        <v>5.83334670440831</v>
      </c>
      <c r="I2367">
        <v>-21.3761031711207</v>
      </c>
      <c r="J2367">
        <v>7.1016872907310704</v>
      </c>
      <c r="K2367">
        <v>150.509004710422</v>
      </c>
      <c r="L2367">
        <v>162.44682152525399</v>
      </c>
      <c r="M2367">
        <v>56.598002377098602</v>
      </c>
      <c r="N2367">
        <v>1.2075551805573099</v>
      </c>
      <c r="O2367">
        <v>37.017208952338699</v>
      </c>
      <c r="P2367">
        <v>22.2440944881889</v>
      </c>
      <c r="Q2367">
        <v>-6.6506186866675004E-2</v>
      </c>
    </row>
    <row r="2368" spans="1:17" hidden="1" x14ac:dyDescent="0.3">
      <c r="A2368" t="s">
        <v>4896</v>
      </c>
      <c r="B2368" t="s">
        <v>4897</v>
      </c>
      <c r="C2368" t="str">
        <f>IFERROR(VLOOKUP(Table1[[#This Row],[Ticker]],[1]!Table2[[Symbol]:[Industry]],2,FALSE),"-")</f>
        <v>-</v>
      </c>
      <c r="D2368" t="s">
        <v>183</v>
      </c>
      <c r="E2368">
        <v>210.36430050000001</v>
      </c>
      <c r="F2368">
        <v>32.1</v>
      </c>
      <c r="G2368">
        <v>6.73188525552674E-2</v>
      </c>
      <c r="H2368">
        <v>8.0658702783953107</v>
      </c>
      <c r="I2368">
        <v>-31.1435040682866</v>
      </c>
      <c r="J2368">
        <v>-2.0144129172708598</v>
      </c>
      <c r="K2368">
        <v>30.082896929053199</v>
      </c>
      <c r="L2368">
        <v>28.1021108509801</v>
      </c>
      <c r="M2368">
        <v>48.509366697387499</v>
      </c>
      <c r="N2368">
        <v>0.97763207154199605</v>
      </c>
      <c r="O2368">
        <v>43.302180685358202</v>
      </c>
      <c r="P2368">
        <v>41.721854304635698</v>
      </c>
      <c r="Q2368">
        <v>5.2305465702895002E-2</v>
      </c>
    </row>
    <row r="2369" spans="1:17" hidden="1" x14ac:dyDescent="0.3">
      <c r="A2369" t="s">
        <v>4898</v>
      </c>
      <c r="B2369" t="s">
        <v>4899</v>
      </c>
      <c r="C2369" t="str">
        <f>IFERROR(VLOOKUP(Table1[[#This Row],[Ticker]],[1]!Table2[[Symbol]:[Industry]],2,FALSE),"-")</f>
        <v>-</v>
      </c>
      <c r="D2369" t="s">
        <v>290</v>
      </c>
      <c r="E2369">
        <v>210.155062125</v>
      </c>
      <c r="F2369">
        <v>132.94999999999999</v>
      </c>
      <c r="G2369">
        <v>51.763301269433001</v>
      </c>
      <c r="H2369">
        <v>-8.4636158749970001</v>
      </c>
      <c r="I2369">
        <v>37.0966151345444</v>
      </c>
      <c r="J2369">
        <v>-16.563967267848401</v>
      </c>
      <c r="K2369">
        <v>140.557781158956</v>
      </c>
      <c r="L2369">
        <v>104.993018290786</v>
      </c>
      <c r="M2369">
        <v>28.185780959804202</v>
      </c>
      <c r="N2369">
        <v>0.250856613328447</v>
      </c>
      <c r="O2369">
        <v>35.464460323429797</v>
      </c>
      <c r="P2369">
        <v>122.696817420435</v>
      </c>
      <c r="Q2369">
        <v>6.7799981294363001E-2</v>
      </c>
    </row>
    <row r="2370" spans="1:17" hidden="1" x14ac:dyDescent="0.3">
      <c r="A2370" t="s">
        <v>4900</v>
      </c>
      <c r="B2370" t="s">
        <v>4901</v>
      </c>
      <c r="C2370" t="str">
        <f>IFERROR(VLOOKUP(Table1[[#This Row],[Ticker]],[1]!Table2[[Symbol]:[Industry]],2,FALSE),"-")</f>
        <v>-</v>
      </c>
      <c r="D2370" t="s">
        <v>628</v>
      </c>
      <c r="E2370">
        <v>209.83539345</v>
      </c>
      <c r="F2370">
        <v>197.58</v>
      </c>
      <c r="G2370">
        <v>30.0391636071469</v>
      </c>
      <c r="H2370">
        <v>-2.87033831984373</v>
      </c>
      <c r="I2370">
        <v>-15.4225525590758</v>
      </c>
      <c r="J2370">
        <v>1.2199047917769901</v>
      </c>
      <c r="K2370">
        <v>203.18565852363801</v>
      </c>
      <c r="L2370">
        <v>192.33880091187299</v>
      </c>
      <c r="M2370">
        <v>47.007044555171099</v>
      </c>
      <c r="N2370">
        <v>0.44690606339745098</v>
      </c>
      <c r="O2370">
        <v>47.0796639335965</v>
      </c>
      <c r="P2370">
        <v>92.945669170626999</v>
      </c>
      <c r="Q2370">
        <v>0.110899084025391</v>
      </c>
    </row>
    <row r="2371" spans="1:17" hidden="1" x14ac:dyDescent="0.3">
      <c r="A2371" t="s">
        <v>4902</v>
      </c>
      <c r="B2371" t="s">
        <v>4903</v>
      </c>
      <c r="C2371" t="str">
        <f>IFERROR(VLOOKUP(Table1[[#This Row],[Ticker]],[1]!Table2[[Symbol]:[Industry]],2,FALSE),"-")</f>
        <v>-</v>
      </c>
      <c r="E2371">
        <v>209.40799999999999</v>
      </c>
      <c r="F2371">
        <v>327.2</v>
      </c>
      <c r="G2371">
        <v>1366.3900960236499</v>
      </c>
      <c r="H2371">
        <v>33.5317150027766</v>
      </c>
      <c r="I2371">
        <v>385.15375799168697</v>
      </c>
      <c r="J2371">
        <v>-2.2920451790934999</v>
      </c>
      <c r="K2371">
        <v>261.54720604151601</v>
      </c>
      <c r="L2371">
        <v>150.378967447995</v>
      </c>
      <c r="M2371">
        <v>60.984934648767499</v>
      </c>
      <c r="N2371">
        <v>0.87707536486270099</v>
      </c>
      <c r="O2371">
        <v>6.9682151589241998</v>
      </c>
      <c r="P2371">
        <v>1647.8632478632401</v>
      </c>
      <c r="Q2371">
        <v>0.21897016709021799</v>
      </c>
    </row>
    <row r="2372" spans="1:17" hidden="1" x14ac:dyDescent="0.3">
      <c r="A2372" t="s">
        <v>4904</v>
      </c>
      <c r="B2372" t="s">
        <v>4905</v>
      </c>
      <c r="C2372" t="str">
        <f>IFERROR(VLOOKUP(Table1[[#This Row],[Ticker]],[1]!Table2[[Symbol]:[Industry]],2,FALSE),"-")</f>
        <v>-</v>
      </c>
      <c r="D2372" t="s">
        <v>303</v>
      </c>
      <c r="E2372">
        <v>209.40586780000001</v>
      </c>
      <c r="F2372">
        <v>38.200000000000003</v>
      </c>
      <c r="G2372">
        <v>74.741997675597105</v>
      </c>
      <c r="H2372">
        <v>2.24635770638633</v>
      </c>
      <c r="I2372">
        <v>-20.2215206805941</v>
      </c>
      <c r="J2372">
        <v>10.096585434523799</v>
      </c>
      <c r="K2372">
        <v>36.1091579172544</v>
      </c>
      <c r="L2372">
        <v>34.168054749611301</v>
      </c>
      <c r="M2372">
        <v>55.755204177985</v>
      </c>
      <c r="N2372">
        <v>2.8336988132513001</v>
      </c>
      <c r="O2372">
        <v>25</v>
      </c>
      <c r="P2372">
        <v>111.63434903047001</v>
      </c>
      <c r="Q2372">
        <v>0.104423742411654</v>
      </c>
    </row>
    <row r="2373" spans="1:17" hidden="1" x14ac:dyDescent="0.3">
      <c r="A2373" t="s">
        <v>4906</v>
      </c>
      <c r="B2373" t="s">
        <v>4907</v>
      </c>
      <c r="C2373" t="str">
        <f>IFERROR(VLOOKUP(Table1[[#This Row],[Ticker]],[1]!Table2[[Symbol]:[Industry]],2,FALSE),"-")</f>
        <v>-</v>
      </c>
      <c r="D2373" t="s">
        <v>287</v>
      </c>
      <c r="E2373">
        <v>209.21008838</v>
      </c>
      <c r="F2373">
        <v>202.6</v>
      </c>
      <c r="G2373">
        <v>-3.55995229171742</v>
      </c>
      <c r="H2373">
        <v>-0.60823402723327502</v>
      </c>
      <c r="I2373">
        <v>-29.666506881131699</v>
      </c>
      <c r="J2373">
        <v>2.7953449293846901</v>
      </c>
      <c r="K2373">
        <v>192.09163403841299</v>
      </c>
      <c r="L2373">
        <v>186.60408973607201</v>
      </c>
      <c r="M2373">
        <v>55.943918203404998</v>
      </c>
      <c r="N2373">
        <v>0.20334634145646999</v>
      </c>
      <c r="O2373">
        <v>43.139190523198401</v>
      </c>
      <c r="P2373">
        <v>50.800148864904997</v>
      </c>
      <c r="Q2373">
        <v>4.6845005629912999E-2</v>
      </c>
    </row>
    <row r="2374" spans="1:17" hidden="1" x14ac:dyDescent="0.3">
      <c r="A2374" t="s">
        <v>4908</v>
      </c>
      <c r="B2374" t="s">
        <v>4909</v>
      </c>
      <c r="C2374" t="str">
        <f>IFERROR(VLOOKUP(Table1[[#This Row],[Ticker]],[1]!Table2[[Symbol]:[Industry]],2,FALSE),"-")</f>
        <v>-</v>
      </c>
      <c r="D2374" t="s">
        <v>843</v>
      </c>
      <c r="E2374">
        <v>208.63180800000001</v>
      </c>
      <c r="F2374">
        <v>141.12</v>
      </c>
      <c r="G2374">
        <v>-16.532337520619802</v>
      </c>
      <c r="H2374">
        <v>-1.3770572149778999</v>
      </c>
      <c r="I2374">
        <v>-20.860228022298699</v>
      </c>
      <c r="J2374">
        <v>7.4485333621417098</v>
      </c>
      <c r="K2374">
        <v>137.46280315554699</v>
      </c>
      <c r="L2374">
        <v>137.89844454083601</v>
      </c>
      <c r="M2374">
        <v>58.431416333203401</v>
      </c>
      <c r="N2374">
        <v>1.9303247503556</v>
      </c>
      <c r="O2374">
        <v>30.562641723355998</v>
      </c>
      <c r="P2374">
        <v>24.940239043824601</v>
      </c>
      <c r="Q2374">
        <v>6.2629527092347995E-2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Row],[Ticker]],[1]!Table2[[Symbol]:[Industry]],2,FALSE),"-")</f>
        <v>-</v>
      </c>
      <c r="D2375" t="s">
        <v>46</v>
      </c>
      <c r="E2375">
        <v>208.59368552399999</v>
      </c>
      <c r="F2375">
        <v>81.17</v>
      </c>
      <c r="G2375">
        <v>211.89769942998299</v>
      </c>
      <c r="H2375">
        <v>-13.154452223832999</v>
      </c>
      <c r="I2375">
        <v>42.003999537580903</v>
      </c>
      <c r="J2375">
        <v>-9.9890554067010005</v>
      </c>
      <c r="K2375">
        <v>91.891548423666407</v>
      </c>
      <c r="L2375">
        <v>72.277925507485804</v>
      </c>
      <c r="M2375">
        <v>23.660755227180999</v>
      </c>
      <c r="N2375">
        <v>0.52761104018785399</v>
      </c>
      <c r="O2375">
        <v>44.166564001478299</v>
      </c>
      <c r="P2375">
        <v>318.40206185567001</v>
      </c>
      <c r="Q2375">
        <v>0.11921290099615101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Row],[Ticker]],[1]!Table2[[Symbol]:[Industry]],2,FALSE),"-")</f>
        <v>-</v>
      </c>
      <c r="D2376" t="s">
        <v>1036</v>
      </c>
      <c r="E2376">
        <v>208.51732787200001</v>
      </c>
      <c r="F2376">
        <v>5.92</v>
      </c>
      <c r="G2376">
        <v>33.6893660966497</v>
      </c>
      <c r="H2376">
        <v>-1.8779834162482201</v>
      </c>
      <c r="I2376">
        <v>-4.1920364008360904</v>
      </c>
      <c r="J2376">
        <v>-3.8745059428644302</v>
      </c>
      <c r="K2376">
        <v>6.12506522826523</v>
      </c>
      <c r="L2376">
        <v>5.9925291941146002</v>
      </c>
      <c r="M2376">
        <v>48.322847446234398</v>
      </c>
      <c r="N2376">
        <v>0.90404445551340595</v>
      </c>
      <c r="O2376">
        <v>56.25</v>
      </c>
      <c r="Q2376">
        <v>-0.10827883342735301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Row],[Ticker]],[1]!Table2[[Symbol]:[Industry]],2,FALSE),"-")</f>
        <v>-</v>
      </c>
      <c r="D2377" t="s">
        <v>1829</v>
      </c>
      <c r="E2377">
        <v>207.00926322000001</v>
      </c>
      <c r="F2377">
        <v>46.74</v>
      </c>
      <c r="G2377">
        <v>66.431634137886803</v>
      </c>
      <c r="H2377">
        <v>15.5414232350396</v>
      </c>
      <c r="I2377">
        <v>-28.370756346888101</v>
      </c>
      <c r="J2377">
        <v>15.109987824238001</v>
      </c>
      <c r="K2377">
        <v>39.361701270983502</v>
      </c>
      <c r="L2377">
        <v>35.540996970744303</v>
      </c>
      <c r="M2377">
        <v>89.852925743176698</v>
      </c>
      <c r="N2377">
        <v>1.2153564508575301</v>
      </c>
      <c r="O2377">
        <v>25.3744116388532</v>
      </c>
      <c r="P2377">
        <v>177.38872403560799</v>
      </c>
      <c r="Q2377">
        <v>0.14163826043635999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Row],[Ticker]],[1]!Table2[[Symbol]:[Industry]],2,FALSE),"-")</f>
        <v>-</v>
      </c>
      <c r="D2378" t="s">
        <v>46</v>
      </c>
      <c r="E2378">
        <v>206.8698138</v>
      </c>
      <c r="F2378">
        <v>182.03</v>
      </c>
      <c r="G2378">
        <v>52.7646243357053</v>
      </c>
      <c r="H2378">
        <v>-9.0990542279926103</v>
      </c>
      <c r="I2378">
        <v>36.090739749564499</v>
      </c>
      <c r="J2378">
        <v>6.0354518353922098</v>
      </c>
      <c r="K2378">
        <v>182.84164185980899</v>
      </c>
      <c r="L2378">
        <v>153.518000990823</v>
      </c>
      <c r="M2378">
        <v>56.099462110626497</v>
      </c>
      <c r="N2378">
        <v>0.17635608204890801</v>
      </c>
      <c r="O2378">
        <v>22.507279019941699</v>
      </c>
      <c r="P2378">
        <v>102.25555555555501</v>
      </c>
      <c r="Q2378">
        <v>0.104722921152342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Row],[Ticker]],[1]!Table2[[Symbol]:[Industry]],2,FALSE),"-")</f>
        <v>-</v>
      </c>
      <c r="D2379" t="s">
        <v>1574</v>
      </c>
      <c r="E2379">
        <v>205.45650000000001</v>
      </c>
      <c r="F2379">
        <v>200.25</v>
      </c>
      <c r="G2379">
        <v>-30.953491046207301</v>
      </c>
      <c r="H2379">
        <v>5.1587726596685304</v>
      </c>
      <c r="I2379">
        <v>-19.4890991511698</v>
      </c>
      <c r="J2379">
        <v>-5.3557512205041702</v>
      </c>
      <c r="K2379">
        <v>181.69808171141599</v>
      </c>
      <c r="M2379">
        <v>57.370183387303598</v>
      </c>
      <c r="N2379">
        <v>1.2025052192066801</v>
      </c>
      <c r="O2379">
        <v>8.3645443196004905</v>
      </c>
      <c r="P2379">
        <v>72.629310344827502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Row],[Ticker]],[1]!Table2[[Symbol]:[Industry]],2,FALSE),"-")</f>
        <v>-</v>
      </c>
      <c r="D2380" t="s">
        <v>942</v>
      </c>
      <c r="E2380">
        <v>205.38423499999999</v>
      </c>
      <c r="F2380">
        <v>103.39</v>
      </c>
      <c r="G2380">
        <v>14.5476767233527</v>
      </c>
      <c r="H2380">
        <v>-9.2387561325942599E-2</v>
      </c>
      <c r="I2380">
        <v>-1.91341841464806</v>
      </c>
      <c r="J2380">
        <v>7.7339050725771203</v>
      </c>
      <c r="K2380">
        <v>101.85245592539199</v>
      </c>
      <c r="L2380">
        <v>96.347015716224803</v>
      </c>
      <c r="M2380">
        <v>74.037545274405005</v>
      </c>
      <c r="N2380">
        <v>0.54730455583945903</v>
      </c>
      <c r="O2380">
        <v>43.534190927555798</v>
      </c>
      <c r="P2380">
        <v>61.546875</v>
      </c>
      <c r="Q2380">
        <v>9.4235465642251007E-2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Row],[Ticker]],[1]!Table2[[Symbol]:[Industry]],2,FALSE),"-")</f>
        <v>-</v>
      </c>
      <c r="D2381" t="s">
        <v>287</v>
      </c>
      <c r="E2381">
        <v>205.38068250000001</v>
      </c>
      <c r="F2381">
        <v>85.75</v>
      </c>
      <c r="G2381">
        <v>-42.855646068800297</v>
      </c>
      <c r="H2381">
        <v>8.4739234341197296</v>
      </c>
      <c r="I2381">
        <v>-14.141603135734901</v>
      </c>
      <c r="J2381">
        <v>-5.46435737865903</v>
      </c>
      <c r="K2381">
        <v>88.083403572531793</v>
      </c>
      <c r="L2381">
        <v>88.689647222779996</v>
      </c>
      <c r="M2381">
        <v>36.2603197369707</v>
      </c>
      <c r="N2381">
        <v>0.77981213182614195</v>
      </c>
      <c r="O2381">
        <v>37.551020408163197</v>
      </c>
      <c r="P2381">
        <v>27.889634601044001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Row],[Ticker]],[1]!Table2[[Symbol]:[Industry]],2,FALSE),"-")</f>
        <v>-</v>
      </c>
      <c r="D2382" t="s">
        <v>548</v>
      </c>
      <c r="E2382">
        <v>205.31361999999999</v>
      </c>
      <c r="F2382">
        <v>186.31</v>
      </c>
      <c r="G2382">
        <v>28.947699429983</v>
      </c>
      <c r="H2382">
        <v>-12.124491213641701</v>
      </c>
      <c r="I2382">
        <v>0.15993083119343501</v>
      </c>
      <c r="J2382">
        <v>-5.4455083834320703</v>
      </c>
      <c r="K2382">
        <v>186.41336098290199</v>
      </c>
      <c r="L2382">
        <v>168.707151433082</v>
      </c>
      <c r="M2382">
        <v>58.961426364023602</v>
      </c>
      <c r="N2382">
        <v>0.342666001257106</v>
      </c>
      <c r="O2382">
        <v>69.073050292523206</v>
      </c>
      <c r="P2382">
        <v>79.835907335907294</v>
      </c>
      <c r="Q2382">
        <v>5.3675680903475E-2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Row],[Ticker]],[1]!Table2[[Symbol]:[Industry]],2,FALSE),"-")</f>
        <v>-</v>
      </c>
      <c r="E2383">
        <v>204.816</v>
      </c>
      <c r="F2383">
        <v>251</v>
      </c>
      <c r="G2383">
        <v>-0.49609756249812498</v>
      </c>
      <c r="H2383">
        <v>-5.5207409749805603</v>
      </c>
      <c r="I2383">
        <v>-10.132015892334399</v>
      </c>
      <c r="J2383">
        <v>-1.04043941404775</v>
      </c>
      <c r="K2383">
        <v>242.286964377397</v>
      </c>
      <c r="M2383">
        <v>59.596832957020901</v>
      </c>
      <c r="N2383">
        <v>0.35491905354919001</v>
      </c>
      <c r="O2383">
        <v>28.685258964143401</v>
      </c>
      <c r="P2383">
        <v>91.603053435114504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Row],[Ticker]],[1]!Table2[[Symbol]:[Industry]],2,FALSE),"-")</f>
        <v>-</v>
      </c>
      <c r="D2384" t="s">
        <v>1435</v>
      </c>
      <c r="E2384">
        <v>204.66374435</v>
      </c>
      <c r="F2384">
        <v>186.05</v>
      </c>
      <c r="G2384">
        <v>-16.254437511750101</v>
      </c>
      <c r="H2384">
        <v>-1.82080602622625</v>
      </c>
      <c r="I2384">
        <v>-6.9911695445446096</v>
      </c>
      <c r="J2384">
        <v>0.78776808240252905</v>
      </c>
      <c r="K2384">
        <v>184.66052210406099</v>
      </c>
      <c r="L2384">
        <v>177.561308798656</v>
      </c>
      <c r="M2384">
        <v>53.387552113926397</v>
      </c>
      <c r="N2384">
        <v>0.79628114103554803</v>
      </c>
      <c r="O2384">
        <v>36.522440204246102</v>
      </c>
      <c r="P2384">
        <v>35.802919708029201</v>
      </c>
      <c r="Q2384">
        <v>7.8466433910919994E-3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Row],[Ticker]],[1]!Table2[[Symbol]:[Industry]],2,FALSE),"-")</f>
        <v>-</v>
      </c>
      <c r="D2385" t="s">
        <v>513</v>
      </c>
      <c r="E2385">
        <v>204.62356</v>
      </c>
      <c r="F2385">
        <v>97.07</v>
      </c>
      <c r="G2385">
        <v>638.02007475806704</v>
      </c>
      <c r="H2385">
        <v>0.32743286516115599</v>
      </c>
      <c r="I2385">
        <v>118.88840764254201</v>
      </c>
      <c r="J2385">
        <v>5.4228803778553898</v>
      </c>
      <c r="K2385">
        <v>87.065263325832206</v>
      </c>
      <c r="L2385">
        <v>62.047448965079802</v>
      </c>
      <c r="M2385">
        <v>75.627993805395207</v>
      </c>
      <c r="N2385">
        <v>1.5838763664850599</v>
      </c>
      <c r="O2385">
        <v>10.538786442773199</v>
      </c>
      <c r="P2385">
        <v>782.45454545454504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Row],[Ticker]],[1]!Table2[[Symbol]:[Industry]],2,FALSE),"-")</f>
        <v>-</v>
      </c>
      <c r="D2386" t="s">
        <v>46</v>
      </c>
      <c r="E2386">
        <v>204.02907930000001</v>
      </c>
      <c r="F2386">
        <v>50.81</v>
      </c>
      <c r="G2386">
        <v>37.065571884431002</v>
      </c>
      <c r="H2386">
        <v>-6.6588026556655704</v>
      </c>
      <c r="I2386">
        <v>-30.303812723786901</v>
      </c>
      <c r="J2386">
        <v>8.3603561143918892</v>
      </c>
      <c r="K2386">
        <v>48.037603356416199</v>
      </c>
      <c r="L2386">
        <v>44.342834076247598</v>
      </c>
      <c r="M2386">
        <v>64.915550084854502</v>
      </c>
      <c r="N2386">
        <v>1.1310841034829699</v>
      </c>
      <c r="O2386">
        <v>27.927573312340002</v>
      </c>
      <c r="P2386">
        <v>66.590163934426201</v>
      </c>
      <c r="Q2386">
        <v>-6.2266763484510003E-3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Row],[Ticker]],[1]!Table2[[Symbol]:[Industry]],2,FALSE),"-")</f>
        <v>-</v>
      </c>
      <c r="D2387" t="s">
        <v>130</v>
      </c>
      <c r="E2387">
        <v>203.83928915999999</v>
      </c>
      <c r="F2387">
        <v>481.65</v>
      </c>
      <c r="G2387">
        <v>-31.391032443352199</v>
      </c>
      <c r="H2387">
        <v>1.2684671395287499</v>
      </c>
      <c r="I2387">
        <v>-13.3928454838261</v>
      </c>
      <c r="J2387">
        <v>2.7677434287914502</v>
      </c>
      <c r="K2387">
        <v>466.74349093564598</v>
      </c>
      <c r="L2387">
        <v>454.013860647559</v>
      </c>
      <c r="M2387">
        <v>54.58696366321</v>
      </c>
      <c r="N2387">
        <v>1.46153315464936</v>
      </c>
      <c r="O2387">
        <v>22.287968441814598</v>
      </c>
      <c r="P2387">
        <v>24.136597938144298</v>
      </c>
      <c r="Q2387">
        <v>8.6265935578703004E-2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Row],[Ticker]],[1]!Table2[[Symbol]:[Industry]],2,FALSE),"-")</f>
        <v>-</v>
      </c>
      <c r="D2388" t="s">
        <v>118</v>
      </c>
      <c r="E2388">
        <v>203.71820834299999</v>
      </c>
      <c r="F2388">
        <v>109.07</v>
      </c>
      <c r="G2388">
        <v>6.1362391992605501</v>
      </c>
      <c r="H2388">
        <v>34.5499223989355</v>
      </c>
      <c r="I2388">
        <v>9.3085673257794603</v>
      </c>
      <c r="J2388">
        <v>8.9960819672491805</v>
      </c>
      <c r="K2388">
        <v>88.632143252725797</v>
      </c>
      <c r="L2388">
        <v>81.151195663644998</v>
      </c>
      <c r="M2388">
        <v>85.155883077763207</v>
      </c>
      <c r="N2388">
        <v>2.36450719656805</v>
      </c>
      <c r="O2388">
        <v>2.46630604199138</v>
      </c>
      <c r="P2388">
        <v>63.523238380809502</v>
      </c>
      <c r="Q2388">
        <v>5.3410897804681001E-2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Row],[Ticker]],[1]!Table2[[Symbol]:[Industry]],2,FALSE),"-")</f>
        <v>-</v>
      </c>
      <c r="D2389" t="s">
        <v>60</v>
      </c>
      <c r="E2389">
        <v>203.444481</v>
      </c>
      <c r="F2389">
        <v>86</v>
      </c>
      <c r="G2389">
        <v>-31.908877591604899</v>
      </c>
      <c r="H2389">
        <v>6.1713479258017596</v>
      </c>
      <c r="I2389">
        <v>-27.0911399674964</v>
      </c>
      <c r="J2389">
        <v>2.42368354069297</v>
      </c>
      <c r="K2389">
        <v>87.549500699181905</v>
      </c>
      <c r="L2389">
        <v>91.041495901435596</v>
      </c>
      <c r="M2389">
        <v>50.557118184142098</v>
      </c>
      <c r="N2389">
        <v>0.324849469245787</v>
      </c>
      <c r="O2389">
        <v>38.3720930232558</v>
      </c>
      <c r="P2389">
        <v>17.4061433447098</v>
      </c>
      <c r="Q2389">
        <v>-6.6971151415747998E-2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Row],[Ticker]],[1]!Table2[[Symbol]:[Industry]],2,FALSE),"-")</f>
        <v>-</v>
      </c>
      <c r="E2390">
        <v>203.41102703999999</v>
      </c>
      <c r="F2390">
        <v>9.16</v>
      </c>
      <c r="G2390">
        <v>-12.2384047626279</v>
      </c>
      <c r="H2390">
        <v>-1.0990542279926001</v>
      </c>
      <c r="I2390">
        <v>-39.455295506255098</v>
      </c>
      <c r="J2390">
        <v>-0.43430933908386099</v>
      </c>
      <c r="K2390">
        <v>9.2905032756230703</v>
      </c>
      <c r="L2390">
        <v>9.6549890538220193</v>
      </c>
      <c r="M2390">
        <v>55.233864328141998</v>
      </c>
      <c r="N2390">
        <v>0.80627504516981896</v>
      </c>
      <c r="O2390">
        <v>51.746724890829697</v>
      </c>
      <c r="P2390">
        <v>15.949367088607501</v>
      </c>
      <c r="Q2390">
        <v>-6.727869597436E-3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Row],[Ticker]],[1]!Table2[[Symbol]:[Industry]],2,FALSE),"-")</f>
        <v>-</v>
      </c>
      <c r="D2391" t="s">
        <v>628</v>
      </c>
      <c r="E2391">
        <v>203.14152000000001</v>
      </c>
      <c r="F2391">
        <v>195.75</v>
      </c>
      <c r="G2391">
        <v>8.5498552458057802</v>
      </c>
      <c r="H2391">
        <v>13.1436993951957</v>
      </c>
      <c r="I2391">
        <v>-16.4794078374584</v>
      </c>
      <c r="J2391">
        <v>10.547734859811101</v>
      </c>
      <c r="K2391">
        <v>158.967730731035</v>
      </c>
      <c r="L2391">
        <v>157.259685394759</v>
      </c>
      <c r="M2391">
        <v>76.153989256070105</v>
      </c>
      <c r="N2391">
        <v>4.3129701262777598</v>
      </c>
      <c r="O2391">
        <v>7.2030651340996004</v>
      </c>
      <c r="P2391">
        <v>52.7506827936012</v>
      </c>
      <c r="Q2391">
        <v>6.262072837879E-2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Row],[Ticker]],[1]!Table2[[Symbol]:[Industry]],2,FALSE),"-")</f>
        <v>-</v>
      </c>
      <c r="D2392" t="s">
        <v>628</v>
      </c>
      <c r="E2392">
        <v>202.55448999999999</v>
      </c>
      <c r="F2392">
        <v>474.7</v>
      </c>
      <c r="G2392">
        <v>-77.387620402371098</v>
      </c>
      <c r="H2392">
        <v>7.3311592367036003</v>
      </c>
      <c r="I2392">
        <v>-14.909399903049501</v>
      </c>
      <c r="J2392">
        <v>2.5496565928649599</v>
      </c>
      <c r="K2392">
        <v>416.999156440707</v>
      </c>
      <c r="L2392">
        <v>456.62713813933499</v>
      </c>
      <c r="M2392">
        <v>79.598765722064698</v>
      </c>
      <c r="N2392">
        <v>1.42985737968533</v>
      </c>
      <c r="O2392">
        <v>104.40278070360201</v>
      </c>
      <c r="P2392">
        <v>47.148171109733397</v>
      </c>
      <c r="Q2392">
        <v>2.4208525643036001E-2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Row],[Ticker]],[1]!Table2[[Symbol]:[Industry]],2,FALSE),"-")</f>
        <v>-</v>
      </c>
      <c r="D2393" t="s">
        <v>130</v>
      </c>
      <c r="E2393">
        <v>202.52447599999999</v>
      </c>
      <c r="F2393">
        <v>556.6</v>
      </c>
      <c r="G2393">
        <v>83.608279919014393</v>
      </c>
      <c r="H2393">
        <v>0.61965704833947299</v>
      </c>
      <c r="I2393">
        <v>14.701063938388</v>
      </c>
      <c r="J2393">
        <v>-3.9745058841790102</v>
      </c>
      <c r="K2393">
        <v>537.05297224656499</v>
      </c>
      <c r="L2393">
        <v>454.53015934695298</v>
      </c>
      <c r="M2393">
        <v>43.158098608394099</v>
      </c>
      <c r="N2393">
        <v>0.178765978753922</v>
      </c>
      <c r="O2393">
        <v>30.6683435141932</v>
      </c>
      <c r="Q2393">
        <v>7.7316560622680996E-2</v>
      </c>
    </row>
    <row r="2394" spans="1:17" hidden="1" x14ac:dyDescent="0.3">
      <c r="A2394" t="s">
        <v>4948</v>
      </c>
      <c r="B2394" t="s">
        <v>4949</v>
      </c>
      <c r="C2394" t="str">
        <f>IFERROR(VLOOKUP(Table1[[#This Row],[Ticker]],[1]!Table2[[Symbol]:[Industry]],2,FALSE),"-")</f>
        <v>-</v>
      </c>
      <c r="D2394" t="s">
        <v>533</v>
      </c>
      <c r="E2394">
        <v>202.4345644</v>
      </c>
      <c r="F2394">
        <v>94.3</v>
      </c>
      <c r="G2394">
        <v>-64.393365354433598</v>
      </c>
      <c r="H2394">
        <v>-44.948516593584003</v>
      </c>
      <c r="I2394">
        <v>-52.928973459396097</v>
      </c>
      <c r="J2394">
        <v>-16.683397215660499</v>
      </c>
      <c r="M2394">
        <v>20.313897444084098</v>
      </c>
      <c r="O2394">
        <v>72.587486744432596</v>
      </c>
      <c r="P2394">
        <v>4.0838852097130296</v>
      </c>
    </row>
    <row r="2395" spans="1:17" hidden="1" x14ac:dyDescent="0.3">
      <c r="A2395" t="s">
        <v>4950</v>
      </c>
      <c r="B2395" t="s">
        <v>4951</v>
      </c>
      <c r="C2395" t="str">
        <f>IFERROR(VLOOKUP(Table1[[#This Row],[Ticker]],[1]!Table2[[Symbol]:[Industry]],2,FALSE),"-")</f>
        <v>-</v>
      </c>
      <c r="D2395" t="s">
        <v>198</v>
      </c>
      <c r="E2395">
        <v>202.30292163999999</v>
      </c>
      <c r="F2395">
        <v>201.7</v>
      </c>
      <c r="G2395">
        <v>27.7764554778567</v>
      </c>
      <c r="H2395">
        <v>-9.1078097001627096</v>
      </c>
      <c r="I2395">
        <v>38.712950987499902</v>
      </c>
      <c r="J2395">
        <v>0.76752492637541503</v>
      </c>
      <c r="K2395">
        <v>200.665282390557</v>
      </c>
      <c r="L2395">
        <v>169.646311435032</v>
      </c>
      <c r="M2395">
        <v>50.811089501264703</v>
      </c>
      <c r="N2395">
        <v>0.89081561980451895</v>
      </c>
      <c r="O2395">
        <v>19.9801685671789</v>
      </c>
      <c r="P2395">
        <v>90.283018867924497</v>
      </c>
      <c r="Q2395">
        <v>0.129928330448807</v>
      </c>
    </row>
    <row r="2396" spans="1:17" hidden="1" x14ac:dyDescent="0.3">
      <c r="A2396" t="s">
        <v>4952</v>
      </c>
      <c r="B2396" t="s">
        <v>4953</v>
      </c>
      <c r="C2396" t="str">
        <f>IFERROR(VLOOKUP(Table1[[#This Row],[Ticker]],[1]!Table2[[Symbol]:[Industry]],2,FALSE),"-")</f>
        <v>-</v>
      </c>
      <c r="D2396" t="s">
        <v>303</v>
      </c>
      <c r="E2396">
        <v>202.29302225000001</v>
      </c>
      <c r="F2396">
        <v>113.65</v>
      </c>
      <c r="G2396">
        <v>-26.310633903350201</v>
      </c>
      <c r="I2396">
        <v>-14.8462420083127</v>
      </c>
      <c r="M2396">
        <v>0</v>
      </c>
      <c r="O2396">
        <v>0</v>
      </c>
      <c r="P2396">
        <v>0</v>
      </c>
    </row>
    <row r="2397" spans="1:17" hidden="1" x14ac:dyDescent="0.3">
      <c r="A2397" t="s">
        <v>4954</v>
      </c>
      <c r="B2397" t="s">
        <v>4955</v>
      </c>
      <c r="C2397" t="str">
        <f>IFERROR(VLOOKUP(Table1[[#This Row],[Ticker]],[1]!Table2[[Symbol]:[Industry]],2,FALSE),"-")</f>
        <v>-</v>
      </c>
      <c r="D2397" t="s">
        <v>413</v>
      </c>
      <c r="E2397">
        <v>201.56203661999999</v>
      </c>
      <c r="F2397">
        <v>87.99</v>
      </c>
      <c r="G2397">
        <v>22.7996863813472</v>
      </c>
      <c r="H2397">
        <v>-7.8110857861780199</v>
      </c>
      <c r="I2397">
        <v>-15.981073468986899</v>
      </c>
      <c r="J2397">
        <v>-5.5935694880149196</v>
      </c>
      <c r="K2397">
        <v>90.666272962600203</v>
      </c>
      <c r="L2397">
        <v>86.521230011584905</v>
      </c>
      <c r="M2397">
        <v>41.244032817058098</v>
      </c>
      <c r="N2397">
        <v>0.483277065409005</v>
      </c>
      <c r="O2397">
        <v>52.767359927264401</v>
      </c>
      <c r="P2397">
        <v>68.886756238003798</v>
      </c>
      <c r="Q2397">
        <v>3.795901588509E-2</v>
      </c>
    </row>
    <row r="2398" spans="1:17" hidden="1" x14ac:dyDescent="0.3">
      <c r="A2398" t="s">
        <v>4956</v>
      </c>
      <c r="B2398" t="s">
        <v>4957</v>
      </c>
      <c r="C2398" t="str">
        <f>IFERROR(VLOOKUP(Table1[[#This Row],[Ticker]],[1]!Table2[[Symbol]:[Industry]],2,FALSE),"-")</f>
        <v>-</v>
      </c>
      <c r="D2398" t="s">
        <v>60</v>
      </c>
      <c r="E2398">
        <v>201.548357928</v>
      </c>
      <c r="F2398">
        <v>93.48</v>
      </c>
      <c r="G2398">
        <v>2.4496966751621501</v>
      </c>
      <c r="H2398">
        <v>29.739525271603799</v>
      </c>
      <c r="I2398">
        <v>8.8863853907607293</v>
      </c>
      <c r="J2398">
        <v>-10.4996366584312</v>
      </c>
      <c r="K2398">
        <v>81.729398766156194</v>
      </c>
      <c r="L2398">
        <v>76.0148349926977</v>
      </c>
      <c r="M2398">
        <v>52.531932191693798</v>
      </c>
      <c r="N2398">
        <v>4.3165422064701104</v>
      </c>
      <c r="O2398">
        <v>30.027813436029</v>
      </c>
      <c r="P2398">
        <v>54.896437448218698</v>
      </c>
      <c r="Q2398">
        <v>-2.9266189649179999E-2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Row],[Ticker]],[1]!Table2[[Symbol]:[Industry]],2,FALSE),"-")</f>
        <v>-</v>
      </c>
      <c r="E2399">
        <v>201.54419999999999</v>
      </c>
      <c r="F2399">
        <v>319</v>
      </c>
      <c r="G2399">
        <v>163.71573212992499</v>
      </c>
      <c r="H2399">
        <v>-7.83358516611636</v>
      </c>
      <c r="I2399">
        <v>100.548761367784</v>
      </c>
      <c r="J2399">
        <v>-1.47671308971564</v>
      </c>
      <c r="K2399">
        <v>300.37436595870298</v>
      </c>
      <c r="L2399">
        <v>227.988192885085</v>
      </c>
      <c r="M2399">
        <v>57.416220463974398</v>
      </c>
      <c r="N2399">
        <v>0.65556763753429204</v>
      </c>
      <c r="O2399">
        <v>6.5987460815047001</v>
      </c>
      <c r="P2399">
        <v>245.23809523809501</v>
      </c>
      <c r="Q2399">
        <v>0.121381611653507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Row],[Ticker]],[1]!Table2[[Symbol]:[Industry]],2,FALSE),"-")</f>
        <v>-</v>
      </c>
      <c r="D2400" t="s">
        <v>400</v>
      </c>
      <c r="E2400">
        <v>200.75022000000001</v>
      </c>
      <c r="F2400">
        <v>50.88</v>
      </c>
      <c r="G2400">
        <v>-3.6121350789697102</v>
      </c>
      <c r="H2400">
        <v>18.800481718213799</v>
      </c>
      <c r="I2400">
        <v>-1.77156958715459</v>
      </c>
      <c r="J2400">
        <v>3.3273140425718801</v>
      </c>
      <c r="K2400">
        <v>45.788885792924503</v>
      </c>
      <c r="L2400">
        <v>42.397115739435101</v>
      </c>
      <c r="M2400">
        <v>52.912341509537598</v>
      </c>
      <c r="N2400">
        <v>1.08427089559867</v>
      </c>
      <c r="O2400">
        <v>27.601933247569999</v>
      </c>
      <c r="P2400">
        <v>56.177660646461497</v>
      </c>
      <c r="Q2400">
        <v>7.6839207934750006E-2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Row],[Ticker]],[1]!Table2[[Symbol]:[Industry]],2,FALSE),"-")</f>
        <v>-</v>
      </c>
      <c r="D2401" t="s">
        <v>198</v>
      </c>
      <c r="E2401">
        <v>200.697993</v>
      </c>
      <c r="F2401">
        <v>110.7</v>
      </c>
      <c r="G2401">
        <v>-44.583059152519603</v>
      </c>
      <c r="H2401">
        <v>4.1866600577216699</v>
      </c>
      <c r="I2401">
        <v>-29.0322885199406</v>
      </c>
      <c r="J2401">
        <v>3.0608927545480098</v>
      </c>
      <c r="K2401">
        <v>109.743603654349</v>
      </c>
      <c r="L2401">
        <v>110.149813494493</v>
      </c>
      <c r="M2401">
        <v>48.606816367888001</v>
      </c>
      <c r="N2401">
        <v>0.91093333333333304</v>
      </c>
      <c r="O2401">
        <v>50.677506775067698</v>
      </c>
      <c r="P2401">
        <v>23.411371237458201</v>
      </c>
      <c r="Q2401">
        <v>5.6211301756280002E-2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Row],[Ticker]],[1]!Table2[[Symbol]:[Industry]],2,FALSE),"-")</f>
        <v>-</v>
      </c>
      <c r="E2402">
        <v>200.557842768</v>
      </c>
      <c r="F2402">
        <v>82.26</v>
      </c>
      <c r="G2402">
        <v>183.811892015594</v>
      </c>
      <c r="H2402">
        <v>-13.272352959249799</v>
      </c>
      <c r="I2402">
        <v>19.5874889934849</v>
      </c>
      <c r="J2402">
        <v>-9.9473414845127994</v>
      </c>
      <c r="K2402">
        <v>77.303283597141601</v>
      </c>
      <c r="L2402">
        <v>60.586398488420599</v>
      </c>
      <c r="M2402">
        <v>36.0864172652281</v>
      </c>
      <c r="N2402">
        <v>0.382234717058272</v>
      </c>
      <c r="O2402">
        <v>29.856552394845501</v>
      </c>
      <c r="P2402">
        <v>239.91735537189999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Row],[Ticker]],[1]!Table2[[Symbol]:[Industry]],2,FALSE),"-")</f>
        <v>-</v>
      </c>
      <c r="D2403" t="s">
        <v>40</v>
      </c>
      <c r="E2403">
        <v>199.90253724999999</v>
      </c>
      <c r="F2403">
        <v>90.35</v>
      </c>
      <c r="G2403">
        <v>-49.482402610833198</v>
      </c>
      <c r="H2403">
        <v>-10.246014815834901</v>
      </c>
      <c r="I2403">
        <v>-38.018010715795697</v>
      </c>
      <c r="J2403">
        <v>-3.7895667274904201</v>
      </c>
      <c r="K2403">
        <v>97.726310176235103</v>
      </c>
      <c r="M2403">
        <v>31.625415604944799</v>
      </c>
      <c r="N2403">
        <v>0.60834762721555102</v>
      </c>
      <c r="O2403">
        <v>36.635307138904203</v>
      </c>
      <c r="P2403">
        <v>12.796504369538001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Row],[Ticker]],[1]!Table2[[Symbol]:[Industry]],2,FALSE),"-")</f>
        <v>-</v>
      </c>
      <c r="D2404" t="s">
        <v>978</v>
      </c>
      <c r="E2404">
        <v>199.83206150000001</v>
      </c>
      <c r="F2404">
        <v>115</v>
      </c>
      <c r="G2404">
        <v>15.647149086403999</v>
      </c>
      <c r="H2404">
        <v>-3.5208048911225802</v>
      </c>
      <c r="I2404">
        <v>5.0578347302963698</v>
      </c>
      <c r="J2404">
        <v>-2.20226514018883</v>
      </c>
      <c r="K2404">
        <v>106.66789995341701</v>
      </c>
      <c r="L2404">
        <v>93.418421122904704</v>
      </c>
      <c r="M2404">
        <v>60.9153657430249</v>
      </c>
      <c r="N2404">
        <v>0.47179985970726601</v>
      </c>
      <c r="O2404">
        <v>8.6956521739130306</v>
      </c>
      <c r="P2404">
        <v>61.744022503516099</v>
      </c>
      <c r="Q2404">
        <v>5.6785138186617998E-2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Row],[Ticker]],[1]!Table2[[Symbol]:[Industry]],2,FALSE),"-")</f>
        <v>-</v>
      </c>
      <c r="D2405" t="s">
        <v>287</v>
      </c>
      <c r="E2405">
        <v>199.77959999999999</v>
      </c>
      <c r="F2405">
        <v>137.4</v>
      </c>
      <c r="G2405">
        <v>-55.849095441811698</v>
      </c>
      <c r="H2405">
        <v>-6.22959035852874</v>
      </c>
      <c r="I2405">
        <v>9.4976493944022007</v>
      </c>
      <c r="J2405">
        <v>7.2465537574489503</v>
      </c>
      <c r="K2405">
        <v>133.671359629482</v>
      </c>
      <c r="L2405">
        <v>126.593613356681</v>
      </c>
      <c r="M2405">
        <v>51.096280846512002</v>
      </c>
      <c r="N2405">
        <v>0.530236907730673</v>
      </c>
      <c r="O2405">
        <v>52.1106259097525</v>
      </c>
      <c r="P2405">
        <v>61.5520282186949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Row],[Ticker]],[1]!Table2[[Symbol]:[Industry]],2,FALSE),"-")</f>
        <v>-</v>
      </c>
      <c r="D2406" t="s">
        <v>628</v>
      </c>
      <c r="E2406">
        <v>199.65553345000001</v>
      </c>
      <c r="F2406">
        <v>86.99</v>
      </c>
      <c r="G2406">
        <v>-29.4937168193213</v>
      </c>
      <c r="H2406">
        <v>-4.0005693795077599</v>
      </c>
      <c r="I2406">
        <v>-26.261720623384001</v>
      </c>
      <c r="J2406">
        <v>-2.80433261718531</v>
      </c>
      <c r="K2406">
        <v>88.717390033685604</v>
      </c>
      <c r="L2406">
        <v>93.307792814453606</v>
      </c>
      <c r="M2406">
        <v>48.392125934844799</v>
      </c>
      <c r="N2406">
        <v>0.88734159696248704</v>
      </c>
      <c r="O2406">
        <v>40.820783998160699</v>
      </c>
      <c r="P2406">
        <v>10.7447485677912</v>
      </c>
      <c r="Q2406">
        <v>0.140537287763284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Row],[Ticker]],[1]!Table2[[Symbol]:[Industry]],2,FALSE),"-")</f>
        <v>-</v>
      </c>
      <c r="D2407" t="s">
        <v>1448</v>
      </c>
      <c r="E2407">
        <v>199.29835650000001</v>
      </c>
      <c r="F2407">
        <v>112.66</v>
      </c>
      <c r="G2407">
        <v>-1.89318498010342</v>
      </c>
      <c r="H2407">
        <v>-5.7212158992006001</v>
      </c>
      <c r="I2407">
        <v>-26.589289403534</v>
      </c>
      <c r="J2407">
        <v>2.5596396217159199</v>
      </c>
      <c r="K2407">
        <v>107.19651000532799</v>
      </c>
      <c r="L2407">
        <v>104.715462497658</v>
      </c>
      <c r="M2407">
        <v>69.109757745188404</v>
      </c>
      <c r="N2407">
        <v>1.1483228619975501</v>
      </c>
      <c r="O2407">
        <v>23.2025563642819</v>
      </c>
      <c r="P2407">
        <v>35.980687990343903</v>
      </c>
      <c r="Q2407">
        <v>-2.7356282373740999E-2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Row],[Ticker]],[1]!Table2[[Symbol]:[Industry]],2,FALSE),"-")</f>
        <v>-</v>
      </c>
      <c r="D2408" t="s">
        <v>416</v>
      </c>
      <c r="E2408">
        <v>198.96335662499999</v>
      </c>
      <c r="F2408">
        <v>99.85</v>
      </c>
      <c r="G2408">
        <v>90.565995114894704</v>
      </c>
      <c r="H2408">
        <v>-15.6306634233949</v>
      </c>
      <c r="I2408">
        <v>40.731819693151799</v>
      </c>
      <c r="J2408">
        <v>-9.8631898908687994</v>
      </c>
      <c r="K2408">
        <v>96.032962523088401</v>
      </c>
      <c r="L2408">
        <v>75.632838587127907</v>
      </c>
      <c r="M2408">
        <v>31.501246459302799</v>
      </c>
      <c r="N2408">
        <v>0.35453978482083498</v>
      </c>
      <c r="O2408">
        <v>34.1512268402603</v>
      </c>
      <c r="P2408">
        <v>121.102745792736</v>
      </c>
      <c r="Q2408">
        <v>0.154471092633711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Row],[Ticker]],[1]!Table2[[Symbol]:[Industry]],2,FALSE),"-")</f>
        <v>-</v>
      </c>
      <c r="D2409" t="s">
        <v>400</v>
      </c>
      <c r="E2409">
        <v>198.946752</v>
      </c>
      <c r="F2409">
        <v>209.4</v>
      </c>
      <c r="G2409">
        <v>-53.906970519904597</v>
      </c>
      <c r="H2409">
        <v>1.84104993867404</v>
      </c>
      <c r="I2409">
        <v>-37.319400097909103</v>
      </c>
      <c r="J2409">
        <v>1.45158101365731</v>
      </c>
      <c r="K2409">
        <v>209.11145305534501</v>
      </c>
      <c r="L2409">
        <v>226.117632884675</v>
      </c>
      <c r="M2409">
        <v>58.116414114729402</v>
      </c>
      <c r="N2409">
        <v>0.97765845385092198</v>
      </c>
      <c r="O2409">
        <v>74.307545367717196</v>
      </c>
      <c r="P2409">
        <v>12.2788203753351</v>
      </c>
      <c r="Q2409">
        <v>0.145783120470759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Row],[Ticker]],[1]!Table2[[Symbol]:[Industry]],2,FALSE),"-")</f>
        <v>-</v>
      </c>
      <c r="D2410" t="s">
        <v>54</v>
      </c>
      <c r="E2410">
        <v>198.92571488999999</v>
      </c>
      <c r="F2410">
        <v>1.57</v>
      </c>
      <c r="G2410">
        <v>-39.011428254629998</v>
      </c>
      <c r="H2410">
        <v>4.2065013275629504</v>
      </c>
      <c r="I2410">
        <v>-59.9511371132078</v>
      </c>
      <c r="J2410">
        <v>1.1310681931444999</v>
      </c>
      <c r="K2410">
        <v>1.5187092172743899</v>
      </c>
      <c r="L2410">
        <v>1.68848036845584</v>
      </c>
      <c r="M2410">
        <v>64.261272874116699</v>
      </c>
      <c r="N2410">
        <v>0.89430413571627698</v>
      </c>
      <c r="O2410">
        <v>89.171974522292999</v>
      </c>
      <c r="P2410">
        <v>20.769230769230699</v>
      </c>
      <c r="Q2410">
        <v>2.7011041833927E-2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Row],[Ticker]],[1]!Table2[[Symbol]:[Industry]],2,FALSE),"-")</f>
        <v>-</v>
      </c>
      <c r="D2411" t="s">
        <v>502</v>
      </c>
      <c r="E2411">
        <v>198.87411538000001</v>
      </c>
      <c r="F2411">
        <v>4.0999999999999996</v>
      </c>
      <c r="G2411">
        <v>-5.7223986092326102</v>
      </c>
      <c r="H2411">
        <v>15.0335215295831</v>
      </c>
      <c r="I2411">
        <v>-21.664423826494499</v>
      </c>
      <c r="J2411">
        <v>8.9977348598111604</v>
      </c>
      <c r="K2411">
        <v>3.7620173620783701</v>
      </c>
      <c r="L2411">
        <v>3.5061779645776898</v>
      </c>
      <c r="M2411">
        <v>69.896058974087296</v>
      </c>
      <c r="N2411">
        <v>1.45692104327879</v>
      </c>
      <c r="O2411">
        <v>41.463414634146297</v>
      </c>
      <c r="P2411">
        <v>141.17647058823499</v>
      </c>
      <c r="Q2411">
        <v>2.369866122244E-2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Row],[Ticker]],[1]!Table2[[Symbol]:[Industry]],2,FALSE),"-")</f>
        <v>-</v>
      </c>
      <c r="D2412" t="s">
        <v>471</v>
      </c>
      <c r="E2412">
        <v>198.73732240000001</v>
      </c>
      <c r="F2412">
        <v>134.15</v>
      </c>
      <c r="G2412">
        <v>149.718172681011</v>
      </c>
      <c r="H2412">
        <v>-4.3626201194654799</v>
      </c>
      <c r="I2412">
        <v>135.66729674051999</v>
      </c>
      <c r="J2412">
        <v>-10.8186398273536</v>
      </c>
      <c r="K2412">
        <v>98.354426225744305</v>
      </c>
      <c r="M2412">
        <v>59.673291397039499</v>
      </c>
      <c r="N2412">
        <v>0.95337301587301604</v>
      </c>
      <c r="O2412">
        <v>7.6034289973909699</v>
      </c>
      <c r="P2412">
        <v>259.17001338687999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Row],[Ticker]],[1]!Table2[[Symbol]:[Industry]],2,FALSE),"-")</f>
        <v>-</v>
      </c>
      <c r="E2413">
        <v>198.63138520000001</v>
      </c>
      <c r="F2413">
        <v>147.13</v>
      </c>
      <c r="G2413">
        <v>764.84624071809105</v>
      </c>
      <c r="H2413">
        <v>45.248296833644098</v>
      </c>
      <c r="I2413">
        <v>-38.751077798330797</v>
      </c>
      <c r="J2413">
        <v>5.8339841108596797</v>
      </c>
      <c r="K2413">
        <v>116.49447782604599</v>
      </c>
      <c r="L2413">
        <v>113.716579231602</v>
      </c>
      <c r="M2413">
        <v>95.463069133327707</v>
      </c>
      <c r="N2413">
        <v>2.95225667775542</v>
      </c>
      <c r="O2413">
        <v>72.602460409161907</v>
      </c>
      <c r="P2413">
        <v>791.15687462144103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Row],[Ticker]],[1]!Table2[[Symbol]:[Industry]],2,FALSE),"-")</f>
        <v>-</v>
      </c>
      <c r="D2414" t="s">
        <v>46</v>
      </c>
      <c r="E2414">
        <v>198.6096125</v>
      </c>
      <c r="F2414">
        <v>125</v>
      </c>
      <c r="G2414">
        <v>125.959800001796</v>
      </c>
      <c r="H2414">
        <v>0.75472398594262202</v>
      </c>
      <c r="I2414">
        <v>85.474270812200004</v>
      </c>
      <c r="J2414">
        <v>3.08699105815827</v>
      </c>
      <c r="K2414">
        <v>119.949771771767</v>
      </c>
      <c r="L2414">
        <v>96.763389423266204</v>
      </c>
      <c r="M2414">
        <v>42.2157896581869</v>
      </c>
      <c r="N2414">
        <v>0.61159949623215903</v>
      </c>
      <c r="O2414">
        <v>17.999999999999901</v>
      </c>
      <c r="P2414">
        <v>154.84199796126401</v>
      </c>
      <c r="Q2414">
        <v>4.6850360946271999E-2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Row],[Ticker]],[1]!Table2[[Symbol]:[Industry]],2,FALSE),"-")</f>
        <v>-</v>
      </c>
      <c r="D2415" t="s">
        <v>513</v>
      </c>
      <c r="E2415">
        <v>198.54179197100001</v>
      </c>
      <c r="F2415">
        <v>282.89</v>
      </c>
      <c r="G2415">
        <v>171.625121757523</v>
      </c>
      <c r="H2415">
        <v>61.244083026909301</v>
      </c>
      <c r="I2415">
        <v>90.6677427356029</v>
      </c>
      <c r="J2415">
        <v>-5.2599561160181798</v>
      </c>
      <c r="K2415">
        <v>217.015315040839</v>
      </c>
      <c r="L2415">
        <v>168.46805280873801</v>
      </c>
      <c r="M2415">
        <v>65.926160198177897</v>
      </c>
      <c r="N2415">
        <v>4.1256506939092397</v>
      </c>
      <c r="O2415">
        <v>18.314539220191499</v>
      </c>
      <c r="P2415">
        <v>210.868131868131</v>
      </c>
      <c r="Q2415">
        <v>0.10954962053829501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Row],[Ticker]],[1]!Table2[[Symbol]:[Industry]],2,FALSE),"-")</f>
        <v>-</v>
      </c>
      <c r="D2416" t="s">
        <v>513</v>
      </c>
      <c r="E2416">
        <v>197.761256296</v>
      </c>
      <c r="F2416">
        <v>46.82</v>
      </c>
      <c r="G2416">
        <v>26.147848675614199</v>
      </c>
      <c r="H2416">
        <v>-7.7067828907671503</v>
      </c>
      <c r="I2416">
        <v>20.432579141643899</v>
      </c>
      <c r="J2416">
        <v>-9.9208581050129592</v>
      </c>
      <c r="K2416">
        <v>43.2660363321977</v>
      </c>
      <c r="L2416">
        <v>35.608315697825901</v>
      </c>
      <c r="M2416">
        <v>35.966260473226299</v>
      </c>
      <c r="N2416">
        <v>0.37785362823382002</v>
      </c>
      <c r="O2416">
        <v>18.539085860743199</v>
      </c>
      <c r="P2416">
        <v>90.325203252032495</v>
      </c>
      <c r="Q2416">
        <v>-6.3102092702290004E-3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Row],[Ticker]],[1]!Table2[[Symbol]:[Industry]],2,FALSE),"-")</f>
        <v>-</v>
      </c>
      <c r="D2417" t="s">
        <v>1124</v>
      </c>
      <c r="E2417">
        <v>197.46907616799999</v>
      </c>
      <c r="F2417">
        <v>15.77</v>
      </c>
      <c r="G2417">
        <v>-31.595919188635499</v>
      </c>
      <c r="H2417">
        <v>2.5265165482630998</v>
      </c>
      <c r="I2417">
        <v>-57.396333082993898</v>
      </c>
      <c r="J2417">
        <v>25.6489745292326</v>
      </c>
      <c r="K2417">
        <v>15.0813960733855</v>
      </c>
      <c r="L2417">
        <v>20.058298917495001</v>
      </c>
      <c r="M2417">
        <v>80.928877317770798</v>
      </c>
      <c r="N2417">
        <v>2.0426921606078201</v>
      </c>
      <c r="O2417">
        <v>140.96385542168599</v>
      </c>
      <c r="P2417">
        <v>41.434977578475298</v>
      </c>
      <c r="Q2417">
        <v>4.2731558012199999E-3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Row],[Ticker]],[1]!Table2[[Symbol]:[Industry]],2,FALSE),"-")</f>
        <v>-</v>
      </c>
      <c r="D2418" t="s">
        <v>68</v>
      </c>
      <c r="E2418">
        <v>197.382792432</v>
      </c>
      <c r="F2418">
        <v>71.12</v>
      </c>
      <c r="G2418">
        <v>109.576596610745</v>
      </c>
      <c r="H2418">
        <v>29.4589641109479</v>
      </c>
      <c r="I2418">
        <v>29.706603520142501</v>
      </c>
      <c r="J2418">
        <v>-1.3764393143629901</v>
      </c>
      <c r="K2418">
        <v>58.692876386618998</v>
      </c>
      <c r="L2418">
        <v>50.686187747221098</v>
      </c>
      <c r="M2418">
        <v>68.303675129416106</v>
      </c>
      <c r="N2418">
        <v>1.44911265242864</v>
      </c>
      <c r="O2418">
        <v>4.6822272215972998</v>
      </c>
      <c r="P2418">
        <v>136.672212978369</v>
      </c>
      <c r="Q2418">
        <v>0.103922567625259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Row],[Ticker]],[1]!Table2[[Symbol]:[Industry]],2,FALSE),"-")</f>
        <v>-</v>
      </c>
      <c r="D2419" t="s">
        <v>60</v>
      </c>
      <c r="E2419">
        <v>197.360828</v>
      </c>
      <c r="F2419">
        <v>93.8</v>
      </c>
      <c r="G2419">
        <v>7.3075997148833496</v>
      </c>
      <c r="H2419">
        <v>5.6163639249998498</v>
      </c>
      <c r="I2419">
        <v>-21.233467557214901</v>
      </c>
      <c r="J2419">
        <v>-0.27961566252714398</v>
      </c>
      <c r="K2419">
        <v>89.573396591693694</v>
      </c>
      <c r="L2419">
        <v>88.599222274052295</v>
      </c>
      <c r="M2419">
        <v>64.409014711003095</v>
      </c>
      <c r="N2419">
        <v>1.0291073022242601</v>
      </c>
      <c r="O2419">
        <v>22.601279317697198</v>
      </c>
      <c r="P2419">
        <v>37.234820775420602</v>
      </c>
      <c r="Q2419">
        <v>4.6336515900026999E-2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Row],[Ticker]],[1]!Table2[[Symbol]:[Industry]],2,FALSE),"-")</f>
        <v>-</v>
      </c>
      <c r="D2420" t="s">
        <v>5002</v>
      </c>
      <c r="E2420">
        <v>197.34450000000001</v>
      </c>
      <c r="F2420">
        <v>106.5</v>
      </c>
      <c r="G2420">
        <v>-24.882062474778799</v>
      </c>
      <c r="H2420">
        <v>14.2717814849333</v>
      </c>
      <c r="I2420">
        <v>-6.5044312249963498</v>
      </c>
      <c r="J2420">
        <v>-2.29921133505069</v>
      </c>
      <c r="K2420">
        <v>98.063093816792005</v>
      </c>
      <c r="M2420">
        <v>61.818003777469499</v>
      </c>
      <c r="N2420">
        <v>1.0642510514396599</v>
      </c>
      <c r="O2420">
        <v>21.032863849765199</v>
      </c>
      <c r="P2420">
        <v>36.538461538461497</v>
      </c>
    </row>
    <row r="2421" spans="1:17" hidden="1" x14ac:dyDescent="0.3">
      <c r="A2421" t="s">
        <v>5003</v>
      </c>
      <c r="B2421" t="s">
        <v>5004</v>
      </c>
      <c r="C2421" t="str">
        <f>IFERROR(VLOOKUP(Table1[[#This Row],[Ticker]],[1]!Table2[[Symbol]:[Industry]],2,FALSE),"-")</f>
        <v>-</v>
      </c>
      <c r="E2421">
        <v>197.25551999999999</v>
      </c>
      <c r="F2421">
        <v>166.04</v>
      </c>
      <c r="G2421">
        <v>340.09386047867201</v>
      </c>
      <c r="H2421">
        <v>79.388421687228899</v>
      </c>
      <c r="I2421">
        <v>164.25949004749401</v>
      </c>
      <c r="J2421">
        <v>26.366840550868002</v>
      </c>
      <c r="K2421">
        <v>91.321565814815898</v>
      </c>
      <c r="L2421">
        <v>68.556758468037998</v>
      </c>
      <c r="M2421">
        <v>96.9203828530528</v>
      </c>
      <c r="N2421">
        <v>1.8151539087100099</v>
      </c>
      <c r="O2421">
        <v>0</v>
      </c>
      <c r="P2421">
        <v>435.61290322580601</v>
      </c>
    </row>
    <row r="2422" spans="1:17" hidden="1" x14ac:dyDescent="0.3">
      <c r="A2422" t="s">
        <v>5005</v>
      </c>
      <c r="B2422" t="s">
        <v>5006</v>
      </c>
      <c r="C2422" t="str">
        <f>IFERROR(VLOOKUP(Table1[[#This Row],[Ticker]],[1]!Table2[[Symbol]:[Industry]],2,FALSE),"-")</f>
        <v>-</v>
      </c>
      <c r="D2422" t="s">
        <v>133</v>
      </c>
      <c r="E2422">
        <v>197.06039999999999</v>
      </c>
      <c r="F2422">
        <v>645</v>
      </c>
      <c r="G2422">
        <v>31.025626616225299</v>
      </c>
      <c r="H2422">
        <v>-11.6281798684733</v>
      </c>
      <c r="I2422">
        <v>36.918463874040199</v>
      </c>
      <c r="J2422">
        <v>-1.73714886111906</v>
      </c>
      <c r="K2422">
        <v>694.01279357675503</v>
      </c>
      <c r="L2422">
        <v>587.80130212921699</v>
      </c>
      <c r="M2422">
        <v>39.180002605792403</v>
      </c>
      <c r="N2422">
        <v>0.34365175332527198</v>
      </c>
      <c r="O2422">
        <v>51.829457364341003</v>
      </c>
      <c r="P2422">
        <v>87.064965197215699</v>
      </c>
    </row>
    <row r="2423" spans="1:17" hidden="1" x14ac:dyDescent="0.3">
      <c r="A2423" t="s">
        <v>5007</v>
      </c>
      <c r="B2423" t="s">
        <v>5008</v>
      </c>
      <c r="C2423" t="str">
        <f>IFERROR(VLOOKUP(Table1[[#This Row],[Ticker]],[1]!Table2[[Symbol]:[Industry]],2,FALSE),"-")</f>
        <v>-</v>
      </c>
      <c r="D2423" t="s">
        <v>1615</v>
      </c>
      <c r="E2423">
        <v>196.96842000000001</v>
      </c>
      <c r="F2423">
        <v>279</v>
      </c>
      <c r="G2423">
        <v>-57.421745014461301</v>
      </c>
      <c r="H2423">
        <v>-3.0752447041830799</v>
      </c>
      <c r="I2423">
        <v>-38.522893629157998</v>
      </c>
      <c r="J2423">
        <v>-7.5894705273942202</v>
      </c>
      <c r="K2423">
        <v>292.82958898726702</v>
      </c>
      <c r="L2423">
        <v>333.78330555206901</v>
      </c>
      <c r="M2423">
        <v>38.665730696066497</v>
      </c>
      <c r="N2423">
        <v>0.41612903225806402</v>
      </c>
      <c r="O2423">
        <v>85.304659498207897</v>
      </c>
      <c r="P2423">
        <v>8.9418196017180698</v>
      </c>
    </row>
    <row r="2424" spans="1:17" hidden="1" x14ac:dyDescent="0.3">
      <c r="A2424" t="s">
        <v>5009</v>
      </c>
      <c r="B2424" t="s">
        <v>5010</v>
      </c>
      <c r="C2424" t="str">
        <f>IFERROR(VLOOKUP(Table1[[#This Row],[Ticker]],[1]!Table2[[Symbol]:[Industry]],2,FALSE),"-")</f>
        <v>-</v>
      </c>
      <c r="D2424" t="s">
        <v>303</v>
      </c>
      <c r="E2424">
        <v>196.37763537999999</v>
      </c>
      <c r="F2424">
        <v>43.7</v>
      </c>
      <c r="G2424">
        <v>244.65710803213301</v>
      </c>
      <c r="H2424">
        <v>2.5576290776091599</v>
      </c>
      <c r="I2424">
        <v>170.21572798516399</v>
      </c>
      <c r="J2424">
        <v>-10.547588881196001</v>
      </c>
      <c r="K2424">
        <v>38.638987842713703</v>
      </c>
      <c r="L2424">
        <v>24.427601757236999</v>
      </c>
      <c r="M2424">
        <v>38.225123734677197</v>
      </c>
      <c r="N2424">
        <v>0.48230273535606799</v>
      </c>
      <c r="O2424">
        <v>17.391304347826001</v>
      </c>
      <c r="P2424">
        <v>337</v>
      </c>
      <c r="Q2424">
        <v>7.9470862701619002E-2</v>
      </c>
    </row>
    <row r="2425" spans="1:17" hidden="1" x14ac:dyDescent="0.3">
      <c r="A2425" t="s">
        <v>5011</v>
      </c>
      <c r="B2425" t="s">
        <v>5012</v>
      </c>
      <c r="C2425" t="str">
        <f>IFERROR(VLOOKUP(Table1[[#This Row],[Ticker]],[1]!Table2[[Symbol]:[Industry]],2,FALSE),"-")</f>
        <v>-</v>
      </c>
      <c r="D2425" t="s">
        <v>133</v>
      </c>
      <c r="E2425">
        <v>195.4769057</v>
      </c>
      <c r="F2425">
        <v>108.1</v>
      </c>
      <c r="G2425">
        <v>21.873053553812099</v>
      </c>
      <c r="H2425">
        <v>6.7831512857918401</v>
      </c>
      <c r="I2425">
        <v>-6.6163661572915098</v>
      </c>
      <c r="J2425">
        <v>-1.10801226662561</v>
      </c>
      <c r="K2425">
        <v>103.12440632259199</v>
      </c>
      <c r="L2425">
        <v>94.643735171871299</v>
      </c>
      <c r="M2425">
        <v>49.197872796446497</v>
      </c>
      <c r="N2425">
        <v>1.9217245411561299</v>
      </c>
      <c r="O2425">
        <v>15.5874190564292</v>
      </c>
      <c r="P2425">
        <v>72.408293460924995</v>
      </c>
      <c r="Q2425">
        <v>2.0073720815328999E-2</v>
      </c>
    </row>
    <row r="2426" spans="1:17" hidden="1" x14ac:dyDescent="0.3">
      <c r="A2426" t="s">
        <v>5013</v>
      </c>
      <c r="B2426" t="s">
        <v>5014</v>
      </c>
      <c r="C2426" t="str">
        <f>IFERROR(VLOOKUP(Table1[[#This Row],[Ticker]],[1]!Table2[[Symbol]:[Industry]],2,FALSE),"-")</f>
        <v>-</v>
      </c>
      <c r="E2426">
        <v>195.45078703999999</v>
      </c>
      <c r="F2426">
        <v>485.2</v>
      </c>
      <c r="G2426">
        <v>-11.061227727578199</v>
      </c>
      <c r="H2426">
        <v>-1.8344494169960399</v>
      </c>
      <c r="I2426">
        <v>-37.288697251279402</v>
      </c>
      <c r="J2426">
        <v>-0.60432699585893801</v>
      </c>
      <c r="K2426">
        <v>495.36298497595902</v>
      </c>
      <c r="L2426">
        <v>497.72795753544898</v>
      </c>
      <c r="M2426">
        <v>45.6582363221439</v>
      </c>
      <c r="N2426">
        <v>1.1604919053549101</v>
      </c>
      <c r="O2426">
        <v>42.827699917559698</v>
      </c>
      <c r="P2426">
        <v>25.862516212710698</v>
      </c>
    </row>
    <row r="2427" spans="1:17" hidden="1" x14ac:dyDescent="0.3">
      <c r="A2427" t="s">
        <v>5015</v>
      </c>
      <c r="B2427" t="s">
        <v>5016</v>
      </c>
      <c r="C2427" t="str">
        <f>IFERROR(VLOOKUP(Table1[[#This Row],[Ticker]],[1]!Table2[[Symbol]:[Industry]],2,FALSE),"-")</f>
        <v>-</v>
      </c>
      <c r="D2427" t="s">
        <v>924</v>
      </c>
      <c r="E2427">
        <v>194.96700000000001</v>
      </c>
      <c r="F2427">
        <v>156.6</v>
      </c>
      <c r="G2427">
        <v>52.063565345600402</v>
      </c>
      <c r="H2427">
        <v>-2.38133651027489</v>
      </c>
      <c r="I2427">
        <v>19.4590753158725</v>
      </c>
      <c r="J2427">
        <v>3.8237293458292698</v>
      </c>
      <c r="K2427">
        <v>127.304918452713</v>
      </c>
      <c r="L2427">
        <v>116.30415125011</v>
      </c>
      <c r="M2427">
        <v>80.925095434989899</v>
      </c>
      <c r="N2427">
        <v>2.5783857849112102</v>
      </c>
      <c r="O2427">
        <v>3.1289910600255499</v>
      </c>
      <c r="P2427">
        <v>82.858477347033997</v>
      </c>
      <c r="Q2427">
        <v>-1.427515614373E-3</v>
      </c>
    </row>
    <row r="2428" spans="1:17" hidden="1" x14ac:dyDescent="0.3">
      <c r="A2428" t="s">
        <v>5017</v>
      </c>
      <c r="B2428" t="s">
        <v>5018</v>
      </c>
      <c r="C2428" t="str">
        <f>IFERROR(VLOOKUP(Table1[[#This Row],[Ticker]],[1]!Table2[[Symbol]:[Industry]],2,FALSE),"-")</f>
        <v>-</v>
      </c>
      <c r="E2428">
        <v>194.7</v>
      </c>
      <c r="F2428">
        <v>129.80000000000001</v>
      </c>
      <c r="G2428">
        <v>202.46342891326501</v>
      </c>
      <c r="H2428">
        <v>1.5413285729239501</v>
      </c>
      <c r="I2428">
        <v>107.87167151262</v>
      </c>
      <c r="J2428">
        <v>2.7714509940610599</v>
      </c>
      <c r="K2428">
        <v>115.784543026911</v>
      </c>
      <c r="L2428">
        <v>80.924824538703007</v>
      </c>
      <c r="M2428">
        <v>100</v>
      </c>
      <c r="N2428">
        <v>2.5915261209378802</v>
      </c>
      <c r="O2428">
        <v>0</v>
      </c>
      <c r="P2428">
        <v>228.77406281661601</v>
      </c>
    </row>
    <row r="2429" spans="1:17" hidden="1" x14ac:dyDescent="0.3">
      <c r="A2429" t="s">
        <v>5019</v>
      </c>
      <c r="B2429" t="s">
        <v>5020</v>
      </c>
      <c r="C2429" t="str">
        <f>IFERROR(VLOOKUP(Table1[[#This Row],[Ticker]],[1]!Table2[[Symbol]:[Industry]],2,FALSE),"-")</f>
        <v>-</v>
      </c>
      <c r="D2429" t="s">
        <v>686</v>
      </c>
      <c r="E2429">
        <v>194.51249999999999</v>
      </c>
      <c r="F2429">
        <v>103.74</v>
      </c>
      <c r="G2429">
        <v>-29.130306034497799</v>
      </c>
      <c r="H2429">
        <v>9.4388995673869207</v>
      </c>
      <c r="I2429">
        <v>-4.6369569769730896</v>
      </c>
      <c r="J2429">
        <v>2.6349612714352202</v>
      </c>
      <c r="K2429">
        <v>99.986917805064706</v>
      </c>
      <c r="L2429">
        <v>94.586181497862597</v>
      </c>
      <c r="M2429">
        <v>33.190973966184202</v>
      </c>
      <c r="N2429">
        <v>0.79508201617486896</v>
      </c>
      <c r="O2429">
        <v>20.445344129554599</v>
      </c>
      <c r="P2429">
        <v>51.224489795918302</v>
      </c>
      <c r="Q2429">
        <v>-8.3100459437785004E-2</v>
      </c>
    </row>
    <row r="2430" spans="1:17" hidden="1" x14ac:dyDescent="0.3">
      <c r="A2430" t="s">
        <v>5021</v>
      </c>
      <c r="B2430" t="s">
        <v>5022</v>
      </c>
      <c r="C2430" t="str">
        <f>IFERROR(VLOOKUP(Table1[[#This Row],[Ticker]],[1]!Table2[[Symbol]:[Industry]],2,FALSE),"-")</f>
        <v>-</v>
      </c>
      <c r="D2430" t="s">
        <v>416</v>
      </c>
      <c r="E2430">
        <v>194.42543329</v>
      </c>
      <c r="F2430">
        <v>11.11</v>
      </c>
      <c r="G2430">
        <v>123.35228744496401</v>
      </c>
      <c r="H2430">
        <v>5.5182297226246604</v>
      </c>
      <c r="I2430">
        <v>-19.070379939347202</v>
      </c>
      <c r="J2430">
        <v>13.157211983994101</v>
      </c>
      <c r="K2430">
        <v>9.1519208480476202</v>
      </c>
      <c r="L2430">
        <v>8.3502513317630402</v>
      </c>
      <c r="M2430">
        <v>87.863177193029003</v>
      </c>
      <c r="N2430">
        <v>1.75885727666549</v>
      </c>
      <c r="O2430">
        <v>45.814581458145803</v>
      </c>
      <c r="P2430">
        <v>155.402298850574</v>
      </c>
      <c r="Q2430">
        <v>0.13776749485720099</v>
      </c>
    </row>
    <row r="2431" spans="1:17" hidden="1" x14ac:dyDescent="0.3">
      <c r="A2431" t="s">
        <v>5023</v>
      </c>
      <c r="B2431" t="s">
        <v>5024</v>
      </c>
      <c r="C2431" t="str">
        <f>IFERROR(VLOOKUP(Table1[[#This Row],[Ticker]],[1]!Table2[[Symbol]:[Industry]],2,FALSE),"-")</f>
        <v>-</v>
      </c>
      <c r="D2431" t="s">
        <v>54</v>
      </c>
      <c r="E2431">
        <v>194.39057769999999</v>
      </c>
      <c r="F2431">
        <v>16.190000000000001</v>
      </c>
      <c r="G2431">
        <v>-87.204353710113494</v>
      </c>
      <c r="H2431">
        <v>-14.8140709917124</v>
      </c>
      <c r="I2431">
        <v>-56.503899665970302</v>
      </c>
      <c r="J2431">
        <v>0.18305596072857699</v>
      </c>
      <c r="K2431">
        <v>18.811435313433801</v>
      </c>
      <c r="L2431">
        <v>22.9248312402298</v>
      </c>
      <c r="M2431">
        <v>36.215803826745898</v>
      </c>
      <c r="N2431">
        <v>1.11340602285395</v>
      </c>
      <c r="O2431">
        <v>187.21432983323001</v>
      </c>
      <c r="P2431">
        <v>1.1875</v>
      </c>
    </row>
    <row r="2432" spans="1:17" hidden="1" x14ac:dyDescent="0.3">
      <c r="A2432" t="s">
        <v>5025</v>
      </c>
      <c r="B2432" t="s">
        <v>5026</v>
      </c>
      <c r="C2432" t="str">
        <f>IFERROR(VLOOKUP(Table1[[#This Row],[Ticker]],[1]!Table2[[Symbol]:[Industry]],2,FALSE),"-")</f>
        <v>-</v>
      </c>
      <c r="D2432" t="s">
        <v>167</v>
      </c>
      <c r="E2432">
        <v>194.28051500000001</v>
      </c>
      <c r="F2432">
        <v>211.9</v>
      </c>
      <c r="G2432">
        <v>36.564077856834203</v>
      </c>
      <c r="H2432">
        <v>-5.7494327551777298</v>
      </c>
      <c r="I2432">
        <v>10.390164611072599</v>
      </c>
      <c r="J2432">
        <v>1.82900776477085</v>
      </c>
      <c r="K2432">
        <v>216.098520070191</v>
      </c>
      <c r="L2432">
        <v>191.32013673217</v>
      </c>
      <c r="M2432">
        <v>45.829387573706001</v>
      </c>
      <c r="N2432">
        <v>0.35061477077245501</v>
      </c>
      <c r="O2432">
        <v>38.744690891930098</v>
      </c>
      <c r="P2432">
        <v>73.688524590163894</v>
      </c>
      <c r="Q2432">
        <v>0.100915259939585</v>
      </c>
    </row>
    <row r="2433" spans="1:17" hidden="1" x14ac:dyDescent="0.3">
      <c r="A2433" t="s">
        <v>5027</v>
      </c>
      <c r="B2433" t="s">
        <v>5028</v>
      </c>
      <c r="C2433" t="str">
        <f>IFERROR(VLOOKUP(Table1[[#This Row],[Ticker]],[1]!Table2[[Symbol]:[Industry]],2,FALSE),"-")</f>
        <v>-</v>
      </c>
      <c r="D2433" t="s">
        <v>1685</v>
      </c>
      <c r="E2433">
        <v>194.08032829000001</v>
      </c>
      <c r="F2433">
        <v>36.729999999999997</v>
      </c>
      <c r="G2433">
        <v>-33.604929713547101</v>
      </c>
      <c r="H2433">
        <v>-11.6083318953219</v>
      </c>
      <c r="I2433">
        <v>-29.4673484704233</v>
      </c>
      <c r="J2433">
        <v>-7.3857396077279498</v>
      </c>
      <c r="K2433">
        <v>39.103306364455001</v>
      </c>
      <c r="L2433">
        <v>38.965673254596503</v>
      </c>
      <c r="M2433">
        <v>23.819526675324401</v>
      </c>
      <c r="N2433">
        <v>0.45790634999983798</v>
      </c>
      <c r="O2433">
        <v>63.463109175061199</v>
      </c>
      <c r="P2433">
        <v>8.0294117647058592</v>
      </c>
    </row>
    <row r="2434" spans="1:17" hidden="1" x14ac:dyDescent="0.3">
      <c r="A2434" t="s">
        <v>5029</v>
      </c>
      <c r="B2434" t="s">
        <v>5030</v>
      </c>
      <c r="C2434" t="str">
        <f>IFERROR(VLOOKUP(Table1[[#This Row],[Ticker]],[1]!Table2[[Symbol]:[Industry]],2,FALSE),"-")</f>
        <v>-</v>
      </c>
      <c r="D2434" t="s">
        <v>296</v>
      </c>
      <c r="E2434">
        <v>193.1851116</v>
      </c>
      <c r="F2434">
        <v>39.26</v>
      </c>
      <c r="G2434">
        <v>33.169366096649703</v>
      </c>
      <c r="H2434">
        <v>-0.75542488436327104</v>
      </c>
      <c r="I2434">
        <v>-18.146734619150099</v>
      </c>
      <c r="J2434">
        <v>-0.26002133747992201</v>
      </c>
      <c r="K2434">
        <v>39.218723994726702</v>
      </c>
      <c r="L2434">
        <v>35.087127724186601</v>
      </c>
      <c r="M2434">
        <v>45.141875064523298</v>
      </c>
      <c r="N2434">
        <v>2.4984964887034899</v>
      </c>
      <c r="O2434">
        <v>19.460010188487001</v>
      </c>
      <c r="P2434">
        <v>84.7529411764705</v>
      </c>
      <c r="Q2434">
        <v>8.7458418762680998E-2</v>
      </c>
    </row>
    <row r="2435" spans="1:17" hidden="1" x14ac:dyDescent="0.3">
      <c r="A2435" t="s">
        <v>5031</v>
      </c>
      <c r="B2435" t="s">
        <v>5032</v>
      </c>
      <c r="C2435" t="str">
        <f>IFERROR(VLOOKUP(Table1[[#This Row],[Ticker]],[1]!Table2[[Symbol]:[Industry]],2,FALSE),"-")</f>
        <v>-</v>
      </c>
      <c r="D2435" t="s">
        <v>628</v>
      </c>
      <c r="E2435">
        <v>193.08358067500001</v>
      </c>
      <c r="F2435">
        <v>121.75</v>
      </c>
      <c r="G2435">
        <v>5.0978928100873997</v>
      </c>
      <c r="H2435">
        <v>-11.835488336519701</v>
      </c>
      <c r="I2435">
        <v>-5.8489277737558902</v>
      </c>
      <c r="J2435">
        <v>-3.7766091635124499</v>
      </c>
      <c r="K2435">
        <v>121.801472169566</v>
      </c>
      <c r="L2435">
        <v>115.381853658297</v>
      </c>
      <c r="M2435">
        <v>50.479957558628399</v>
      </c>
      <c r="N2435">
        <v>0.21715495141980001</v>
      </c>
      <c r="O2435">
        <v>33.0513347022587</v>
      </c>
      <c r="P2435">
        <v>42.397660818713398</v>
      </c>
      <c r="Q2435">
        <v>7.2424890585357005E-2</v>
      </c>
    </row>
    <row r="2436" spans="1:17" hidden="1" x14ac:dyDescent="0.3">
      <c r="A2436" t="s">
        <v>5033</v>
      </c>
      <c r="B2436" t="s">
        <v>5034</v>
      </c>
      <c r="C2436" t="str">
        <f>IFERROR(VLOOKUP(Table1[[#This Row],[Ticker]],[1]!Table2[[Symbol]:[Industry]],2,FALSE),"-")</f>
        <v>-</v>
      </c>
      <c r="D2436" t="s">
        <v>133</v>
      </c>
      <c r="E2436">
        <v>192.9624</v>
      </c>
      <c r="F2436">
        <v>217.3</v>
      </c>
      <c r="G2436">
        <v>122.316368384979</v>
      </c>
      <c r="H2436">
        <v>26.9448460587931</v>
      </c>
      <c r="I2436">
        <v>133.78076028001601</v>
      </c>
      <c r="J2436">
        <v>0.50889231549416103</v>
      </c>
      <c r="K2436">
        <v>163.42764900888201</v>
      </c>
      <c r="M2436">
        <v>84.7393267445905</v>
      </c>
      <c r="N2436">
        <v>0.81212121212121202</v>
      </c>
      <c r="O2436">
        <v>4.8780487804878003</v>
      </c>
      <c r="P2436">
        <v>156.55253837071999</v>
      </c>
    </row>
    <row r="2437" spans="1:17" hidden="1" x14ac:dyDescent="0.3">
      <c r="A2437" t="s">
        <v>5035</v>
      </c>
      <c r="B2437" t="s">
        <v>5036</v>
      </c>
      <c r="C2437" t="str">
        <f>IFERROR(VLOOKUP(Table1[[#This Row],[Ticker]],[1]!Table2[[Symbol]:[Industry]],2,FALSE),"-")</f>
        <v>-</v>
      </c>
      <c r="D2437" t="s">
        <v>287</v>
      </c>
      <c r="E2437">
        <v>192.94594749999999</v>
      </c>
      <c r="F2437">
        <v>21.29</v>
      </c>
      <c r="G2437">
        <v>-32.315048914387702</v>
      </c>
      <c r="H2437">
        <v>-9.5828300392020491</v>
      </c>
      <c r="I2437">
        <v>-22.200463070105599</v>
      </c>
      <c r="J2437">
        <v>-0.18206311998680699</v>
      </c>
      <c r="K2437">
        <v>21.314736686262101</v>
      </c>
      <c r="L2437">
        <v>21.2843747140682</v>
      </c>
      <c r="M2437">
        <v>48.971601963301602</v>
      </c>
      <c r="N2437">
        <v>0.708717290892384</v>
      </c>
      <c r="O2437">
        <v>35.744480976984498</v>
      </c>
      <c r="P2437">
        <v>20.554926387315898</v>
      </c>
      <c r="Q2437">
        <v>2.6222522715467E-2</v>
      </c>
    </row>
    <row r="2438" spans="1:17" hidden="1" x14ac:dyDescent="0.3">
      <c r="A2438" t="s">
        <v>5037</v>
      </c>
      <c r="B2438" t="s">
        <v>5038</v>
      </c>
      <c r="C2438" t="str">
        <f>IFERROR(VLOOKUP(Table1[[#This Row],[Ticker]],[1]!Table2[[Symbol]:[Industry]],2,FALSE),"-")</f>
        <v>-</v>
      </c>
      <c r="D2438" t="s">
        <v>231</v>
      </c>
      <c r="E2438">
        <v>192.46844565000001</v>
      </c>
      <c r="F2438">
        <v>142.35</v>
      </c>
      <c r="G2438">
        <v>-34.826058067874598</v>
      </c>
      <c r="H2438">
        <v>-7.0693932110434599</v>
      </c>
      <c r="I2438">
        <v>-28.730089558222002</v>
      </c>
      <c r="J2438">
        <v>-2.5673618908277498</v>
      </c>
      <c r="K2438">
        <v>140.172117526699</v>
      </c>
      <c r="L2438">
        <v>148.25871053058199</v>
      </c>
      <c r="M2438">
        <v>57.420198691154802</v>
      </c>
      <c r="N2438">
        <v>0.89492723114015704</v>
      </c>
      <c r="O2438">
        <v>44.011239901650796</v>
      </c>
      <c r="P2438">
        <v>20.635593220338901</v>
      </c>
      <c r="Q2438">
        <v>0.116024556720214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Row],[Ticker]],[1]!Table2[[Symbol]:[Industry]],2,FALSE),"-")</f>
        <v>-</v>
      </c>
      <c r="D2439" t="s">
        <v>548</v>
      </c>
      <c r="E2439">
        <v>192.23099999999999</v>
      </c>
      <c r="F2439">
        <v>79.5</v>
      </c>
      <c r="G2439">
        <v>-37.947846307484902</v>
      </c>
      <c r="H2439">
        <v>-1.80759066093849</v>
      </c>
      <c r="I2439">
        <v>-26.5521504934304</v>
      </c>
      <c r="J2439">
        <v>-0.31003456374772598</v>
      </c>
      <c r="K2439">
        <v>82.843650938521904</v>
      </c>
      <c r="L2439">
        <v>90.826321042444505</v>
      </c>
      <c r="M2439">
        <v>45.847282822018101</v>
      </c>
      <c r="N2439">
        <v>1.04289849693043</v>
      </c>
      <c r="O2439">
        <v>50.314465408804999</v>
      </c>
      <c r="P2439">
        <v>16.911764705882302</v>
      </c>
      <c r="Q2439">
        <v>1.0432313097736E-2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Row],[Ticker]],[1]!Table2[[Symbol]:[Industry]],2,FALSE),"-")</f>
        <v>-</v>
      </c>
      <c r="E2440">
        <v>192.147066</v>
      </c>
      <c r="F2440">
        <v>180</v>
      </c>
      <c r="G2440">
        <v>-67.525526130652594</v>
      </c>
      <c r="H2440">
        <v>10.209587747316</v>
      </c>
      <c r="I2440">
        <v>-21.169427020022301</v>
      </c>
      <c r="J2440">
        <v>-7.7435683726157203</v>
      </c>
      <c r="K2440">
        <v>170.91895285755999</v>
      </c>
      <c r="L2440">
        <v>195.952439389456</v>
      </c>
      <c r="M2440">
        <v>55.103704729956704</v>
      </c>
      <c r="N2440">
        <v>2.8983491110598001</v>
      </c>
      <c r="O2440">
        <v>70.1111111111111</v>
      </c>
      <c r="P2440">
        <v>22.282608695652101</v>
      </c>
      <c r="Q2440">
        <v>5.9250401772175998E-2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Row],[Ticker]],[1]!Table2[[Symbol]:[Industry]],2,FALSE),"-")</f>
        <v>-</v>
      </c>
      <c r="D2441" t="s">
        <v>471</v>
      </c>
      <c r="E2441">
        <v>192.03802648800001</v>
      </c>
      <c r="F2441">
        <v>66.22</v>
      </c>
      <c r="G2441">
        <v>-22.841883903350201</v>
      </c>
      <c r="H2441">
        <v>3.4224511483514699</v>
      </c>
      <c r="I2441">
        <v>-24.812251525647799</v>
      </c>
      <c r="J2441">
        <v>4.8079109218366902</v>
      </c>
      <c r="K2441">
        <v>62.190485700689202</v>
      </c>
      <c r="L2441">
        <v>63.453300885827801</v>
      </c>
      <c r="M2441">
        <v>71.479400276510901</v>
      </c>
      <c r="N2441">
        <v>1.60521789904599</v>
      </c>
      <c r="O2441">
        <v>21.7909996979764</v>
      </c>
      <c r="P2441">
        <v>26.615678776290601</v>
      </c>
      <c r="Q2441">
        <v>-8.8591138794700001E-4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Row],[Ticker]],[1]!Table2[[Symbol]:[Industry]],2,FALSE),"-")</f>
        <v>-</v>
      </c>
      <c r="D2442" t="s">
        <v>68</v>
      </c>
      <c r="E2442">
        <v>191.97142794999999</v>
      </c>
      <c r="F2442">
        <v>33.729999999999997</v>
      </c>
      <c r="G2442">
        <v>-67.445014357102394</v>
      </c>
      <c r="H2442">
        <v>-7.8073875613259602</v>
      </c>
      <c r="I2442">
        <v>-60.222760226936202</v>
      </c>
      <c r="J2442">
        <v>-3.7236226592058101</v>
      </c>
      <c r="K2442">
        <v>36.001578463756502</v>
      </c>
      <c r="L2442">
        <v>43.623329711203397</v>
      </c>
      <c r="M2442">
        <v>45.675665619117602</v>
      </c>
      <c r="N2442">
        <v>0.32970721750995402</v>
      </c>
      <c r="O2442">
        <v>101.600948710346</v>
      </c>
      <c r="P2442">
        <v>12.4333333333333</v>
      </c>
      <c r="Q2442">
        <v>-4.8050614455820003E-3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Row],[Ticker]],[1]!Table2[[Symbol]:[Industry]],2,FALSE),"-")</f>
        <v>-</v>
      </c>
      <c r="D2443" t="s">
        <v>60</v>
      </c>
      <c r="E2443">
        <v>191.58059738399999</v>
      </c>
      <c r="F2443">
        <v>121.22</v>
      </c>
      <c r="G2443">
        <v>-3.3070824066480702</v>
      </c>
      <c r="H2443">
        <v>-4.7810389099772896</v>
      </c>
      <c r="I2443">
        <v>-18.830400424154298</v>
      </c>
      <c r="J2443">
        <v>5.5152150888812397</v>
      </c>
      <c r="K2443">
        <v>115.280860172762</v>
      </c>
      <c r="L2443">
        <v>107.29505376542301</v>
      </c>
      <c r="M2443">
        <v>64.954385407599702</v>
      </c>
      <c r="N2443">
        <v>0.46929412715549101</v>
      </c>
      <c r="O2443">
        <v>9.2641478303910194</v>
      </c>
      <c r="P2443">
        <v>49.285714285714199</v>
      </c>
      <c r="Q2443">
        <v>-4.917092448719E-3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Row],[Ticker]],[1]!Table2[[Symbol]:[Industry]],2,FALSE),"-")</f>
        <v>-</v>
      </c>
      <c r="D2444" t="s">
        <v>628</v>
      </c>
      <c r="E2444">
        <v>191.2203537</v>
      </c>
      <c r="F2444">
        <v>57.71</v>
      </c>
      <c r="G2444">
        <v>-73.317061818869007</v>
      </c>
      <c r="H2444">
        <v>-10.632387561325899</v>
      </c>
      <c r="I2444">
        <v>-52.423310694088798</v>
      </c>
      <c r="J2444">
        <v>-3.8971803944261199</v>
      </c>
      <c r="K2444">
        <v>62.952597887983003</v>
      </c>
      <c r="L2444">
        <v>93.794051523021594</v>
      </c>
      <c r="M2444">
        <v>31.227659431245101</v>
      </c>
      <c r="N2444">
        <v>1.2025833387885201</v>
      </c>
      <c r="O2444">
        <v>129.856177438918</v>
      </c>
      <c r="P2444">
        <v>0.97987751531058898</v>
      </c>
      <c r="Q2444">
        <v>0.17644667294084099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Row],[Ticker]],[1]!Table2[[Symbol]:[Industry]],2,FALSE),"-")</f>
        <v>-</v>
      </c>
      <c r="D2445" t="s">
        <v>124</v>
      </c>
      <c r="E2445">
        <v>190.97708</v>
      </c>
      <c r="F2445">
        <v>267.39999999999998</v>
      </c>
      <c r="G2445">
        <v>124.651355772858</v>
      </c>
      <c r="H2445">
        <v>0.23681395958659299</v>
      </c>
      <c r="I2445">
        <v>-14.1685311649392</v>
      </c>
      <c r="J2445">
        <v>-8.1688110963881808</v>
      </c>
      <c r="K2445">
        <v>277.85059975969602</v>
      </c>
      <c r="L2445">
        <v>238.02743212091599</v>
      </c>
      <c r="M2445">
        <v>40.757569245320099</v>
      </c>
      <c r="N2445">
        <v>0.73955555555555497</v>
      </c>
      <c r="O2445">
        <v>56.301421091997</v>
      </c>
      <c r="P2445">
        <v>163.44827586206799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Row],[Ticker]],[1]!Table2[[Symbol]:[Industry]],2,FALSE),"-")</f>
        <v>-</v>
      </c>
      <c r="D2446" t="s">
        <v>1147</v>
      </c>
      <c r="E2446">
        <v>190.96501092899999</v>
      </c>
      <c r="F2446">
        <v>19.91</v>
      </c>
      <c r="G2446">
        <v>-20.687291728283899</v>
      </c>
      <c r="H2446">
        <v>-1.97363504623538</v>
      </c>
      <c r="I2446">
        <v>-37.525853658798098</v>
      </c>
      <c r="J2446">
        <v>7.2388634544937496</v>
      </c>
      <c r="K2446">
        <v>19.686166917324002</v>
      </c>
      <c r="L2446">
        <v>21.179439843742699</v>
      </c>
      <c r="M2446">
        <v>65.026408364339105</v>
      </c>
      <c r="N2446">
        <v>1.42714090102033</v>
      </c>
      <c r="O2446">
        <v>47.664490205926597</v>
      </c>
      <c r="P2446">
        <v>17.117647058823501</v>
      </c>
      <c r="Q2446">
        <v>3.0671570365070002E-3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Row],[Ticker]],[1]!Table2[[Symbol]:[Industry]],2,FALSE),"-")</f>
        <v>-</v>
      </c>
      <c r="D2447" t="s">
        <v>287</v>
      </c>
      <c r="E2447">
        <v>190.83659863</v>
      </c>
      <c r="F2447">
        <v>145.30000000000001</v>
      </c>
      <c r="G2447">
        <v>-60.860183452899797</v>
      </c>
      <c r="H2447">
        <v>-9.25763027977254</v>
      </c>
      <c r="I2447">
        <v>-46.1789452219233</v>
      </c>
      <c r="J2447">
        <v>-1.8574375539819299</v>
      </c>
      <c r="K2447">
        <v>152.42191163419699</v>
      </c>
      <c r="L2447">
        <v>168.984258145544</v>
      </c>
      <c r="M2447">
        <v>40.438564036139603</v>
      </c>
      <c r="N2447">
        <v>0.77701137479793403</v>
      </c>
      <c r="O2447">
        <v>83.069511355815493</v>
      </c>
      <c r="P2447">
        <v>3.7857142857142998</v>
      </c>
      <c r="Q2447">
        <v>-2.9604175067310001E-2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Row],[Ticker]],[1]!Table2[[Symbol]:[Industry]],2,FALSE),"-")</f>
        <v>-</v>
      </c>
      <c r="D2448" t="s">
        <v>118</v>
      </c>
      <c r="E2448">
        <v>190.54446508800001</v>
      </c>
      <c r="F2448">
        <v>89.28</v>
      </c>
      <c r="G2448">
        <v>-6.2299345085956999</v>
      </c>
      <c r="H2448">
        <v>-8.5914952894155991</v>
      </c>
      <c r="I2448">
        <v>-49.962521078080101</v>
      </c>
      <c r="J2448">
        <v>-3.2064584749935201</v>
      </c>
      <c r="K2448">
        <v>89.396135526491193</v>
      </c>
      <c r="L2448">
        <v>90.842913987871796</v>
      </c>
      <c r="M2448">
        <v>40.566187460407299</v>
      </c>
      <c r="N2448">
        <v>0.43559462493798001</v>
      </c>
      <c r="O2448">
        <v>78.987455197132604</v>
      </c>
      <c r="P2448">
        <v>33.055141579731703</v>
      </c>
      <c r="Q2448">
        <v>4.5814813147784003E-2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Row],[Ticker]],[1]!Table2[[Symbol]:[Industry]],2,FALSE),"-")</f>
        <v>-</v>
      </c>
      <c r="D2449" t="s">
        <v>258</v>
      </c>
      <c r="E2449">
        <v>190.53299999999999</v>
      </c>
      <c r="F2449">
        <v>90.73</v>
      </c>
      <c r="G2449">
        <v>-71.205866214312906</v>
      </c>
      <c r="H2449">
        <v>-8.6089068697429596</v>
      </c>
      <c r="I2449">
        <v>-45.454272601046902</v>
      </c>
      <c r="J2449">
        <v>4.7704047967417802</v>
      </c>
      <c r="K2449">
        <v>98.533119915897899</v>
      </c>
      <c r="L2449">
        <v>118.40784354769799</v>
      </c>
      <c r="M2449">
        <v>60.099939835149499</v>
      </c>
      <c r="N2449">
        <v>0.469797802884593</v>
      </c>
      <c r="O2449">
        <v>88.416179874352395</v>
      </c>
      <c r="P2449">
        <v>16.454883840328598</v>
      </c>
      <c r="Q2449">
        <v>0.152180183506295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Row],[Ticker]],[1]!Table2[[Symbol]:[Industry]],2,FALSE),"-")</f>
        <v>-</v>
      </c>
      <c r="D2450" t="s">
        <v>54</v>
      </c>
      <c r="E2450">
        <v>190.47255053999999</v>
      </c>
      <c r="F2450">
        <v>162.6</v>
      </c>
      <c r="G2450">
        <v>-67.183361176077497</v>
      </c>
      <c r="H2450">
        <v>36.6192920252373</v>
      </c>
      <c r="I2450">
        <v>-37.417670579741298</v>
      </c>
      <c r="J2450">
        <v>7.7740622186207702</v>
      </c>
      <c r="K2450">
        <v>183.70828699252601</v>
      </c>
      <c r="L2450">
        <v>158.11811067752299</v>
      </c>
      <c r="M2450">
        <v>94.404613840939007</v>
      </c>
      <c r="N2450">
        <v>0.73983739837398299</v>
      </c>
      <c r="O2450">
        <v>72.201722017220106</v>
      </c>
      <c r="P2450">
        <v>47.016274864376101</v>
      </c>
    </row>
    <row r="2451" spans="1:17" hidden="1" x14ac:dyDescent="0.3">
      <c r="A2451" t="s">
        <v>5063</v>
      </c>
      <c r="B2451" t="s">
        <v>4606</v>
      </c>
      <c r="C2451" t="str">
        <f>IFERROR(VLOOKUP(Table1[[#This Row],[Ticker]],[1]!Table2[[Symbol]:[Industry]],2,FALSE),"-")</f>
        <v>-</v>
      </c>
      <c r="D2451" t="s">
        <v>400</v>
      </c>
      <c r="E2451">
        <v>190.35965999999999</v>
      </c>
      <c r="F2451">
        <v>15.1</v>
      </c>
      <c r="G2451">
        <v>99.399381044332799</v>
      </c>
      <c r="H2451">
        <v>35.953577350954703</v>
      </c>
      <c r="I2451">
        <v>19.2567775298755</v>
      </c>
      <c r="J2451">
        <v>4.2277415577348103</v>
      </c>
      <c r="K2451">
        <v>12.4503269657276</v>
      </c>
      <c r="L2451">
        <v>10.6466780955727</v>
      </c>
      <c r="M2451">
        <v>56.279188421311403</v>
      </c>
      <c r="N2451">
        <v>3.9653621744813501</v>
      </c>
      <c r="O2451">
        <v>22.251655629139002</v>
      </c>
      <c r="P2451">
        <v>128.44175491679201</v>
      </c>
      <c r="Q2451">
        <v>3.0650109475319999E-3</v>
      </c>
    </row>
    <row r="2452" spans="1:17" hidden="1" x14ac:dyDescent="0.3">
      <c r="A2452" t="s">
        <v>5064</v>
      </c>
      <c r="B2452" t="s">
        <v>5065</v>
      </c>
      <c r="C2452" t="str">
        <f>IFERROR(VLOOKUP(Table1[[#This Row],[Ticker]],[1]!Table2[[Symbol]:[Industry]],2,FALSE),"-")</f>
        <v>-</v>
      </c>
      <c r="D2452" t="s">
        <v>1324</v>
      </c>
      <c r="E2452">
        <v>190.17359999999999</v>
      </c>
      <c r="F2452">
        <v>439.2</v>
      </c>
      <c r="G2452">
        <v>313.32900573628899</v>
      </c>
      <c r="H2452">
        <v>36.522088918188402</v>
      </c>
      <c r="I2452">
        <v>0.732705360108312</v>
      </c>
      <c r="J2452">
        <v>18.5176301477692</v>
      </c>
      <c r="K2452">
        <v>369.55193343709101</v>
      </c>
      <c r="L2452">
        <v>313.12794690748802</v>
      </c>
      <c r="M2452">
        <v>66.896856092104699</v>
      </c>
      <c r="N2452">
        <v>1.1574423575424</v>
      </c>
      <c r="O2452">
        <v>23.246812386156599</v>
      </c>
      <c r="P2452">
        <v>508.31024930747901</v>
      </c>
    </row>
    <row r="2453" spans="1:17" hidden="1" x14ac:dyDescent="0.3">
      <c r="A2453" t="s">
        <v>5066</v>
      </c>
      <c r="B2453" t="s">
        <v>5067</v>
      </c>
      <c r="C2453" t="str">
        <f>IFERROR(VLOOKUP(Table1[[#This Row],[Ticker]],[1]!Table2[[Symbol]:[Industry]],2,FALSE),"-")</f>
        <v>-</v>
      </c>
      <c r="E2453">
        <v>190.03200000000001</v>
      </c>
      <c r="F2453">
        <v>185</v>
      </c>
      <c r="G2453">
        <v>-10.3231730883032</v>
      </c>
      <c r="H2453">
        <v>6.1783908817878297</v>
      </c>
      <c r="I2453">
        <v>-23.148596407321399</v>
      </c>
      <c r="J2453">
        <v>1.2158139558563601</v>
      </c>
      <c r="K2453">
        <v>177.84759730820599</v>
      </c>
      <c r="L2453">
        <v>178.69347600258601</v>
      </c>
      <c r="M2453">
        <v>60.519647247409701</v>
      </c>
      <c r="N2453">
        <v>0.85606060606060597</v>
      </c>
      <c r="O2453">
        <v>45.351351351351298</v>
      </c>
      <c r="P2453">
        <v>28.4722222222222</v>
      </c>
    </row>
    <row r="2454" spans="1:17" hidden="1" x14ac:dyDescent="0.3">
      <c r="A2454" t="s">
        <v>5068</v>
      </c>
      <c r="B2454" t="s">
        <v>5069</v>
      </c>
      <c r="C2454" t="str">
        <f>IFERROR(VLOOKUP(Table1[[#This Row],[Ticker]],[1]!Table2[[Symbol]:[Industry]],2,FALSE),"-")</f>
        <v>-</v>
      </c>
      <c r="D2454" t="s">
        <v>1124</v>
      </c>
      <c r="E2454">
        <v>189.82715959999999</v>
      </c>
      <c r="F2454">
        <v>111.4</v>
      </c>
      <c r="G2454">
        <v>121.520289344703</v>
      </c>
      <c r="H2454">
        <v>-0.60219888208066297</v>
      </c>
      <c r="I2454">
        <v>11.3145733937257</v>
      </c>
      <c r="J2454">
        <v>-4.1806824063758796</v>
      </c>
      <c r="K2454">
        <v>110.270752386322</v>
      </c>
      <c r="L2454">
        <v>89.291944396633596</v>
      </c>
      <c r="M2454">
        <v>46.489174329999997</v>
      </c>
      <c r="N2454">
        <v>1.7461257526404099</v>
      </c>
      <c r="O2454">
        <v>16.696588868940701</v>
      </c>
      <c r="P2454">
        <v>189.35064935064901</v>
      </c>
    </row>
    <row r="2455" spans="1:17" hidden="1" x14ac:dyDescent="0.3">
      <c r="A2455" t="s">
        <v>5070</v>
      </c>
      <c r="B2455" t="s">
        <v>5071</v>
      </c>
      <c r="C2455" t="str">
        <f>IFERROR(VLOOKUP(Table1[[#This Row],[Ticker]],[1]!Table2[[Symbol]:[Industry]],2,FALSE),"-")</f>
        <v>-</v>
      </c>
      <c r="E2455">
        <v>189.79920000000001</v>
      </c>
      <c r="F2455">
        <v>181.8</v>
      </c>
      <c r="G2455">
        <v>-34.907918971223502</v>
      </c>
      <c r="H2455">
        <v>34.357007509622498</v>
      </c>
      <c r="I2455">
        <v>-16.708590186450301</v>
      </c>
      <c r="J2455">
        <v>-5.6054065014453798</v>
      </c>
      <c r="K2455">
        <v>167.189388208861</v>
      </c>
      <c r="L2455">
        <v>169.58744825552</v>
      </c>
      <c r="M2455">
        <v>42.7789742371125</v>
      </c>
      <c r="N2455">
        <v>0.68438046150656096</v>
      </c>
      <c r="O2455">
        <v>43.014301430143</v>
      </c>
      <c r="P2455">
        <v>58.086956521739097</v>
      </c>
    </row>
    <row r="2456" spans="1:17" hidden="1" x14ac:dyDescent="0.3">
      <c r="A2456" t="s">
        <v>5072</v>
      </c>
      <c r="B2456" t="s">
        <v>5073</v>
      </c>
      <c r="C2456" t="str">
        <f>IFERROR(VLOOKUP(Table1[[#This Row],[Ticker]],[1]!Table2[[Symbol]:[Industry]],2,FALSE),"-")</f>
        <v>-</v>
      </c>
      <c r="D2456" t="s">
        <v>303</v>
      </c>
      <c r="E2456">
        <v>189.7664082</v>
      </c>
      <c r="F2456">
        <v>135.69999999999999</v>
      </c>
      <c r="G2456">
        <v>62.1615883188719</v>
      </c>
      <c r="H2456">
        <v>-2.7780800367894298</v>
      </c>
      <c r="I2456">
        <v>25.994442994281901</v>
      </c>
      <c r="J2456">
        <v>-8.6549678428915406</v>
      </c>
      <c r="K2456">
        <v>130.63791395411201</v>
      </c>
      <c r="L2456">
        <v>100.200253076316</v>
      </c>
      <c r="M2456">
        <v>28.775632990973399</v>
      </c>
      <c r="N2456">
        <v>0.53412147090099404</v>
      </c>
      <c r="O2456">
        <v>18.901989683124501</v>
      </c>
      <c r="P2456">
        <v>120.650406504065</v>
      </c>
      <c r="Q2456">
        <v>0.15587424058912</v>
      </c>
    </row>
    <row r="2457" spans="1:17" hidden="1" x14ac:dyDescent="0.3">
      <c r="A2457" t="s">
        <v>5074</v>
      </c>
      <c r="B2457" t="s">
        <v>5075</v>
      </c>
      <c r="C2457" t="str">
        <f>IFERROR(VLOOKUP(Table1[[#This Row],[Ticker]],[1]!Table2[[Symbol]:[Industry]],2,FALSE),"-")</f>
        <v>-</v>
      </c>
      <c r="D2457" t="s">
        <v>368</v>
      </c>
      <c r="E2457">
        <v>189.54036300000001</v>
      </c>
      <c r="F2457">
        <v>270.95</v>
      </c>
      <c r="G2457">
        <v>-30.7374416634913</v>
      </c>
      <c r="H2457">
        <v>-3.6028743959537102</v>
      </c>
      <c r="I2457">
        <v>-19.273049768453799</v>
      </c>
      <c r="J2457">
        <v>-4.6096725475962401</v>
      </c>
      <c r="K2457">
        <v>270.40308230648202</v>
      </c>
      <c r="M2457">
        <v>51.218675931246899</v>
      </c>
      <c r="N2457">
        <v>0.556506849315068</v>
      </c>
      <c r="O2457">
        <v>16.626683890016601</v>
      </c>
      <c r="P2457">
        <v>34.800995024875597</v>
      </c>
    </row>
    <row r="2458" spans="1:17" hidden="1" x14ac:dyDescent="0.3">
      <c r="A2458" t="s">
        <v>5076</v>
      </c>
      <c r="B2458" t="s">
        <v>5077</v>
      </c>
      <c r="C2458" t="str">
        <f>IFERROR(VLOOKUP(Table1[[#This Row],[Ticker]],[1]!Table2[[Symbol]:[Industry]],2,FALSE),"-")</f>
        <v>-</v>
      </c>
      <c r="E2458">
        <v>189.476</v>
      </c>
      <c r="F2458">
        <v>187.6</v>
      </c>
      <c r="G2458">
        <v>998.38960590480303</v>
      </c>
      <c r="H2458">
        <v>-12.2026449493145</v>
      </c>
      <c r="I2458">
        <v>576.89417097103797</v>
      </c>
      <c r="J2458">
        <v>2.7607181337349398</v>
      </c>
      <c r="K2458">
        <v>170.59435341685599</v>
      </c>
      <c r="L2458">
        <v>89.640889032748106</v>
      </c>
      <c r="M2458">
        <v>50.049151150857099</v>
      </c>
      <c r="N2458">
        <v>0.564131534569983</v>
      </c>
      <c r="O2458">
        <v>11.993603411513799</v>
      </c>
      <c r="P2458">
        <v>1024.7002398081499</v>
      </c>
    </row>
    <row r="2459" spans="1:17" hidden="1" x14ac:dyDescent="0.3">
      <c r="A2459" t="s">
        <v>5078</v>
      </c>
      <c r="B2459" t="s">
        <v>5079</v>
      </c>
      <c r="C2459" t="str">
        <f>IFERROR(VLOOKUP(Table1[[#This Row],[Ticker]],[1]!Table2[[Symbol]:[Industry]],2,FALSE),"-")</f>
        <v>-</v>
      </c>
      <c r="D2459" t="s">
        <v>379</v>
      </c>
      <c r="E2459">
        <v>189.3528</v>
      </c>
      <c r="F2459">
        <v>112.71</v>
      </c>
      <c r="G2459">
        <v>68.858197265480896</v>
      </c>
      <c r="H2459">
        <v>18.621375879534199</v>
      </c>
      <c r="I2459">
        <v>19.652564674264799</v>
      </c>
      <c r="J2459">
        <v>5.9746146844561601</v>
      </c>
      <c r="K2459">
        <v>96.419785961888607</v>
      </c>
      <c r="L2459">
        <v>83.788352522848598</v>
      </c>
      <c r="M2459">
        <v>74.417648207389803</v>
      </c>
      <c r="N2459">
        <v>1.2975444109613401</v>
      </c>
      <c r="O2459">
        <v>5.5806938159879298</v>
      </c>
      <c r="P2459">
        <v>106.61778185151201</v>
      </c>
      <c r="Q2459">
        <v>0.132022014200635</v>
      </c>
    </row>
    <row r="2460" spans="1:17" hidden="1" x14ac:dyDescent="0.3">
      <c r="A2460" t="s">
        <v>5080</v>
      </c>
      <c r="B2460" t="s">
        <v>5081</v>
      </c>
      <c r="C2460" t="str">
        <f>IFERROR(VLOOKUP(Table1[[#This Row],[Ticker]],[1]!Table2[[Symbol]:[Industry]],2,FALSE),"-")</f>
        <v>-</v>
      </c>
      <c r="D2460" t="s">
        <v>198</v>
      </c>
      <c r="E2460">
        <v>188.70660000000001</v>
      </c>
      <c r="F2460">
        <v>307.5</v>
      </c>
      <c r="G2460">
        <v>53.829963636192801</v>
      </c>
      <c r="H2460">
        <v>31.632829829978299</v>
      </c>
      <c r="I2460">
        <v>30.888355148085299</v>
      </c>
      <c r="J2460">
        <v>29.989224221513201</v>
      </c>
      <c r="K2460">
        <v>248.81755040413299</v>
      </c>
      <c r="L2460">
        <v>222.37929097410199</v>
      </c>
      <c r="M2460">
        <v>73.508518589064707</v>
      </c>
      <c r="N2460">
        <v>4.6227257079506403</v>
      </c>
      <c r="O2460">
        <v>10.0487804878048</v>
      </c>
      <c r="P2460">
        <v>110.616438356164</v>
      </c>
      <c r="Q2460">
        <v>8.2022295879889004E-2</v>
      </c>
    </row>
    <row r="2461" spans="1:17" hidden="1" x14ac:dyDescent="0.3">
      <c r="A2461" t="s">
        <v>5082</v>
      </c>
      <c r="B2461" t="s">
        <v>5083</v>
      </c>
      <c r="C2461" t="str">
        <f>IFERROR(VLOOKUP(Table1[[#This Row],[Ticker]],[1]!Table2[[Symbol]:[Industry]],2,FALSE),"-")</f>
        <v>-</v>
      </c>
      <c r="D2461" t="s">
        <v>1448</v>
      </c>
      <c r="E2461">
        <v>188.42070075999999</v>
      </c>
      <c r="F2461">
        <v>21.04</v>
      </c>
      <c r="G2461">
        <v>66.716889032429506</v>
      </c>
      <c r="H2461">
        <v>-17.973411119408802</v>
      </c>
      <c r="I2461">
        <v>-5.8306979668619601</v>
      </c>
      <c r="J2461">
        <v>-2.20226514018883</v>
      </c>
      <c r="K2461">
        <v>20.275014083885001</v>
      </c>
      <c r="L2461">
        <v>17.648461141161</v>
      </c>
      <c r="M2461">
        <v>15.2656817795369</v>
      </c>
      <c r="N2461">
        <v>0.40695328891231902</v>
      </c>
      <c r="O2461">
        <v>22.861216730037999</v>
      </c>
      <c r="P2461">
        <v>93.0275229357798</v>
      </c>
      <c r="Q2461">
        <v>-3.0822517596864999E-2</v>
      </c>
    </row>
    <row r="2462" spans="1:17" hidden="1" x14ac:dyDescent="0.3">
      <c r="A2462" t="s">
        <v>5084</v>
      </c>
      <c r="B2462" t="s">
        <v>5085</v>
      </c>
      <c r="C2462" t="str">
        <f>IFERROR(VLOOKUP(Table1[[#This Row],[Ticker]],[1]!Table2[[Symbol]:[Industry]],2,FALSE),"-")</f>
        <v>-</v>
      </c>
      <c r="D2462" t="s">
        <v>146</v>
      </c>
      <c r="E2462">
        <v>188.224733724</v>
      </c>
      <c r="F2462">
        <v>32.44</v>
      </c>
      <c r="G2462">
        <v>79.657620064903696</v>
      </c>
      <c r="H2462">
        <v>-11.110487825178099</v>
      </c>
      <c r="I2462">
        <v>46.949269213632299</v>
      </c>
      <c r="J2462">
        <v>6.6651897446898198</v>
      </c>
      <c r="K2462">
        <v>30.941453584747201</v>
      </c>
      <c r="L2462">
        <v>24.148160544124899</v>
      </c>
      <c r="M2462">
        <v>40.460320580710203</v>
      </c>
      <c r="N2462">
        <v>0.58698286580197501</v>
      </c>
      <c r="O2462">
        <v>26.448828606658399</v>
      </c>
      <c r="P2462">
        <v>121.433447098976</v>
      </c>
      <c r="Q2462">
        <v>8.9963827180107994E-2</v>
      </c>
    </row>
    <row r="2463" spans="1:17" hidden="1" x14ac:dyDescent="0.3">
      <c r="A2463" t="s">
        <v>5086</v>
      </c>
      <c r="B2463" t="s">
        <v>5087</v>
      </c>
      <c r="C2463" t="str">
        <f>IFERROR(VLOOKUP(Table1[[#This Row],[Ticker]],[1]!Table2[[Symbol]:[Industry]],2,FALSE),"-")</f>
        <v>-</v>
      </c>
      <c r="D2463" t="s">
        <v>628</v>
      </c>
      <c r="E2463">
        <v>187.87350000000001</v>
      </c>
      <c r="F2463">
        <v>75.3</v>
      </c>
      <c r="G2463">
        <v>-37.930352213209403</v>
      </c>
      <c r="H2463">
        <v>15.071852993801199</v>
      </c>
      <c r="I2463">
        <v>-24.989440099004799</v>
      </c>
      <c r="J2463">
        <v>12.4992273971245</v>
      </c>
      <c r="K2463">
        <v>69.146970219257597</v>
      </c>
      <c r="L2463">
        <v>75.130890945135604</v>
      </c>
      <c r="M2463">
        <v>61.902516826098903</v>
      </c>
      <c r="N2463">
        <v>0.96842341836161305</v>
      </c>
      <c r="O2463">
        <v>40.770252324037102</v>
      </c>
      <c r="P2463">
        <v>46.213592233009599</v>
      </c>
    </row>
    <row r="2464" spans="1:17" hidden="1" x14ac:dyDescent="0.3">
      <c r="A2464" t="s">
        <v>5088</v>
      </c>
      <c r="B2464" t="s">
        <v>5089</v>
      </c>
      <c r="C2464" t="str">
        <f>IFERROR(VLOOKUP(Table1[[#This Row],[Ticker]],[1]!Table2[[Symbol]:[Industry]],2,FALSE),"-")</f>
        <v>-</v>
      </c>
      <c r="D2464" t="s">
        <v>60</v>
      </c>
      <c r="E2464">
        <v>187.68113228299899</v>
      </c>
      <c r="F2464">
        <v>153.91</v>
      </c>
      <c r="G2464">
        <v>-14.943050690614999</v>
      </c>
      <c r="H2464">
        <v>-4.3878015740647998</v>
      </c>
      <c r="I2464">
        <v>-29.316928310063201</v>
      </c>
      <c r="J2464">
        <v>0.26890454679633702</v>
      </c>
      <c r="K2464">
        <v>155.773804761664</v>
      </c>
      <c r="L2464">
        <v>152.43637180826099</v>
      </c>
      <c r="M2464">
        <v>42.012391873882599</v>
      </c>
      <c r="N2464">
        <v>0.95524881521232197</v>
      </c>
      <c r="O2464">
        <v>32.285101682801603</v>
      </c>
      <c r="P2464">
        <v>30.2666102412187</v>
      </c>
      <c r="Q2464">
        <v>0.11711899283046499</v>
      </c>
    </row>
    <row r="2465" spans="1:17" hidden="1" x14ac:dyDescent="0.3">
      <c r="A2465" t="s">
        <v>5090</v>
      </c>
      <c r="B2465" t="s">
        <v>5091</v>
      </c>
      <c r="C2465" t="str">
        <f>IFERROR(VLOOKUP(Table1[[#This Row],[Ticker]],[1]!Table2[[Symbol]:[Industry]],2,FALSE),"-")</f>
        <v>-</v>
      </c>
      <c r="D2465" t="s">
        <v>68</v>
      </c>
      <c r="E2465">
        <v>187.55473832000001</v>
      </c>
      <c r="F2465">
        <v>134.44999999999999</v>
      </c>
      <c r="G2465">
        <v>-48.346006475110102</v>
      </c>
      <c r="H2465">
        <v>-17.440297910699702</v>
      </c>
      <c r="I2465">
        <v>-22.788727458501</v>
      </c>
      <c r="J2465">
        <v>-0.28820264018884401</v>
      </c>
      <c r="K2465">
        <v>129.832213920675</v>
      </c>
      <c r="L2465">
        <v>137.95423308978499</v>
      </c>
      <c r="M2465">
        <v>59.383320357528902</v>
      </c>
      <c r="N2465">
        <v>0.96959273482975505</v>
      </c>
      <c r="O2465">
        <v>48.7541837114168</v>
      </c>
      <c r="P2465">
        <v>20.691202872531399</v>
      </c>
      <c r="Q2465">
        <v>1.5403185584435E-2</v>
      </c>
    </row>
    <row r="2466" spans="1:17" hidden="1" x14ac:dyDescent="0.3">
      <c r="A2466" t="s">
        <v>5092</v>
      </c>
      <c r="B2466" t="s">
        <v>5093</v>
      </c>
      <c r="C2466" t="str">
        <f>IFERROR(VLOOKUP(Table1[[#This Row],[Ticker]],[1]!Table2[[Symbol]:[Industry]],2,FALSE),"-")</f>
        <v>-</v>
      </c>
      <c r="D2466" t="s">
        <v>68</v>
      </c>
      <c r="E2466">
        <v>186.927453125</v>
      </c>
      <c r="F2466">
        <v>151.55000000000001</v>
      </c>
      <c r="G2466">
        <v>43.151515263595897</v>
      </c>
      <c r="H2466">
        <v>-2.3065597467564101</v>
      </c>
      <c r="I2466">
        <v>-8.1959957028940007</v>
      </c>
      <c r="J2466">
        <v>2.9630241160095099</v>
      </c>
      <c r="K2466">
        <v>148.94560526956201</v>
      </c>
      <c r="L2466">
        <v>134.70694625024001</v>
      </c>
      <c r="M2466">
        <v>50.960824255003899</v>
      </c>
      <c r="N2466">
        <v>0.58132014536126697</v>
      </c>
      <c r="O2466">
        <v>9.2048828769382993</v>
      </c>
      <c r="P2466">
        <v>77.854711888276</v>
      </c>
      <c r="Q2466">
        <v>3.5890033524658999E-2</v>
      </c>
    </row>
    <row r="2467" spans="1:17" hidden="1" x14ac:dyDescent="0.3">
      <c r="A2467" t="s">
        <v>5094</v>
      </c>
      <c r="B2467" t="s">
        <v>5095</v>
      </c>
      <c r="C2467" t="str">
        <f>IFERROR(VLOOKUP(Table1[[#This Row],[Ticker]],[1]!Table2[[Symbol]:[Industry]],2,FALSE),"-")</f>
        <v>-</v>
      </c>
      <c r="D2467" t="s">
        <v>77</v>
      </c>
      <c r="E2467">
        <v>186.83690317200001</v>
      </c>
      <c r="F2467">
        <v>240.34</v>
      </c>
      <c r="G2467">
        <v>-12.5402197021668</v>
      </c>
      <c r="H2467">
        <v>-0.43548029992419601</v>
      </c>
      <c r="I2467">
        <v>-20.632208296043</v>
      </c>
      <c r="J2467">
        <v>1.9607304545248101</v>
      </c>
      <c r="K2467">
        <v>230.20428537632799</v>
      </c>
      <c r="L2467">
        <v>224.02817255193401</v>
      </c>
      <c r="M2467">
        <v>55.824446369930598</v>
      </c>
      <c r="N2467">
        <v>0.78060766438733198</v>
      </c>
      <c r="O2467">
        <v>15.7526836980943</v>
      </c>
      <c r="P2467">
        <v>29.563342318059298</v>
      </c>
      <c r="Q2467">
        <v>-6.3826383543478998E-2</v>
      </c>
    </row>
    <row r="2468" spans="1:17" hidden="1" x14ac:dyDescent="0.3">
      <c r="A2468" t="s">
        <v>5096</v>
      </c>
      <c r="B2468" t="s">
        <v>5097</v>
      </c>
      <c r="C2468" t="str">
        <f>IFERROR(VLOOKUP(Table1[[#This Row],[Ticker]],[1]!Table2[[Symbol]:[Industry]],2,FALSE),"-")</f>
        <v>-</v>
      </c>
      <c r="D2468" t="s">
        <v>413</v>
      </c>
      <c r="E2468">
        <v>186.660868255</v>
      </c>
      <c r="F2468">
        <v>185.95</v>
      </c>
      <c r="G2468">
        <v>513.52424741759899</v>
      </c>
      <c r="H2468">
        <v>20.900945772007301</v>
      </c>
      <c r="I2468">
        <v>94.439070315828999</v>
      </c>
      <c r="J2468">
        <v>-5.0668484735221604</v>
      </c>
      <c r="K2468">
        <v>163.899448463883</v>
      </c>
      <c r="L2468">
        <v>124.271882829018</v>
      </c>
      <c r="M2468">
        <v>65.196545752779699</v>
      </c>
      <c r="N2468">
        <v>1.2213284278415999</v>
      </c>
      <c r="O2468">
        <v>4.8131218069373496</v>
      </c>
      <c r="P2468">
        <v>610.275019098548</v>
      </c>
    </row>
    <row r="2469" spans="1:17" hidden="1" x14ac:dyDescent="0.3">
      <c r="A2469" t="s">
        <v>5098</v>
      </c>
      <c r="B2469" t="s">
        <v>5099</v>
      </c>
      <c r="C2469" t="str">
        <f>IFERROR(VLOOKUP(Table1[[#This Row],[Ticker]],[1]!Table2[[Symbol]:[Industry]],2,FALSE),"-")</f>
        <v>-</v>
      </c>
      <c r="D2469" t="s">
        <v>393</v>
      </c>
      <c r="E2469">
        <v>186.653585502</v>
      </c>
      <c r="F2469">
        <v>115.74</v>
      </c>
      <c r="G2469">
        <v>-38.893715474347204</v>
      </c>
      <c r="H2469">
        <v>-1.72261114747237</v>
      </c>
      <c r="I2469">
        <v>-22.586377520468901</v>
      </c>
      <c r="J2469">
        <v>0.461687421984812</v>
      </c>
      <c r="K2469">
        <v>111.381122975677</v>
      </c>
      <c r="L2469">
        <v>115.011476988406</v>
      </c>
      <c r="M2469">
        <v>58.808955457739899</v>
      </c>
      <c r="N2469">
        <v>0.97059160283024604</v>
      </c>
      <c r="O2469">
        <v>37.2040781060998</v>
      </c>
      <c r="P2469">
        <v>31.298922291548401</v>
      </c>
      <c r="Q2469">
        <v>5.5860717252508997E-2</v>
      </c>
    </row>
    <row r="2470" spans="1:17" hidden="1" x14ac:dyDescent="0.3">
      <c r="A2470" t="s">
        <v>5100</v>
      </c>
      <c r="B2470" t="s">
        <v>5101</v>
      </c>
      <c r="C2470" t="str">
        <f>IFERROR(VLOOKUP(Table1[[#This Row],[Ticker]],[1]!Table2[[Symbol]:[Industry]],2,FALSE),"-")</f>
        <v>-</v>
      </c>
      <c r="D2470" t="s">
        <v>287</v>
      </c>
      <c r="E2470">
        <v>186.60184265000001</v>
      </c>
      <c r="F2470">
        <v>210.11</v>
      </c>
      <c r="G2470">
        <v>-20.541693556005601</v>
      </c>
      <c r="H2470">
        <v>-3.5567894752015299</v>
      </c>
      <c r="I2470">
        <v>-30.0560886588373</v>
      </c>
      <c r="J2470">
        <v>5.90276360288434</v>
      </c>
      <c r="K2470">
        <v>196.08100203590101</v>
      </c>
      <c r="L2470">
        <v>197.88833108481799</v>
      </c>
      <c r="M2470">
        <v>76.431740842120902</v>
      </c>
      <c r="N2470">
        <v>1.2877859837037799</v>
      </c>
      <c r="O2470">
        <v>25.386702203607602</v>
      </c>
      <c r="P2470">
        <v>29.179219182293199</v>
      </c>
      <c r="Q2470">
        <v>-6.2925702183317E-2</v>
      </c>
    </row>
    <row r="2471" spans="1:17" hidden="1" x14ac:dyDescent="0.3">
      <c r="A2471" t="s">
        <v>5102</v>
      </c>
      <c r="B2471" t="s">
        <v>5103</v>
      </c>
      <c r="C2471" t="str">
        <f>IFERROR(VLOOKUP(Table1[[#This Row],[Ticker]],[1]!Table2[[Symbol]:[Industry]],2,FALSE),"-")</f>
        <v>-</v>
      </c>
      <c r="D2471" t="s">
        <v>1424</v>
      </c>
      <c r="E2471">
        <v>186.594876</v>
      </c>
      <c r="F2471">
        <v>124.38</v>
      </c>
      <c r="G2471">
        <v>10.671744951275199</v>
      </c>
      <c r="H2471">
        <v>-16.980774658100099</v>
      </c>
      <c r="I2471">
        <v>-31.565358178383001</v>
      </c>
      <c r="J2471">
        <v>-11.315476771619601</v>
      </c>
      <c r="K2471">
        <v>140.667593364336</v>
      </c>
      <c r="L2471">
        <v>139.01187699689399</v>
      </c>
      <c r="M2471">
        <v>21.459523274276801</v>
      </c>
      <c r="N2471">
        <v>1.3672719307218799</v>
      </c>
      <c r="O2471">
        <v>58.224794983116197</v>
      </c>
      <c r="P2471">
        <v>38.199999999999903</v>
      </c>
      <c r="Q2471">
        <v>7.6429594911236007E-2</v>
      </c>
    </row>
    <row r="2472" spans="1:17" hidden="1" x14ac:dyDescent="0.3">
      <c r="A2472" t="s">
        <v>5104</v>
      </c>
      <c r="B2472" t="s">
        <v>5105</v>
      </c>
      <c r="C2472" t="str">
        <f>IFERROR(VLOOKUP(Table1[[#This Row],[Ticker]],[1]!Table2[[Symbol]:[Industry]],2,FALSE),"-")</f>
        <v>-</v>
      </c>
      <c r="D2472" t="s">
        <v>167</v>
      </c>
      <c r="E2472">
        <v>186.26513744799999</v>
      </c>
      <c r="F2472">
        <v>80.66</v>
      </c>
      <c r="G2472">
        <v>98.870828966554797</v>
      </c>
      <c r="H2472">
        <v>-13.261964251815201</v>
      </c>
      <c r="I2472">
        <v>50.3729304619863</v>
      </c>
      <c r="J2472">
        <v>-3.70358630281194</v>
      </c>
      <c r="K2472">
        <v>79.711351368762394</v>
      </c>
      <c r="L2472">
        <v>63.240281512333702</v>
      </c>
      <c r="M2472">
        <v>32.872478746890998</v>
      </c>
      <c r="N2472">
        <v>0.44323522583313402</v>
      </c>
      <c r="O2472">
        <v>22.7126208777584</v>
      </c>
      <c r="P2472">
        <v>130.457142857142</v>
      </c>
      <c r="Q2472">
        <v>0.13654471205305399</v>
      </c>
    </row>
    <row r="2473" spans="1:17" hidden="1" x14ac:dyDescent="0.3">
      <c r="A2473" t="s">
        <v>5106</v>
      </c>
      <c r="B2473" t="s">
        <v>5107</v>
      </c>
      <c r="C2473" t="str">
        <f>IFERROR(VLOOKUP(Table1[[#This Row],[Ticker]],[1]!Table2[[Symbol]:[Industry]],2,FALSE),"-")</f>
        <v>-</v>
      </c>
      <c r="D2473" t="s">
        <v>68</v>
      </c>
      <c r="E2473">
        <v>185.62992</v>
      </c>
      <c r="F2473">
        <v>80.8</v>
      </c>
      <c r="G2473">
        <v>195.986932909573</v>
      </c>
      <c r="H2473">
        <v>-3.4323875613259398</v>
      </c>
      <c r="I2473">
        <v>-9.8566370187077403</v>
      </c>
      <c r="J2473">
        <v>-2.20226514018883</v>
      </c>
      <c r="K2473">
        <v>80.661362562843493</v>
      </c>
      <c r="L2473">
        <v>72.225465511791597</v>
      </c>
      <c r="M2473">
        <v>99.999999971025503</v>
      </c>
      <c r="O2473">
        <v>0</v>
      </c>
      <c r="P2473">
        <v>229.79591836734599</v>
      </c>
    </row>
    <row r="2474" spans="1:17" hidden="1" x14ac:dyDescent="0.3">
      <c r="A2474" t="s">
        <v>5108</v>
      </c>
      <c r="B2474" t="s">
        <v>5109</v>
      </c>
      <c r="C2474" t="str">
        <f>IFERROR(VLOOKUP(Table1[[#This Row],[Ticker]],[1]!Table2[[Symbol]:[Industry]],2,FALSE),"-")</f>
        <v>-</v>
      </c>
      <c r="D2474" t="s">
        <v>133</v>
      </c>
      <c r="E2474">
        <v>185.32406399999999</v>
      </c>
      <c r="F2474">
        <v>3.68</v>
      </c>
      <c r="G2474">
        <v>-8.0414031341194896</v>
      </c>
      <c r="H2474">
        <v>16.1754555759289</v>
      </c>
      <c r="I2474">
        <v>-20.000881183570399</v>
      </c>
      <c r="J2474">
        <v>-3.8151683659952802</v>
      </c>
      <c r="K2474">
        <v>3.4785575884474502</v>
      </c>
      <c r="L2474">
        <v>3.6877481023595702</v>
      </c>
      <c r="M2474">
        <v>51.308230342567697</v>
      </c>
      <c r="N2474">
        <v>1.12933504080833</v>
      </c>
      <c r="O2474">
        <v>32.336956521739097</v>
      </c>
      <c r="P2474">
        <v>31.899641577060901</v>
      </c>
      <c r="Q2474">
        <v>0.13206805244870701</v>
      </c>
    </row>
    <row r="2475" spans="1:17" hidden="1" x14ac:dyDescent="0.3">
      <c r="A2475" t="s">
        <v>5110</v>
      </c>
      <c r="B2475" t="s">
        <v>5111</v>
      </c>
      <c r="C2475" t="str">
        <f>IFERROR(VLOOKUP(Table1[[#This Row],[Ticker]],[1]!Table2[[Symbol]:[Industry]],2,FALSE),"-")</f>
        <v>-</v>
      </c>
      <c r="D2475" t="s">
        <v>258</v>
      </c>
      <c r="E2475">
        <v>185.21034828000001</v>
      </c>
      <c r="F2475">
        <v>397.2</v>
      </c>
      <c r="G2475">
        <v>22.732518066630899</v>
      </c>
      <c r="H2475">
        <v>-0.48264708784828197</v>
      </c>
      <c r="I2475">
        <v>-46.551881623168299</v>
      </c>
      <c r="J2475">
        <v>15.8238596783888</v>
      </c>
      <c r="K2475">
        <v>384.81533234902201</v>
      </c>
      <c r="L2475">
        <v>387.83994178561898</v>
      </c>
      <c r="M2475">
        <v>57.441818615476599</v>
      </c>
      <c r="N2475">
        <v>1.3171573606771101</v>
      </c>
      <c r="O2475">
        <v>53.423967774420902</v>
      </c>
      <c r="P2475">
        <v>53.953488372092998</v>
      </c>
      <c r="Q2475">
        <v>0.12196350782912301</v>
      </c>
    </row>
    <row r="2476" spans="1:17" hidden="1" x14ac:dyDescent="0.3">
      <c r="A2476" t="s">
        <v>5112</v>
      </c>
      <c r="B2476" t="s">
        <v>5113</v>
      </c>
      <c r="C2476" t="str">
        <f>IFERROR(VLOOKUP(Table1[[#This Row],[Ticker]],[1]!Table2[[Symbol]:[Industry]],2,FALSE),"-")</f>
        <v>-</v>
      </c>
      <c r="D2476" t="s">
        <v>106</v>
      </c>
      <c r="E2476">
        <v>185.06765250000001</v>
      </c>
      <c r="F2476">
        <v>268.5</v>
      </c>
      <c r="G2476">
        <v>71.990695491036703</v>
      </c>
      <c r="H2476">
        <v>10.402414652242401</v>
      </c>
      <c r="I2476">
        <v>14.801271270296599</v>
      </c>
      <c r="J2476">
        <v>-2.3101788092535802</v>
      </c>
      <c r="K2476">
        <v>244.983015634064</v>
      </c>
      <c r="L2476">
        <v>204.21305549406</v>
      </c>
      <c r="M2476">
        <v>44.893002362099502</v>
      </c>
      <c r="N2476">
        <v>0.83094702408013998</v>
      </c>
      <c r="O2476">
        <v>11.359404096834201</v>
      </c>
      <c r="P2476">
        <v>104.80549199084599</v>
      </c>
      <c r="Q2476">
        <v>2.7487705913373999E-2</v>
      </c>
    </row>
    <row r="2477" spans="1:17" hidden="1" x14ac:dyDescent="0.3">
      <c r="A2477" t="s">
        <v>5114</v>
      </c>
      <c r="B2477" t="s">
        <v>5115</v>
      </c>
      <c r="C2477" t="str">
        <f>IFERROR(VLOOKUP(Table1[[#This Row],[Ticker]],[1]!Table2[[Symbol]:[Industry]],2,FALSE),"-")</f>
        <v>-</v>
      </c>
      <c r="D2477" t="s">
        <v>628</v>
      </c>
      <c r="E2477">
        <v>185.01552845999899</v>
      </c>
      <c r="F2477">
        <v>64.260000000000005</v>
      </c>
      <c r="G2477">
        <v>89.326949989267206</v>
      </c>
      <c r="H2477">
        <v>16.446725937666599</v>
      </c>
      <c r="I2477">
        <v>41.885465308760402</v>
      </c>
      <c r="J2477">
        <v>24.453363998884001</v>
      </c>
      <c r="K2477">
        <v>42.786217643762299</v>
      </c>
      <c r="L2477">
        <v>37.991791894226601</v>
      </c>
      <c r="M2477">
        <v>93.362949267807494</v>
      </c>
      <c r="N2477">
        <v>2.5222523613727201</v>
      </c>
      <c r="O2477">
        <v>0</v>
      </c>
      <c r="P2477">
        <v>121.586206896551</v>
      </c>
      <c r="Q2477">
        <v>2.6587869032113E-2</v>
      </c>
    </row>
    <row r="2478" spans="1:17" hidden="1" x14ac:dyDescent="0.3">
      <c r="A2478" t="s">
        <v>5116</v>
      </c>
      <c r="B2478" t="s">
        <v>5117</v>
      </c>
      <c r="C2478" t="str">
        <f>IFERROR(VLOOKUP(Table1[[#This Row],[Ticker]],[1]!Table2[[Symbol]:[Industry]],2,FALSE),"-")</f>
        <v>-</v>
      </c>
      <c r="D2478" t="s">
        <v>170</v>
      </c>
      <c r="E2478">
        <v>184.55649704999999</v>
      </c>
      <c r="F2478">
        <v>161.55000000000001</v>
      </c>
      <c r="G2478">
        <v>23.828771301110699</v>
      </c>
      <c r="H2478">
        <v>-3.1042345057875802</v>
      </c>
      <c r="I2478">
        <v>-26.8080948693481</v>
      </c>
      <c r="J2478">
        <v>4.3399138327876798</v>
      </c>
      <c r="K2478">
        <v>160.65145754095099</v>
      </c>
      <c r="L2478">
        <v>143.84389652108999</v>
      </c>
      <c r="M2478">
        <v>45.255711991103297</v>
      </c>
      <c r="N2478">
        <v>0.61224873924677103</v>
      </c>
      <c r="O2478">
        <v>30.362116991643401</v>
      </c>
      <c r="Q2478">
        <v>8.0282505434721999E-2</v>
      </c>
    </row>
    <row r="2479" spans="1:17" hidden="1" x14ac:dyDescent="0.3">
      <c r="A2479" t="s">
        <v>5118</v>
      </c>
      <c r="B2479" t="s">
        <v>5119</v>
      </c>
      <c r="C2479" t="str">
        <f>IFERROR(VLOOKUP(Table1[[#This Row],[Ticker]],[1]!Table2[[Symbol]:[Industry]],2,FALSE),"-")</f>
        <v>-</v>
      </c>
      <c r="D2479" t="s">
        <v>924</v>
      </c>
      <c r="E2479">
        <v>184.3415</v>
      </c>
      <c r="F2479">
        <v>594.65</v>
      </c>
      <c r="G2479">
        <v>84.814299453678302</v>
      </c>
      <c r="H2479">
        <v>-5.8570116658681703</v>
      </c>
      <c r="I2479">
        <v>23.107591653675399</v>
      </c>
      <c r="J2479">
        <v>-1.9109794374620801</v>
      </c>
      <c r="K2479">
        <v>605.13044266042596</v>
      </c>
      <c r="L2479">
        <v>500.01344785875801</v>
      </c>
      <c r="M2479">
        <v>46.434029669196498</v>
      </c>
      <c r="N2479">
        <v>0.36038916434575102</v>
      </c>
      <c r="O2479">
        <v>23.501219204574099</v>
      </c>
      <c r="P2479">
        <v>119.26622418879001</v>
      </c>
      <c r="Q2479">
        <v>7.4745532009778001E-2</v>
      </c>
    </row>
    <row r="2480" spans="1:17" hidden="1" x14ac:dyDescent="0.3">
      <c r="A2480" t="s">
        <v>5120</v>
      </c>
      <c r="B2480" t="s">
        <v>5121</v>
      </c>
      <c r="C2480" t="str">
        <f>IFERROR(VLOOKUP(Table1[[#This Row],[Ticker]],[1]!Table2[[Symbol]:[Industry]],2,FALSE),"-")</f>
        <v>-</v>
      </c>
      <c r="D2480" t="s">
        <v>60</v>
      </c>
      <c r="E2480">
        <v>184.32651200000001</v>
      </c>
      <c r="F2480">
        <v>46.24</v>
      </c>
      <c r="G2480">
        <v>-4.6073084953637702</v>
      </c>
      <c r="H2480">
        <v>-9.6304706284185997</v>
      </c>
      <c r="I2480">
        <v>-42.551057518006203</v>
      </c>
      <c r="J2480">
        <v>3.9182167875220002</v>
      </c>
      <c r="K2480">
        <v>46.666924959658999</v>
      </c>
      <c r="L2480">
        <v>51.350326033316001</v>
      </c>
      <c r="M2480">
        <v>72.814141923758299</v>
      </c>
      <c r="N2480">
        <v>0.99786361169965099</v>
      </c>
      <c r="O2480">
        <v>59.818339100346002</v>
      </c>
      <c r="P2480">
        <v>30.436957827160601</v>
      </c>
      <c r="Q2480">
        <v>0.13772328565754999</v>
      </c>
    </row>
    <row r="2481" spans="1:17" hidden="1" x14ac:dyDescent="0.3">
      <c r="A2481" t="s">
        <v>5122</v>
      </c>
      <c r="B2481" t="s">
        <v>5123</v>
      </c>
      <c r="C2481" t="str">
        <f>IFERROR(VLOOKUP(Table1[[#This Row],[Ticker]],[1]!Table2[[Symbol]:[Industry]],2,FALSE),"-")</f>
        <v>-</v>
      </c>
      <c r="D2481" t="s">
        <v>21</v>
      </c>
      <c r="E2481">
        <v>184.31832098999999</v>
      </c>
      <c r="F2481">
        <v>0.93</v>
      </c>
      <c r="G2481">
        <v>130.59544344471601</v>
      </c>
      <c r="H2481">
        <v>-11.513195642134001</v>
      </c>
      <c r="I2481">
        <v>-28.7351308972016</v>
      </c>
      <c r="J2481">
        <v>4.4925871047121202E-2</v>
      </c>
      <c r="K2481">
        <v>0.96277964886359801</v>
      </c>
      <c r="L2481">
        <v>0.87860315200343497</v>
      </c>
      <c r="M2481">
        <v>50.999167531640303</v>
      </c>
      <c r="N2481">
        <v>0.88171864380090703</v>
      </c>
      <c r="O2481">
        <v>83.870967741935402</v>
      </c>
      <c r="P2481">
        <v>294.06779661016901</v>
      </c>
    </row>
    <row r="2482" spans="1:17" hidden="1" x14ac:dyDescent="0.3">
      <c r="A2482" t="s">
        <v>5124</v>
      </c>
      <c r="B2482" t="s">
        <v>5125</v>
      </c>
      <c r="C2482" t="str">
        <f>IFERROR(VLOOKUP(Table1[[#This Row],[Ticker]],[1]!Table2[[Symbol]:[Industry]],2,FALSE),"-")</f>
        <v>-</v>
      </c>
      <c r="D2482" t="s">
        <v>60</v>
      </c>
      <c r="E2482">
        <v>184.03874999999999</v>
      </c>
      <c r="F2482">
        <v>179.55</v>
      </c>
      <c r="G2482">
        <v>-26.8369496928239</v>
      </c>
      <c r="H2482">
        <v>-2.9601653391037202</v>
      </c>
      <c r="I2482">
        <v>-14.1734076937626</v>
      </c>
      <c r="J2482">
        <v>2.88198820089193</v>
      </c>
      <c r="K2482">
        <v>180.78077884742299</v>
      </c>
      <c r="L2482">
        <v>181.259559031241</v>
      </c>
      <c r="M2482">
        <v>55.8902107352652</v>
      </c>
      <c r="N2482">
        <v>0.72527188912554197</v>
      </c>
      <c r="O2482">
        <v>28.098022834864899</v>
      </c>
      <c r="P2482">
        <v>20.827725437415801</v>
      </c>
      <c r="Q2482">
        <v>-4.4214426005792E-2</v>
      </c>
    </row>
    <row r="2483" spans="1:17" hidden="1" x14ac:dyDescent="0.3">
      <c r="A2483" t="s">
        <v>5126</v>
      </c>
      <c r="B2483" t="s">
        <v>5127</v>
      </c>
      <c r="C2483" t="str">
        <f>IFERROR(VLOOKUP(Table1[[#This Row],[Ticker]],[1]!Table2[[Symbol]:[Industry]],2,FALSE),"-")</f>
        <v>-</v>
      </c>
      <c r="D2483" t="s">
        <v>293</v>
      </c>
      <c r="E2483">
        <v>184.02942640000001</v>
      </c>
      <c r="F2483">
        <v>119.5</v>
      </c>
      <c r="G2483">
        <v>-36.461009843199797</v>
      </c>
      <c r="H2483">
        <v>-0.86828499722338104</v>
      </c>
      <c r="I2483">
        <v>-41.126316036690199</v>
      </c>
      <c r="J2483">
        <v>-4.6412895304327302</v>
      </c>
      <c r="K2483">
        <v>124.335690363937</v>
      </c>
      <c r="L2483">
        <v>132.861935438637</v>
      </c>
      <c r="M2483">
        <v>38.585671030599201</v>
      </c>
      <c r="N2483">
        <v>0.56057007125890701</v>
      </c>
      <c r="O2483">
        <v>38.828451882845101</v>
      </c>
      <c r="P2483">
        <v>7.6576576576576603</v>
      </c>
    </row>
    <row r="2484" spans="1:17" hidden="1" x14ac:dyDescent="0.3">
      <c r="A2484" t="s">
        <v>5128</v>
      </c>
      <c r="B2484" t="s">
        <v>5129</v>
      </c>
      <c r="C2484" t="str">
        <f>IFERROR(VLOOKUP(Table1[[#This Row],[Ticker]],[1]!Table2[[Symbol]:[Industry]],2,FALSE),"-")</f>
        <v>-</v>
      </c>
      <c r="D2484" t="s">
        <v>60</v>
      </c>
      <c r="E2484">
        <v>183.94188030000001</v>
      </c>
      <c r="F2484">
        <v>160.69999999999999</v>
      </c>
      <c r="G2484">
        <v>5.5187344313502997</v>
      </c>
      <c r="H2484">
        <v>-6.13837722383734</v>
      </c>
      <c r="I2484">
        <v>-31.989835718031699</v>
      </c>
      <c r="J2484">
        <v>0.65855131754178897</v>
      </c>
      <c r="K2484">
        <v>163.23496155403501</v>
      </c>
      <c r="L2484">
        <v>164.931937255885</v>
      </c>
      <c r="M2484">
        <v>46.1016984953228</v>
      </c>
      <c r="N2484">
        <v>0.88296018820894795</v>
      </c>
      <c r="O2484">
        <v>36.154324828873598</v>
      </c>
      <c r="P2484">
        <v>35.155592935239603</v>
      </c>
      <c r="Q2484">
        <v>-9.6544079314997006E-2</v>
      </c>
    </row>
    <row r="2485" spans="1:17" hidden="1" x14ac:dyDescent="0.3">
      <c r="A2485" t="s">
        <v>5130</v>
      </c>
      <c r="B2485" t="s">
        <v>5131</v>
      </c>
      <c r="C2485" t="str">
        <f>IFERROR(VLOOKUP(Table1[[#This Row],[Ticker]],[1]!Table2[[Symbol]:[Industry]],2,FALSE),"-")</f>
        <v>-</v>
      </c>
      <c r="D2485" t="s">
        <v>1339</v>
      </c>
      <c r="E2485">
        <v>183.70820789999999</v>
      </c>
      <c r="F2485">
        <v>122.79</v>
      </c>
      <c r="G2485">
        <v>-18.873412799141601</v>
      </c>
      <c r="H2485">
        <v>-2.86713811428735</v>
      </c>
      <c r="I2485">
        <v>-10.9717813027886</v>
      </c>
      <c r="J2485">
        <v>-2.5594079973316899</v>
      </c>
      <c r="K2485">
        <v>122.04411082033501</v>
      </c>
      <c r="L2485">
        <v>119.256407515334</v>
      </c>
      <c r="M2485">
        <v>62.4894939835931</v>
      </c>
      <c r="N2485">
        <v>5.8238358942458698E-2</v>
      </c>
      <c r="O2485">
        <v>2.6956592556397001</v>
      </c>
      <c r="P2485">
        <v>10.1749663526244</v>
      </c>
    </row>
    <row r="2486" spans="1:17" hidden="1" x14ac:dyDescent="0.3">
      <c r="A2486" t="s">
        <v>5132</v>
      </c>
      <c r="B2486" t="s">
        <v>5133</v>
      </c>
      <c r="C2486" t="str">
        <f>IFERROR(VLOOKUP(Table1[[#This Row],[Ticker]],[1]!Table2[[Symbol]:[Industry]],2,FALSE),"-")</f>
        <v>-</v>
      </c>
      <c r="E2486">
        <v>183.58833250000001</v>
      </c>
      <c r="F2486">
        <v>16.850000000000001</v>
      </c>
      <c r="G2486">
        <v>10.503266713733201</v>
      </c>
      <c r="H2486">
        <v>-7.1255693795077697</v>
      </c>
      <c r="I2486">
        <v>-30.5962420083127</v>
      </c>
      <c r="J2486">
        <v>1.78546492116084</v>
      </c>
      <c r="K2486">
        <v>18.274536859251299</v>
      </c>
      <c r="L2486">
        <v>17.9205752026485</v>
      </c>
      <c r="M2486">
        <v>45.5210214214258</v>
      </c>
      <c r="N2486">
        <v>0.43171620265669602</v>
      </c>
      <c r="O2486">
        <v>88.278931750741805</v>
      </c>
      <c r="P2486">
        <v>58.513640639698899</v>
      </c>
      <c r="Q2486">
        <v>0.107506918901091</v>
      </c>
    </row>
    <row r="2487" spans="1:17" hidden="1" x14ac:dyDescent="0.3">
      <c r="A2487" t="s">
        <v>5134</v>
      </c>
      <c r="B2487" t="s">
        <v>5135</v>
      </c>
      <c r="C2487" t="str">
        <f>IFERROR(VLOOKUP(Table1[[#This Row],[Ticker]],[1]!Table2[[Symbol]:[Industry]],2,FALSE),"-")</f>
        <v>-</v>
      </c>
      <c r="D2487" t="s">
        <v>351</v>
      </c>
      <c r="E2487">
        <v>183.3820992</v>
      </c>
      <c r="F2487">
        <v>78.8</v>
      </c>
      <c r="G2487">
        <v>-51.0479786980016</v>
      </c>
      <c r="H2487">
        <v>5.0183166640261598</v>
      </c>
      <c r="I2487">
        <v>-38.894434779397002</v>
      </c>
      <c r="J2487">
        <v>-3.16689536526922</v>
      </c>
      <c r="K2487">
        <v>76.351836983156502</v>
      </c>
      <c r="L2487">
        <v>90.573010302917893</v>
      </c>
      <c r="M2487">
        <v>56.619740251340502</v>
      </c>
      <c r="N2487">
        <v>1.7578427446268801</v>
      </c>
      <c r="O2487">
        <v>94.162436548223297</v>
      </c>
      <c r="P2487">
        <v>25.079365079365001</v>
      </c>
    </row>
    <row r="2488" spans="1:17" hidden="1" x14ac:dyDescent="0.3">
      <c r="A2488" t="s">
        <v>5136</v>
      </c>
      <c r="B2488" t="s">
        <v>5137</v>
      </c>
      <c r="C2488" t="str">
        <f>IFERROR(VLOOKUP(Table1[[#This Row],[Ticker]],[1]!Table2[[Symbol]:[Industry]],2,FALSE),"-")</f>
        <v>-</v>
      </c>
      <c r="D2488" t="s">
        <v>287</v>
      </c>
      <c r="E2488">
        <v>183.32339999999999</v>
      </c>
      <c r="F2488">
        <v>15276.95</v>
      </c>
      <c r="G2488">
        <v>7.6389496126515004</v>
      </c>
      <c r="H2488">
        <v>-12.11562109426</v>
      </c>
      <c r="I2488">
        <v>-10.4741029087704</v>
      </c>
      <c r="J2488">
        <v>0.283966332363148</v>
      </c>
      <c r="K2488">
        <v>14276.031427522301</v>
      </c>
      <c r="L2488">
        <v>13472.496116664101</v>
      </c>
      <c r="M2488">
        <v>66.619808981281594</v>
      </c>
      <c r="N2488">
        <v>0.29180145008365799</v>
      </c>
      <c r="O2488">
        <v>14.2243707022671</v>
      </c>
      <c r="P2488">
        <v>51.087891764659297</v>
      </c>
      <c r="Q2488">
        <v>-1.4414662266746999E-2</v>
      </c>
    </row>
    <row r="2489" spans="1:17" hidden="1" x14ac:dyDescent="0.3">
      <c r="A2489" t="s">
        <v>5138</v>
      </c>
      <c r="B2489" t="s">
        <v>5139</v>
      </c>
      <c r="C2489" t="str">
        <f>IFERROR(VLOOKUP(Table1[[#This Row],[Ticker]],[1]!Table2[[Symbol]:[Industry]],2,FALSE),"-")</f>
        <v>-</v>
      </c>
      <c r="D2489" t="s">
        <v>303</v>
      </c>
      <c r="E2489">
        <v>183.15443999999999</v>
      </c>
      <c r="F2489">
        <v>153.55000000000001</v>
      </c>
      <c r="G2489">
        <v>44.585303770550702</v>
      </c>
      <c r="H2489">
        <v>14.927889574932699</v>
      </c>
      <c r="I2489">
        <v>-13.726716160436499</v>
      </c>
      <c r="J2489">
        <v>4.9032729998320503</v>
      </c>
      <c r="K2489">
        <v>136.095585503173</v>
      </c>
      <c r="L2489">
        <v>121.846196543099</v>
      </c>
      <c r="M2489">
        <v>72.003901325488002</v>
      </c>
      <c r="N2489">
        <v>1.67048871373973</v>
      </c>
      <c r="O2489">
        <v>6.7404754151741901</v>
      </c>
      <c r="P2489">
        <v>99.0278677900194</v>
      </c>
      <c r="Q2489">
        <v>0.107685351450199</v>
      </c>
    </row>
    <row r="2490" spans="1:17" hidden="1" x14ac:dyDescent="0.3">
      <c r="A2490" t="s">
        <v>5140</v>
      </c>
      <c r="B2490" t="s">
        <v>5141</v>
      </c>
      <c r="C2490" t="str">
        <f>IFERROR(VLOOKUP(Table1[[#This Row],[Ticker]],[1]!Table2[[Symbol]:[Industry]],2,FALSE),"-")</f>
        <v>-</v>
      </c>
      <c r="D2490" t="s">
        <v>978</v>
      </c>
      <c r="E2490">
        <v>181.91249999999999</v>
      </c>
      <c r="F2490">
        <v>346.5</v>
      </c>
      <c r="G2490">
        <v>138.80030718310701</v>
      </c>
      <c r="H2490">
        <v>-6.5277844926134696</v>
      </c>
      <c r="I2490">
        <v>69.315331204549295</v>
      </c>
      <c r="J2490">
        <v>12.1036838683097</v>
      </c>
      <c r="K2490">
        <v>320.24465141719497</v>
      </c>
      <c r="L2490">
        <v>261.62055717797398</v>
      </c>
      <c r="M2490">
        <v>57.993618527365101</v>
      </c>
      <c r="N2490">
        <v>0.88393258547176301</v>
      </c>
      <c r="O2490">
        <v>12.496392496392399</v>
      </c>
      <c r="P2490">
        <v>201.042571676802</v>
      </c>
      <c r="Q2490">
        <v>7.6682527289415006E-2</v>
      </c>
    </row>
    <row r="2491" spans="1:17" hidden="1" x14ac:dyDescent="0.3">
      <c r="A2491" t="s">
        <v>5142</v>
      </c>
      <c r="B2491" t="s">
        <v>5143</v>
      </c>
      <c r="C2491" t="str">
        <f>IFERROR(VLOOKUP(Table1[[#This Row],[Ticker]],[1]!Table2[[Symbol]:[Industry]],2,FALSE),"-")</f>
        <v>-</v>
      </c>
      <c r="D2491" t="s">
        <v>287</v>
      </c>
      <c r="E2491">
        <v>181.35</v>
      </c>
      <c r="F2491">
        <v>604.5</v>
      </c>
      <c r="G2491">
        <v>270.60335165147501</v>
      </c>
      <c r="H2491">
        <v>43.434780358473503</v>
      </c>
      <c r="I2491">
        <v>55.4834283213576</v>
      </c>
      <c r="J2491">
        <v>15.350392833732901</v>
      </c>
      <c r="K2491">
        <v>436.54873477688398</v>
      </c>
      <c r="L2491">
        <v>337.194253473571</v>
      </c>
      <c r="M2491">
        <v>86.325383944975798</v>
      </c>
      <c r="N2491">
        <v>1.01222510864166</v>
      </c>
      <c r="O2491">
        <v>0.57899090157154098</v>
      </c>
      <c r="P2491">
        <v>326.15438843849103</v>
      </c>
      <c r="Q2491">
        <v>0.14857833759689701</v>
      </c>
    </row>
    <row r="2492" spans="1:17" hidden="1" x14ac:dyDescent="0.3">
      <c r="A2492" t="s">
        <v>5144</v>
      </c>
      <c r="B2492" t="s">
        <v>5145</v>
      </c>
      <c r="C2492" t="str">
        <f>IFERROR(VLOOKUP(Table1[[#This Row],[Ticker]],[1]!Table2[[Symbol]:[Industry]],2,FALSE),"-")</f>
        <v>-</v>
      </c>
      <c r="D2492" t="s">
        <v>548</v>
      </c>
      <c r="E2492">
        <v>180.739703655</v>
      </c>
      <c r="F2492">
        <v>72.45</v>
      </c>
      <c r="G2492">
        <v>-45.134163315114897</v>
      </c>
      <c r="H2492">
        <v>-16.197093443678799</v>
      </c>
      <c r="I2492">
        <v>-33.669771420077403</v>
      </c>
      <c r="J2492">
        <v>-4.6364756665046096</v>
      </c>
      <c r="O2492">
        <v>34.1614906832298</v>
      </c>
      <c r="P2492">
        <v>1.18715083798883</v>
      </c>
    </row>
    <row r="2493" spans="1:17" hidden="1" x14ac:dyDescent="0.3">
      <c r="A2493" t="s">
        <v>5146</v>
      </c>
      <c r="B2493" t="s">
        <v>5147</v>
      </c>
      <c r="C2493" t="str">
        <f>IFERROR(VLOOKUP(Table1[[#This Row],[Ticker]],[1]!Table2[[Symbol]:[Industry]],2,FALSE),"-")</f>
        <v>-</v>
      </c>
      <c r="D2493" t="s">
        <v>60</v>
      </c>
      <c r="E2493">
        <v>180.63196617599999</v>
      </c>
      <c r="F2493">
        <v>114.12</v>
      </c>
      <c r="G2493">
        <v>-23.453491046207301</v>
      </c>
      <c r="H2493">
        <v>3.6863871231938399</v>
      </c>
      <c r="I2493">
        <v>-9.5209074443994801</v>
      </c>
      <c r="J2493">
        <v>2.9712901421340598</v>
      </c>
      <c r="K2493">
        <v>106.920690050126</v>
      </c>
      <c r="L2493">
        <v>106.072947861272</v>
      </c>
      <c r="M2493">
        <v>71.576410864359701</v>
      </c>
      <c r="N2493">
        <v>1.17456000766586</v>
      </c>
      <c r="O2493">
        <v>16.062039957939</v>
      </c>
      <c r="P2493">
        <v>25.682819383259901</v>
      </c>
      <c r="Q2493">
        <v>-9.1766452056605996E-2</v>
      </c>
    </row>
    <row r="2494" spans="1:17" hidden="1" x14ac:dyDescent="0.3">
      <c r="A2494" t="s">
        <v>5148</v>
      </c>
      <c r="B2494" t="s">
        <v>5149</v>
      </c>
      <c r="C2494" t="str">
        <f>IFERROR(VLOOKUP(Table1[[#This Row],[Ticker]],[1]!Table2[[Symbol]:[Industry]],2,FALSE),"-")</f>
        <v>-</v>
      </c>
      <c r="D2494" t="s">
        <v>186</v>
      </c>
      <c r="E2494">
        <v>180.54774288599901</v>
      </c>
      <c r="F2494">
        <v>23.03</v>
      </c>
      <c r="G2494">
        <v>-9.3264652941816504</v>
      </c>
      <c r="H2494">
        <v>2.1845111424666599</v>
      </c>
      <c r="I2494">
        <v>-51.402715837513803</v>
      </c>
      <c r="J2494">
        <v>2.0631377034130498</v>
      </c>
      <c r="K2494">
        <v>21.104105527373498</v>
      </c>
      <c r="L2494">
        <v>21.666847341567099</v>
      </c>
      <c r="M2494">
        <v>69.229249554711103</v>
      </c>
      <c r="N2494">
        <v>2.9773433600875001</v>
      </c>
      <c r="O2494">
        <v>71.515414676508897</v>
      </c>
      <c r="P2494">
        <v>48.102893890675197</v>
      </c>
      <c r="Q2494">
        <v>-1.1119740361306E-2</v>
      </c>
    </row>
    <row r="2495" spans="1:17" hidden="1" x14ac:dyDescent="0.3">
      <c r="A2495" t="s">
        <v>5150</v>
      </c>
      <c r="B2495" t="s">
        <v>5151</v>
      </c>
      <c r="C2495" t="str">
        <f>IFERROR(VLOOKUP(Table1[[#This Row],[Ticker]],[1]!Table2[[Symbol]:[Industry]],2,FALSE),"-")</f>
        <v>-</v>
      </c>
      <c r="D2495" t="s">
        <v>628</v>
      </c>
      <c r="E2495">
        <v>180.519764108</v>
      </c>
      <c r="F2495">
        <v>13.34</v>
      </c>
      <c r="G2495">
        <v>-33.800231684210097</v>
      </c>
      <c r="H2495">
        <v>-4.47327975463448</v>
      </c>
      <c r="I2495">
        <v>-42.385622779632598</v>
      </c>
      <c r="J2495">
        <v>5.0499508146862597</v>
      </c>
      <c r="K2495">
        <v>13.013363821634901</v>
      </c>
      <c r="L2495">
        <v>13.2614422531594</v>
      </c>
      <c r="M2495">
        <v>70.421614200332499</v>
      </c>
      <c r="N2495">
        <v>0.96358936647688598</v>
      </c>
      <c r="O2495">
        <v>45.427286356821497</v>
      </c>
      <c r="P2495">
        <v>27.655502392344498</v>
      </c>
      <c r="Q2495">
        <v>-5.1120883056144997E-2</v>
      </c>
    </row>
    <row r="2496" spans="1:17" hidden="1" x14ac:dyDescent="0.3">
      <c r="A2496" t="s">
        <v>5152</v>
      </c>
      <c r="B2496" t="s">
        <v>5153</v>
      </c>
      <c r="C2496" t="str">
        <f>IFERROR(VLOOKUP(Table1[[#This Row],[Ticker]],[1]!Table2[[Symbol]:[Industry]],2,FALSE),"-")</f>
        <v>-</v>
      </c>
      <c r="D2496" t="s">
        <v>46</v>
      </c>
      <c r="E2496">
        <v>180.42978704000001</v>
      </c>
      <c r="F2496">
        <v>578.79999999999995</v>
      </c>
      <c r="G2496">
        <v>-71.493778972486297</v>
      </c>
      <c r="H2496">
        <v>-9.8478496370121498</v>
      </c>
      <c r="I2496">
        <v>-82.8353529407091</v>
      </c>
      <c r="J2496">
        <v>-2.8488726063497101</v>
      </c>
      <c r="K2496">
        <v>789.584147831515</v>
      </c>
      <c r="L2496">
        <v>1255.20286865144</v>
      </c>
      <c r="M2496">
        <v>43.119330711101398</v>
      </c>
      <c r="N2496">
        <v>0.36061301616007002</v>
      </c>
      <c r="O2496">
        <v>309.794402211472</v>
      </c>
      <c r="Q2496">
        <v>1.9778475165368001E-2</v>
      </c>
    </row>
    <row r="2497" spans="1:17" hidden="1" x14ac:dyDescent="0.3">
      <c r="A2497" t="s">
        <v>5154</v>
      </c>
      <c r="B2497" t="s">
        <v>5155</v>
      </c>
      <c r="C2497" t="str">
        <f>IFERROR(VLOOKUP(Table1[[#This Row],[Ticker]],[1]!Table2[[Symbol]:[Industry]],2,FALSE),"-")</f>
        <v>-</v>
      </c>
      <c r="D2497" t="s">
        <v>413</v>
      </c>
      <c r="E2497">
        <v>180.4</v>
      </c>
      <c r="F2497">
        <v>2.2000000000000002</v>
      </c>
      <c r="G2497">
        <v>78.924347829594296</v>
      </c>
      <c r="H2497">
        <v>28.567612438674001</v>
      </c>
      <c r="I2497">
        <v>58.5693627117722</v>
      </c>
      <c r="J2497">
        <v>1.8517889138652099</v>
      </c>
      <c r="K2497">
        <v>1.9454429295148901</v>
      </c>
      <c r="L2497">
        <v>1.47956603508883</v>
      </c>
      <c r="M2497">
        <v>41.323620397769702</v>
      </c>
      <c r="N2497">
        <v>2.3097920243586199</v>
      </c>
      <c r="O2497">
        <v>16.363636363636299</v>
      </c>
      <c r="P2497">
        <v>123.70613008890901</v>
      </c>
      <c r="Q2497">
        <v>-3.9471199299509997E-3</v>
      </c>
    </row>
    <row r="2498" spans="1:17" hidden="1" x14ac:dyDescent="0.3">
      <c r="A2498" t="s">
        <v>5156</v>
      </c>
      <c r="B2498" t="s">
        <v>5157</v>
      </c>
      <c r="C2498" t="str">
        <f>IFERROR(VLOOKUP(Table1[[#This Row],[Ticker]],[1]!Table2[[Symbol]:[Industry]],2,FALSE),"-")</f>
        <v>-</v>
      </c>
      <c r="D2498" t="s">
        <v>130</v>
      </c>
      <c r="E2498">
        <v>180.21437069999999</v>
      </c>
      <c r="F2498">
        <v>21.21</v>
      </c>
      <c r="G2498">
        <v>-14.679054955981799</v>
      </c>
      <c r="H2498">
        <v>-4.62003601738295</v>
      </c>
      <c r="I2498">
        <v>-30.344249976440199</v>
      </c>
      <c r="J2498">
        <v>4.5739155579631099</v>
      </c>
      <c r="K2498">
        <v>20.8186255304418</v>
      </c>
      <c r="L2498">
        <v>20.315989552248102</v>
      </c>
      <c r="M2498">
        <v>61.833542023161101</v>
      </c>
      <c r="N2498">
        <v>0.55442520939661399</v>
      </c>
      <c r="O2498">
        <v>43.564356435643496</v>
      </c>
      <c r="P2498">
        <v>53.695652173912997</v>
      </c>
      <c r="Q2498">
        <v>3.2945210456071003E-2</v>
      </c>
    </row>
    <row r="2499" spans="1:17" hidden="1" x14ac:dyDescent="0.3">
      <c r="A2499" t="s">
        <v>5158</v>
      </c>
      <c r="B2499" t="s">
        <v>5159</v>
      </c>
      <c r="C2499" t="str">
        <f>IFERROR(VLOOKUP(Table1[[#This Row],[Ticker]],[1]!Table2[[Symbol]:[Industry]],2,FALSE),"-")</f>
        <v>-</v>
      </c>
      <c r="D2499" t="s">
        <v>628</v>
      </c>
      <c r="E2499">
        <v>180.11765375100001</v>
      </c>
      <c r="F2499">
        <v>238.77</v>
      </c>
      <c r="G2499">
        <v>7.1176980329448103</v>
      </c>
      <c r="H2499">
        <v>-6.2591573124735698</v>
      </c>
      <c r="I2499">
        <v>-22.4429912343189</v>
      </c>
      <c r="J2499">
        <v>9.4682577658731706</v>
      </c>
      <c r="K2499">
        <v>231.086232013548</v>
      </c>
      <c r="L2499">
        <v>227.83258201682801</v>
      </c>
      <c r="M2499">
        <v>54.312896291279301</v>
      </c>
      <c r="N2499">
        <v>0.92985936554044901</v>
      </c>
      <c r="O2499">
        <v>46.165766218536596</v>
      </c>
      <c r="P2499">
        <v>38.8197674418604</v>
      </c>
      <c r="Q2499">
        <v>-3.7029790024872999E-2</v>
      </c>
    </row>
    <row r="2500" spans="1:17" hidden="1" x14ac:dyDescent="0.3">
      <c r="A2500" t="s">
        <v>5160</v>
      </c>
      <c r="B2500" t="s">
        <v>5161</v>
      </c>
      <c r="C2500" t="str">
        <f>IFERROR(VLOOKUP(Table1[[#This Row],[Ticker]],[1]!Table2[[Symbol]:[Industry]],2,FALSE),"-")</f>
        <v>-</v>
      </c>
      <c r="D2500" t="s">
        <v>290</v>
      </c>
      <c r="E2500">
        <v>179.888124</v>
      </c>
      <c r="F2500">
        <v>356.2</v>
      </c>
      <c r="G2500">
        <v>-51.854112164219799</v>
      </c>
      <c r="H2500">
        <v>10.018532684072801</v>
      </c>
      <c r="I2500">
        <v>-41.2740020000508</v>
      </c>
      <c r="J2500">
        <v>-10.6212325785941</v>
      </c>
      <c r="K2500">
        <v>362.528135585531</v>
      </c>
      <c r="L2500">
        <v>393.01914274162999</v>
      </c>
      <c r="M2500">
        <v>38.854267362736302</v>
      </c>
      <c r="N2500">
        <v>1.75684694802806</v>
      </c>
      <c r="O2500">
        <v>100.729927007299</v>
      </c>
      <c r="P2500">
        <v>22.827586206896498</v>
      </c>
      <c r="Q2500">
        <v>6.5064535285213998E-2</v>
      </c>
    </row>
    <row r="2501" spans="1:17" hidden="1" x14ac:dyDescent="0.3">
      <c r="A2501" t="s">
        <v>5162</v>
      </c>
      <c r="B2501" t="s">
        <v>5163</v>
      </c>
      <c r="C2501" t="str">
        <f>IFERROR(VLOOKUP(Table1[[#This Row],[Ticker]],[1]!Table2[[Symbol]:[Industry]],2,FALSE),"-")</f>
        <v>-</v>
      </c>
      <c r="D2501" t="s">
        <v>276</v>
      </c>
      <c r="E2501">
        <v>179.43193033200001</v>
      </c>
      <c r="F2501">
        <v>77.16</v>
      </c>
      <c r="G2501">
        <v>317.39264384248003</v>
      </c>
      <c r="H2501">
        <v>3.0716774793244501</v>
      </c>
      <c r="I2501">
        <v>-14.8462420083127</v>
      </c>
      <c r="J2501">
        <v>12.475295408395899</v>
      </c>
      <c r="K2501">
        <v>70.363190631259101</v>
      </c>
      <c r="L2501">
        <v>58.6017871075247</v>
      </c>
      <c r="M2501">
        <v>72.121903460851001</v>
      </c>
      <c r="N2501">
        <v>0.87952309290540198</v>
      </c>
      <c r="O2501">
        <v>19.8678071539657</v>
      </c>
      <c r="P2501">
        <v>352.28604923798298</v>
      </c>
      <c r="Q2501">
        <v>0.124922950880794</v>
      </c>
    </row>
    <row r="2502" spans="1:17" hidden="1" x14ac:dyDescent="0.3">
      <c r="A2502" t="s">
        <v>5164</v>
      </c>
      <c r="B2502" t="s">
        <v>5165</v>
      </c>
      <c r="C2502" t="str">
        <f>IFERROR(VLOOKUP(Table1[[#This Row],[Ticker]],[1]!Table2[[Symbol]:[Industry]],2,FALSE),"-")</f>
        <v>-</v>
      </c>
      <c r="E2502">
        <v>179.38068000000001</v>
      </c>
      <c r="F2502">
        <v>94.76</v>
      </c>
      <c r="G2502">
        <v>102.578254985538</v>
      </c>
      <c r="H2502">
        <v>54.817445438005997</v>
      </c>
      <c r="I2502">
        <v>62.573716800899</v>
      </c>
      <c r="J2502">
        <v>38.349499914691002</v>
      </c>
      <c r="K2502">
        <v>69.246078406603999</v>
      </c>
      <c r="L2502">
        <v>59.400937712957301</v>
      </c>
      <c r="M2502">
        <v>77.511220732757494</v>
      </c>
      <c r="N2502">
        <v>2.4233790548805199</v>
      </c>
      <c r="O2502">
        <v>9.5398902490502202</v>
      </c>
      <c r="P2502">
        <v>163.222222222222</v>
      </c>
      <c r="Q2502">
        <v>0.16821083536294901</v>
      </c>
    </row>
    <row r="2503" spans="1:17" hidden="1" x14ac:dyDescent="0.3">
      <c r="A2503" t="s">
        <v>5166</v>
      </c>
      <c r="B2503" t="s">
        <v>5167</v>
      </c>
      <c r="C2503" t="str">
        <f>IFERROR(VLOOKUP(Table1[[#This Row],[Ticker]],[1]!Table2[[Symbol]:[Industry]],2,FALSE),"-")</f>
        <v>-</v>
      </c>
      <c r="D2503" t="s">
        <v>413</v>
      </c>
      <c r="E2503">
        <v>179.29835753899999</v>
      </c>
      <c r="F2503">
        <v>21.91</v>
      </c>
      <c r="G2503">
        <v>57.344018234118302</v>
      </c>
      <c r="H2503">
        <v>-1.96044643897083</v>
      </c>
      <c r="I2503">
        <v>-3.7407653348847298</v>
      </c>
      <c r="J2503">
        <v>-7.2635510559218894E-2</v>
      </c>
      <c r="K2503">
        <v>21.762824371545499</v>
      </c>
      <c r="L2503">
        <v>19.2775512925828</v>
      </c>
      <c r="M2503">
        <v>47.017951691495298</v>
      </c>
      <c r="N2503">
        <v>0.720681945249943</v>
      </c>
      <c r="O2503">
        <v>30.0775901414878</v>
      </c>
      <c r="P2503">
        <v>113.75609756097499</v>
      </c>
      <c r="Q2503">
        <v>3.0518711875595999E-2</v>
      </c>
    </row>
    <row r="2504" spans="1:17" hidden="1" x14ac:dyDescent="0.3">
      <c r="A2504" t="s">
        <v>5168</v>
      </c>
      <c r="B2504" t="s">
        <v>5169</v>
      </c>
      <c r="C2504" t="str">
        <f>IFERROR(VLOOKUP(Table1[[#This Row],[Ticker]],[1]!Table2[[Symbol]:[Industry]],2,FALSE),"-")</f>
        <v>-</v>
      </c>
      <c r="D2504" t="s">
        <v>628</v>
      </c>
      <c r="E2504">
        <v>179.26667762400001</v>
      </c>
      <c r="F2504">
        <v>5.97</v>
      </c>
      <c r="G2504">
        <v>165.21144401872701</v>
      </c>
      <c r="H2504">
        <v>75.979377144556395</v>
      </c>
      <c r="I2504">
        <v>67.355056692985897</v>
      </c>
      <c r="J2504">
        <v>11.6037050090648</v>
      </c>
      <c r="K2504">
        <v>4.2129124380466099</v>
      </c>
      <c r="L2504">
        <v>3.65358922686656</v>
      </c>
      <c r="M2504">
        <v>77.108325302974905</v>
      </c>
      <c r="N2504">
        <v>1.2807660479065199</v>
      </c>
      <c r="O2504">
        <v>3.6850921273031898</v>
      </c>
      <c r="P2504">
        <v>216.87182382834499</v>
      </c>
      <c r="Q2504">
        <v>-4.3640082984638999E-2</v>
      </c>
    </row>
    <row r="2505" spans="1:17" hidden="1" x14ac:dyDescent="0.3">
      <c r="A2505" t="s">
        <v>5170</v>
      </c>
      <c r="B2505" t="s">
        <v>5171</v>
      </c>
      <c r="C2505" t="str">
        <f>IFERROR(VLOOKUP(Table1[[#This Row],[Ticker]],[1]!Table2[[Symbol]:[Industry]],2,FALSE),"-")</f>
        <v>-</v>
      </c>
      <c r="D2505" t="s">
        <v>393</v>
      </c>
      <c r="E2505">
        <v>179.16640000000001</v>
      </c>
      <c r="F2505">
        <v>11.9</v>
      </c>
      <c r="G2505">
        <v>-11.3347884927222</v>
      </c>
      <c r="H2505">
        <v>-14.412490730080499</v>
      </c>
      <c r="I2505">
        <v>-46.455437410611502</v>
      </c>
      <c r="J2505">
        <v>-4.1503170882407803</v>
      </c>
      <c r="K2505">
        <v>11.6157403734579</v>
      </c>
      <c r="L2505">
        <v>11.191973023343399</v>
      </c>
      <c r="M2505">
        <v>37.6140926115838</v>
      </c>
      <c r="N2505">
        <v>0.71056715897364198</v>
      </c>
      <c r="O2505">
        <v>53.3613445378151</v>
      </c>
      <c r="P2505">
        <v>68.794326241134698</v>
      </c>
      <c r="Q2505">
        <v>7.4103119086949996E-3</v>
      </c>
    </row>
    <row r="2506" spans="1:17" hidden="1" x14ac:dyDescent="0.3">
      <c r="A2506" t="s">
        <v>5172</v>
      </c>
      <c r="B2506" t="s">
        <v>5173</v>
      </c>
      <c r="C2506" t="str">
        <f>IFERROR(VLOOKUP(Table1[[#This Row],[Ticker]],[1]!Table2[[Symbol]:[Industry]],2,FALSE),"-")</f>
        <v>-</v>
      </c>
      <c r="E2506">
        <v>179.00970000000001</v>
      </c>
      <c r="F2506">
        <v>185</v>
      </c>
      <c r="G2506">
        <v>2.8793102307279601</v>
      </c>
      <c r="H2506">
        <v>21.162207033268601</v>
      </c>
      <c r="I2506">
        <v>-1.00008816215889</v>
      </c>
      <c r="J2506">
        <v>-12.1632026401888</v>
      </c>
      <c r="K2506">
        <v>163.69596429032401</v>
      </c>
      <c r="L2506">
        <v>155.91787698044399</v>
      </c>
      <c r="M2506">
        <v>53.073988544718198</v>
      </c>
      <c r="N2506">
        <v>1.16849529780564</v>
      </c>
      <c r="O2506">
        <v>10.7027027027027</v>
      </c>
      <c r="P2506">
        <v>62.2095572117492</v>
      </c>
    </row>
    <row r="2507" spans="1:17" hidden="1" x14ac:dyDescent="0.3">
      <c r="A2507" t="s">
        <v>5174</v>
      </c>
      <c r="B2507" t="s">
        <v>5175</v>
      </c>
      <c r="C2507" t="str">
        <f>IFERROR(VLOOKUP(Table1[[#This Row],[Ticker]],[1]!Table2[[Symbol]:[Industry]],2,FALSE),"-")</f>
        <v>-</v>
      </c>
      <c r="E2507">
        <v>178.96943999999999</v>
      </c>
      <c r="F2507">
        <v>6.96</v>
      </c>
      <c r="G2507">
        <v>-106.917200403072</v>
      </c>
      <c r="H2507">
        <v>-34.883215214685201</v>
      </c>
      <c r="I2507">
        <v>-88.532442386384503</v>
      </c>
      <c r="J2507">
        <v>-8.33559847352217</v>
      </c>
      <c r="K2507">
        <v>10.636828761658601</v>
      </c>
      <c r="L2507">
        <v>20.379128351267099</v>
      </c>
      <c r="M2507">
        <v>24.804695047603499</v>
      </c>
      <c r="N2507">
        <v>1.8971534351441</v>
      </c>
      <c r="O2507">
        <v>616.95402298850502</v>
      </c>
      <c r="P2507">
        <v>2.3529411764705799</v>
      </c>
      <c r="Q2507">
        <v>6.3780208288554005E-2</v>
      </c>
    </row>
    <row r="2508" spans="1:17" hidden="1" x14ac:dyDescent="0.3">
      <c r="A2508" t="s">
        <v>5176</v>
      </c>
      <c r="B2508" t="s">
        <v>5177</v>
      </c>
      <c r="C2508" t="str">
        <f>IFERROR(VLOOKUP(Table1[[#This Row],[Ticker]],[1]!Table2[[Symbol]:[Industry]],2,FALSE),"-")</f>
        <v>-</v>
      </c>
      <c r="D2508" t="s">
        <v>1147</v>
      </c>
      <c r="E2508">
        <v>178.91795335999899</v>
      </c>
      <c r="F2508">
        <v>9.0399999999999991</v>
      </c>
      <c r="G2508">
        <v>66.029791628564595</v>
      </c>
      <c r="H2508">
        <v>-3.4323875613259398</v>
      </c>
      <c r="I2508">
        <v>-45.838608420526398</v>
      </c>
      <c r="J2508">
        <v>5.4532372521556596</v>
      </c>
      <c r="K2508">
        <v>8.9230097618892401</v>
      </c>
      <c r="L2508">
        <v>8.5599872561947894</v>
      </c>
      <c r="M2508">
        <v>56.530694318377599</v>
      </c>
      <c r="N2508">
        <v>1.1963340101986699</v>
      </c>
      <c r="O2508">
        <v>70.353982300884894</v>
      </c>
      <c r="P2508">
        <v>100.888888888888</v>
      </c>
      <c r="Q2508">
        <v>7.6570946252730004E-2</v>
      </c>
    </row>
    <row r="2509" spans="1:17" hidden="1" x14ac:dyDescent="0.3">
      <c r="A2509" t="s">
        <v>5178</v>
      </c>
      <c r="B2509" t="s">
        <v>5179</v>
      </c>
      <c r="C2509" t="str">
        <f>IFERROR(VLOOKUP(Table1[[#This Row],[Ticker]],[1]!Table2[[Symbol]:[Industry]],2,FALSE),"-")</f>
        <v>-</v>
      </c>
      <c r="D2509" t="s">
        <v>21</v>
      </c>
      <c r="E2509">
        <v>178.85423399999999</v>
      </c>
      <c r="F2509">
        <v>202.15</v>
      </c>
      <c r="G2509">
        <v>48.786810877940297</v>
      </c>
      <c r="H2509">
        <v>52.817612438673997</v>
      </c>
      <c r="I2509">
        <v>60.251202772977798</v>
      </c>
      <c r="J2509">
        <v>4.7496065175651703</v>
      </c>
      <c r="K2509">
        <v>163.92536706131801</v>
      </c>
      <c r="M2509">
        <v>57.9281186364517</v>
      </c>
      <c r="N2509">
        <v>0.35759286182616301</v>
      </c>
      <c r="O2509">
        <v>15.013603759584401</v>
      </c>
      <c r="P2509">
        <v>107.333333333333</v>
      </c>
    </row>
    <row r="2510" spans="1:17" hidden="1" x14ac:dyDescent="0.3">
      <c r="A2510" t="s">
        <v>5180</v>
      </c>
      <c r="B2510" t="s">
        <v>5181</v>
      </c>
      <c r="C2510" t="str">
        <f>IFERROR(VLOOKUP(Table1[[#This Row],[Ticker]],[1]!Table2[[Symbol]:[Industry]],2,FALSE),"-")</f>
        <v>-</v>
      </c>
      <c r="D2510" t="s">
        <v>287</v>
      </c>
      <c r="E2510">
        <v>178.74869132999899</v>
      </c>
      <c r="F2510">
        <v>18.489999999999998</v>
      </c>
      <c r="G2510">
        <v>188.14514840957401</v>
      </c>
      <c r="H2510">
        <v>-10.695814671300299</v>
      </c>
      <c r="I2510">
        <v>28.932918178312399</v>
      </c>
      <c r="J2510">
        <v>1.7541568781597701</v>
      </c>
      <c r="K2510">
        <v>16.559293509183998</v>
      </c>
      <c r="L2510">
        <v>12.295336154322399</v>
      </c>
      <c r="M2510">
        <v>53.058230762185303</v>
      </c>
      <c r="N2510">
        <v>0.525204565851912</v>
      </c>
      <c r="O2510">
        <v>22.282314764737698</v>
      </c>
      <c r="P2510">
        <v>242.40740740740699</v>
      </c>
    </row>
    <row r="2511" spans="1:17" hidden="1" x14ac:dyDescent="0.3">
      <c r="A2511" t="s">
        <v>5182</v>
      </c>
      <c r="B2511" t="s">
        <v>5183</v>
      </c>
      <c r="C2511" t="str">
        <f>IFERROR(VLOOKUP(Table1[[#This Row],[Ticker]],[1]!Table2[[Symbol]:[Industry]],2,FALSE),"-")</f>
        <v>-</v>
      </c>
      <c r="D2511" t="s">
        <v>287</v>
      </c>
      <c r="E2511">
        <v>178.35951059999999</v>
      </c>
      <c r="F2511">
        <v>186</v>
      </c>
      <c r="G2511">
        <v>97.785751638818397</v>
      </c>
      <c r="H2511">
        <v>-27.7783791225073</v>
      </c>
      <c r="I2511">
        <v>14.1860160562033</v>
      </c>
      <c r="J2511">
        <v>-5.8820932358106397</v>
      </c>
      <c r="K2511">
        <v>200.425486261885</v>
      </c>
      <c r="L2511">
        <v>162.030148793178</v>
      </c>
      <c r="M2511">
        <v>33.341623855073898</v>
      </c>
      <c r="N2511">
        <v>0.28188736811167597</v>
      </c>
      <c r="O2511">
        <v>41.854838709677402</v>
      </c>
      <c r="P2511">
        <v>164.806378132118</v>
      </c>
      <c r="Q2511">
        <v>0.103310593944062</v>
      </c>
    </row>
    <row r="2512" spans="1:17" hidden="1" x14ac:dyDescent="0.3">
      <c r="A2512" t="s">
        <v>5184</v>
      </c>
      <c r="B2512" t="s">
        <v>5185</v>
      </c>
      <c r="C2512" t="str">
        <f>IFERROR(VLOOKUP(Table1[[#This Row],[Ticker]],[1]!Table2[[Symbol]:[Industry]],2,FALSE),"-")</f>
        <v>-</v>
      </c>
      <c r="D2512" t="s">
        <v>471</v>
      </c>
      <c r="E2512">
        <v>177.63674248000001</v>
      </c>
      <c r="F2512">
        <v>7.4</v>
      </c>
      <c r="G2512">
        <v>62.730274374394902</v>
      </c>
      <c r="H2512">
        <v>-13.3197467603246</v>
      </c>
      <c r="I2512">
        <v>-31.415183434993999</v>
      </c>
      <c r="J2512">
        <v>1.6938387559150601</v>
      </c>
      <c r="K2512">
        <v>7.4455731869115702</v>
      </c>
      <c r="L2512">
        <v>7.0498529112078403</v>
      </c>
      <c r="M2512">
        <v>54.023411217683503</v>
      </c>
      <c r="N2512">
        <v>0.87156543433837397</v>
      </c>
      <c r="O2512">
        <v>53.051285547446902</v>
      </c>
      <c r="P2512">
        <v>89.040908277745103</v>
      </c>
      <c r="Q2512">
        <v>8.1646503707394999E-2</v>
      </c>
    </row>
    <row r="2513" spans="1:17" hidden="1" x14ac:dyDescent="0.3">
      <c r="A2513" t="s">
        <v>5186</v>
      </c>
      <c r="B2513" t="s">
        <v>5187</v>
      </c>
      <c r="C2513" t="str">
        <f>IFERROR(VLOOKUP(Table1[[#This Row],[Ticker]],[1]!Table2[[Symbol]:[Industry]],2,FALSE),"-")</f>
        <v>-</v>
      </c>
      <c r="E2513">
        <v>176.9665</v>
      </c>
      <c r="F2513">
        <v>82.31</v>
      </c>
      <c r="G2513">
        <v>100.751435062166</v>
      </c>
      <c r="H2513">
        <v>-19.754465483403798</v>
      </c>
      <c r="I2513">
        <v>-40.606140989101</v>
      </c>
      <c r="J2513">
        <v>-6.5376969016806896</v>
      </c>
      <c r="K2513">
        <v>94.616791022689895</v>
      </c>
      <c r="L2513">
        <v>94.275720983329293</v>
      </c>
      <c r="M2513">
        <v>37.365151675029097</v>
      </c>
      <c r="N2513">
        <v>2.1411680509256601</v>
      </c>
      <c r="O2513">
        <v>68.351354634916703</v>
      </c>
      <c r="P2513">
        <v>176.67226890756299</v>
      </c>
      <c r="Q2513">
        <v>5.2119013180731998E-2</v>
      </c>
    </row>
    <row r="2514" spans="1:17" hidden="1" x14ac:dyDescent="0.3">
      <c r="A2514" t="s">
        <v>5188</v>
      </c>
      <c r="B2514" t="s">
        <v>5189</v>
      </c>
      <c r="C2514" t="str">
        <f>IFERROR(VLOOKUP(Table1[[#This Row],[Ticker]],[1]!Table2[[Symbol]:[Industry]],2,FALSE),"-")</f>
        <v>-</v>
      </c>
      <c r="D2514" t="s">
        <v>133</v>
      </c>
      <c r="E2514">
        <v>176.79849999999999</v>
      </c>
      <c r="F2514">
        <v>129.05000000000001</v>
      </c>
      <c r="G2514">
        <v>2.7393660966497499</v>
      </c>
      <c r="H2514">
        <v>-29.689530418468799</v>
      </c>
      <c r="I2514">
        <v>-15.385741044921501</v>
      </c>
      <c r="J2514">
        <v>-8.0051848482180201</v>
      </c>
      <c r="K2514">
        <v>148.44276048136399</v>
      </c>
      <c r="L2514">
        <v>133.50212314307001</v>
      </c>
      <c r="M2514">
        <v>14.275354417903101</v>
      </c>
      <c r="N2514">
        <v>0.98895306101018499</v>
      </c>
      <c r="O2514">
        <v>39.480821387059201</v>
      </c>
      <c r="P2514">
        <v>39.664502164502103</v>
      </c>
      <c r="Q2514">
        <v>5.7779152294525002E-2</v>
      </c>
    </row>
    <row r="2515" spans="1:17" hidden="1" x14ac:dyDescent="0.3">
      <c r="A2515" t="s">
        <v>5190</v>
      </c>
      <c r="B2515" t="s">
        <v>5191</v>
      </c>
      <c r="C2515" t="str">
        <f>IFERROR(VLOOKUP(Table1[[#This Row],[Ticker]],[1]!Table2[[Symbol]:[Industry]],2,FALSE),"-")</f>
        <v>-</v>
      </c>
      <c r="D2515" t="s">
        <v>1191</v>
      </c>
      <c r="E2515">
        <v>176.65838943</v>
      </c>
      <c r="F2515">
        <v>134.9</v>
      </c>
      <c r="G2515">
        <v>77.158446036317898</v>
      </c>
      <c r="H2515">
        <v>5.1829970540586601</v>
      </c>
      <c r="I2515">
        <v>4.0083835423480503</v>
      </c>
      <c r="J2515">
        <v>-8.1002991288592892</v>
      </c>
      <c r="K2515">
        <v>140.825453626106</v>
      </c>
      <c r="L2515">
        <v>119.63435999047</v>
      </c>
      <c r="M2515">
        <v>22.382358322255701</v>
      </c>
      <c r="N2515">
        <v>0.33232058756127802</v>
      </c>
      <c r="O2515">
        <v>40.845070422535201</v>
      </c>
      <c r="P2515">
        <v>128.605321132011</v>
      </c>
      <c r="Q2515">
        <v>7.5520767998760993E-2</v>
      </c>
    </row>
    <row r="2516" spans="1:17" hidden="1" x14ac:dyDescent="0.3">
      <c r="A2516" t="s">
        <v>5192</v>
      </c>
      <c r="B2516" t="s">
        <v>5193</v>
      </c>
      <c r="C2516" t="str">
        <f>IFERROR(VLOOKUP(Table1[[#This Row],[Ticker]],[1]!Table2[[Symbol]:[Industry]],2,FALSE),"-")</f>
        <v>-</v>
      </c>
      <c r="D2516" t="s">
        <v>978</v>
      </c>
      <c r="E2516">
        <v>176.24323977</v>
      </c>
      <c r="F2516">
        <v>174.85</v>
      </c>
      <c r="G2516">
        <v>99.011531045103297</v>
      </c>
      <c r="H2516">
        <v>-11.698840209801</v>
      </c>
      <c r="I2516">
        <v>33.043464495958503</v>
      </c>
      <c r="J2516">
        <v>5.9680818629657297</v>
      </c>
      <c r="K2516">
        <v>160.71008059160999</v>
      </c>
      <c r="L2516">
        <v>127.11820964394001</v>
      </c>
      <c r="M2516">
        <v>61.379576483096997</v>
      </c>
      <c r="N2516">
        <v>0.234633839659417</v>
      </c>
      <c r="O2516">
        <v>12.3248498713182</v>
      </c>
      <c r="P2516">
        <v>135.96491228070099</v>
      </c>
      <c r="Q2516">
        <v>2.990400688843E-2</v>
      </c>
    </row>
    <row r="2517" spans="1:17" hidden="1" x14ac:dyDescent="0.3">
      <c r="A2517" t="s">
        <v>5194</v>
      </c>
      <c r="B2517" t="s">
        <v>5195</v>
      </c>
      <c r="C2517" t="str">
        <f>IFERROR(VLOOKUP(Table1[[#This Row],[Ticker]],[1]!Table2[[Symbol]:[Industry]],2,FALSE),"-")</f>
        <v>-</v>
      </c>
      <c r="D2517" t="s">
        <v>393</v>
      </c>
      <c r="E2517">
        <v>176.10642000000001</v>
      </c>
      <c r="F2517">
        <v>25.2</v>
      </c>
      <c r="G2517">
        <v>-76.280854272617603</v>
      </c>
      <c r="H2517">
        <v>-7.1417565861825301</v>
      </c>
      <c r="I2517">
        <v>-53.588265709315401</v>
      </c>
      <c r="J2517">
        <v>-1.4016246277789099</v>
      </c>
      <c r="K2517">
        <v>26.753294857661899</v>
      </c>
      <c r="L2517">
        <v>34.021778774292301</v>
      </c>
      <c r="M2517">
        <v>46.623460223891001</v>
      </c>
      <c r="N2517">
        <v>0.96532204460279802</v>
      </c>
      <c r="O2517">
        <v>132.142857142857</v>
      </c>
      <c r="P2517">
        <v>16.991643454039</v>
      </c>
      <c r="Q2517">
        <v>0.107977592078353</v>
      </c>
    </row>
    <row r="2518" spans="1:17" hidden="1" x14ac:dyDescent="0.3">
      <c r="A2518" t="s">
        <v>5196</v>
      </c>
      <c r="B2518" t="s">
        <v>5197</v>
      </c>
      <c r="C2518" t="str">
        <f>IFERROR(VLOOKUP(Table1[[#This Row],[Ticker]],[1]!Table2[[Symbol]:[Industry]],2,FALSE),"-")</f>
        <v>-</v>
      </c>
      <c r="D2518" t="s">
        <v>46</v>
      </c>
      <c r="E2518">
        <v>176.01628994999999</v>
      </c>
      <c r="F2518">
        <v>105.25</v>
      </c>
      <c r="G2518">
        <v>41.046713881157203</v>
      </c>
      <c r="H2518">
        <v>-1.3180194690625999</v>
      </c>
      <c r="I2518">
        <v>-34.3491100771463</v>
      </c>
      <c r="J2518">
        <v>3.0478586834862398</v>
      </c>
      <c r="K2518">
        <v>103.94997822182999</v>
      </c>
      <c r="L2518">
        <v>97.990281963774606</v>
      </c>
      <c r="M2518">
        <v>52.5634489586567</v>
      </c>
      <c r="N2518">
        <v>0.88730206742333095</v>
      </c>
      <c r="O2518">
        <v>50.926365795724401</v>
      </c>
      <c r="P2518">
        <v>100.399847677075</v>
      </c>
      <c r="Q2518">
        <v>5.5633888507939003E-2</v>
      </c>
    </row>
    <row r="2519" spans="1:17" hidden="1" x14ac:dyDescent="0.3">
      <c r="A2519" t="s">
        <v>5198</v>
      </c>
      <c r="B2519" t="s">
        <v>5199</v>
      </c>
      <c r="C2519" t="str">
        <f>IFERROR(VLOOKUP(Table1[[#This Row],[Ticker]],[1]!Table2[[Symbol]:[Industry]],2,FALSE),"-")</f>
        <v>-</v>
      </c>
      <c r="D2519" t="s">
        <v>198</v>
      </c>
      <c r="E2519">
        <v>175.92344783999999</v>
      </c>
      <c r="F2519">
        <v>223.65</v>
      </c>
      <c r="G2519">
        <v>67.241940739661402</v>
      </c>
      <c r="H2519">
        <v>4.7795329684753698</v>
      </c>
      <c r="I2519">
        <v>8.8539792306252991</v>
      </c>
      <c r="J2519">
        <v>20.103124081368001</v>
      </c>
      <c r="K2519">
        <v>171.66676823566399</v>
      </c>
      <c r="L2519">
        <v>150.780062061607</v>
      </c>
      <c r="M2519">
        <v>84.219309189814197</v>
      </c>
      <c r="N2519">
        <v>1.75483549309541</v>
      </c>
      <c r="O2519">
        <v>5.9691482226693404</v>
      </c>
      <c r="P2519">
        <v>119.264705882352</v>
      </c>
      <c r="Q2519">
        <v>4.7510812683979997E-2</v>
      </c>
    </row>
    <row r="2520" spans="1:17" hidden="1" x14ac:dyDescent="0.3">
      <c r="A2520" t="s">
        <v>5200</v>
      </c>
      <c r="B2520" t="s">
        <v>5201</v>
      </c>
      <c r="C2520" t="str">
        <f>IFERROR(VLOOKUP(Table1[[#This Row],[Ticker]],[1]!Table2[[Symbol]:[Industry]],2,FALSE),"-")</f>
        <v>-</v>
      </c>
      <c r="D2520" t="s">
        <v>258</v>
      </c>
      <c r="E2520">
        <v>175.44685477499999</v>
      </c>
      <c r="F2520">
        <v>33.03</v>
      </c>
      <c r="G2520">
        <v>147.56996311157499</v>
      </c>
      <c r="H2520">
        <v>18.2430444446845</v>
      </c>
      <c r="I2520">
        <v>23.354594811770902</v>
      </c>
      <c r="J2520">
        <v>5.9446463790098303</v>
      </c>
      <c r="K2520">
        <v>28.7176415015423</v>
      </c>
      <c r="L2520">
        <v>21.837691016500099</v>
      </c>
      <c r="M2520">
        <v>65.890297422857998</v>
      </c>
      <c r="N2520">
        <v>0.49390231725163303</v>
      </c>
      <c r="O2520">
        <v>9.5367847411444107</v>
      </c>
      <c r="P2520">
        <v>201.643835616438</v>
      </c>
      <c r="Q2520">
        <v>9.3098357707563001E-2</v>
      </c>
    </row>
    <row r="2521" spans="1:17" hidden="1" x14ac:dyDescent="0.3">
      <c r="A2521" t="s">
        <v>5202</v>
      </c>
      <c r="B2521" t="s">
        <v>5203</v>
      </c>
      <c r="C2521" t="str">
        <f>IFERROR(VLOOKUP(Table1[[#This Row],[Ticker]],[1]!Table2[[Symbol]:[Industry]],2,FALSE),"-")</f>
        <v>-</v>
      </c>
      <c r="D2521" t="s">
        <v>1448</v>
      </c>
      <c r="E2521">
        <v>175.38508593499901</v>
      </c>
      <c r="F2521">
        <v>1901.95</v>
      </c>
      <c r="G2521">
        <v>-54.781863688983897</v>
      </c>
      <c r="H2521">
        <v>-3.4845252047044601</v>
      </c>
      <c r="I2521">
        <v>-30.461397960218299</v>
      </c>
      <c r="J2521">
        <v>-0.77369371161740697</v>
      </c>
      <c r="K2521">
        <v>1975.9966487583899</v>
      </c>
      <c r="L2521">
        <v>2134.5318509633498</v>
      </c>
      <c r="M2521">
        <v>43.142966047594697</v>
      </c>
      <c r="N2521">
        <v>1.1036415580964101</v>
      </c>
      <c r="O2521">
        <v>40.802860222403297</v>
      </c>
      <c r="P2521">
        <v>2.8081081081081201</v>
      </c>
      <c r="Q2521">
        <v>2.3879487733511999E-2</v>
      </c>
    </row>
    <row r="2522" spans="1:17" hidden="1" x14ac:dyDescent="0.3">
      <c r="A2522" t="s">
        <v>5204</v>
      </c>
      <c r="B2522" t="s">
        <v>5205</v>
      </c>
      <c r="C2522" t="str">
        <f>IFERROR(VLOOKUP(Table1[[#This Row],[Ticker]],[1]!Table2[[Symbol]:[Industry]],2,FALSE),"-")</f>
        <v>-</v>
      </c>
      <c r="D2522" t="s">
        <v>198</v>
      </c>
      <c r="E2522">
        <v>175.324052244</v>
      </c>
      <c r="F2522">
        <v>114.18</v>
      </c>
      <c r="G2522">
        <v>-38.4122505315257</v>
      </c>
      <c r="H2522">
        <v>-4.6480275867273804</v>
      </c>
      <c r="I2522">
        <v>-19.298124853501001</v>
      </c>
      <c r="J2522">
        <v>-3.48059696249164</v>
      </c>
      <c r="K2522">
        <v>111.07442905887</v>
      </c>
      <c r="L2522">
        <v>114.408746088028</v>
      </c>
      <c r="M2522">
        <v>67.0702599054827</v>
      </c>
      <c r="N2522">
        <v>1.6357937192410801</v>
      </c>
      <c r="O2522">
        <v>18.015414258188802</v>
      </c>
      <c r="P2522">
        <v>18.321243523315999</v>
      </c>
      <c r="Q2522">
        <v>1.6701575821825999E-2</v>
      </c>
    </row>
    <row r="2523" spans="1:17" hidden="1" x14ac:dyDescent="0.3">
      <c r="A2523" t="s">
        <v>5206</v>
      </c>
      <c r="B2523" t="s">
        <v>5207</v>
      </c>
      <c r="C2523" t="str">
        <f>IFERROR(VLOOKUP(Table1[[#This Row],[Ticker]],[1]!Table2[[Symbol]:[Industry]],2,FALSE),"-")</f>
        <v>-</v>
      </c>
      <c r="D2523" t="s">
        <v>413</v>
      </c>
      <c r="E2523">
        <v>174.90694479999999</v>
      </c>
      <c r="F2523">
        <v>135.1</v>
      </c>
      <c r="G2523">
        <v>41.515453053171399</v>
      </c>
      <c r="H2523">
        <v>13.794885165946701</v>
      </c>
      <c r="I2523">
        <v>35.264869102798301</v>
      </c>
      <c r="J2523">
        <v>-13.546369643454501</v>
      </c>
      <c r="K2523">
        <v>132.46404272796701</v>
      </c>
      <c r="L2523">
        <v>106.397624333594</v>
      </c>
      <c r="M2523">
        <v>37.258872020041601</v>
      </c>
      <c r="N2523">
        <v>0.987664732669434</v>
      </c>
      <c r="O2523">
        <v>70.244263508512205</v>
      </c>
      <c r="P2523">
        <v>85.068493150684901</v>
      </c>
      <c r="Q2523">
        <v>0.104892882535529</v>
      </c>
    </row>
    <row r="2524" spans="1:17" hidden="1" x14ac:dyDescent="0.3">
      <c r="A2524" t="s">
        <v>5208</v>
      </c>
      <c r="B2524" t="s">
        <v>5209</v>
      </c>
      <c r="C2524" t="str">
        <f>IFERROR(VLOOKUP(Table1[[#This Row],[Ticker]],[1]!Table2[[Symbol]:[Industry]],2,FALSE),"-")</f>
        <v>-</v>
      </c>
      <c r="D2524" t="s">
        <v>130</v>
      </c>
      <c r="E2524">
        <v>174.74697520000001</v>
      </c>
      <c r="F2524">
        <v>106.33</v>
      </c>
      <c r="G2524">
        <v>27.345435460811501</v>
      </c>
      <c r="H2524">
        <v>-2.11609968253806</v>
      </c>
      <c r="I2524">
        <v>-37.515332917403597</v>
      </c>
      <c r="J2524">
        <v>2.9993081144817499</v>
      </c>
      <c r="K2524">
        <v>104.454515193642</v>
      </c>
      <c r="L2524">
        <v>99.445521075736295</v>
      </c>
      <c r="M2524">
        <v>68.026840043329798</v>
      </c>
      <c r="N2524">
        <v>1.0811033785384301</v>
      </c>
      <c r="O2524">
        <v>35.850653625505501</v>
      </c>
      <c r="P2524">
        <v>66.400625978090702</v>
      </c>
      <c r="Q2524">
        <v>-9.3796178943950006E-3</v>
      </c>
    </row>
    <row r="2525" spans="1:17" hidden="1" x14ac:dyDescent="0.3">
      <c r="A2525" t="s">
        <v>5210</v>
      </c>
      <c r="B2525" t="s">
        <v>5211</v>
      </c>
      <c r="C2525" t="str">
        <f>IFERROR(VLOOKUP(Table1[[#This Row],[Ticker]],[1]!Table2[[Symbol]:[Industry]],2,FALSE),"-")</f>
        <v>-</v>
      </c>
      <c r="D2525" t="s">
        <v>1147</v>
      </c>
      <c r="E2525">
        <v>174.50369946999999</v>
      </c>
      <c r="F2525">
        <v>94.7</v>
      </c>
      <c r="G2525">
        <v>-71.838387714106602</v>
      </c>
      <c r="H2525">
        <v>-3.96336101265338</v>
      </c>
      <c r="I2525">
        <v>-60.373995819069101</v>
      </c>
      <c r="J2525">
        <v>-1.7255070948968301</v>
      </c>
      <c r="K2525">
        <v>88.757534852932594</v>
      </c>
      <c r="M2525">
        <v>71.590011228435401</v>
      </c>
      <c r="N2525">
        <v>2.5074335851815701</v>
      </c>
      <c r="O2525">
        <v>93.241816261879606</v>
      </c>
      <c r="P2525">
        <v>29.548563611491101</v>
      </c>
    </row>
    <row r="2526" spans="1:17" hidden="1" x14ac:dyDescent="0.3">
      <c r="A2526" t="s">
        <v>5212</v>
      </c>
      <c r="B2526" t="s">
        <v>5213</v>
      </c>
      <c r="C2526" t="str">
        <f>IFERROR(VLOOKUP(Table1[[#This Row],[Ticker]],[1]!Table2[[Symbol]:[Industry]],2,FALSE),"-")</f>
        <v>-</v>
      </c>
      <c r="E2526">
        <v>174.45500000000001</v>
      </c>
      <c r="F2526">
        <v>170.2</v>
      </c>
      <c r="G2526">
        <v>263.25219511930902</v>
      </c>
      <c r="H2526">
        <v>15.896569404392499</v>
      </c>
      <c r="I2526">
        <v>38.445661080942401</v>
      </c>
      <c r="J2526">
        <v>-1.24577023121013</v>
      </c>
      <c r="K2526">
        <v>141.24363440485899</v>
      </c>
      <c r="L2526">
        <v>108.19908003167301</v>
      </c>
      <c r="M2526">
        <v>64.398005300085899</v>
      </c>
      <c r="N2526">
        <v>0.98966336913584496</v>
      </c>
      <c r="O2526">
        <v>16.921269095182101</v>
      </c>
      <c r="P2526">
        <v>314.11192214111901</v>
      </c>
      <c r="Q2526">
        <v>0.16032537574188299</v>
      </c>
    </row>
    <row r="2527" spans="1:17" hidden="1" x14ac:dyDescent="0.3">
      <c r="A2527" t="s">
        <v>5214</v>
      </c>
      <c r="B2527" t="s">
        <v>5215</v>
      </c>
      <c r="C2527" t="str">
        <f>IFERROR(VLOOKUP(Table1[[#This Row],[Ticker]],[1]!Table2[[Symbol]:[Industry]],2,FALSE),"-")</f>
        <v>-</v>
      </c>
      <c r="E2527">
        <v>174.34164000000001</v>
      </c>
      <c r="F2527">
        <v>72.599999999999994</v>
      </c>
      <c r="G2527">
        <v>317.23775319342298</v>
      </c>
      <c r="H2527">
        <v>7.0337778522078702</v>
      </c>
      <c r="I2527">
        <v>55.896937671837698</v>
      </c>
      <c r="J2527">
        <v>16.568955555041502</v>
      </c>
      <c r="K2527">
        <v>67.039423177980794</v>
      </c>
      <c r="L2527">
        <v>51.324735761757999</v>
      </c>
      <c r="M2527">
        <v>63.6183204419441</v>
      </c>
      <c r="N2527">
        <v>0.673741740075122</v>
      </c>
      <c r="O2527">
        <v>6.6804407713498799</v>
      </c>
      <c r="P2527">
        <v>404.166666666666</v>
      </c>
      <c r="Q2527">
        <v>0.24590930938389599</v>
      </c>
    </row>
    <row r="2528" spans="1:17" hidden="1" x14ac:dyDescent="0.3">
      <c r="A2528" t="s">
        <v>5216</v>
      </c>
      <c r="B2528" t="s">
        <v>5217</v>
      </c>
      <c r="C2528" t="str">
        <f>IFERROR(VLOOKUP(Table1[[#This Row],[Ticker]],[1]!Table2[[Symbol]:[Industry]],2,FALSE),"-")</f>
        <v>-</v>
      </c>
      <c r="D2528" t="s">
        <v>628</v>
      </c>
      <c r="E2528">
        <v>174.09937482000001</v>
      </c>
      <c r="F2528">
        <v>92.58</v>
      </c>
      <c r="G2528">
        <v>24.588929415427</v>
      </c>
      <c r="H2528">
        <v>7.7934188902869597</v>
      </c>
      <c r="I2528">
        <v>-2.56000792705137</v>
      </c>
      <c r="J2528">
        <v>1.37860484298829</v>
      </c>
      <c r="K2528">
        <v>80.209938225957103</v>
      </c>
      <c r="L2528">
        <v>73.274128143175602</v>
      </c>
      <c r="M2528">
        <v>68.401791488948604</v>
      </c>
      <c r="N2528">
        <v>1.29705427315429</v>
      </c>
      <c r="O2528">
        <v>2.5059408079498802</v>
      </c>
      <c r="P2528">
        <v>67.2628726287262</v>
      </c>
      <c r="Q2528">
        <v>2.2665768302222999E-2</v>
      </c>
    </row>
    <row r="2529" spans="1:17" hidden="1" x14ac:dyDescent="0.3">
      <c r="A2529" t="s">
        <v>5218</v>
      </c>
      <c r="B2529" t="s">
        <v>5219</v>
      </c>
      <c r="C2529" t="str">
        <f>IFERROR(VLOOKUP(Table1[[#This Row],[Ticker]],[1]!Table2[[Symbol]:[Industry]],2,FALSE),"-")</f>
        <v>-</v>
      </c>
      <c r="E2529">
        <v>173.70769749999999</v>
      </c>
      <c r="F2529">
        <v>92.41</v>
      </c>
      <c r="G2529">
        <v>33.706682113965698</v>
      </c>
      <c r="H2529">
        <v>23.686948402750801</v>
      </c>
      <c r="I2529">
        <v>-18.9753010393325</v>
      </c>
      <c r="J2529">
        <v>6.3744712027921299E-2</v>
      </c>
      <c r="K2529">
        <v>83.867625612698404</v>
      </c>
      <c r="M2529">
        <v>55.757992085508299</v>
      </c>
      <c r="N2529">
        <v>0.65066037307674796</v>
      </c>
      <c r="O2529">
        <v>55.556757926631299</v>
      </c>
      <c r="P2529">
        <v>68.018181818181802</v>
      </c>
    </row>
    <row r="2530" spans="1:17" hidden="1" x14ac:dyDescent="0.3">
      <c r="A2530" t="s">
        <v>5220</v>
      </c>
      <c r="B2530" t="s">
        <v>5221</v>
      </c>
      <c r="C2530" t="str">
        <f>IFERROR(VLOOKUP(Table1[[#This Row],[Ticker]],[1]!Table2[[Symbol]:[Industry]],2,FALSE),"-")</f>
        <v>-</v>
      </c>
      <c r="E2530">
        <v>173.517353625</v>
      </c>
      <c r="F2530">
        <v>133.35</v>
      </c>
      <c r="G2530">
        <v>72.719216842918399</v>
      </c>
      <c r="H2530">
        <v>5.6884012636535104</v>
      </c>
      <c r="I2530">
        <v>67.325889139228195</v>
      </c>
      <c r="J2530">
        <v>2.44706504105624</v>
      </c>
      <c r="K2530">
        <v>119.449986205248</v>
      </c>
      <c r="L2530">
        <v>93.699214903349599</v>
      </c>
      <c r="M2530">
        <v>95.155746411441399</v>
      </c>
      <c r="N2530">
        <v>1.5760644418872201</v>
      </c>
      <c r="O2530">
        <v>0.97487814023247099</v>
      </c>
      <c r="P2530">
        <v>245.466321243523</v>
      </c>
    </row>
    <row r="2531" spans="1:17" hidden="1" x14ac:dyDescent="0.3">
      <c r="A2531" t="s">
        <v>5222</v>
      </c>
      <c r="B2531" t="s">
        <v>5223</v>
      </c>
      <c r="C2531" t="str">
        <f>IFERROR(VLOOKUP(Table1[[#This Row],[Ticker]],[1]!Table2[[Symbol]:[Industry]],2,FALSE),"-")</f>
        <v>-</v>
      </c>
      <c r="D2531" t="s">
        <v>5224</v>
      </c>
      <c r="E2531">
        <v>173.25959750000001</v>
      </c>
      <c r="F2531">
        <v>121</v>
      </c>
      <c r="G2531">
        <v>168.811317316161</v>
      </c>
      <c r="H2531">
        <v>17.866180945831498</v>
      </c>
      <c r="I2531">
        <v>55.097578216406298</v>
      </c>
      <c r="J2531">
        <v>4.4985803356161496</v>
      </c>
      <c r="K2531">
        <v>103.86368143344799</v>
      </c>
      <c r="L2531">
        <v>85.845070266495298</v>
      </c>
      <c r="M2531">
        <v>86.020736227803297</v>
      </c>
      <c r="N2531">
        <v>1.2369547457994701</v>
      </c>
      <c r="O2531">
        <v>5.4132231404958597</v>
      </c>
      <c r="P2531">
        <v>243.74999999999901</v>
      </c>
      <c r="Q2531">
        <v>0.11656636916268701</v>
      </c>
    </row>
    <row r="2532" spans="1:17" hidden="1" x14ac:dyDescent="0.3">
      <c r="A2532" t="s">
        <v>5225</v>
      </c>
      <c r="B2532" t="s">
        <v>5226</v>
      </c>
      <c r="C2532" t="str">
        <f>IFERROR(VLOOKUP(Table1[[#This Row],[Ticker]],[1]!Table2[[Symbol]:[Industry]],2,FALSE),"-")</f>
        <v>-</v>
      </c>
      <c r="D2532" t="s">
        <v>121</v>
      </c>
      <c r="E2532">
        <v>173.08799999999999</v>
      </c>
      <c r="F2532">
        <v>160</v>
      </c>
      <c r="G2532">
        <v>-19.643967236683501</v>
      </c>
      <c r="H2532">
        <v>-13.351359341152699</v>
      </c>
      <c r="I2532">
        <v>-18.286193728288499</v>
      </c>
      <c r="J2532">
        <v>-1.1364344191857001</v>
      </c>
      <c r="K2532">
        <v>160.04757623339401</v>
      </c>
      <c r="L2532">
        <v>154.03475511511701</v>
      </c>
      <c r="M2532">
        <v>51.6845315193994</v>
      </c>
      <c r="N2532">
        <v>0.49524869471248401</v>
      </c>
      <c r="O2532">
        <v>25.156249999999901</v>
      </c>
      <c r="P2532">
        <v>33.3333333333333</v>
      </c>
      <c r="Q2532">
        <v>0.103321381399856</v>
      </c>
    </row>
    <row r="2533" spans="1:17" hidden="1" x14ac:dyDescent="0.3">
      <c r="A2533" t="s">
        <v>5227</v>
      </c>
      <c r="B2533" t="s">
        <v>5228</v>
      </c>
      <c r="C2533" t="str">
        <f>IFERROR(VLOOKUP(Table1[[#This Row],[Ticker]],[1]!Table2[[Symbol]:[Industry]],2,FALSE),"-")</f>
        <v>-</v>
      </c>
      <c r="E2533">
        <v>172.70171999999999</v>
      </c>
      <c r="F2533">
        <v>144.96</v>
      </c>
      <c r="G2533">
        <v>95.171413461049994</v>
      </c>
      <c r="H2533">
        <v>49.604342909444803</v>
      </c>
      <c r="I2533">
        <v>106.635805356087</v>
      </c>
      <c r="J2533">
        <v>-9.9487879369205796</v>
      </c>
      <c r="M2533">
        <v>36.5191687518045</v>
      </c>
      <c r="O2533">
        <v>24.827538631346499</v>
      </c>
      <c r="P2533">
        <v>132.53128007699701</v>
      </c>
    </row>
    <row r="2534" spans="1:17" hidden="1" x14ac:dyDescent="0.3">
      <c r="A2534" t="s">
        <v>5229</v>
      </c>
      <c r="B2534" t="s">
        <v>5230</v>
      </c>
      <c r="C2534" t="str">
        <f>IFERROR(VLOOKUP(Table1[[#This Row],[Ticker]],[1]!Table2[[Symbol]:[Industry]],2,FALSE),"-")</f>
        <v>-</v>
      </c>
      <c r="D2534" t="s">
        <v>628</v>
      </c>
      <c r="E2534">
        <v>172.65201999999999</v>
      </c>
      <c r="F2534">
        <v>87.11</v>
      </c>
      <c r="G2534">
        <v>30.108830991603899</v>
      </c>
      <c r="H2534">
        <v>-3.0300206974206101</v>
      </c>
      <c r="I2534">
        <v>-5.0806170083127302</v>
      </c>
      <c r="J2534">
        <v>-0.24336596941607999</v>
      </c>
      <c r="K2534">
        <v>82.808721983520897</v>
      </c>
      <c r="L2534">
        <v>77.434150261996706</v>
      </c>
      <c r="M2534">
        <v>56.904718147074398</v>
      </c>
      <c r="N2534">
        <v>0.90736990231429004</v>
      </c>
      <c r="O2534">
        <v>21.1112386637584</v>
      </c>
      <c r="P2534">
        <v>65.608365019011302</v>
      </c>
      <c r="Q2534">
        <v>3.2521974810588002E-2</v>
      </c>
    </row>
    <row r="2535" spans="1:17" hidden="1" x14ac:dyDescent="0.3">
      <c r="A2535" t="s">
        <v>5231</v>
      </c>
      <c r="B2535" t="s">
        <v>5232</v>
      </c>
      <c r="C2535" t="str">
        <f>IFERROR(VLOOKUP(Table1[[#This Row],[Ticker]],[1]!Table2[[Symbol]:[Industry]],2,FALSE),"-")</f>
        <v>-</v>
      </c>
      <c r="D2535" t="s">
        <v>21</v>
      </c>
      <c r="E2535">
        <v>172.53387076800001</v>
      </c>
      <c r="F2535">
        <v>47.14</v>
      </c>
      <c r="G2535">
        <v>65.393310789614304</v>
      </c>
      <c r="H2535">
        <v>14.011939055853199</v>
      </c>
      <c r="I2535">
        <v>-11.105044825214099</v>
      </c>
      <c r="J2535">
        <v>-3.7578206957443898</v>
      </c>
      <c r="K2535">
        <v>40.605542908222802</v>
      </c>
      <c r="L2535">
        <v>36.628822275135803</v>
      </c>
      <c r="M2535">
        <v>66.239538114755803</v>
      </c>
      <c r="N2535">
        <v>2.4406341821475799</v>
      </c>
      <c r="O2535">
        <v>14.446330080610901</v>
      </c>
      <c r="P2535">
        <v>126.091127098321</v>
      </c>
      <c r="Q2535">
        <v>6.4621579111310001E-2</v>
      </c>
    </row>
    <row r="2536" spans="1:17" hidden="1" x14ac:dyDescent="0.3">
      <c r="A2536" t="s">
        <v>5233</v>
      </c>
      <c r="B2536" t="s">
        <v>5234</v>
      </c>
      <c r="C2536" t="str">
        <f>IFERROR(VLOOKUP(Table1[[#This Row],[Ticker]],[1]!Table2[[Symbol]:[Industry]],2,FALSE),"-")</f>
        <v>-</v>
      </c>
      <c r="D2536" t="s">
        <v>133</v>
      </c>
      <c r="E2536">
        <v>171.589448</v>
      </c>
      <c r="F2536">
        <v>3.62</v>
      </c>
      <c r="G2536">
        <v>34.578254985538599</v>
      </c>
      <c r="H2536">
        <v>-19.636091265029599</v>
      </c>
      <c r="I2536">
        <v>-33.497927401571097</v>
      </c>
      <c r="J2536">
        <v>-0.230434154273334</v>
      </c>
      <c r="K2536">
        <v>4.3464370954050899</v>
      </c>
      <c r="L2536">
        <v>4.2734911383730996</v>
      </c>
      <c r="M2536">
        <v>4.3731987301143098</v>
      </c>
      <c r="N2536">
        <v>2.0422128430448798</v>
      </c>
      <c r="O2536">
        <v>60.220994475138099</v>
      </c>
      <c r="P2536">
        <v>60.8888888888889</v>
      </c>
      <c r="Q2536">
        <v>-7.7141767518139996E-3</v>
      </c>
    </row>
    <row r="2537" spans="1:17" hidden="1" x14ac:dyDescent="0.3">
      <c r="A2537" t="s">
        <v>5235</v>
      </c>
      <c r="B2537" t="s">
        <v>5236</v>
      </c>
      <c r="C2537" t="str">
        <f>IFERROR(VLOOKUP(Table1[[#This Row],[Ticker]],[1]!Table2[[Symbol]:[Industry]],2,FALSE),"-")</f>
        <v>-</v>
      </c>
      <c r="D2537" t="s">
        <v>5237</v>
      </c>
      <c r="E2537">
        <v>171.28800731999999</v>
      </c>
      <c r="F2537">
        <v>73.2</v>
      </c>
      <c r="G2537">
        <v>-56.5963481890645</v>
      </c>
      <c r="H2537">
        <v>-11.2468729488736</v>
      </c>
      <c r="I2537">
        <v>-63.995252081254698</v>
      </c>
      <c r="J2537">
        <v>-2.6823748795578402</v>
      </c>
      <c r="K2537">
        <v>79.760100686435706</v>
      </c>
      <c r="M2537">
        <v>35.275944097675101</v>
      </c>
      <c r="N2537">
        <v>0.69518716577540096</v>
      </c>
      <c r="O2537">
        <v>107.650273224043</v>
      </c>
      <c r="P2537">
        <v>3.4628975265017701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Row],[Ticker]],[1]!Table2[[Symbol]:[Industry]],2,FALSE),"-")</f>
        <v>-</v>
      </c>
      <c r="D2538" t="s">
        <v>628</v>
      </c>
      <c r="E2538">
        <v>171.022054191</v>
      </c>
      <c r="F2538">
        <v>55.61</v>
      </c>
      <c r="G2538">
        <v>29.941122207916901</v>
      </c>
      <c r="H2538">
        <v>6.6705123451286799</v>
      </c>
      <c r="I2538">
        <v>-2.9098490936589498</v>
      </c>
      <c r="J2538">
        <v>8.8354707088677706</v>
      </c>
      <c r="K2538">
        <v>55.274674955754897</v>
      </c>
      <c r="L2538">
        <v>50.716908905850701</v>
      </c>
      <c r="M2538">
        <v>50.209874418183901</v>
      </c>
      <c r="N2538">
        <v>1.33084187077006</v>
      </c>
      <c r="O2538">
        <v>26.775759755439601</v>
      </c>
      <c r="P2538">
        <v>61.656976744185997</v>
      </c>
      <c r="Q2538">
        <v>0.11047370327766901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Row],[Ticker]],[1]!Table2[[Symbol]:[Industry]],2,FALSE),"-")</f>
        <v>-</v>
      </c>
      <c r="D2539" t="s">
        <v>130</v>
      </c>
      <c r="E2539">
        <v>170.837469</v>
      </c>
      <c r="F2539">
        <v>497.3</v>
      </c>
      <c r="G2539">
        <v>122.40154414116</v>
      </c>
      <c r="H2539">
        <v>18.080432951494501</v>
      </c>
      <c r="I2539">
        <v>51.169448193656798</v>
      </c>
      <c r="J2539">
        <v>11.0625532154517</v>
      </c>
      <c r="K2539">
        <v>390.54575671563703</v>
      </c>
      <c r="L2539">
        <v>319.69054873674099</v>
      </c>
      <c r="M2539">
        <v>80.794432624501894</v>
      </c>
      <c r="N2539">
        <v>1.3078543865799701</v>
      </c>
      <c r="O2539">
        <v>5.05730947114417</v>
      </c>
      <c r="P2539">
        <v>167.078410311493</v>
      </c>
      <c r="Q2539">
        <v>0.137861450375377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Row],[Ticker]],[1]!Table2[[Symbol]:[Industry]],2,FALSE),"-")</f>
        <v>-</v>
      </c>
      <c r="D2540" t="s">
        <v>198</v>
      </c>
      <c r="E2540">
        <v>170.553275625</v>
      </c>
      <c r="F2540">
        <v>12.75</v>
      </c>
      <c r="G2540">
        <v>59.820752957963599</v>
      </c>
      <c r="H2540">
        <v>2.6796667680458701</v>
      </c>
      <c r="I2540">
        <v>30.868043705972902</v>
      </c>
      <c r="J2540">
        <v>-8.8490164471343196</v>
      </c>
      <c r="K2540">
        <v>12.6659653383921</v>
      </c>
      <c r="L2540">
        <v>10.186075547203499</v>
      </c>
      <c r="M2540">
        <v>30.942792925247701</v>
      </c>
      <c r="N2540">
        <v>0.36739423609272298</v>
      </c>
      <c r="O2540">
        <v>24.078431372549002</v>
      </c>
      <c r="P2540">
        <v>107.31707317073101</v>
      </c>
      <c r="Q2540">
        <v>-3.7866947904822999E-2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Row],[Ticker]],[1]!Table2[[Symbol]:[Industry]],2,FALSE),"-")</f>
        <v>-</v>
      </c>
      <c r="D2541" t="s">
        <v>1538</v>
      </c>
      <c r="E2541">
        <v>170.1568</v>
      </c>
      <c r="F2541">
        <v>96.68</v>
      </c>
      <c r="G2541">
        <v>30.256167716082899</v>
      </c>
      <c r="H2541">
        <v>4.7238380979596801</v>
      </c>
      <c r="I2541">
        <v>-14.763426273323001</v>
      </c>
      <c r="J2541">
        <v>4.31828280501664</v>
      </c>
      <c r="K2541">
        <v>91.949922164974296</v>
      </c>
      <c r="L2541">
        <v>90.733045671884199</v>
      </c>
      <c r="M2541">
        <v>63.921737290212398</v>
      </c>
      <c r="N2541">
        <v>2.8075352509433098</v>
      </c>
      <c r="O2541">
        <v>63.839470417873301</v>
      </c>
      <c r="P2541">
        <v>99.463585723127693</v>
      </c>
      <c r="Q2541">
        <v>4.6373615304665002E-2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Row],[Ticker]],[1]!Table2[[Symbol]:[Industry]],2,FALSE),"-")</f>
        <v>-</v>
      </c>
      <c r="D2542" t="s">
        <v>263</v>
      </c>
      <c r="E2542">
        <v>169.64599049</v>
      </c>
      <c r="F2542">
        <v>2.2999999999999998</v>
      </c>
      <c r="K2542">
        <v>2.2860694928582501</v>
      </c>
      <c r="L2542">
        <v>2.4904968111465999</v>
      </c>
      <c r="M2542">
        <v>41.368652020141496</v>
      </c>
      <c r="N2542">
        <v>1</v>
      </c>
      <c r="Q2542">
        <v>-6.0412528129999996E-4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Row],[Ticker]],[1]!Table2[[Symbol]:[Industry]],2,FALSE),"-")</f>
        <v>-</v>
      </c>
      <c r="D2543" t="s">
        <v>258</v>
      </c>
      <c r="E2543">
        <v>169.50304800000001</v>
      </c>
      <c r="F2543">
        <v>196.95</v>
      </c>
      <c r="G2543">
        <v>-43.209368080565397</v>
      </c>
      <c r="H2543">
        <v>-0.77449282448383405</v>
      </c>
      <c r="I2543">
        <v>-24.626361110465702</v>
      </c>
      <c r="J2543">
        <v>-5.1141616060922601</v>
      </c>
      <c r="K2543">
        <v>201.57516489481199</v>
      </c>
      <c r="L2543">
        <v>215.61319743943</v>
      </c>
      <c r="M2543">
        <v>47.579912583667301</v>
      </c>
      <c r="N2543">
        <v>1.2901140684410599</v>
      </c>
      <c r="O2543">
        <v>41.6603198781416</v>
      </c>
      <c r="P2543">
        <v>9.1135734072021997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Row],[Ticker]],[1]!Table2[[Symbol]:[Industry]],2,FALSE),"-")</f>
        <v>-</v>
      </c>
      <c r="D2544" t="s">
        <v>628</v>
      </c>
      <c r="E2544">
        <v>169.34556323999999</v>
      </c>
      <c r="F2544">
        <v>235.55</v>
      </c>
      <c r="G2544">
        <v>-41.929476819345197</v>
      </c>
      <c r="H2544">
        <v>3.10755360183314</v>
      </c>
      <c r="I2544">
        <v>-30.811279468177101</v>
      </c>
      <c r="J2544">
        <v>7.2861069528344196</v>
      </c>
      <c r="K2544">
        <v>222.14422970752699</v>
      </c>
      <c r="L2544">
        <v>234.34838136502299</v>
      </c>
      <c r="M2544">
        <v>78.103538892662698</v>
      </c>
      <c r="N2544">
        <v>2.2098549710670898</v>
      </c>
      <c r="O2544">
        <v>35.852260666525098</v>
      </c>
      <c r="P2544">
        <v>16.608910891089099</v>
      </c>
      <c r="Q2544">
        <v>-5.8582289013363001E-2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Row],[Ticker]],[1]!Table2[[Symbol]:[Industry]],2,FALSE),"-")</f>
        <v>-</v>
      </c>
      <c r="D2545" t="s">
        <v>393</v>
      </c>
      <c r="E2545">
        <v>169.3280025</v>
      </c>
      <c r="F2545">
        <v>67.95</v>
      </c>
      <c r="G2545">
        <v>35.464178733314498</v>
      </c>
      <c r="H2545">
        <v>48.716276782460298</v>
      </c>
      <c r="I2545">
        <v>-23.882386586625898</v>
      </c>
      <c r="J2545">
        <v>9.1922926829404208</v>
      </c>
      <c r="K2545">
        <v>53.145014003357701</v>
      </c>
      <c r="L2545">
        <v>48.546526435412602</v>
      </c>
      <c r="M2545">
        <v>73.513418842733799</v>
      </c>
      <c r="N2545">
        <v>1.98448863636363</v>
      </c>
      <c r="O2545">
        <v>14.3487858719646</v>
      </c>
      <c r="P2545">
        <v>96.387283236994193</v>
      </c>
      <c r="Q2545">
        <v>0.166210277873926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Row],[Ticker]],[1]!Table2[[Symbol]:[Industry]],2,FALSE),"-")</f>
        <v>-</v>
      </c>
      <c r="E2546">
        <v>169.32</v>
      </c>
      <c r="F2546">
        <v>16.600000000000001</v>
      </c>
      <c r="G2546">
        <v>240.94600326479099</v>
      </c>
      <c r="H2546">
        <v>-2.2053936962952698</v>
      </c>
      <c r="I2546">
        <v>39.845771783505299</v>
      </c>
      <c r="J2546">
        <v>1.8986812320509101</v>
      </c>
      <c r="K2546">
        <v>15.5843467606438</v>
      </c>
      <c r="L2546">
        <v>13.082828336602899</v>
      </c>
      <c r="M2546">
        <v>77.498497912574905</v>
      </c>
      <c r="N2546">
        <v>0.92593366685512302</v>
      </c>
      <c r="O2546">
        <v>33.9156626506024</v>
      </c>
      <c r="P2546">
        <v>360.47156726768299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Row],[Ticker]],[1]!Table2[[Symbol]:[Industry]],2,FALSE),"-")</f>
        <v>-</v>
      </c>
      <c r="D2547" t="s">
        <v>1147</v>
      </c>
      <c r="E2547">
        <v>168.0712</v>
      </c>
      <c r="F2547">
        <v>13.45</v>
      </c>
      <c r="G2547">
        <v>-26.975331096851001</v>
      </c>
      <c r="H2547">
        <v>-18.035562164500501</v>
      </c>
      <c r="I2547">
        <v>-51.581895818284501</v>
      </c>
      <c r="J2547">
        <v>-2.4987810779204902</v>
      </c>
      <c r="K2547">
        <v>14.592152210571101</v>
      </c>
      <c r="L2547">
        <v>15.9832028872951</v>
      </c>
      <c r="M2547">
        <v>43.8465688313821</v>
      </c>
      <c r="N2547">
        <v>7.71398257470058E-2</v>
      </c>
      <c r="O2547">
        <v>64.981412639405207</v>
      </c>
      <c r="P2547">
        <v>30.582524271844601</v>
      </c>
      <c r="Q2547">
        <v>8.8002515095511005E-2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Row],[Ticker]],[1]!Table2[[Symbol]:[Industry]],2,FALSE),"-")</f>
        <v>-</v>
      </c>
      <c r="D2548" t="s">
        <v>393</v>
      </c>
      <c r="E2548">
        <v>168.05211109199999</v>
      </c>
      <c r="F2548">
        <v>26.02</v>
      </c>
      <c r="G2548">
        <v>62.240090734330899</v>
      </c>
      <c r="H2548">
        <v>8.8999361080812402</v>
      </c>
      <c r="I2548">
        <v>-3.41155250081809</v>
      </c>
      <c r="J2548">
        <v>5.3370886294880497</v>
      </c>
      <c r="K2548">
        <v>23.5949533189718</v>
      </c>
      <c r="L2548">
        <v>21.048055322645901</v>
      </c>
      <c r="M2548">
        <v>57.576114960579503</v>
      </c>
      <c r="N2548">
        <v>1.5472458887486</v>
      </c>
      <c r="O2548">
        <v>13.374327440430401</v>
      </c>
      <c r="P2548">
        <v>98.625954198473195</v>
      </c>
      <c r="Q2548">
        <v>4.8217462561438003E-2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Row],[Ticker]],[1]!Table2[[Symbol]:[Industry]],2,FALSE),"-")</f>
        <v>-</v>
      </c>
      <c r="D2549" t="s">
        <v>46</v>
      </c>
      <c r="E2549">
        <v>167.917220445</v>
      </c>
      <c r="F2549">
        <v>8.9700000000000006</v>
      </c>
      <c r="G2549">
        <v>0.92340864984124904</v>
      </c>
      <c r="H2549">
        <v>30.580151623627</v>
      </c>
      <c r="I2549">
        <v>1.6472644851937599</v>
      </c>
      <c r="J2549">
        <v>17.882004522732501</v>
      </c>
      <c r="K2549">
        <v>7.3137019438326503</v>
      </c>
      <c r="L2549">
        <v>7.64261340014491</v>
      </c>
      <c r="M2549">
        <v>84.524971124133103</v>
      </c>
      <c r="N2549">
        <v>0.91381874318410306</v>
      </c>
      <c r="O2549">
        <v>14.269788182831601</v>
      </c>
      <c r="P2549">
        <v>72.5</v>
      </c>
      <c r="Q2549">
        <v>-0.105547689929648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Row],[Ticker]],[1]!Table2[[Symbol]:[Industry]],2,FALSE),"-")</f>
        <v>-</v>
      </c>
      <c r="D2550" t="s">
        <v>287</v>
      </c>
      <c r="E2550">
        <v>167.78557093000001</v>
      </c>
      <c r="F2550">
        <v>183.1</v>
      </c>
      <c r="G2550">
        <v>28.1389654218289</v>
      </c>
      <c r="H2550">
        <v>5.03820067396817</v>
      </c>
      <c r="I2550">
        <v>11.9982332254939</v>
      </c>
      <c r="J2550">
        <v>-0.827883611876576</v>
      </c>
      <c r="K2550">
        <v>175.96826510586999</v>
      </c>
      <c r="L2550">
        <v>160.45492228524</v>
      </c>
      <c r="M2550">
        <v>64.932045440681506</v>
      </c>
      <c r="N2550">
        <v>0.96783681704857105</v>
      </c>
      <c r="O2550">
        <v>23.074822501365301</v>
      </c>
      <c r="P2550">
        <v>76.227141482194398</v>
      </c>
      <c r="Q2550">
        <v>5.2886321780152998E-2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Row],[Ticker]],[1]!Table2[[Symbol]:[Industry]],2,FALSE),"-")</f>
        <v>-</v>
      </c>
      <c r="D2551" t="s">
        <v>978</v>
      </c>
      <c r="E2551">
        <v>167.63838903499999</v>
      </c>
      <c r="F2551">
        <v>25.87</v>
      </c>
      <c r="G2551">
        <v>126.820481556532</v>
      </c>
      <c r="H2551">
        <v>2.7287498794323399</v>
      </c>
      <c r="I2551">
        <v>-0.225063452707949</v>
      </c>
      <c r="J2551">
        <v>13.478486033519999</v>
      </c>
      <c r="K2551">
        <v>22.099833232894198</v>
      </c>
      <c r="L2551">
        <v>20.1346875826023</v>
      </c>
      <c r="M2551">
        <v>78.964706333618906</v>
      </c>
      <c r="N2551">
        <v>0.93361483267164203</v>
      </c>
      <c r="O2551">
        <v>13.6838036335523</v>
      </c>
      <c r="P2551">
        <v>153.13111545988201</v>
      </c>
      <c r="Q2551">
        <v>0.140360019424463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Row],[Ticker]],[1]!Table2[[Symbol]:[Industry]],2,FALSE),"-")</f>
        <v>-</v>
      </c>
      <c r="D2552" t="s">
        <v>413</v>
      </c>
      <c r="E2552">
        <v>167.28225875000001</v>
      </c>
      <c r="F2552">
        <v>113.5</v>
      </c>
      <c r="G2552">
        <v>28.405832836017201</v>
      </c>
      <c r="H2552">
        <v>-2.7116668406052198</v>
      </c>
      <c r="I2552">
        <v>7.7239523761365101</v>
      </c>
      <c r="J2552">
        <v>6.3414241801995104</v>
      </c>
      <c r="K2552">
        <v>108.008023748675</v>
      </c>
      <c r="L2552">
        <v>99.064094301130297</v>
      </c>
      <c r="M2552">
        <v>58.221000168234397</v>
      </c>
      <c r="N2552">
        <v>0.56179260439327305</v>
      </c>
      <c r="O2552">
        <v>16.299559471365601</v>
      </c>
      <c r="P2552">
        <v>66.349113293272694</v>
      </c>
      <c r="Q2552">
        <v>0.116200685905666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Row],[Ticker]],[1]!Table2[[Symbol]:[Industry]],2,FALSE),"-")</f>
        <v>-</v>
      </c>
      <c r="D2553" t="s">
        <v>924</v>
      </c>
      <c r="E2553">
        <v>167.25008875</v>
      </c>
      <c r="F2553">
        <v>81.89</v>
      </c>
      <c r="G2553">
        <v>95.013690420974001</v>
      </c>
      <c r="H2553">
        <v>8.4154233213149805</v>
      </c>
      <c r="I2553">
        <v>25.352354122486702</v>
      </c>
      <c r="J2553">
        <v>-0.67864909143313601</v>
      </c>
      <c r="K2553">
        <v>71.567559408718097</v>
      </c>
      <c r="L2553">
        <v>59.090470695803504</v>
      </c>
      <c r="M2553">
        <v>63.168369294759003</v>
      </c>
      <c r="N2553">
        <v>1.26935966349074</v>
      </c>
      <c r="O2553">
        <v>6.2400781536206997</v>
      </c>
      <c r="P2553">
        <v>139.93554058013399</v>
      </c>
      <c r="Q2553">
        <v>7.5219201476061995E-2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Row],[Ticker]],[1]!Table2[[Symbol]:[Industry]],2,FALSE),"-")</f>
        <v>-</v>
      </c>
      <c r="D2554" t="s">
        <v>21</v>
      </c>
      <c r="E2554">
        <v>167.22988040999999</v>
      </c>
      <c r="F2554">
        <v>113.7</v>
      </c>
      <c r="G2554">
        <v>-6.8638698114921999</v>
      </c>
      <c r="H2554">
        <v>-8.7276193821280597</v>
      </c>
      <c r="I2554">
        <v>-23.630838879552201</v>
      </c>
      <c r="J2554">
        <v>-1.32507215773269</v>
      </c>
      <c r="K2554">
        <v>119.804365980273</v>
      </c>
      <c r="L2554">
        <v>118.890014601719</v>
      </c>
      <c r="M2554">
        <v>43.3782789967767</v>
      </c>
      <c r="N2554">
        <v>1.4820020231658899</v>
      </c>
      <c r="O2554">
        <v>37.027264731750201</v>
      </c>
      <c r="P2554">
        <v>55.115961800818503</v>
      </c>
      <c r="Q2554">
        <v>-0.123527647059246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Row],[Ticker]],[1]!Table2[[Symbol]:[Industry]],2,FALSE),"-")</f>
        <v>-</v>
      </c>
      <c r="D2555" t="s">
        <v>258</v>
      </c>
      <c r="E2555">
        <v>167.1875</v>
      </c>
      <c r="F2555">
        <v>2500</v>
      </c>
      <c r="G2555">
        <v>138.12769907739801</v>
      </c>
      <c r="H2555">
        <v>-22.780067122061698</v>
      </c>
      <c r="I2555">
        <v>9.0265158947692097</v>
      </c>
      <c r="J2555">
        <v>0.51322593030505703</v>
      </c>
      <c r="K2555">
        <v>2293.0077624784999</v>
      </c>
      <c r="L2555">
        <v>1916.6703531953201</v>
      </c>
      <c r="M2555">
        <v>55.733556095541999</v>
      </c>
      <c r="N2555">
        <v>0.31135180074593199</v>
      </c>
      <c r="O2555">
        <v>33.821999999999903</v>
      </c>
      <c r="P2555">
        <v>177.28482697426699</v>
      </c>
      <c r="Q2555">
        <v>0.109850692869916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Row],[Ticker]],[1]!Table2[[Symbol]:[Industry]],2,FALSE),"-")</f>
        <v>-</v>
      </c>
      <c r="D2556" t="s">
        <v>130</v>
      </c>
      <c r="E2556">
        <v>166.068146923</v>
      </c>
      <c r="F2556">
        <v>18.41</v>
      </c>
      <c r="G2556">
        <v>78.065733711529305</v>
      </c>
      <c r="H2556">
        <v>8.7765488766853608</v>
      </c>
      <c r="I2556">
        <v>-23.842781800700202</v>
      </c>
      <c r="J2556">
        <v>5.2721170177376102</v>
      </c>
      <c r="K2556">
        <v>15.866482288679601</v>
      </c>
      <c r="L2556">
        <v>14.161299864120499</v>
      </c>
      <c r="M2556">
        <v>77.486478918789501</v>
      </c>
      <c r="N2556">
        <v>1.78434955852388</v>
      </c>
      <c r="O2556">
        <v>21.890277023356798</v>
      </c>
      <c r="P2556">
        <v>129.83770287140999</v>
      </c>
      <c r="Q2556">
        <v>5.9389383387849E-2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Row],[Ticker]],[1]!Table2[[Symbol]:[Industry]],2,FALSE),"-")</f>
        <v>-</v>
      </c>
      <c r="E2557">
        <v>165.84792450399999</v>
      </c>
      <c r="F2557">
        <v>11.12</v>
      </c>
      <c r="G2557">
        <v>-40.2425224482419</v>
      </c>
      <c r="H2557">
        <v>-15.3880486856331</v>
      </c>
      <c r="I2557">
        <v>-23.17270532241</v>
      </c>
      <c r="J2557">
        <v>-2.0220849600086499</v>
      </c>
      <c r="K2557">
        <v>11.462325141300999</v>
      </c>
      <c r="L2557">
        <v>11.463318266609599</v>
      </c>
      <c r="M2557">
        <v>46.361858961013603</v>
      </c>
      <c r="N2557">
        <v>0.65598922320152497</v>
      </c>
      <c r="O2557">
        <v>57.464028776978402</v>
      </c>
      <c r="P2557">
        <v>27.669345579793301</v>
      </c>
      <c r="Q2557">
        <v>6.7998030266078993E-2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Row],[Ticker]],[1]!Table2[[Symbol]:[Industry]],2,FALSE),"-")</f>
        <v>-</v>
      </c>
      <c r="E2558">
        <v>165.796525</v>
      </c>
      <c r="F2558">
        <v>167.5</v>
      </c>
      <c r="G2558">
        <v>185.95633104817799</v>
      </c>
      <c r="H2558">
        <v>3.3467129677745802</v>
      </c>
      <c r="I2558">
        <v>-18.747561572282901</v>
      </c>
      <c r="J2558">
        <v>-4.6493950495543999</v>
      </c>
      <c r="K2558">
        <v>162.53125200503399</v>
      </c>
      <c r="L2558">
        <v>134.966136671828</v>
      </c>
      <c r="M2558">
        <v>52.638673282180299</v>
      </c>
      <c r="N2558">
        <v>0.60886329557339203</v>
      </c>
      <c r="O2558">
        <v>39.164179104477597</v>
      </c>
      <c r="P2558">
        <v>212.266964951528</v>
      </c>
      <c r="Q2558">
        <v>0.20213496986497001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Row],[Ticker]],[1]!Table2[[Symbol]:[Industry]],2,FALSE),"-")</f>
        <v>-</v>
      </c>
      <c r="D2559" t="s">
        <v>21</v>
      </c>
      <c r="E2559">
        <v>165.76300079999999</v>
      </c>
      <c r="F2559">
        <v>120.55</v>
      </c>
      <c r="G2559">
        <v>12.571854575912401</v>
      </c>
      <c r="H2559">
        <v>11.794885165946701</v>
      </c>
      <c r="I2559">
        <v>-13.330452534628501</v>
      </c>
      <c r="J2559">
        <v>13.025007587083801</v>
      </c>
      <c r="K2559">
        <v>110.58832137974299</v>
      </c>
      <c r="L2559">
        <v>106.85769981710899</v>
      </c>
      <c r="M2559">
        <v>62.642066137383203</v>
      </c>
      <c r="N2559">
        <v>1.8439431166703799</v>
      </c>
      <c r="O2559">
        <v>24.3882206553297</v>
      </c>
      <c r="P2559">
        <v>42.662721893491103</v>
      </c>
      <c r="Q2559">
        <v>6.4374351113880998E-2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Row],[Ticker]],[1]!Table2[[Symbol]:[Industry]],2,FALSE),"-")</f>
        <v>-</v>
      </c>
      <c r="D2560" t="s">
        <v>513</v>
      </c>
      <c r="E2560">
        <v>165.62</v>
      </c>
      <c r="F2560">
        <v>47.32</v>
      </c>
      <c r="G2560">
        <v>72.096074692037504</v>
      </c>
      <c r="H2560">
        <v>-6.4771265836954504</v>
      </c>
      <c r="I2560">
        <v>7.7444315668167896</v>
      </c>
      <c r="J2560">
        <v>7.57728457838527</v>
      </c>
      <c r="K2560">
        <v>47.601550684278202</v>
      </c>
      <c r="L2560">
        <v>43.782244270413699</v>
      </c>
      <c r="M2560">
        <v>59.508990194620402</v>
      </c>
      <c r="N2560">
        <v>0.85487385402579597</v>
      </c>
      <c r="O2560">
        <v>43.174133558748899</v>
      </c>
      <c r="Q2560">
        <v>8.5126728690421996E-2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Row],[Ticker]],[1]!Table2[[Symbol]:[Industry]],2,FALSE),"-")</f>
        <v>-</v>
      </c>
      <c r="D2561" t="s">
        <v>133</v>
      </c>
      <c r="E2561">
        <v>165.42</v>
      </c>
      <c r="F2561">
        <v>183.8</v>
      </c>
      <c r="G2561">
        <v>18.413775545468599</v>
      </c>
      <c r="H2561">
        <v>6.8015305673290198</v>
      </c>
      <c r="I2561">
        <v>-15.387367549438199</v>
      </c>
      <c r="J2561">
        <v>-0.47533583635721699</v>
      </c>
      <c r="K2561">
        <v>184.90254196815201</v>
      </c>
      <c r="L2561">
        <v>171.06151545889799</v>
      </c>
      <c r="M2561">
        <v>44.743814160738403</v>
      </c>
      <c r="N2561">
        <v>1.7562044399579599</v>
      </c>
      <c r="O2561">
        <v>49.564744287268702</v>
      </c>
      <c r="P2561">
        <v>55.762711864406697</v>
      </c>
      <c r="Q2561">
        <v>7.5262835665476993E-2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Row],[Ticker]],[1]!Table2[[Symbol]:[Industry]],2,FALSE),"-")</f>
        <v>-</v>
      </c>
      <c r="D2562" t="s">
        <v>130</v>
      </c>
      <c r="E2562">
        <v>164.98460051999999</v>
      </c>
      <c r="F2562">
        <v>229.2</v>
      </c>
      <c r="G2562">
        <v>314.03518742229801</v>
      </c>
      <c r="H2562">
        <v>11.824022695084301</v>
      </c>
      <c r="I2562">
        <v>204.32936027549101</v>
      </c>
      <c r="J2562">
        <v>0.681689998286793</v>
      </c>
      <c r="K2562">
        <v>201.50886618207099</v>
      </c>
      <c r="L2562">
        <v>142.55095338582399</v>
      </c>
      <c r="M2562">
        <v>74.436131513211393</v>
      </c>
      <c r="N2562">
        <v>0.90660944951293898</v>
      </c>
      <c r="O2562">
        <v>0</v>
      </c>
      <c r="P2562">
        <v>392.90322580645102</v>
      </c>
      <c r="Q2562">
        <v>9.7550220901535006E-2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Row],[Ticker]],[1]!Table2[[Symbol]:[Industry]],2,FALSE),"-")</f>
        <v>-</v>
      </c>
      <c r="D2563" t="s">
        <v>258</v>
      </c>
      <c r="E2563">
        <v>164.95519680000001</v>
      </c>
      <c r="F2563">
        <v>277.64999999999998</v>
      </c>
      <c r="G2563">
        <v>-5.4092622508355701</v>
      </c>
      <c r="H2563">
        <v>-1.9959234729281601</v>
      </c>
      <c r="I2563">
        <v>-27.521190899647799</v>
      </c>
      <c r="J2563">
        <v>-2.0203808186173502</v>
      </c>
      <c r="K2563">
        <v>271.96838083554502</v>
      </c>
      <c r="L2563">
        <v>264.38327952509002</v>
      </c>
      <c r="M2563">
        <v>55.689636734927397</v>
      </c>
      <c r="N2563">
        <v>0.54462310212904597</v>
      </c>
      <c r="O2563">
        <v>27.138483702503098</v>
      </c>
      <c r="P2563">
        <v>35.439024390243802</v>
      </c>
      <c r="Q2563">
        <v>2.9129781137029E-2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Row],[Ticker]],[1]!Table2[[Symbol]:[Industry]],2,FALSE),"-")</f>
        <v>-</v>
      </c>
      <c r="D2564" t="s">
        <v>133</v>
      </c>
      <c r="E2564">
        <v>164.83438000000001</v>
      </c>
      <c r="F2564">
        <v>66.05</v>
      </c>
      <c r="G2564">
        <v>-0.85954178559147398</v>
      </c>
      <c r="H2564">
        <v>-7.59307622703614</v>
      </c>
      <c r="I2564">
        <v>-28.5063727272669</v>
      </c>
      <c r="J2564">
        <v>-2.3368144001679099</v>
      </c>
      <c r="K2564">
        <v>64.684354168043598</v>
      </c>
      <c r="L2564">
        <v>62.424328922505097</v>
      </c>
      <c r="M2564">
        <v>44.677707567708502</v>
      </c>
      <c r="N2564">
        <v>1.93656685189376</v>
      </c>
      <c r="O2564">
        <v>34.140802422407198</v>
      </c>
      <c r="P2564">
        <v>44.529540481400403</v>
      </c>
      <c r="Q2564">
        <v>7.7352352258052995E-2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Row],[Ticker]],[1]!Table2[[Symbol]:[Industry]],2,FALSE),"-")</f>
        <v>-</v>
      </c>
      <c r="E2565">
        <v>164.59885625000001</v>
      </c>
      <c r="F2565">
        <v>904.7</v>
      </c>
      <c r="G2565">
        <v>141.86781577798899</v>
      </c>
      <c r="H2565">
        <v>-8.8512940064581507</v>
      </c>
      <c r="I2565">
        <v>38.505736972956797</v>
      </c>
      <c r="J2565">
        <v>4.7940493561256599</v>
      </c>
      <c r="K2565">
        <v>908.43008574604301</v>
      </c>
      <c r="L2565">
        <v>660.606025134579</v>
      </c>
      <c r="M2565">
        <v>62.216392909522803</v>
      </c>
      <c r="N2565">
        <v>1.2519745392741599</v>
      </c>
      <c r="O2565">
        <v>6.5436056151210096</v>
      </c>
      <c r="P2565">
        <v>168.178449681339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Row],[Ticker]],[1]!Table2[[Symbol]:[Industry]],2,FALSE),"-")</f>
        <v>-</v>
      </c>
      <c r="D2566" t="s">
        <v>60</v>
      </c>
      <c r="E2566">
        <v>164.25825</v>
      </c>
      <c r="F2566">
        <v>148.65</v>
      </c>
      <c r="G2566">
        <v>0.20000439452208901</v>
      </c>
      <c r="H2566">
        <v>5.2696234075954402</v>
      </c>
      <c r="I2566">
        <v>3.5999731311294898</v>
      </c>
      <c r="J2566">
        <v>-0.63069014872999596</v>
      </c>
      <c r="K2566">
        <v>144.18914407794901</v>
      </c>
      <c r="L2566">
        <v>130.28442065587501</v>
      </c>
      <c r="M2566">
        <v>42.373394952685501</v>
      </c>
      <c r="N2566">
        <v>0.56003842459173803</v>
      </c>
      <c r="O2566">
        <v>36.4278506559031</v>
      </c>
      <c r="P2566">
        <v>70.665901262916194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Row],[Ticker]],[1]!Table2[[Symbol]:[Industry]],2,FALSE),"-")</f>
        <v>-</v>
      </c>
      <c r="D2567" t="s">
        <v>130</v>
      </c>
      <c r="E2567">
        <v>164.1163952</v>
      </c>
      <c r="F2567">
        <v>68</v>
      </c>
      <c r="G2567">
        <v>-18.030379126280099</v>
      </c>
      <c r="H2567">
        <v>-5.5067795498810197</v>
      </c>
      <c r="I2567">
        <v>-53.363421031820799</v>
      </c>
      <c r="J2567">
        <v>-0.34214609256978801</v>
      </c>
      <c r="K2567">
        <v>71.313581190292894</v>
      </c>
      <c r="L2567">
        <v>73.995051536991497</v>
      </c>
      <c r="M2567">
        <v>40.9202969426781</v>
      </c>
      <c r="N2567">
        <v>0.67553923818265205</v>
      </c>
      <c r="O2567">
        <v>68.602941176470594</v>
      </c>
      <c r="P2567">
        <v>23.636363636363601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Row],[Ticker]],[1]!Table2[[Symbol]:[Industry]],2,FALSE),"-")</f>
        <v>-</v>
      </c>
      <c r="D2568" t="s">
        <v>413</v>
      </c>
      <c r="E2568">
        <v>163.89040412099999</v>
      </c>
      <c r="F2568">
        <v>163.83000000000001</v>
      </c>
      <c r="G2568">
        <v>13.119153330692299</v>
      </c>
      <c r="H2568">
        <v>-8.7082357730487701</v>
      </c>
      <c r="I2568">
        <v>12.0062550880868</v>
      </c>
      <c r="J2568">
        <v>0.88407748132809305</v>
      </c>
      <c r="K2568">
        <v>163.78677493507899</v>
      </c>
      <c r="L2568">
        <v>142.58260551397601</v>
      </c>
      <c r="M2568">
        <v>37.921701437649197</v>
      </c>
      <c r="N2568">
        <v>0.20625910692792701</v>
      </c>
      <c r="O2568">
        <v>15.3634865409265</v>
      </c>
      <c r="P2568">
        <v>51.204430087678801</v>
      </c>
      <c r="Q2568">
        <v>4.9172476747056999E-2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Row],[Ticker]],[1]!Table2[[Symbol]:[Industry]],2,FALSE),"-")</f>
        <v>-</v>
      </c>
      <c r="D2569" t="s">
        <v>628</v>
      </c>
      <c r="E2569">
        <v>163.84</v>
      </c>
      <c r="F2569">
        <v>81.92</v>
      </c>
      <c r="G2569">
        <v>-26.4690738789748</v>
      </c>
      <c r="H2569">
        <v>-3.7606550385295798</v>
      </c>
      <c r="I2569">
        <v>-25.511454658258199</v>
      </c>
      <c r="J2569">
        <v>0.27273485981116902</v>
      </c>
      <c r="K2569">
        <v>83.562852484448896</v>
      </c>
      <c r="L2569">
        <v>87.641391633961703</v>
      </c>
      <c r="M2569">
        <v>45.951726509182997</v>
      </c>
      <c r="N2569">
        <v>1.12062870512039</v>
      </c>
      <c r="O2569">
        <v>34.033203125</v>
      </c>
      <c r="P2569">
        <v>13.6199722607489</v>
      </c>
      <c r="Q2569">
        <v>0.123117569914393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Row],[Ticker]],[1]!Table2[[Symbol]:[Industry]],2,FALSE),"-")</f>
        <v>-</v>
      </c>
      <c r="D2570" t="s">
        <v>133</v>
      </c>
      <c r="E2570">
        <v>163.65465520000001</v>
      </c>
      <c r="F2570">
        <v>12.2</v>
      </c>
      <c r="G2570">
        <v>78.731382903372406</v>
      </c>
      <c r="H2570">
        <v>23.3130474547857</v>
      </c>
      <c r="I2570">
        <v>7.76682331832043</v>
      </c>
      <c r="J2570">
        <v>2.6866237487000499</v>
      </c>
      <c r="K2570">
        <v>11.1071401758002</v>
      </c>
      <c r="L2570">
        <v>9.3516084325621804</v>
      </c>
      <c r="M2570">
        <v>53.970429177978097</v>
      </c>
      <c r="N2570">
        <v>0.60507028587801603</v>
      </c>
      <c r="O2570">
        <v>37.377049180327802</v>
      </c>
      <c r="P2570">
        <v>139.21568627450901</v>
      </c>
      <c r="Q2570">
        <v>7.2174347215192003E-2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Row],[Ticker]],[1]!Table2[[Symbol]:[Industry]],2,FALSE),"-")</f>
        <v>-</v>
      </c>
      <c r="D2571" t="s">
        <v>732</v>
      </c>
      <c r="E2571">
        <v>163.46488893</v>
      </c>
      <c r="F2571">
        <v>82.52</v>
      </c>
      <c r="G2571">
        <v>34.296606267922598</v>
      </c>
      <c r="H2571">
        <v>-2.5074757930406699</v>
      </c>
      <c r="I2571">
        <v>3.7169763824918598</v>
      </c>
      <c r="J2571">
        <v>0.75242138991670005</v>
      </c>
      <c r="K2571">
        <v>81.217853869060804</v>
      </c>
      <c r="L2571">
        <v>72.786676559985096</v>
      </c>
      <c r="M2571">
        <v>88.374458321217901</v>
      </c>
      <c r="N2571">
        <v>0.78318855845532098</v>
      </c>
      <c r="O2571">
        <v>9.4280174503150693</v>
      </c>
      <c r="P2571">
        <v>69.445585215605703</v>
      </c>
      <c r="Q2571">
        <v>2.2514289353509E-2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Row],[Ticker]],[1]!Table2[[Symbol]:[Industry]],2,FALSE),"-")</f>
        <v>-</v>
      </c>
      <c r="D2572" t="s">
        <v>133</v>
      </c>
      <c r="E2572">
        <v>163.15081875000001</v>
      </c>
      <c r="F2572">
        <v>757.3</v>
      </c>
      <c r="G2572">
        <v>301.42164511387602</v>
      </c>
      <c r="H2572">
        <v>-23.329764984358999</v>
      </c>
      <c r="I2572">
        <v>200.95859535615699</v>
      </c>
      <c r="J2572">
        <v>-6.1547851824484701</v>
      </c>
      <c r="K2572">
        <v>871.31516006226798</v>
      </c>
      <c r="L2572">
        <v>594.84257038826797</v>
      </c>
      <c r="M2572">
        <v>0.55254513652401704</v>
      </c>
      <c r="N2572">
        <v>6.8750000000000006E-2</v>
      </c>
      <c r="O2572">
        <v>49.636867819886398</v>
      </c>
      <c r="P2572">
        <v>341.57434402332302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Row],[Ticker]],[1]!Table2[[Symbol]:[Industry]],2,FALSE),"-")</f>
        <v>-</v>
      </c>
      <c r="D2573" t="s">
        <v>95</v>
      </c>
      <c r="E2573">
        <v>162.90643129</v>
      </c>
      <c r="F2573">
        <v>162.1</v>
      </c>
      <c r="G2573">
        <v>-28.689435469143699</v>
      </c>
      <c r="H2573">
        <v>-6.9915150010503897</v>
      </c>
      <c r="I2573">
        <v>-28.092161194825898</v>
      </c>
      <c r="J2573">
        <v>-5.6505410022577998</v>
      </c>
      <c r="K2573">
        <v>176.15337314567401</v>
      </c>
      <c r="L2573">
        <v>183.59226224083599</v>
      </c>
      <c r="M2573">
        <v>23.326753906125301</v>
      </c>
      <c r="N2573">
        <v>8.8434251773634703E-2</v>
      </c>
      <c r="O2573">
        <v>65.946946329426197</v>
      </c>
      <c r="P2573">
        <v>12.5694444444444</v>
      </c>
      <c r="Q2573">
        <v>5.9858557545525E-2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Row],[Ticker]],[1]!Table2[[Symbol]:[Industry]],2,FALSE),"-")</f>
        <v>-</v>
      </c>
      <c r="D2574" t="s">
        <v>393</v>
      </c>
      <c r="E2574">
        <v>162.67395239999999</v>
      </c>
      <c r="F2574">
        <v>108</v>
      </c>
      <c r="G2574">
        <v>-54.834790091305202</v>
      </c>
      <c r="H2574">
        <v>-20.9896394697228</v>
      </c>
      <c r="I2574">
        <v>-43.370398196267701</v>
      </c>
      <c r="J2574">
        <v>-4.90496784289153</v>
      </c>
      <c r="K2574">
        <v>108.47229069298101</v>
      </c>
      <c r="L2574">
        <v>86.422224767793395</v>
      </c>
      <c r="M2574">
        <v>4.3485274684844102</v>
      </c>
      <c r="N2574">
        <v>0.85714285714285698</v>
      </c>
      <c r="O2574">
        <v>39.907407407407298</v>
      </c>
      <c r="P2574">
        <v>0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Row],[Ticker]],[1]!Table2[[Symbol]:[Industry]],2,FALSE),"-")</f>
        <v>-</v>
      </c>
      <c r="E2575">
        <v>162.565</v>
      </c>
      <c r="F2575">
        <v>25.01</v>
      </c>
      <c r="G2575">
        <v>75.382914483746504</v>
      </c>
      <c r="H2575">
        <v>28.5374725032596</v>
      </c>
      <c r="I2575">
        <v>54.140244478173699</v>
      </c>
      <c r="J2575">
        <v>6.00603141762228</v>
      </c>
      <c r="K2575">
        <v>18.996819538629602</v>
      </c>
      <c r="L2575">
        <v>18.201601946087401</v>
      </c>
      <c r="M2575">
        <v>96.232442969822401</v>
      </c>
      <c r="N2575">
        <v>0.13497334755454199</v>
      </c>
      <c r="O2575">
        <v>0</v>
      </c>
      <c r="P2575">
        <v>145.91937069813099</v>
      </c>
      <c r="Q2575">
        <v>7.4611614607778001E-2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Row],[Ticker]],[1]!Table2[[Symbol]:[Industry]],2,FALSE),"-")</f>
        <v>-</v>
      </c>
      <c r="D2576" t="s">
        <v>153</v>
      </c>
      <c r="E2576">
        <v>162.536868</v>
      </c>
      <c r="F2576">
        <v>153.9</v>
      </c>
      <c r="G2576">
        <v>-2.09755884281756</v>
      </c>
      <c r="H2576">
        <v>2.3005338255604202</v>
      </c>
      <c r="I2576">
        <v>0.52107433351634702</v>
      </c>
      <c r="J2576">
        <v>7.7977348598111602</v>
      </c>
      <c r="K2576">
        <v>145.96406706740899</v>
      </c>
      <c r="L2576">
        <v>140.50331422462401</v>
      </c>
      <c r="M2576">
        <v>68.687008508346906</v>
      </c>
      <c r="N2576">
        <v>1.0518802228412201</v>
      </c>
      <c r="O2576">
        <v>22.1572449642625</v>
      </c>
      <c r="P2576">
        <v>32.558139534883701</v>
      </c>
      <c r="Q2576">
        <v>7.2385855236760999E-2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Row],[Ticker]],[1]!Table2[[Symbol]:[Industry]],2,FALSE),"-")</f>
        <v>-</v>
      </c>
      <c r="D2577" t="s">
        <v>133</v>
      </c>
      <c r="E2577">
        <v>162.24</v>
      </c>
      <c r="F2577">
        <v>390</v>
      </c>
      <c r="G2577">
        <v>-20.905228497944801</v>
      </c>
      <c r="H2577">
        <v>-3.4323875613259398</v>
      </c>
      <c r="I2577">
        <v>-14.4601416222123</v>
      </c>
      <c r="J2577">
        <v>-2.20226514018883</v>
      </c>
      <c r="K2577">
        <v>389.84566033556598</v>
      </c>
      <c r="L2577">
        <v>387.15877785570098</v>
      </c>
      <c r="M2577">
        <v>100</v>
      </c>
      <c r="O2577">
        <v>0</v>
      </c>
      <c r="P2577">
        <v>5.4054054054053902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Row],[Ticker]],[1]!Table2[[Symbol]:[Industry]],2,FALSE),"-")</f>
        <v>-</v>
      </c>
      <c r="D2578" t="s">
        <v>60</v>
      </c>
      <c r="E2578">
        <v>162.05559614000001</v>
      </c>
      <c r="F2578">
        <v>45.95</v>
      </c>
      <c r="G2578">
        <v>-11.6935224042232</v>
      </c>
      <c r="H2578">
        <v>-15.377377738143201</v>
      </c>
      <c r="I2578">
        <v>-39.108645172974001</v>
      </c>
      <c r="J2578">
        <v>-6.1456856288300603</v>
      </c>
      <c r="K2578">
        <v>50.045497265921099</v>
      </c>
      <c r="L2578">
        <v>49.206419490636698</v>
      </c>
      <c r="M2578">
        <v>43.088064915643002</v>
      </c>
      <c r="N2578">
        <v>0.71085702813016205</v>
      </c>
      <c r="O2578">
        <v>72.426550598476595</v>
      </c>
      <c r="P2578">
        <v>44.542308902170497</v>
      </c>
      <c r="Q2578">
        <v>9.9236553658587995E-2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Row],[Ticker]],[1]!Table2[[Symbol]:[Industry]],2,FALSE),"-")</f>
        <v>-</v>
      </c>
      <c r="D2579" t="s">
        <v>608</v>
      </c>
      <c r="E2579">
        <v>161.93531192</v>
      </c>
      <c r="F2579">
        <v>80.8</v>
      </c>
      <c r="G2579">
        <v>36.428540316186499</v>
      </c>
      <c r="H2579">
        <v>3.0764881783190199</v>
      </c>
      <c r="I2579">
        <v>46.753757991687202</v>
      </c>
      <c r="J2579">
        <v>8.6806917386612703</v>
      </c>
      <c r="K2579">
        <v>76.995032628926396</v>
      </c>
      <c r="L2579">
        <v>66.206642292648596</v>
      </c>
      <c r="M2579">
        <v>68.046292588225299</v>
      </c>
      <c r="N2579">
        <v>0.92901955960142701</v>
      </c>
      <c r="O2579">
        <v>15.099009900990101</v>
      </c>
      <c r="P2579">
        <v>95.169082125603794</v>
      </c>
      <c r="Q2579">
        <v>0.150329102750936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Row],[Ticker]],[1]!Table2[[Symbol]:[Industry]],2,FALSE),"-")</f>
        <v>-</v>
      </c>
      <c r="E2580">
        <v>161.67607247999999</v>
      </c>
      <c r="F2580">
        <v>85.02</v>
      </c>
      <c r="G2580">
        <v>-61.740116701254003</v>
      </c>
      <c r="H2580">
        <v>27.977304068630001</v>
      </c>
      <c r="I2580">
        <v>-46.2429982416702</v>
      </c>
      <c r="J2580">
        <v>-5.8210050432582996</v>
      </c>
      <c r="K2580">
        <v>83.959973946549397</v>
      </c>
      <c r="M2580">
        <v>38.0252430296322</v>
      </c>
      <c r="N2580">
        <v>0.31234604848177899</v>
      </c>
      <c r="O2580">
        <v>70.736297341801901</v>
      </c>
      <c r="P2580">
        <v>60.870387890255401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Row],[Ticker]],[1]!Table2[[Symbol]:[Industry]],2,FALSE),"-")</f>
        <v>-</v>
      </c>
      <c r="D2581" t="s">
        <v>21</v>
      </c>
      <c r="E2581">
        <v>161.57499999999999</v>
      </c>
      <c r="F2581">
        <v>115</v>
      </c>
      <c r="G2581">
        <v>96.384950914620305</v>
      </c>
      <c r="H2581">
        <v>6.8252692203950103</v>
      </c>
      <c r="I2581">
        <v>13.4303893358032</v>
      </c>
      <c r="J2581">
        <v>-6.0842790408499603</v>
      </c>
      <c r="K2581">
        <v>106.52275468977101</v>
      </c>
      <c r="L2581">
        <v>91.657129008749607</v>
      </c>
      <c r="M2581">
        <v>53.6958873737861</v>
      </c>
      <c r="N2581">
        <v>1.3032230752812499</v>
      </c>
      <c r="O2581">
        <v>12.9478260869565</v>
      </c>
      <c r="P2581">
        <v>155.04546462630199</v>
      </c>
      <c r="Q2581">
        <v>7.5336780843603998E-2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Row],[Ticker]],[1]!Table2[[Symbol]:[Industry]],2,FALSE),"-")</f>
        <v>-</v>
      </c>
      <c r="D2582" t="s">
        <v>438</v>
      </c>
      <c r="E2582">
        <v>161.07448500000001</v>
      </c>
      <c r="F2582">
        <v>321.75</v>
      </c>
      <c r="G2582">
        <v>85.604007471871995</v>
      </c>
      <c r="H2582">
        <v>35.066295493985699</v>
      </c>
      <c r="I2582">
        <v>169.888271266023</v>
      </c>
      <c r="J2582">
        <v>19.284065241020201</v>
      </c>
      <c r="K2582">
        <v>220.85185479643999</v>
      </c>
      <c r="L2582">
        <v>162.025057689763</v>
      </c>
      <c r="M2582">
        <v>94.6484752003512</v>
      </c>
      <c r="N2582">
        <v>0.60883506737165205</v>
      </c>
      <c r="O2582">
        <v>0</v>
      </c>
      <c r="P2582">
        <v>237.264150943396</v>
      </c>
      <c r="Q2582">
        <v>0.165793368346352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Row],[Ticker]],[1]!Table2[[Symbol]:[Industry]],2,FALSE),"-")</f>
        <v>-</v>
      </c>
      <c r="D2583" t="s">
        <v>400</v>
      </c>
      <c r="E2583">
        <v>160.77922561</v>
      </c>
      <c r="F2583">
        <v>43.37</v>
      </c>
      <c r="G2583">
        <v>-9.8811037020079802</v>
      </c>
      <c r="H2583">
        <v>0.98147100535653897</v>
      </c>
      <c r="I2583">
        <v>-17.275938296276699</v>
      </c>
      <c r="J2583">
        <v>3.7197377485930598</v>
      </c>
      <c r="K2583">
        <v>42.612938658226703</v>
      </c>
      <c r="L2583">
        <v>42.161806188176897</v>
      </c>
      <c r="M2583">
        <v>50.872826399017598</v>
      </c>
      <c r="N2583">
        <v>0.96242096998344595</v>
      </c>
      <c r="O2583">
        <v>42.379525017292998</v>
      </c>
      <c r="P2583">
        <v>36.813880126182902</v>
      </c>
      <c r="Q2583">
        <v>0.144426362636357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Row],[Ticker]],[1]!Table2[[Symbol]:[Industry]],2,FALSE),"-")</f>
        <v>-</v>
      </c>
      <c r="D2584" t="s">
        <v>1147</v>
      </c>
      <c r="E2584">
        <v>160.76145360000001</v>
      </c>
      <c r="F2584">
        <v>71.180000000000007</v>
      </c>
      <c r="G2584">
        <v>7.8646724114471196</v>
      </c>
      <c r="H2584">
        <v>-3.1622325776774298</v>
      </c>
      <c r="I2584">
        <v>-25.198886844584699</v>
      </c>
      <c r="J2584">
        <v>-4.9332996229474597</v>
      </c>
      <c r="K2584">
        <v>70.729375572551007</v>
      </c>
      <c r="L2584">
        <v>71.478779739894406</v>
      </c>
      <c r="M2584">
        <v>49.469520953070401</v>
      </c>
      <c r="N2584">
        <v>0.89863374574778199</v>
      </c>
      <c r="O2584">
        <v>39.154256813711697</v>
      </c>
      <c r="P2584">
        <v>44.2350557244174</v>
      </c>
      <c r="Q2584">
        <v>4.9807900721163999E-2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Row],[Ticker]],[1]!Table2[[Symbol]:[Industry]],2,FALSE),"-")</f>
        <v>-</v>
      </c>
      <c r="D2585" t="s">
        <v>130</v>
      </c>
      <c r="E2585">
        <v>160.76138399999999</v>
      </c>
      <c r="F2585">
        <v>45.29</v>
      </c>
      <c r="G2585">
        <v>-46.714851829536499</v>
      </c>
      <c r="H2585">
        <v>-4.9319591123113797</v>
      </c>
      <c r="I2585">
        <v>-28.596003958417398</v>
      </c>
      <c r="J2585">
        <v>3.2564504561414198</v>
      </c>
      <c r="K2585">
        <v>46.5456731088533</v>
      </c>
      <c r="L2585">
        <v>49.272347689080298</v>
      </c>
      <c r="M2585">
        <v>49.9336891966867</v>
      </c>
      <c r="N2585">
        <v>0.90966326433272904</v>
      </c>
      <c r="O2585">
        <v>45.285935085007701</v>
      </c>
      <c r="P2585">
        <v>9.7673291323315592</v>
      </c>
      <c r="Q2585">
        <v>-5.4695018373620001E-2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Row],[Ticker]],[1]!Table2[[Symbol]:[Industry]],2,FALSE),"-")</f>
        <v>-</v>
      </c>
      <c r="D2586" t="s">
        <v>916</v>
      </c>
      <c r="E2586">
        <v>159.6</v>
      </c>
      <c r="F2586">
        <v>133</v>
      </c>
      <c r="G2586">
        <v>68.847106375446501</v>
      </c>
      <c r="H2586">
        <v>5.9186301230250802</v>
      </c>
      <c r="I2586">
        <v>68.097361843131495</v>
      </c>
      <c r="J2586">
        <v>-2.1182828528167001</v>
      </c>
      <c r="K2586">
        <v>117.652314061072</v>
      </c>
      <c r="L2586">
        <v>92.189623896197901</v>
      </c>
      <c r="M2586">
        <v>56.514694639608301</v>
      </c>
      <c r="N2586">
        <v>7.3680314477542599E-2</v>
      </c>
      <c r="O2586">
        <v>12.924812030075101</v>
      </c>
      <c r="Q2586">
        <v>5.8962057871092002E-2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Row],[Ticker]],[1]!Table2[[Symbol]:[Industry]],2,FALSE),"-")</f>
        <v>-</v>
      </c>
      <c r="D2587" t="s">
        <v>628</v>
      </c>
      <c r="E2587">
        <v>159.58228</v>
      </c>
      <c r="F2587">
        <v>303.25</v>
      </c>
      <c r="G2587">
        <v>-10.588443481675</v>
      </c>
      <c r="H2587">
        <v>-6.3639836525311502</v>
      </c>
      <c r="I2587">
        <v>-13.4248373260384</v>
      </c>
      <c r="J2587">
        <v>-2.10149255033327</v>
      </c>
      <c r="K2587">
        <v>300.67941100340403</v>
      </c>
      <c r="L2587">
        <v>295.03587556078497</v>
      </c>
      <c r="M2587">
        <v>52.697087648691401</v>
      </c>
      <c r="N2587">
        <v>0.21373782221868001</v>
      </c>
      <c r="O2587">
        <v>17.724649629018899</v>
      </c>
      <c r="P2587">
        <v>20.648498110204901</v>
      </c>
      <c r="Q2587">
        <v>1.8889715147055001E-2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Row],[Ticker]],[1]!Table2[[Symbol]:[Industry]],2,FALSE),"-")</f>
        <v>-</v>
      </c>
      <c r="D2588" t="s">
        <v>21</v>
      </c>
      <c r="E2588">
        <v>159.365671104</v>
      </c>
      <c r="F2588">
        <v>9.48</v>
      </c>
      <c r="G2588">
        <v>30.7807510764809</v>
      </c>
      <c r="H2588">
        <v>8.9325584170653993</v>
      </c>
      <c r="I2588">
        <v>97.713510790483895</v>
      </c>
      <c r="J2588">
        <v>11.6663479984972</v>
      </c>
      <c r="K2588">
        <v>7.9174932179672997</v>
      </c>
      <c r="L2588">
        <v>6.4500209516934301</v>
      </c>
      <c r="M2588">
        <v>82.455921869180202</v>
      </c>
      <c r="N2588">
        <v>0.31747820216225398</v>
      </c>
      <c r="O2588">
        <v>3.5864978902953402</v>
      </c>
      <c r="P2588">
        <v>152.80000000000001</v>
      </c>
      <c r="Q2588">
        <v>-6.3426014967539997E-3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Row],[Ticker]],[1]!Table2[[Symbol]:[Industry]],2,FALSE),"-")</f>
        <v>-</v>
      </c>
      <c r="D2589" t="s">
        <v>77</v>
      </c>
      <c r="E2589">
        <v>159.14459583999999</v>
      </c>
      <c r="F2589">
        <v>198.4</v>
      </c>
      <c r="G2589">
        <v>1543.72303613031</v>
      </c>
      <c r="H2589">
        <v>-15.163743863113901</v>
      </c>
      <c r="I2589">
        <v>45.334607337723099</v>
      </c>
      <c r="J2589">
        <v>-9.9296414793727799</v>
      </c>
      <c r="K2589">
        <v>213.08719772394099</v>
      </c>
      <c r="L2589">
        <v>138.38312863800101</v>
      </c>
      <c r="M2589">
        <v>13.5867725903021</v>
      </c>
      <c r="N2589">
        <v>0.93420729318165197</v>
      </c>
      <c r="O2589">
        <v>32.686491935483801</v>
      </c>
      <c r="P2589">
        <v>1652.6501766784399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Row],[Ticker]],[1]!Table2[[Symbol]:[Industry]],2,FALSE),"-")</f>
        <v>-</v>
      </c>
      <c r="D2590" t="s">
        <v>133</v>
      </c>
      <c r="E2590">
        <v>159.02668688399999</v>
      </c>
      <c r="F2590">
        <v>81.72</v>
      </c>
      <c r="G2590">
        <v>137.04740670251499</v>
      </c>
      <c r="H2590">
        <v>9.3592791053407094</v>
      </c>
      <c r="I2590">
        <v>12.841257991687201</v>
      </c>
      <c r="J2590">
        <v>-5.6960262810088098</v>
      </c>
      <c r="K2590">
        <v>73.806958529303898</v>
      </c>
      <c r="L2590">
        <v>62.255716516245002</v>
      </c>
      <c r="M2590">
        <v>63.461726371781097</v>
      </c>
      <c r="N2590">
        <v>2.8524091907086402</v>
      </c>
      <c r="O2590">
        <v>9.52031326480666</v>
      </c>
      <c r="P2590">
        <v>174.22818791946301</v>
      </c>
      <c r="Q2590">
        <v>0.14755504315513401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Row],[Ticker]],[1]!Table2[[Symbol]:[Industry]],2,FALSE),"-")</f>
        <v>-</v>
      </c>
      <c r="D2591" t="s">
        <v>416</v>
      </c>
      <c r="E2591">
        <v>158.78497996799999</v>
      </c>
      <c r="F2591">
        <v>11.16</v>
      </c>
      <c r="G2591">
        <v>161.09677350405701</v>
      </c>
      <c r="H2591">
        <v>-10.6094210541489</v>
      </c>
      <c r="I2591">
        <v>45.729297560032499</v>
      </c>
      <c r="J2591">
        <v>15.492375911378399</v>
      </c>
      <c r="K2591">
        <v>10.199640966185299</v>
      </c>
      <c r="L2591">
        <v>8.0963137393245592</v>
      </c>
      <c r="M2591">
        <v>52.708671466900803</v>
      </c>
      <c r="N2591">
        <v>0.68683372692319899</v>
      </c>
      <c r="O2591">
        <v>38.440860215053704</v>
      </c>
      <c r="P2591">
        <v>193.68421052631501</v>
      </c>
      <c r="Q2591">
        <v>0.148722131136731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Row],[Ticker]],[1]!Table2[[Symbol]:[Industry]],2,FALSE),"-")</f>
        <v>-</v>
      </c>
      <c r="D2592" t="s">
        <v>843</v>
      </c>
      <c r="E2592">
        <v>158.68026184999999</v>
      </c>
      <c r="F2592">
        <v>144.5</v>
      </c>
      <c r="G2592">
        <v>314.64145642316703</v>
      </c>
      <c r="H2592">
        <v>7.4006198692567597</v>
      </c>
      <c r="I2592">
        <v>106.03422268138399</v>
      </c>
      <c r="J2592">
        <v>5.7596396217159098</v>
      </c>
      <c r="K2592">
        <v>118.20726059981</v>
      </c>
      <c r="L2592">
        <v>81.032357445292604</v>
      </c>
      <c r="M2592">
        <v>69.080580303632203</v>
      </c>
      <c r="N2592">
        <v>0.77759148837025505</v>
      </c>
      <c r="O2592">
        <v>2.2837370242214599</v>
      </c>
      <c r="P2592">
        <v>358.58457632497601</v>
      </c>
      <c r="Q2592">
        <v>0.11012492023093801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Row],[Ticker]],[1]!Table2[[Symbol]:[Industry]],2,FALSE),"-")</f>
        <v>-</v>
      </c>
      <c r="D2593" t="s">
        <v>263</v>
      </c>
      <c r="E2593">
        <v>158.66099385300001</v>
      </c>
      <c r="F2593">
        <v>64.83</v>
      </c>
      <c r="G2593">
        <v>282.33595713863298</v>
      </c>
      <c r="H2593">
        <v>65.058840508849499</v>
      </c>
      <c r="I2593">
        <v>33.435338519194502</v>
      </c>
      <c r="J2593">
        <v>60.393671654393501</v>
      </c>
      <c r="K2593">
        <v>44.836670849493103</v>
      </c>
      <c r="L2593">
        <v>39.009221366295101</v>
      </c>
      <c r="M2593">
        <v>73.761116676836906</v>
      </c>
      <c r="N2593">
        <v>2.6635007787923199</v>
      </c>
      <c r="O2593">
        <v>15.610057072343</v>
      </c>
      <c r="P2593">
        <v>333.644946798609</v>
      </c>
      <c r="Q2593">
        <v>0.11922161571852601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Row],[Ticker]],[1]!Table2[[Symbol]:[Industry]],2,FALSE),"-")</f>
        <v>-</v>
      </c>
      <c r="D2594" t="s">
        <v>21</v>
      </c>
      <c r="E2594">
        <v>158.52633950999899</v>
      </c>
      <c r="F2594">
        <v>0.42</v>
      </c>
      <c r="G2594">
        <v>-21.310633903350201</v>
      </c>
      <c r="H2594">
        <v>4.2599201309817296</v>
      </c>
      <c r="I2594">
        <v>-54.8462420083127</v>
      </c>
      <c r="J2594">
        <v>0.23675925005506801</v>
      </c>
      <c r="K2594">
        <v>0.48635173084889999</v>
      </c>
      <c r="L2594">
        <v>0.51973434066077995</v>
      </c>
      <c r="M2594">
        <v>82.350141936667001</v>
      </c>
      <c r="N2594">
        <v>1.1590514868464701</v>
      </c>
      <c r="O2594">
        <v>126.19047619047601</v>
      </c>
      <c r="P2594">
        <v>19.999999999999901</v>
      </c>
      <c r="Q2594">
        <v>7.0701734638274005E-2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Row],[Ticker]],[1]!Table2[[Symbol]:[Industry]],2,FALSE),"-")</f>
        <v>-</v>
      </c>
      <c r="D2595" t="s">
        <v>130</v>
      </c>
      <c r="E2595">
        <v>158.03812722500001</v>
      </c>
      <c r="F2595">
        <v>3.97</v>
      </c>
      <c r="G2595">
        <v>93.689366096649707</v>
      </c>
      <c r="H2595">
        <v>-12.7294397155209</v>
      </c>
      <c r="I2595">
        <v>-1.09266034642162</v>
      </c>
      <c r="J2595">
        <v>0.89051836496580605</v>
      </c>
      <c r="K2595">
        <v>3.8296991660549802</v>
      </c>
      <c r="L2595">
        <v>3.38683315128928</v>
      </c>
      <c r="M2595">
        <v>54.7910327377976</v>
      </c>
      <c r="N2595">
        <v>1.1110571818463899</v>
      </c>
      <c r="O2595">
        <v>33.249370277078</v>
      </c>
      <c r="P2595">
        <v>130.81395348837199</v>
      </c>
      <c r="Q2595">
        <v>6.8361781644274006E-2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Row],[Ticker]],[1]!Table2[[Symbol]:[Industry]],2,FALSE),"-")</f>
        <v>-</v>
      </c>
      <c r="D2596" t="s">
        <v>351</v>
      </c>
      <c r="E2596">
        <v>157.85120000000001</v>
      </c>
      <c r="F2596">
        <v>104</v>
      </c>
      <c r="G2596">
        <v>49.068792740831803</v>
      </c>
      <c r="H2596">
        <v>6.1496715620175797</v>
      </c>
      <c r="I2596">
        <v>60.533184635869397</v>
      </c>
      <c r="J2596">
        <v>-6.0053971312402901</v>
      </c>
      <c r="K2596">
        <v>103.436126207578</v>
      </c>
      <c r="M2596">
        <v>34.437433215705603</v>
      </c>
      <c r="N2596">
        <v>0.38473317075937102</v>
      </c>
      <c r="O2596">
        <v>26.923076923076898</v>
      </c>
      <c r="P2596">
        <v>84.8888888888888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Row],[Ticker]],[1]!Table2[[Symbol]:[Industry]],2,FALSE),"-")</f>
        <v>-</v>
      </c>
      <c r="D2597" t="s">
        <v>686</v>
      </c>
      <c r="E2597">
        <v>157.801298409</v>
      </c>
      <c r="F2597">
        <v>3.33</v>
      </c>
      <c r="G2597">
        <v>28.573087026882298</v>
      </c>
      <c r="H2597">
        <v>5.8699380200694096</v>
      </c>
      <c r="I2597">
        <v>-3.8462420083127302</v>
      </c>
      <c r="J2597">
        <v>-2.8352096710579901E-2</v>
      </c>
      <c r="K2597">
        <v>3.18205417466163</v>
      </c>
      <c r="L2597">
        <v>3.0227077545232599</v>
      </c>
      <c r="M2597">
        <v>56.769081994286701</v>
      </c>
      <c r="N2597">
        <v>0.32597026858851003</v>
      </c>
      <c r="O2597">
        <v>26.126126126126099</v>
      </c>
      <c r="P2597">
        <v>62.439024390243901</v>
      </c>
      <c r="Q2597">
        <v>3.8406646428840001E-2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Row],[Ticker]],[1]!Table2[[Symbol]:[Industry]],2,FALSE),"-")</f>
        <v>-</v>
      </c>
      <c r="D2598" t="s">
        <v>628</v>
      </c>
      <c r="E2598">
        <v>157.20750000000001</v>
      </c>
      <c r="F2598">
        <v>232.9</v>
      </c>
      <c r="G2598">
        <v>-0.35065553666555899</v>
      </c>
      <c r="H2598">
        <v>10.450912237466801</v>
      </c>
      <c r="I2598">
        <v>11.695458616517399</v>
      </c>
      <c r="J2598">
        <v>7.7006474811703898</v>
      </c>
      <c r="K2598">
        <v>204.00695158596699</v>
      </c>
      <c r="L2598">
        <v>185.68440236448299</v>
      </c>
      <c r="M2598">
        <v>70.237226497744501</v>
      </c>
      <c r="N2598">
        <v>1.0686050688041899</v>
      </c>
      <c r="O2598">
        <v>7.2563331902103902</v>
      </c>
      <c r="P2598">
        <v>57.311719013846599</v>
      </c>
      <c r="Q2598">
        <v>-1.3249806842582999E-2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Row],[Ticker]],[1]!Table2[[Symbol]:[Industry]],2,FALSE),"-")</f>
        <v>-</v>
      </c>
      <c r="E2599">
        <v>157.05557099999999</v>
      </c>
      <c r="F2599">
        <v>170.85</v>
      </c>
      <c r="G2599">
        <v>286.31072531995</v>
      </c>
      <c r="H2599">
        <v>25.992725903121801</v>
      </c>
      <c r="I2599">
        <v>59.526078873499799</v>
      </c>
      <c r="J2599">
        <v>3.4150188104284398</v>
      </c>
      <c r="K2599">
        <v>141.33664103255799</v>
      </c>
      <c r="L2599">
        <v>101.610776634858</v>
      </c>
      <c r="M2599">
        <v>67.879619423134102</v>
      </c>
      <c r="N2599">
        <v>0.63651487600824297</v>
      </c>
      <c r="O2599">
        <v>4.0093649400058498</v>
      </c>
      <c r="P2599">
        <v>323.10549777117302</v>
      </c>
      <c r="Q2599">
        <v>0.18188569059975501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Row],[Ticker]],[1]!Table2[[Symbol]:[Industry]],2,FALSE),"-")</f>
        <v>-</v>
      </c>
      <c r="D2600" t="s">
        <v>919</v>
      </c>
      <c r="E2600">
        <v>156.81225000000001</v>
      </c>
      <c r="F2600">
        <v>614.95000000000005</v>
      </c>
      <c r="G2600">
        <v>72.960266939164299</v>
      </c>
      <c r="H2600">
        <v>-7.4261228784755096</v>
      </c>
      <c r="I2600">
        <v>7.41021922429164</v>
      </c>
      <c r="J2600">
        <v>-4.27112048007222</v>
      </c>
      <c r="K2600">
        <v>605.59326161743104</v>
      </c>
      <c r="L2600">
        <v>527.42086645801498</v>
      </c>
      <c r="M2600">
        <v>59.941799210332199</v>
      </c>
      <c r="N2600">
        <v>0.57497625018292897</v>
      </c>
      <c r="O2600">
        <v>21.7985202048947</v>
      </c>
      <c r="P2600">
        <v>103.08784676354</v>
      </c>
      <c r="Q2600">
        <v>8.8714290744480007E-2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Row],[Ticker]],[1]!Table2[[Symbol]:[Industry]],2,FALSE),"-")</f>
        <v>-</v>
      </c>
      <c r="D2601" t="s">
        <v>258</v>
      </c>
      <c r="E2601">
        <v>156.07259999999999</v>
      </c>
      <c r="F2601">
        <v>139.85</v>
      </c>
      <c r="G2601">
        <v>-21.671651486590001</v>
      </c>
      <c r="H2601">
        <v>-2.45624873269254</v>
      </c>
      <c r="I2601">
        <v>-14.053449215519899</v>
      </c>
      <c r="J2601">
        <v>1.28050625662481</v>
      </c>
      <c r="K2601">
        <v>138.739702283692</v>
      </c>
      <c r="L2601">
        <v>131.96322797311299</v>
      </c>
      <c r="M2601">
        <v>53.542854536536801</v>
      </c>
      <c r="N2601">
        <v>0.60194395030826597</v>
      </c>
      <c r="O2601">
        <v>17.9478012155881</v>
      </c>
      <c r="P2601">
        <v>50.214822771213697</v>
      </c>
      <c r="Q2601">
        <v>6.9885492486113004E-2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Row],[Ticker]],[1]!Table2[[Symbol]:[Industry]],2,FALSE),"-")</f>
        <v>-</v>
      </c>
      <c r="D2602" t="s">
        <v>628</v>
      </c>
      <c r="E2602">
        <v>155.55693600000001</v>
      </c>
      <c r="F2602">
        <v>470.7</v>
      </c>
      <c r="G2602">
        <v>-0.45501893008822503</v>
      </c>
      <c r="H2602">
        <v>-5.7756493817800099</v>
      </c>
      <c r="I2602">
        <v>-6.6020198627453004</v>
      </c>
      <c r="J2602">
        <v>-7.2933582575977303</v>
      </c>
      <c r="K2602">
        <v>461.27698163265097</v>
      </c>
      <c r="L2602">
        <v>427.97037003158999</v>
      </c>
      <c r="M2602">
        <v>41.676644306204402</v>
      </c>
      <c r="N2602">
        <v>0.31250601637805803</v>
      </c>
      <c r="O2602">
        <v>19.609092840450401</v>
      </c>
      <c r="P2602">
        <v>30.749999999999901</v>
      </c>
      <c r="Q2602">
        <v>-2.5033732616807001E-2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Row],[Ticker]],[1]!Table2[[Symbol]:[Industry]],2,FALSE),"-")</f>
        <v>-</v>
      </c>
      <c r="D2603" t="s">
        <v>27</v>
      </c>
      <c r="E2603">
        <v>155.514108072</v>
      </c>
      <c r="F2603">
        <v>2.54</v>
      </c>
      <c r="G2603">
        <v>122.708973939787</v>
      </c>
      <c r="H2603">
        <v>0.31761243867406602</v>
      </c>
      <c r="I2603">
        <v>69.211729006179993</v>
      </c>
      <c r="J2603">
        <v>1.11723693449996</v>
      </c>
      <c r="K2603">
        <v>2.3487697364667102</v>
      </c>
      <c r="L2603">
        <v>1.8648051738114</v>
      </c>
      <c r="M2603">
        <v>50.944120628870103</v>
      </c>
      <c r="N2603">
        <v>0.85208401025176195</v>
      </c>
      <c r="O2603">
        <v>20.4724409448818</v>
      </c>
      <c r="P2603">
        <v>198.82352941176401</v>
      </c>
      <c r="Q2603">
        <v>0.14160254158548299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Row],[Ticker]],[1]!Table2[[Symbol]:[Industry]],2,FALSE),"-")</f>
        <v>-</v>
      </c>
      <c r="E2604">
        <v>155.47443642499999</v>
      </c>
      <c r="F2604">
        <v>69.650000000000006</v>
      </c>
      <c r="G2604">
        <v>154.08389105639199</v>
      </c>
      <c r="H2604">
        <v>16.653819335225698</v>
      </c>
      <c r="I2604">
        <v>61.527523501943001</v>
      </c>
      <c r="J2604">
        <v>-6.7913062360792296</v>
      </c>
      <c r="K2604">
        <v>58.983990963360299</v>
      </c>
      <c r="L2604">
        <v>41.1935530789479</v>
      </c>
      <c r="M2604">
        <v>42.878132645485898</v>
      </c>
      <c r="N2604">
        <v>0.67035021306174902</v>
      </c>
      <c r="O2604">
        <v>19.8851399856424</v>
      </c>
      <c r="P2604">
        <v>215.87301587301499</v>
      </c>
      <c r="Q2604">
        <v>0.109330939984026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Row],[Ticker]],[1]!Table2[[Symbol]:[Industry]],2,FALSE),"-")</f>
        <v>-</v>
      </c>
      <c r="E2605">
        <v>155</v>
      </c>
      <c r="F2605">
        <v>310</v>
      </c>
      <c r="G2605">
        <v>-21.047476008613401</v>
      </c>
      <c r="H2605">
        <v>-1.87707888016423</v>
      </c>
      <c r="I2605">
        <v>-34.732532226687198</v>
      </c>
      <c r="J2605">
        <v>4.4121967058624598</v>
      </c>
      <c r="K2605">
        <v>316.286271450431</v>
      </c>
      <c r="L2605">
        <v>325.72866420836903</v>
      </c>
      <c r="M2605">
        <v>48.329640362952503</v>
      </c>
      <c r="N2605">
        <v>0.85980881288799105</v>
      </c>
      <c r="O2605">
        <v>85.483870967741893</v>
      </c>
      <c r="P2605">
        <v>17.781155015197498</v>
      </c>
      <c r="Q2605">
        <v>5.2636189921064003E-2</v>
      </c>
    </row>
    <row r="2606" spans="1:17" hidden="1" x14ac:dyDescent="0.3">
      <c r="A2606" t="s">
        <v>5374</v>
      </c>
      <c r="B2606" t="s">
        <v>5375</v>
      </c>
      <c r="C2606" t="str">
        <f>IFERROR(VLOOKUP(Table1[[#This Row],[Ticker]],[1]!Table2[[Symbol]:[Industry]],2,FALSE),"-")</f>
        <v>-</v>
      </c>
      <c r="D2606" t="s">
        <v>133</v>
      </c>
      <c r="E2606">
        <v>154.88639798399899</v>
      </c>
      <c r="F2606">
        <v>9.84</v>
      </c>
      <c r="G2606">
        <v>-13.853491046207299</v>
      </c>
      <c r="H2606">
        <v>4.7643337501494596</v>
      </c>
      <c r="I2606">
        <v>-18.375653773018598</v>
      </c>
      <c r="J2606">
        <v>3.0049612147527101</v>
      </c>
      <c r="K2606">
        <v>10.0278678607087</v>
      </c>
      <c r="L2606">
        <v>10.9144565332984</v>
      </c>
      <c r="M2606">
        <v>43.892898211350001</v>
      </c>
      <c r="N2606">
        <v>0.72542257141273203</v>
      </c>
      <c r="O2606">
        <v>52.9471544715447</v>
      </c>
      <c r="P2606">
        <v>23</v>
      </c>
      <c r="Q2606">
        <v>2.6177148011343E-2</v>
      </c>
    </row>
    <row r="2607" spans="1:17" hidden="1" x14ac:dyDescent="0.3">
      <c r="A2607" t="s">
        <v>5376</v>
      </c>
      <c r="B2607" t="s">
        <v>5377</v>
      </c>
      <c r="C2607" t="str">
        <f>IFERROR(VLOOKUP(Table1[[#This Row],[Ticker]],[1]!Table2[[Symbol]:[Industry]],2,FALSE),"-")</f>
        <v>-</v>
      </c>
      <c r="D2607" t="s">
        <v>77</v>
      </c>
      <c r="E2607">
        <v>154.7876</v>
      </c>
      <c r="F2607">
        <v>69.849999999999994</v>
      </c>
      <c r="G2607">
        <v>79.736563736767707</v>
      </c>
      <c r="H2607">
        <v>1.6579244255377801</v>
      </c>
      <c r="I2607">
        <v>3.0440533503370402</v>
      </c>
      <c r="J2607">
        <v>3.5193146766004699</v>
      </c>
      <c r="K2607">
        <v>62.134942740889997</v>
      </c>
      <c r="L2607">
        <v>54.339445109418001</v>
      </c>
      <c r="M2607">
        <v>60.514886898266802</v>
      </c>
      <c r="N2607">
        <v>2.3907720566158499</v>
      </c>
      <c r="O2607">
        <v>10.2362204724409</v>
      </c>
      <c r="P2607">
        <v>112.310030395136</v>
      </c>
      <c r="Q2607">
        <v>7.7834665884167001E-2</v>
      </c>
    </row>
    <row r="2608" spans="1:17" hidden="1" x14ac:dyDescent="0.3">
      <c r="A2608" t="s">
        <v>5378</v>
      </c>
      <c r="B2608" t="s">
        <v>5379</v>
      </c>
      <c r="C2608" t="str">
        <f>IFERROR(VLOOKUP(Table1[[#This Row],[Ticker]],[1]!Table2[[Symbol]:[Industry]],2,FALSE),"-")</f>
        <v>-</v>
      </c>
      <c r="E2608">
        <v>154.61619494999999</v>
      </c>
      <c r="F2608">
        <v>100.99</v>
      </c>
      <c r="G2608">
        <v>140.78801724713799</v>
      </c>
      <c r="H2608">
        <v>55.699348965620104</v>
      </c>
      <c r="I2608">
        <v>34.946104476409801</v>
      </c>
      <c r="J2608">
        <v>30.689346311242499</v>
      </c>
      <c r="K2608">
        <v>72.028695790807106</v>
      </c>
      <c r="L2608">
        <v>61.970713510410299</v>
      </c>
      <c r="M2608">
        <v>78.565987497174206</v>
      </c>
      <c r="N2608">
        <v>2.5122845662660298</v>
      </c>
      <c r="O2608">
        <v>10.5158926626398</v>
      </c>
      <c r="P2608">
        <v>172.945945945945</v>
      </c>
      <c r="Q2608">
        <v>0.14082439844345801</v>
      </c>
    </row>
    <row r="2609" spans="1:17" hidden="1" x14ac:dyDescent="0.3">
      <c r="A2609" t="s">
        <v>5380</v>
      </c>
      <c r="B2609" t="s">
        <v>5381</v>
      </c>
      <c r="C2609" t="str">
        <f>IFERROR(VLOOKUP(Table1[[#This Row],[Ticker]],[1]!Table2[[Symbol]:[Industry]],2,FALSE),"-")</f>
        <v>-</v>
      </c>
      <c r="D2609" t="s">
        <v>21</v>
      </c>
      <c r="E2609">
        <v>154.02632500000001</v>
      </c>
      <c r="F2609">
        <v>205.3</v>
      </c>
      <c r="G2609">
        <v>57.403012629088202</v>
      </c>
      <c r="H2609">
        <v>-1.0869717830743499</v>
      </c>
      <c r="I2609">
        <v>-34.6509295083127</v>
      </c>
      <c r="J2609">
        <v>5.7977348598111602</v>
      </c>
      <c r="K2609">
        <v>245.14874110971201</v>
      </c>
      <c r="L2609">
        <v>242.921168132091</v>
      </c>
      <c r="M2609">
        <v>44.024595476225699</v>
      </c>
      <c r="N2609">
        <v>0.79308549411642104</v>
      </c>
      <c r="O2609">
        <v>148.904042864101</v>
      </c>
      <c r="P2609">
        <v>100.684261974584</v>
      </c>
      <c r="Q2609">
        <v>0.17077859433074999</v>
      </c>
    </row>
    <row r="2610" spans="1:17" hidden="1" x14ac:dyDescent="0.3">
      <c r="A2610" t="s">
        <v>5382</v>
      </c>
      <c r="B2610" t="s">
        <v>5383</v>
      </c>
      <c r="C2610" t="str">
        <f>IFERROR(VLOOKUP(Table1[[#This Row],[Ticker]],[1]!Table2[[Symbol]:[Industry]],2,FALSE),"-")</f>
        <v>-</v>
      </c>
      <c r="D2610" t="s">
        <v>60</v>
      </c>
      <c r="E2610">
        <v>153.824736</v>
      </c>
      <c r="F2610">
        <v>89.7</v>
      </c>
      <c r="G2610">
        <v>-41.003929195789603</v>
      </c>
      <c r="H2610">
        <v>35.808118767787903</v>
      </c>
      <c r="I2610">
        <v>-29.539537300752102</v>
      </c>
      <c r="J2610">
        <v>7.4550557320852997</v>
      </c>
      <c r="K2610">
        <v>72.670922129209998</v>
      </c>
      <c r="M2610">
        <v>72.559066759420702</v>
      </c>
      <c r="N2610">
        <v>2.28520589730554</v>
      </c>
      <c r="O2610">
        <v>27.647714604236299</v>
      </c>
      <c r="P2610">
        <v>69.886363636363598</v>
      </c>
    </row>
    <row r="2611" spans="1:17" hidden="1" x14ac:dyDescent="0.3">
      <c r="A2611" t="s">
        <v>5384</v>
      </c>
      <c r="B2611" t="s">
        <v>5385</v>
      </c>
      <c r="C2611" t="str">
        <f>IFERROR(VLOOKUP(Table1[[#This Row],[Ticker]],[1]!Table2[[Symbol]:[Industry]],2,FALSE),"-")</f>
        <v>-</v>
      </c>
      <c r="D2611" t="s">
        <v>4143</v>
      </c>
      <c r="E2611">
        <v>153.60153129400001</v>
      </c>
      <c r="F2611">
        <v>55.27</v>
      </c>
      <c r="G2611">
        <v>2.6741969017839402</v>
      </c>
      <c r="H2611">
        <v>-10.7924951062763</v>
      </c>
      <c r="I2611">
        <v>-27.1021556453979</v>
      </c>
      <c r="J2611">
        <v>-5.1253149729058496</v>
      </c>
      <c r="K2611">
        <v>56.224503394602401</v>
      </c>
      <c r="L2611">
        <v>52.7982858336796</v>
      </c>
      <c r="M2611">
        <v>42.616058058782201</v>
      </c>
      <c r="N2611">
        <v>0.78860376805529497</v>
      </c>
      <c r="O2611">
        <v>33.797720282250701</v>
      </c>
      <c r="P2611">
        <v>46.604774535809</v>
      </c>
      <c r="Q2611">
        <v>6.3941984382207995E-2</v>
      </c>
    </row>
    <row r="2612" spans="1:17" hidden="1" x14ac:dyDescent="0.3">
      <c r="A2612" t="s">
        <v>5386</v>
      </c>
      <c r="B2612" t="s">
        <v>5387</v>
      </c>
      <c r="C2612" t="str">
        <f>IFERROR(VLOOKUP(Table1[[#This Row],[Ticker]],[1]!Table2[[Symbol]:[Industry]],2,FALSE),"-")</f>
        <v>-</v>
      </c>
      <c r="D2612" t="s">
        <v>133</v>
      </c>
      <c r="E2612">
        <v>153.16908269000001</v>
      </c>
      <c r="F2612">
        <v>595.29999999999995</v>
      </c>
      <c r="G2612">
        <v>23.281023340021999</v>
      </c>
      <c r="H2612">
        <v>-5.7381726852928896</v>
      </c>
      <c r="I2612">
        <v>2.6626407394172098</v>
      </c>
      <c r="J2612">
        <v>-1.8542176019884999</v>
      </c>
      <c r="K2612">
        <v>593.82543964599199</v>
      </c>
      <c r="L2612">
        <v>555.863353419855</v>
      </c>
      <c r="M2612">
        <v>53.656939582409699</v>
      </c>
      <c r="N2612">
        <v>0.53066641876568699</v>
      </c>
      <c r="O2612">
        <v>34.386023853519198</v>
      </c>
      <c r="P2612">
        <v>60.891891891891802</v>
      </c>
      <c r="Q2612">
        <v>5.4885678642489E-2</v>
      </c>
    </row>
    <row r="2613" spans="1:17" hidden="1" x14ac:dyDescent="0.3">
      <c r="A2613" t="s">
        <v>5388</v>
      </c>
      <c r="B2613" t="s">
        <v>5389</v>
      </c>
      <c r="C2613" t="str">
        <f>IFERROR(VLOOKUP(Table1[[#This Row],[Ticker]],[1]!Table2[[Symbol]:[Industry]],2,FALSE),"-")</f>
        <v>-</v>
      </c>
      <c r="D2613" t="s">
        <v>130</v>
      </c>
      <c r="E2613">
        <v>152.3983776</v>
      </c>
      <c r="F2613">
        <v>65.599999999999994</v>
      </c>
      <c r="G2613">
        <v>-68.077167414224604</v>
      </c>
      <c r="H2613">
        <v>-11.081900774121401</v>
      </c>
      <c r="I2613">
        <v>-44.835569649721499</v>
      </c>
      <c r="J2613">
        <v>-5.2679585708457601</v>
      </c>
      <c r="K2613">
        <v>70.790476410671602</v>
      </c>
      <c r="L2613">
        <v>80.779689954626306</v>
      </c>
      <c r="M2613">
        <v>31.547511854070802</v>
      </c>
      <c r="N2613">
        <v>0.71914264597191402</v>
      </c>
      <c r="O2613">
        <v>92.073170731707293</v>
      </c>
      <c r="P2613">
        <v>2.1011673151750898</v>
      </c>
    </row>
    <row r="2614" spans="1:17" hidden="1" x14ac:dyDescent="0.3">
      <c r="A2614" t="s">
        <v>5390</v>
      </c>
      <c r="B2614" t="s">
        <v>5391</v>
      </c>
      <c r="C2614" t="str">
        <f>IFERROR(VLOOKUP(Table1[[#This Row],[Ticker]],[1]!Table2[[Symbol]:[Industry]],2,FALSE),"-")</f>
        <v>-</v>
      </c>
      <c r="D2614" t="s">
        <v>46</v>
      </c>
      <c r="E2614">
        <v>152.17733999999999</v>
      </c>
      <c r="F2614">
        <v>147</v>
      </c>
      <c r="G2614">
        <v>151.309762697216</v>
      </c>
      <c r="H2614">
        <v>12.498211807759199</v>
      </c>
      <c r="I2614">
        <v>83.400555024728305</v>
      </c>
      <c r="J2614">
        <v>-2.20226514018883</v>
      </c>
      <c r="K2614">
        <v>135.510650090116</v>
      </c>
      <c r="L2614">
        <v>97.070056673552997</v>
      </c>
      <c r="M2614">
        <v>50.390170302702202</v>
      </c>
      <c r="N2614">
        <v>0.32788671023965099</v>
      </c>
      <c r="O2614">
        <v>9.8639455782312897</v>
      </c>
      <c r="P2614">
        <v>202.158273381295</v>
      </c>
      <c r="Q2614">
        <v>0.114376082952132</v>
      </c>
    </row>
    <row r="2615" spans="1:17" hidden="1" x14ac:dyDescent="0.3">
      <c r="A2615" t="s">
        <v>5392</v>
      </c>
      <c r="B2615" t="s">
        <v>5393</v>
      </c>
      <c r="C2615" t="str">
        <f>IFERROR(VLOOKUP(Table1[[#This Row],[Ticker]],[1]!Table2[[Symbol]:[Industry]],2,FALSE),"-")</f>
        <v>-</v>
      </c>
      <c r="D2615" t="s">
        <v>21</v>
      </c>
      <c r="E2615">
        <v>151.8156525</v>
      </c>
      <c r="F2615">
        <v>237.5</v>
      </c>
      <c r="G2615">
        <v>43.818305924729898</v>
      </c>
      <c r="H2615">
        <v>10.8100366810982</v>
      </c>
      <c r="I2615">
        <v>9.4993077299071498</v>
      </c>
      <c r="J2615">
        <v>6.7835214172671803</v>
      </c>
      <c r="K2615">
        <v>206.60670230677701</v>
      </c>
      <c r="L2615">
        <v>191.050856105435</v>
      </c>
      <c r="M2615">
        <v>90.320353607460305</v>
      </c>
      <c r="N2615">
        <v>1.29415630866343</v>
      </c>
      <c r="O2615">
        <v>9.4736842105263204</v>
      </c>
      <c r="P2615">
        <v>87.598736176935205</v>
      </c>
      <c r="Q2615">
        <v>-1.5174575845266E-2</v>
      </c>
    </row>
    <row r="2616" spans="1:17" hidden="1" x14ac:dyDescent="0.3">
      <c r="A2616" t="s">
        <v>5394</v>
      </c>
      <c r="B2616" t="s">
        <v>5395</v>
      </c>
      <c r="C2616" t="str">
        <f>IFERROR(VLOOKUP(Table1[[#This Row],[Ticker]],[1]!Table2[[Symbol]:[Industry]],2,FALSE),"-")</f>
        <v>-</v>
      </c>
      <c r="D2616" t="s">
        <v>771</v>
      </c>
      <c r="E2616">
        <v>151.691162805</v>
      </c>
      <c r="F2616">
        <v>136.88999999999999</v>
      </c>
      <c r="G2616">
        <v>-27.401674365778</v>
      </c>
      <c r="H2616">
        <v>-11.383870041110301</v>
      </c>
      <c r="I2616">
        <v>-28.069696841910201</v>
      </c>
      <c r="J2616">
        <v>-7.3279770446199999</v>
      </c>
      <c r="K2616">
        <v>143.108087547282</v>
      </c>
      <c r="L2616">
        <v>151.36514117803301</v>
      </c>
      <c r="M2616">
        <v>41.934367416895199</v>
      </c>
      <c r="N2616">
        <v>0.85756649220916903</v>
      </c>
      <c r="O2616">
        <v>62.100956972751803</v>
      </c>
      <c r="P2616">
        <v>15.8611933982225</v>
      </c>
      <c r="Q2616">
        <v>-7.4853478119039996E-3</v>
      </c>
    </row>
    <row r="2617" spans="1:17" hidden="1" x14ac:dyDescent="0.3">
      <c r="A2617" t="s">
        <v>5396</v>
      </c>
      <c r="B2617" t="s">
        <v>5397</v>
      </c>
      <c r="C2617" t="str">
        <f>IFERROR(VLOOKUP(Table1[[#This Row],[Ticker]],[1]!Table2[[Symbol]:[Industry]],2,FALSE),"-")</f>
        <v>-</v>
      </c>
      <c r="D2617" t="s">
        <v>3942</v>
      </c>
      <c r="E2617">
        <v>151.56926200000001</v>
      </c>
      <c r="F2617">
        <v>61</v>
      </c>
      <c r="G2617">
        <v>2.7898951971788399</v>
      </c>
      <c r="H2617">
        <v>-9.2016183305567001</v>
      </c>
      <c r="I2617">
        <v>14.2542870922163</v>
      </c>
      <c r="J2617">
        <v>-4.9503567432422599</v>
      </c>
      <c r="K2617">
        <v>61.561275791554003</v>
      </c>
      <c r="M2617">
        <v>35.356966204024602</v>
      </c>
      <c r="N2617">
        <v>0.22973704452864499</v>
      </c>
      <c r="O2617">
        <v>35.081967213114702</v>
      </c>
      <c r="P2617">
        <v>54.430379746835399</v>
      </c>
    </row>
    <row r="2618" spans="1:17" hidden="1" x14ac:dyDescent="0.3">
      <c r="A2618" t="s">
        <v>5398</v>
      </c>
      <c r="B2618" t="s">
        <v>5399</v>
      </c>
      <c r="C2618" t="str">
        <f>IFERROR(VLOOKUP(Table1[[#This Row],[Ticker]],[1]!Table2[[Symbol]:[Industry]],2,FALSE),"-")</f>
        <v>-</v>
      </c>
      <c r="D2618" t="s">
        <v>46</v>
      </c>
      <c r="E2618">
        <v>151.53635560000001</v>
      </c>
      <c r="F2618">
        <v>1.61</v>
      </c>
      <c r="G2618">
        <v>38.817571224854802</v>
      </c>
      <c r="H2618">
        <v>6.5676124386740398</v>
      </c>
      <c r="I2618">
        <v>25.153757991687201</v>
      </c>
      <c r="J2618">
        <v>-4.5691290455142797</v>
      </c>
      <c r="K2618">
        <v>1.4564425768392599</v>
      </c>
      <c r="L2618">
        <v>1.2640259776268401</v>
      </c>
      <c r="M2618">
        <v>47.7846452005152</v>
      </c>
      <c r="N2618">
        <v>0.73653854271410302</v>
      </c>
      <c r="O2618">
        <v>15.527950310559</v>
      </c>
      <c r="P2618">
        <v>77.900552486187806</v>
      </c>
      <c r="Q2618">
        <v>0.165513695834063</v>
      </c>
    </row>
    <row r="2619" spans="1:17" hidden="1" x14ac:dyDescent="0.3">
      <c r="A2619" t="s">
        <v>5400</v>
      </c>
      <c r="B2619" t="s">
        <v>5401</v>
      </c>
      <c r="C2619" t="str">
        <f>IFERROR(VLOOKUP(Table1[[#This Row],[Ticker]],[1]!Table2[[Symbol]:[Industry]],2,FALSE),"-")</f>
        <v>-</v>
      </c>
      <c r="D2619" t="s">
        <v>124</v>
      </c>
      <c r="E2619">
        <v>151.53011860000001</v>
      </c>
      <c r="F2619">
        <v>0.76</v>
      </c>
      <c r="G2619">
        <v>-36.898869197467803</v>
      </c>
      <c r="H2619">
        <v>-24.2657208946592</v>
      </c>
      <c r="I2619">
        <v>-54.046242008312703</v>
      </c>
      <c r="J2619">
        <v>-2.20226514018883</v>
      </c>
      <c r="K2619">
        <v>1.00104837117388</v>
      </c>
      <c r="L2619">
        <v>0.99811500997168401</v>
      </c>
      <c r="M2619">
        <v>0.43687580243603502</v>
      </c>
      <c r="N2619">
        <v>0.91301475319282799</v>
      </c>
      <c r="O2619">
        <v>64.473684210526301</v>
      </c>
      <c r="P2619">
        <v>38.181818181818102</v>
      </c>
      <c r="Q2619">
        <v>-9.9791174206930996E-2</v>
      </c>
    </row>
    <row r="2620" spans="1:17" hidden="1" x14ac:dyDescent="0.3">
      <c r="A2620" t="s">
        <v>5402</v>
      </c>
      <c r="B2620" t="s">
        <v>5403</v>
      </c>
      <c r="C2620" t="str">
        <f>IFERROR(VLOOKUP(Table1[[#This Row],[Ticker]],[1]!Table2[[Symbol]:[Industry]],2,FALSE),"-")</f>
        <v>-</v>
      </c>
      <c r="D2620" t="s">
        <v>46</v>
      </c>
      <c r="E2620">
        <v>151.37709835999999</v>
      </c>
      <c r="F2620">
        <v>7.24</v>
      </c>
      <c r="G2620">
        <v>59.330391737675399</v>
      </c>
      <c r="H2620">
        <v>12.407612438674001</v>
      </c>
      <c r="I2620">
        <v>-35.285802447873102</v>
      </c>
      <c r="J2620">
        <v>-2.8881361964302599</v>
      </c>
      <c r="K2620">
        <v>5.96614299234722</v>
      </c>
      <c r="L2620">
        <v>4.5492220387474704</v>
      </c>
      <c r="M2620">
        <v>99.814208439497406</v>
      </c>
      <c r="N2620">
        <v>1.1106747604643601</v>
      </c>
      <c r="O2620">
        <v>33.2872928176795</v>
      </c>
      <c r="P2620">
        <v>95.675675675675606</v>
      </c>
      <c r="Q2620">
        <v>4.0007243022463002E-2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Row],[Ticker]],[1]!Table2[[Symbol]:[Industry]],2,FALSE),"-")</f>
        <v>-</v>
      </c>
      <c r="D2621" t="s">
        <v>931</v>
      </c>
      <c r="E2621">
        <v>151.139745578</v>
      </c>
      <c r="F2621">
        <v>80.89</v>
      </c>
      <c r="G2621">
        <v>10.2125728477045</v>
      </c>
      <c r="H2621">
        <v>-9.4708291443283493E-2</v>
      </c>
      <c r="I2621">
        <v>14.0621245255518</v>
      </c>
      <c r="J2621">
        <v>1.24331042754804</v>
      </c>
      <c r="K2621">
        <v>80.213383722297493</v>
      </c>
      <c r="L2621">
        <v>74.336005213998504</v>
      </c>
      <c r="M2621">
        <v>63.111866779980303</v>
      </c>
      <c r="N2621">
        <v>9.6802777776429497E-2</v>
      </c>
      <c r="O2621">
        <v>43.6518729138336</v>
      </c>
      <c r="P2621">
        <v>46.672710788757897</v>
      </c>
      <c r="Q2621">
        <v>8.9644516615375994E-2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Row],[Ticker]],[1]!Table2[[Symbol]:[Industry]],2,FALSE),"-")</f>
        <v>-</v>
      </c>
      <c r="D2622" t="s">
        <v>628</v>
      </c>
      <c r="E2622">
        <v>151.095</v>
      </c>
      <c r="F2622">
        <v>280</v>
      </c>
      <c r="G2622">
        <v>138.590028348305</v>
      </c>
      <c r="H2622">
        <v>-31.6462808588476</v>
      </c>
      <c r="I2622">
        <v>72.382109713519398</v>
      </c>
      <c r="J2622">
        <v>-3.07886662366827</v>
      </c>
      <c r="K2622">
        <v>299.46136718788898</v>
      </c>
      <c r="L2622">
        <v>211.53332457480499</v>
      </c>
      <c r="M2622">
        <v>12.8659679848734</v>
      </c>
      <c r="N2622">
        <v>0.43707986447033897</v>
      </c>
      <c r="O2622">
        <v>61.8071428571428</v>
      </c>
      <c r="P2622">
        <v>191.51483602290401</v>
      </c>
      <c r="Q2622">
        <v>9.1557575351965001E-2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Row],[Ticker]],[1]!Table2[[Symbol]:[Industry]],2,FALSE),"-")</f>
        <v>-</v>
      </c>
      <c r="D2623" t="s">
        <v>548</v>
      </c>
      <c r="E2623">
        <v>150.67138457999999</v>
      </c>
      <c r="F2623">
        <v>106.3</v>
      </c>
      <c r="G2623">
        <v>-16.892208787549901</v>
      </c>
      <c r="H2623">
        <v>-10.1715179961085</v>
      </c>
      <c r="I2623">
        <v>-34.285423516459701</v>
      </c>
      <c r="J2623">
        <v>-5.9407997331692997E-2</v>
      </c>
      <c r="K2623">
        <v>112.310424472032</v>
      </c>
      <c r="L2623">
        <v>115.358351210866</v>
      </c>
      <c r="M2623">
        <v>37.885897560057998</v>
      </c>
      <c r="N2623">
        <v>0.4452797836911</v>
      </c>
      <c r="O2623">
        <v>70.272812793979298</v>
      </c>
      <c r="P2623">
        <v>13.933547695605499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Row],[Ticker]],[1]!Table2[[Symbol]:[Industry]],2,FALSE),"-")</f>
        <v>-</v>
      </c>
      <c r="D2624" t="s">
        <v>21</v>
      </c>
      <c r="E2624">
        <v>150.55027335</v>
      </c>
      <c r="F2624">
        <v>182.25</v>
      </c>
      <c r="G2624">
        <v>-53.989205331921603</v>
      </c>
      <c r="H2624">
        <v>-24.8073875613259</v>
      </c>
      <c r="I2624">
        <v>-42.524813436884102</v>
      </c>
      <c r="J2624">
        <v>-0.50460952175715801</v>
      </c>
      <c r="M2624">
        <v>31.166492952478801</v>
      </c>
      <c r="O2624">
        <v>45.185185185185198</v>
      </c>
      <c r="P2624">
        <v>1.24999999999999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Row],[Ticker]],[1]!Table2[[Symbol]:[Industry]],2,FALSE),"-")</f>
        <v>-</v>
      </c>
      <c r="D2625" t="s">
        <v>771</v>
      </c>
      <c r="E2625">
        <v>150.32522317499999</v>
      </c>
      <c r="F2625">
        <v>78.45</v>
      </c>
      <c r="G2625">
        <v>1367.9750803823599</v>
      </c>
      <c r="H2625">
        <v>4.3619739643788602</v>
      </c>
      <c r="I2625">
        <v>215.88731617043899</v>
      </c>
      <c r="J2625">
        <v>5.2801656163221198</v>
      </c>
      <c r="K2625">
        <v>71.245021841351104</v>
      </c>
      <c r="L2625">
        <v>47.592380160179196</v>
      </c>
      <c r="M2625">
        <v>63.372120394370803</v>
      </c>
      <c r="N2625">
        <v>0.44300422146644702</v>
      </c>
      <c r="O2625">
        <v>13.3715742511153</v>
      </c>
      <c r="P2625">
        <v>1394.2857142857099</v>
      </c>
      <c r="Q2625">
        <v>0.36192871455124698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Row],[Ticker]],[1]!Table2[[Symbol]:[Industry]],2,FALSE),"-")</f>
        <v>-</v>
      </c>
      <c r="D2626" t="s">
        <v>843</v>
      </c>
      <c r="E2626">
        <v>150.245</v>
      </c>
      <c r="F2626">
        <v>151</v>
      </c>
      <c r="G2626">
        <v>-10.156787749504099</v>
      </c>
      <c r="H2626">
        <v>4.4632894661838796</v>
      </c>
      <c r="I2626">
        <v>-10.708310973829899</v>
      </c>
      <c r="J2626">
        <v>-2.20226514018883</v>
      </c>
      <c r="K2626">
        <v>145.118649888589</v>
      </c>
      <c r="L2626">
        <v>139.02601168642599</v>
      </c>
      <c r="M2626">
        <v>70.029383963446804</v>
      </c>
      <c r="N2626">
        <v>6.5194532071503594E-2</v>
      </c>
      <c r="O2626">
        <v>5.1324503311258303</v>
      </c>
      <c r="P2626">
        <v>21.7741935483871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Row],[Ticker]],[1]!Table2[[Symbol]:[Industry]],2,FALSE),"-")</f>
        <v>-</v>
      </c>
      <c r="D2627" t="s">
        <v>133</v>
      </c>
      <c r="E2627">
        <v>150.204480996</v>
      </c>
      <c r="F2627">
        <v>21.57</v>
      </c>
      <c r="G2627">
        <v>425.35177018872099</v>
      </c>
      <c r="H2627">
        <v>44.299501402790497</v>
      </c>
      <c r="I2627">
        <v>0.50135157457497004</v>
      </c>
      <c r="J2627">
        <v>24.363860149834299</v>
      </c>
      <c r="K2627">
        <v>17.142945886145899</v>
      </c>
      <c r="L2627">
        <v>13.4089526949454</v>
      </c>
      <c r="M2627">
        <v>74.363878211713697</v>
      </c>
      <c r="N2627">
        <v>1.45171507872025</v>
      </c>
      <c r="O2627">
        <v>6.2123319425127299</v>
      </c>
      <c r="P2627">
        <v>478.28418230563</v>
      </c>
      <c r="Q2627">
        <v>8.2951365026203996E-2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Row],[Ticker]],[1]!Table2[[Symbol]:[Industry]],2,FALSE),"-")</f>
        <v>-</v>
      </c>
      <c r="E2628">
        <v>150.06983607999999</v>
      </c>
      <c r="F2628">
        <v>52.66</v>
      </c>
      <c r="G2628">
        <v>198.751094491711</v>
      </c>
      <c r="H2628">
        <v>32.471797750598199</v>
      </c>
      <c r="I2628">
        <v>-34.264757693086999</v>
      </c>
      <c r="J2628">
        <v>19.308678611282001</v>
      </c>
      <c r="K2628">
        <v>42.337746147158001</v>
      </c>
      <c r="L2628">
        <v>44.152298754167099</v>
      </c>
      <c r="M2628">
        <v>94.957972625742698</v>
      </c>
      <c r="N2628">
        <v>2.5505985405750899</v>
      </c>
      <c r="O2628">
        <v>51.785036080516498</v>
      </c>
      <c r="P2628">
        <v>240.62095730918401</v>
      </c>
      <c r="Q2628">
        <v>9.0207113993491003E-2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Row],[Ticker]],[1]!Table2[[Symbol]:[Industry]],2,FALSE),"-")</f>
        <v>-</v>
      </c>
      <c r="D2629" t="s">
        <v>628</v>
      </c>
      <c r="E2629">
        <v>149.76953055000001</v>
      </c>
      <c r="F2629">
        <v>166.3</v>
      </c>
      <c r="G2629">
        <v>80.324554963448904</v>
      </c>
      <c r="H2629">
        <v>2.5085244489502201</v>
      </c>
      <c r="I2629">
        <v>37.834624682836697</v>
      </c>
      <c r="J2629">
        <v>-2.4441762378604399</v>
      </c>
      <c r="K2629">
        <v>151.63203554584899</v>
      </c>
      <c r="L2629">
        <v>124.65961304113399</v>
      </c>
      <c r="M2629">
        <v>54.775053313511599</v>
      </c>
      <c r="N2629">
        <v>1.6994116262650001</v>
      </c>
      <c r="O2629">
        <v>10.643415514131</v>
      </c>
      <c r="P2629">
        <v>120.703384207033</v>
      </c>
      <c r="Q2629">
        <v>7.1465428723078997E-2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Row],[Ticker]],[1]!Table2[[Symbol]:[Industry]],2,FALSE),"-")</f>
        <v>-</v>
      </c>
      <c r="D2630" t="s">
        <v>21</v>
      </c>
      <c r="E2630">
        <v>149.70158280000001</v>
      </c>
      <c r="F2630">
        <v>116.71</v>
      </c>
      <c r="G2630">
        <v>89.419495486668197</v>
      </c>
      <c r="H2630">
        <v>-3.2340821710248799</v>
      </c>
      <c r="I2630">
        <v>7.87720699273879</v>
      </c>
      <c r="J2630">
        <v>-0.22061376404204999</v>
      </c>
      <c r="K2630">
        <v>109.209065591895</v>
      </c>
      <c r="L2630">
        <v>96.800538267184393</v>
      </c>
      <c r="M2630">
        <v>75.405248759727797</v>
      </c>
      <c r="N2630">
        <v>1.3763846685280701</v>
      </c>
      <c r="O2630">
        <v>25.953217376403</v>
      </c>
      <c r="P2630">
        <v>125.74468085106299</v>
      </c>
      <c r="Q2630">
        <v>0.110754263598632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Row],[Ticker]],[1]!Table2[[Symbol]:[Industry]],2,FALSE),"-")</f>
        <v>-</v>
      </c>
      <c r="D2631" t="s">
        <v>931</v>
      </c>
      <c r="E2631">
        <v>149.03134143599999</v>
      </c>
      <c r="F2631">
        <v>9.16</v>
      </c>
      <c r="G2631">
        <v>-30.3944035368581</v>
      </c>
      <c r="H2631">
        <v>2.2645821356437499</v>
      </c>
      <c r="I2631">
        <v>-40.070731804231102</v>
      </c>
      <c r="J2631">
        <v>2.4796076089108099</v>
      </c>
      <c r="K2631">
        <v>8.7926812563779997</v>
      </c>
      <c r="L2631">
        <v>9.6487275875884002</v>
      </c>
      <c r="M2631">
        <v>64.395195194150205</v>
      </c>
      <c r="N2631">
        <v>1.2873180422233801</v>
      </c>
      <c r="O2631">
        <v>73.034934497816593</v>
      </c>
      <c r="P2631">
        <v>15.949367088607501</v>
      </c>
      <c r="Q2631">
        <v>-1.3314223444034001E-2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Row],[Ticker]],[1]!Table2[[Symbol]:[Industry]],2,FALSE),"-")</f>
        <v>-</v>
      </c>
      <c r="E2632">
        <v>148.78121675999901</v>
      </c>
      <c r="F2632">
        <v>112.2</v>
      </c>
      <c r="G2632">
        <v>1506.8771390224099</v>
      </c>
      <c r="H2632">
        <v>-11.881999964426701</v>
      </c>
      <c r="I2632">
        <v>84.443278417974994</v>
      </c>
      <c r="J2632">
        <v>1.39422608788133</v>
      </c>
      <c r="K2632">
        <v>128.53071487833699</v>
      </c>
      <c r="M2632">
        <v>29.451696347965001</v>
      </c>
      <c r="N2632">
        <v>0.498023715415019</v>
      </c>
      <c r="O2632">
        <v>70.231729055258398</v>
      </c>
      <c r="P2632">
        <v>1533.1877729257601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Row],[Ticker]],[1]!Table2[[Symbol]:[Industry]],2,FALSE),"-")</f>
        <v>-</v>
      </c>
      <c r="E2633">
        <v>148.76928000000001</v>
      </c>
      <c r="F2633">
        <v>144</v>
      </c>
      <c r="G2633">
        <v>-46.465887576763002</v>
      </c>
      <c r="H2633">
        <v>-8.5217960895240203</v>
      </c>
      <c r="I2633">
        <v>-27.255001132400299</v>
      </c>
      <c r="J2633">
        <v>-4.0863746318347696</v>
      </c>
      <c r="K2633">
        <v>147.391783913143</v>
      </c>
      <c r="L2633">
        <v>156.120148611779</v>
      </c>
      <c r="M2633">
        <v>63.074242643259602</v>
      </c>
      <c r="N2633">
        <v>4.6454545454545402</v>
      </c>
      <c r="O2633">
        <v>28.0208333333333</v>
      </c>
      <c r="P2633">
        <v>36.7521367521367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Row],[Ticker]],[1]!Table2[[Symbol]:[Industry]],2,FALSE),"-")</f>
        <v>-</v>
      </c>
      <c r="D2634" t="s">
        <v>2495</v>
      </c>
      <c r="E2634">
        <v>148.63805300000001</v>
      </c>
      <c r="F2634">
        <v>37.69</v>
      </c>
      <c r="G2634">
        <v>4.3306139302719098</v>
      </c>
      <c r="H2634">
        <v>-6.2642919520767997</v>
      </c>
      <c r="I2634">
        <v>-47.662641295300197</v>
      </c>
      <c r="J2634">
        <v>1.7732700280068801</v>
      </c>
      <c r="K2634">
        <v>38.3848326030786</v>
      </c>
      <c r="L2634">
        <v>39.2679461398481</v>
      </c>
      <c r="M2634">
        <v>55.725732343754501</v>
      </c>
      <c r="N2634">
        <v>1.14963608950158</v>
      </c>
      <c r="O2634">
        <v>56.274873971875799</v>
      </c>
      <c r="P2634">
        <v>42.2264150943396</v>
      </c>
      <c r="Q2634">
        <v>8.0094747627161997E-2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Row],[Ticker]],[1]!Table2[[Symbol]:[Industry]],2,FALSE),"-")</f>
        <v>-</v>
      </c>
      <c r="E2635">
        <v>148.56082923</v>
      </c>
      <c r="F2635">
        <v>153.05000000000001</v>
      </c>
      <c r="G2635">
        <v>53.325516331391498</v>
      </c>
      <c r="H2635">
        <v>-2.45137490309809</v>
      </c>
      <c r="I2635">
        <v>-61.887764499662197</v>
      </c>
      <c r="J2635">
        <v>-4.4387847480319502</v>
      </c>
      <c r="K2635">
        <v>171.92726478278399</v>
      </c>
      <c r="L2635">
        <v>179.595211902529</v>
      </c>
      <c r="M2635">
        <v>36.537517964461799</v>
      </c>
      <c r="N2635">
        <v>1.26952141057934</v>
      </c>
      <c r="O2635">
        <v>124.763149297615</v>
      </c>
      <c r="P2635">
        <v>94.225888324873097</v>
      </c>
      <c r="Q2635">
        <v>0.150351878299713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Row],[Ticker]],[1]!Table2[[Symbol]:[Industry]],2,FALSE),"-")</f>
        <v>-</v>
      </c>
      <c r="D2636" t="s">
        <v>46</v>
      </c>
      <c r="E2636">
        <v>148.39477632000001</v>
      </c>
      <c r="F2636">
        <v>12.72</v>
      </c>
      <c r="G2636">
        <v>19.684957952494301</v>
      </c>
      <c r="H2636">
        <v>-11.1565254923604</v>
      </c>
      <c r="I2636">
        <v>-75.362949442994804</v>
      </c>
      <c r="J2636">
        <v>-7.2412999166260104</v>
      </c>
      <c r="K2636">
        <v>16.047387525061101</v>
      </c>
      <c r="L2636">
        <v>21.828450660655601</v>
      </c>
      <c r="M2636">
        <v>30.039676687021601</v>
      </c>
      <c r="N2636">
        <v>0.38611778749380599</v>
      </c>
      <c r="O2636">
        <v>261.23483453809098</v>
      </c>
      <c r="P2636">
        <v>55.920158028513697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Row],[Ticker]],[1]!Table2[[Symbol]:[Industry]],2,FALSE),"-")</f>
        <v>-</v>
      </c>
      <c r="D2637" t="s">
        <v>255</v>
      </c>
      <c r="E2637">
        <v>148.195888</v>
      </c>
      <c r="F2637">
        <v>161.68</v>
      </c>
      <c r="G2637">
        <v>15.5139275001585</v>
      </c>
      <c r="H2637">
        <v>66.747612438673997</v>
      </c>
      <c r="I2637">
        <v>-31.8568158713658</v>
      </c>
      <c r="J2637">
        <v>2.5367796653257</v>
      </c>
      <c r="K2637">
        <v>130.19617048344</v>
      </c>
      <c r="L2637">
        <v>132.55471349382299</v>
      </c>
      <c r="M2637">
        <v>64.985997671531194</v>
      </c>
      <c r="N2637">
        <v>2.4745613261617101</v>
      </c>
      <c r="O2637">
        <v>32.700395843641701</v>
      </c>
      <c r="P2637">
        <v>124.555555555555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Row],[Ticker]],[1]!Table2[[Symbol]:[Industry]],2,FALSE),"-")</f>
        <v>-</v>
      </c>
      <c r="D2638" t="s">
        <v>628</v>
      </c>
      <c r="E2638">
        <v>147.9363142</v>
      </c>
      <c r="F2638">
        <v>163.4</v>
      </c>
      <c r="G2638">
        <v>209.21298005968799</v>
      </c>
      <c r="H2638">
        <v>5.8890410101026296</v>
      </c>
      <c r="I2638">
        <v>29.8323483936706</v>
      </c>
      <c r="J2638">
        <v>23.2485545319423</v>
      </c>
      <c r="K2638">
        <v>124.034036714449</v>
      </c>
      <c r="L2638">
        <v>106.741457999373</v>
      </c>
      <c r="M2638">
        <v>95.254895827393199</v>
      </c>
      <c r="N2638">
        <v>2.4301288753050798</v>
      </c>
      <c r="O2638">
        <v>3.4271725826193302</v>
      </c>
      <c r="P2638">
        <v>262.30598669622998</v>
      </c>
      <c r="Q2638">
        <v>0.15938071917487101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Row],[Ticker]],[1]!Table2[[Symbol]:[Industry]],2,FALSE),"-")</f>
        <v>-</v>
      </c>
      <c r="D2639" t="s">
        <v>231</v>
      </c>
      <c r="E2639">
        <v>147.91679999999999</v>
      </c>
      <c r="F2639">
        <v>144</v>
      </c>
      <c r="G2639">
        <v>56.546508953792603</v>
      </c>
      <c r="H2639">
        <v>-6.7769821559205301</v>
      </c>
      <c r="I2639">
        <v>-47.5565223821445</v>
      </c>
      <c r="J2639">
        <v>-7.0259511015993397</v>
      </c>
      <c r="K2639">
        <v>151.340801966127</v>
      </c>
      <c r="L2639">
        <v>155.643082064965</v>
      </c>
      <c r="M2639">
        <v>40.401970289490698</v>
      </c>
      <c r="N2639">
        <v>0.42049402994503698</v>
      </c>
      <c r="O2639">
        <v>93.2986111111111</v>
      </c>
      <c r="P2639">
        <v>121.53846153846099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Row],[Ticker]],[1]!Table2[[Symbol]:[Industry]],2,FALSE),"-")</f>
        <v>-</v>
      </c>
      <c r="D2640" t="s">
        <v>130</v>
      </c>
      <c r="E2640">
        <v>147.33000000000001</v>
      </c>
      <c r="F2640">
        <v>49.11</v>
      </c>
      <c r="G2640">
        <v>90.990251052401902</v>
      </c>
      <c r="H2640">
        <v>36.2393724839485</v>
      </c>
      <c r="I2640">
        <v>34.197764061489899</v>
      </c>
      <c r="J2640">
        <v>12.7220654768076</v>
      </c>
      <c r="K2640">
        <v>39.750873492451603</v>
      </c>
      <c r="L2640">
        <v>34.081534094839498</v>
      </c>
      <c r="M2640">
        <v>59.797577527935402</v>
      </c>
      <c r="N2640">
        <v>4.2828037926596298</v>
      </c>
      <c r="O2640">
        <v>27.367135003054301</v>
      </c>
      <c r="P2640">
        <v>137.24637681159399</v>
      </c>
      <c r="Q2640">
        <v>0.10530475280446799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Row],[Ticker]],[1]!Table2[[Symbol]:[Industry]],2,FALSE),"-")</f>
        <v>-</v>
      </c>
      <c r="D2641" t="s">
        <v>1124</v>
      </c>
      <c r="E2641">
        <v>147.247716</v>
      </c>
      <c r="F2641">
        <v>113.96</v>
      </c>
      <c r="G2641">
        <v>-26.214015545862299</v>
      </c>
      <c r="H2641">
        <v>-5.1565254923604202</v>
      </c>
      <c r="I2641">
        <v>-23.0910085139488</v>
      </c>
      <c r="J2641">
        <v>-2.0793071215694701</v>
      </c>
      <c r="K2641">
        <v>118.80375606721999</v>
      </c>
      <c r="L2641">
        <v>118.901314705967</v>
      </c>
      <c r="M2641">
        <v>42.892998276805997</v>
      </c>
      <c r="N2641">
        <v>0.310722426102991</v>
      </c>
      <c r="O2641">
        <v>46.849771849771798</v>
      </c>
      <c r="P2641">
        <v>25.714285714285602</v>
      </c>
      <c r="Q2641">
        <v>-5.8103524950264003E-2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Row],[Ticker]],[1]!Table2[[Symbol]:[Industry]],2,FALSE),"-")</f>
        <v>-</v>
      </c>
      <c r="D2642" t="s">
        <v>628</v>
      </c>
      <c r="E2642">
        <v>146.77657833000001</v>
      </c>
      <c r="F2642">
        <v>94.62</v>
      </c>
      <c r="G2642">
        <v>66.7914069129762</v>
      </c>
      <c r="H2642">
        <v>-5.7479613318177396</v>
      </c>
      <c r="I2642">
        <v>-24.387350994928401</v>
      </c>
      <c r="J2642">
        <v>-2.6304635736091901</v>
      </c>
      <c r="K2642">
        <v>100.27993454448399</v>
      </c>
      <c r="L2642">
        <v>94.174322913315606</v>
      </c>
      <c r="M2642">
        <v>28.055773679976902</v>
      </c>
      <c r="N2642">
        <v>0.23882902751399099</v>
      </c>
      <c r="O2642">
        <v>52.240541111815602</v>
      </c>
      <c r="P2642">
        <v>110.969899665551</v>
      </c>
      <c r="Q2642">
        <v>0.156876750316293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Row],[Ticker]],[1]!Table2[[Symbol]:[Industry]],2,FALSE),"-")</f>
        <v>-</v>
      </c>
      <c r="D2643" t="s">
        <v>533</v>
      </c>
      <c r="E2643">
        <v>146.759805</v>
      </c>
      <c r="F2643">
        <v>15.38</v>
      </c>
      <c r="G2643">
        <v>-16.692529235740601</v>
      </c>
      <c r="H2643">
        <v>1.28459357074952</v>
      </c>
      <c r="I2643">
        <v>-37.520952918317697</v>
      </c>
      <c r="J2643">
        <v>2.3737779284517999</v>
      </c>
      <c r="K2643">
        <v>14.886177684910599</v>
      </c>
      <c r="L2643">
        <v>16.542447209917501</v>
      </c>
      <c r="M2643">
        <v>52.910592397189397</v>
      </c>
      <c r="N2643">
        <v>1.7651420386766401</v>
      </c>
      <c r="O2643">
        <v>94.018205461638402</v>
      </c>
      <c r="P2643">
        <v>24.837662337662302</v>
      </c>
      <c r="Q2643">
        <v>-1.1411255090683E-2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Row],[Ticker]],[1]!Table2[[Symbol]:[Industry]],2,FALSE),"-")</f>
        <v>-</v>
      </c>
      <c r="D2644" t="s">
        <v>60</v>
      </c>
      <c r="E2644">
        <v>146.62371567100001</v>
      </c>
      <c r="F2644">
        <v>27.07</v>
      </c>
      <c r="G2644">
        <v>97.408374361112493</v>
      </c>
      <c r="H2644">
        <v>8.2789152076254702</v>
      </c>
      <c r="I2644">
        <v>35.126057160662299</v>
      </c>
      <c r="J2644">
        <v>19.448748206326201</v>
      </c>
      <c r="K2644">
        <v>21.5292446205261</v>
      </c>
      <c r="L2644">
        <v>19.4391717459138</v>
      </c>
      <c r="M2644">
        <v>79.446756902195602</v>
      </c>
      <c r="N2644">
        <v>2.8873170324519002</v>
      </c>
      <c r="O2644">
        <v>15.256741780568801</v>
      </c>
      <c r="P2644">
        <v>129.406779661016</v>
      </c>
      <c r="Q2644">
        <v>9.1538300931097993E-2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Row],[Ticker]],[1]!Table2[[Symbol]:[Industry]],2,FALSE),"-")</f>
        <v>-</v>
      </c>
      <c r="D2645" t="s">
        <v>133</v>
      </c>
      <c r="E2645">
        <v>146.23386944000001</v>
      </c>
      <c r="F2645">
        <v>37.76</v>
      </c>
      <c r="G2645">
        <v>-22.858579108829701</v>
      </c>
      <c r="H2645">
        <v>5.0540516337746704</v>
      </c>
      <c r="I2645">
        <v>-20.446242008312701</v>
      </c>
      <c r="J2645">
        <v>-2.0137383424511501</v>
      </c>
      <c r="K2645">
        <v>36.701046092910303</v>
      </c>
      <c r="L2645">
        <v>35.606256164498902</v>
      </c>
      <c r="M2645">
        <v>51.083411010421997</v>
      </c>
      <c r="N2645">
        <v>0.46668292723983601</v>
      </c>
      <c r="O2645">
        <v>37.182203389830498</v>
      </c>
      <c r="Q2645">
        <v>3.287304083051E-2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Row],[Ticker]],[1]!Table2[[Symbol]:[Industry]],2,FALSE),"-")</f>
        <v>-</v>
      </c>
      <c r="D2646" t="s">
        <v>608</v>
      </c>
      <c r="E2646">
        <v>146.0898</v>
      </c>
      <c r="F2646">
        <v>138.5</v>
      </c>
      <c r="G2646">
        <v>-9.6790549559818295</v>
      </c>
      <c r="H2646">
        <v>44.1204202696889</v>
      </c>
      <c r="I2646">
        <v>1.7853369390556799</v>
      </c>
      <c r="J2646">
        <v>15.174784040139</v>
      </c>
      <c r="K2646">
        <v>117.961113458507</v>
      </c>
      <c r="M2646">
        <v>66.140072150822206</v>
      </c>
      <c r="N2646">
        <v>0.97177340860424299</v>
      </c>
      <c r="O2646">
        <v>7.7978339350180503</v>
      </c>
      <c r="P2646">
        <v>73.125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Row],[Ticker]],[1]!Table2[[Symbol]:[Industry]],2,FALSE),"-")</f>
        <v>-</v>
      </c>
      <c r="D2647" t="s">
        <v>471</v>
      </c>
      <c r="E2647">
        <v>146.05081511</v>
      </c>
      <c r="F2647">
        <v>49.55</v>
      </c>
      <c r="G2647">
        <v>-7.2000569802733398</v>
      </c>
      <c r="H2647">
        <v>-2.8086451065975799</v>
      </c>
      <c r="I2647">
        <v>-21.267394038529901</v>
      </c>
      <c r="J2647">
        <v>1.5529215818028499</v>
      </c>
      <c r="K2647">
        <v>47.645605313321802</v>
      </c>
      <c r="L2647">
        <v>47.0405429521754</v>
      </c>
      <c r="M2647">
        <v>56.227855831022701</v>
      </c>
      <c r="N2647">
        <v>1.2666151063703399</v>
      </c>
      <c r="O2647">
        <v>35.216952573158402</v>
      </c>
      <c r="P2647">
        <v>33.738191632928398</v>
      </c>
      <c r="Q2647">
        <v>-7.0728527546121994E-2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Row],[Ticker]],[1]!Table2[[Symbol]:[Industry]],2,FALSE),"-")</f>
        <v>-</v>
      </c>
      <c r="E2648">
        <v>145.999876</v>
      </c>
      <c r="F2648">
        <v>102.73</v>
      </c>
      <c r="G2648">
        <v>-6.8571455312572196</v>
      </c>
      <c r="H2648">
        <v>8.12080392803575</v>
      </c>
      <c r="I2648">
        <v>-22.3383626746792</v>
      </c>
      <c r="J2648">
        <v>2.54251560099586</v>
      </c>
      <c r="K2648">
        <v>96.665179293904401</v>
      </c>
      <c r="L2648">
        <v>97.412130491885605</v>
      </c>
      <c r="M2648">
        <v>61.434241128954802</v>
      </c>
      <c r="N2648">
        <v>2.9882424694202498</v>
      </c>
      <c r="O2648">
        <v>35.014114669522002</v>
      </c>
      <c r="P2648">
        <v>24.3704600484261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Row],[Ticker]],[1]!Table2[[Symbol]:[Industry]],2,FALSE),"-")</f>
        <v>-</v>
      </c>
      <c r="D2649" t="s">
        <v>258</v>
      </c>
      <c r="E2649">
        <v>145.67850000000001</v>
      </c>
      <c r="F2649">
        <v>135</v>
      </c>
      <c r="G2649">
        <v>-31.805908667088399</v>
      </c>
      <c r="H2649">
        <v>-2.0403634830716202</v>
      </c>
      <c r="I2649">
        <v>-43.417670579741298</v>
      </c>
      <c r="J2649">
        <v>0.23027001754585699</v>
      </c>
      <c r="K2649">
        <v>136.28288377202401</v>
      </c>
      <c r="L2649">
        <v>149.32334895628401</v>
      </c>
      <c r="M2649">
        <v>55.856403147175698</v>
      </c>
      <c r="N2649">
        <v>0.64761990212287002</v>
      </c>
      <c r="O2649">
        <v>78.925925925925895</v>
      </c>
      <c r="P2649">
        <v>10.655737704918</v>
      </c>
      <c r="Q2649">
        <v>0.105944234215208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Row],[Ticker]],[1]!Table2[[Symbol]:[Industry]],2,FALSE),"-")</f>
        <v>-</v>
      </c>
      <c r="D2650" t="s">
        <v>513</v>
      </c>
      <c r="E2650">
        <v>145.52664613499999</v>
      </c>
      <c r="F2650">
        <v>96.33</v>
      </c>
      <c r="G2650">
        <v>31.8667059981275</v>
      </c>
      <c r="H2650">
        <v>-3.1597891533006401</v>
      </c>
      <c r="I2650">
        <v>7.2450127445389603</v>
      </c>
      <c r="J2650">
        <v>1.67212772098815</v>
      </c>
      <c r="K2650">
        <v>91.279926788902102</v>
      </c>
      <c r="L2650">
        <v>82.751710335861205</v>
      </c>
      <c r="M2650">
        <v>78.284585547602802</v>
      </c>
      <c r="N2650">
        <v>0.63868903828938295</v>
      </c>
      <c r="O2650">
        <v>13.8793729886847</v>
      </c>
      <c r="P2650">
        <v>58.9603960396039</v>
      </c>
      <c r="Q2650">
        <v>4.7951488939320004E-3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Row],[Ticker]],[1]!Table2[[Symbol]:[Industry]],2,FALSE),"-")</f>
        <v>-</v>
      </c>
      <c r="D2651" t="s">
        <v>303</v>
      </c>
      <c r="E2651">
        <v>145.50342499999999</v>
      </c>
      <c r="F2651">
        <v>64.599999999999994</v>
      </c>
      <c r="G2651">
        <v>-26.310633903350201</v>
      </c>
      <c r="M2651">
        <v>99.999992872253003</v>
      </c>
      <c r="N2651">
        <v>1</v>
      </c>
      <c r="O2651">
        <v>0</v>
      </c>
      <c r="P2651">
        <v>0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Row],[Ticker]],[1]!Table2[[Symbol]:[Industry]],2,FALSE),"-")</f>
        <v>-</v>
      </c>
      <c r="D2652" t="s">
        <v>1829</v>
      </c>
      <c r="E2652">
        <v>144.88874999999999</v>
      </c>
      <c r="F2652">
        <v>14.31</v>
      </c>
      <c r="G2652">
        <v>120.413504027684</v>
      </c>
      <c r="H2652">
        <v>-7.1753254144332796</v>
      </c>
      <c r="I2652">
        <v>39.856460694389902</v>
      </c>
      <c r="J2652">
        <v>1.4479249738796001</v>
      </c>
      <c r="K2652">
        <v>13.016387075864101</v>
      </c>
      <c r="L2652">
        <v>10.8672443307574</v>
      </c>
      <c r="M2652">
        <v>59.589832815386998</v>
      </c>
      <c r="N2652">
        <v>0.50837260217854796</v>
      </c>
      <c r="O2652">
        <v>19.846261355695201</v>
      </c>
      <c r="P2652">
        <v>151.052631578947</v>
      </c>
      <c r="Q2652">
        <v>-1.7699106000553001E-2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Row],[Ticker]],[1]!Table2[[Symbol]:[Industry]],2,FALSE),"-")</f>
        <v>-</v>
      </c>
      <c r="D2653" t="s">
        <v>924</v>
      </c>
      <c r="E2653">
        <v>144.79344</v>
      </c>
      <c r="F2653">
        <v>243.76</v>
      </c>
      <c r="G2653">
        <v>72.839692894035295</v>
      </c>
      <c r="H2653">
        <v>21.376733888333</v>
      </c>
      <c r="I2653">
        <v>-0.162638150396961</v>
      </c>
      <c r="J2653">
        <v>-12.709947902333401</v>
      </c>
      <c r="K2653">
        <v>210.659693453004</v>
      </c>
      <c r="L2653">
        <v>193.02361644033101</v>
      </c>
      <c r="M2653">
        <v>60.4012744812837</v>
      </c>
      <c r="N2653">
        <v>5.0562979875640996</v>
      </c>
      <c r="O2653">
        <v>26.825566130620199</v>
      </c>
      <c r="P2653">
        <v>111.23050259965299</v>
      </c>
      <c r="Q2653">
        <v>0.12811602427159099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Row],[Ticker]],[1]!Table2[[Symbol]:[Industry]],2,FALSE),"-")</f>
        <v>-</v>
      </c>
      <c r="E2654">
        <v>144.67876200000001</v>
      </c>
      <c r="F2654">
        <v>207.75</v>
      </c>
      <c r="G2654">
        <v>69.679932134385595</v>
      </c>
      <c r="H2654">
        <v>15.917894924549699</v>
      </c>
      <c r="I2654">
        <v>-5.7911238980765098</v>
      </c>
      <c r="J2654">
        <v>-3.9235956821753302</v>
      </c>
      <c r="K2654">
        <v>191.07616653170601</v>
      </c>
      <c r="L2654">
        <v>164.34215369056599</v>
      </c>
      <c r="M2654">
        <v>50.472338123678398</v>
      </c>
      <c r="N2654">
        <v>2.3092656063217198</v>
      </c>
      <c r="O2654">
        <v>32.370637785800199</v>
      </c>
      <c r="P2654">
        <v>113.07692307692299</v>
      </c>
      <c r="Q2654">
        <v>9.9235903927110999E-2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Row],[Ticker]],[1]!Table2[[Symbol]:[Industry]],2,FALSE),"-")</f>
        <v>-</v>
      </c>
      <c r="D2655" t="s">
        <v>1448</v>
      </c>
      <c r="E2655">
        <v>144.67062145200001</v>
      </c>
      <c r="F2655">
        <v>75.48</v>
      </c>
      <c r="G2655">
        <v>-17.940210357047299</v>
      </c>
      <c r="H2655">
        <v>5.6252261870893303</v>
      </c>
      <c r="I2655">
        <v>-15.920947119715001</v>
      </c>
      <c r="J2655">
        <v>8.57180840395195</v>
      </c>
      <c r="K2655">
        <v>70.541388710129098</v>
      </c>
      <c r="L2655">
        <v>68.236188407742603</v>
      </c>
      <c r="M2655">
        <v>64.993315062087603</v>
      </c>
      <c r="N2655">
        <v>0.86979689015081396</v>
      </c>
      <c r="O2655">
        <v>29.835718071012099</v>
      </c>
      <c r="P2655">
        <v>47.421874999999901</v>
      </c>
      <c r="Q2655">
        <v>8.5612953713729997E-2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Row],[Ticker]],[1]!Table2[[Symbol]:[Industry]],2,FALSE),"-")</f>
        <v>-</v>
      </c>
      <c r="D2656" t="s">
        <v>203</v>
      </c>
      <c r="E2656">
        <v>144.55993749999999</v>
      </c>
      <c r="F2656">
        <v>137.5</v>
      </c>
      <c r="G2656">
        <v>-82.6529104551838</v>
      </c>
      <c r="H2656">
        <v>-18.492993621932001</v>
      </c>
      <c r="I2656">
        <v>-51.438356373081</v>
      </c>
      <c r="J2656">
        <v>-8.1418624556250698</v>
      </c>
      <c r="K2656">
        <v>159.48246757848099</v>
      </c>
      <c r="L2656">
        <v>197.02131869576601</v>
      </c>
      <c r="M2656">
        <v>22.9734422140505</v>
      </c>
      <c r="N2656">
        <v>1.2617946345975899</v>
      </c>
      <c r="O2656">
        <v>174.14545454545399</v>
      </c>
      <c r="P2656">
        <v>0.36496350364962898</v>
      </c>
      <c r="Q2656">
        <v>2.0228803791016998E-2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Row],[Ticker]],[1]!Table2[[Symbol]:[Industry]],2,FALSE),"-")</f>
        <v>-</v>
      </c>
      <c r="D2657" t="s">
        <v>413</v>
      </c>
      <c r="E2657">
        <v>144.46298160000001</v>
      </c>
      <c r="F2657">
        <v>95.34</v>
      </c>
      <c r="G2657">
        <v>118.150904558188</v>
      </c>
      <c r="H2657">
        <v>44.972121090841</v>
      </c>
      <c r="I2657">
        <v>59.673252774773403</v>
      </c>
      <c r="J2657">
        <v>6.0172301133420802</v>
      </c>
      <c r="K2657">
        <v>68.404746253255496</v>
      </c>
      <c r="L2657">
        <v>52.3434440876064</v>
      </c>
      <c r="M2657">
        <v>99.783034651976607</v>
      </c>
      <c r="N2657">
        <v>0.65670324437232996</v>
      </c>
      <c r="O2657">
        <v>0</v>
      </c>
      <c r="P2657">
        <v>215.173553719008</v>
      </c>
      <c r="Q2657">
        <v>8.0984178672468002E-2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Row],[Ticker]],[1]!Table2[[Symbol]:[Industry]],2,FALSE),"-")</f>
        <v>-</v>
      </c>
      <c r="D2658" t="s">
        <v>368</v>
      </c>
      <c r="E2658">
        <v>144.08000000000001</v>
      </c>
      <c r="F2658">
        <v>360.2</v>
      </c>
      <c r="G2658">
        <v>130.60805368580799</v>
      </c>
      <c r="H2658">
        <v>18.8740640515772</v>
      </c>
      <c r="I2658">
        <v>141.52386475325301</v>
      </c>
      <c r="J2658">
        <v>13.568727226223301</v>
      </c>
      <c r="K2658">
        <v>281.06162372161202</v>
      </c>
      <c r="M2658">
        <v>59.9097106982802</v>
      </c>
      <c r="N2658">
        <v>0.54523424878836801</v>
      </c>
      <c r="O2658">
        <v>5.2609661299278097</v>
      </c>
      <c r="P2658">
        <v>177.07692307692301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Row],[Ticker]],[1]!Table2[[Symbol]:[Industry]],2,FALSE),"-")</f>
        <v>-</v>
      </c>
      <c r="D2659" t="s">
        <v>290</v>
      </c>
      <c r="E2659">
        <v>143.87729999999999</v>
      </c>
      <c r="F2659">
        <v>62.76</v>
      </c>
      <c r="G2659">
        <v>-5.2224610304966896</v>
      </c>
      <c r="H2659">
        <v>8.6223014431030798</v>
      </c>
      <c r="I2659">
        <v>-22.3344495554825</v>
      </c>
      <c r="J2659">
        <v>6.2599902186182401</v>
      </c>
      <c r="K2659">
        <v>53.570110762949398</v>
      </c>
      <c r="L2659">
        <v>52.890311736306998</v>
      </c>
      <c r="M2659">
        <v>75.4896778641629</v>
      </c>
      <c r="N2659">
        <v>2.1238222576809598</v>
      </c>
      <c r="O2659">
        <v>17.750159337157399</v>
      </c>
      <c r="P2659">
        <v>42.248413417950999</v>
      </c>
      <c r="Q2659">
        <v>1.6418113178623E-2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Row],[Ticker]],[1]!Table2[[Symbol]:[Industry]],2,FALSE),"-")</f>
        <v>-</v>
      </c>
      <c r="E2660">
        <v>143.57683170000001</v>
      </c>
      <c r="F2660">
        <v>139.5</v>
      </c>
      <c r="G2660">
        <v>-27.724061465187699</v>
      </c>
      <c r="H2660">
        <v>6.4446453621171296</v>
      </c>
      <c r="I2660">
        <v>-15.593307109700101</v>
      </c>
      <c r="J2660">
        <v>15.921402237209801</v>
      </c>
      <c r="K2660">
        <v>130.39065147845801</v>
      </c>
      <c r="L2660">
        <v>135.349219725643</v>
      </c>
      <c r="M2660">
        <v>61.490626073915998</v>
      </c>
      <c r="N2660">
        <v>2.37865154162954</v>
      </c>
      <c r="O2660">
        <v>20.896057347670201</v>
      </c>
      <c r="P2660">
        <v>27.922971114167801</v>
      </c>
      <c r="Q2660">
        <v>8.5075988283264001E-2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Row],[Ticker]],[1]!Table2[[Symbol]:[Industry]],2,FALSE),"-")</f>
        <v>-</v>
      </c>
      <c r="D2661" t="s">
        <v>400</v>
      </c>
      <c r="E2661">
        <v>143.5596875</v>
      </c>
      <c r="F2661">
        <v>125</v>
      </c>
      <c r="G2661">
        <v>5.2683134650707899</v>
      </c>
      <c r="H2661">
        <v>-19.930000926481</v>
      </c>
      <c r="I2661">
        <v>-42.171823403661499</v>
      </c>
      <c r="J2661">
        <v>-2.2379794259031298</v>
      </c>
      <c r="K2661">
        <v>160.82222962886601</v>
      </c>
      <c r="L2661">
        <v>155.409197649395</v>
      </c>
      <c r="M2661">
        <v>20.246406403080201</v>
      </c>
      <c r="N2661">
        <v>1.0941176470588201</v>
      </c>
      <c r="O2661">
        <v>80</v>
      </c>
      <c r="P2661">
        <v>58.992622742304697</v>
      </c>
      <c r="Q2661">
        <v>8.5144808313853002E-2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Row],[Ticker]],[1]!Table2[[Symbol]:[Industry]],2,FALSE),"-")</f>
        <v>-</v>
      </c>
      <c r="D2662" t="s">
        <v>258</v>
      </c>
      <c r="E2662">
        <v>143.392425</v>
      </c>
      <c r="F2662">
        <v>447.5</v>
      </c>
      <c r="G2662">
        <v>70.263053775103501</v>
      </c>
      <c r="H2662">
        <v>-6.5048009800644104</v>
      </c>
      <c r="I2662">
        <v>0.16275310862377701</v>
      </c>
      <c r="J2662">
        <v>-0.30772051567389502</v>
      </c>
      <c r="K2662">
        <v>439.66174705419797</v>
      </c>
      <c r="L2662">
        <v>373.275046544855</v>
      </c>
      <c r="M2662">
        <v>51.914910541477802</v>
      </c>
      <c r="N2662">
        <v>0.45718738652486601</v>
      </c>
      <c r="O2662">
        <v>18.435754189944099</v>
      </c>
      <c r="P2662">
        <v>115.558766859344</v>
      </c>
      <c r="Q2662">
        <v>7.5416281869494006E-2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Row],[Ticker]],[1]!Table2[[Symbol]:[Industry]],2,FALSE),"-")</f>
        <v>-</v>
      </c>
      <c r="D2663" t="s">
        <v>686</v>
      </c>
      <c r="E2663">
        <v>142.96161000000001</v>
      </c>
      <c r="F2663">
        <v>288.2</v>
      </c>
      <c r="G2663">
        <v>29.431057531396998</v>
      </c>
      <c r="H2663">
        <v>3.69028061278371</v>
      </c>
      <c r="I2663">
        <v>-0.88815580823366203</v>
      </c>
      <c r="J2663">
        <v>1.16137122344752</v>
      </c>
      <c r="K2663">
        <v>265.576548898434</v>
      </c>
      <c r="L2663">
        <v>238.17459603028399</v>
      </c>
      <c r="M2663">
        <v>64.920932793618803</v>
      </c>
      <c r="N2663">
        <v>0.88515320787514595</v>
      </c>
      <c r="O2663">
        <v>10.600277585010399</v>
      </c>
      <c r="P2663">
        <v>60.1111111111111</v>
      </c>
      <c r="Q2663">
        <v>1.1629350175665999E-2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Row],[Ticker]],[1]!Table2[[Symbol]:[Industry]],2,FALSE),"-")</f>
        <v>-</v>
      </c>
      <c r="D2664" t="s">
        <v>732</v>
      </c>
      <c r="E2664">
        <v>142.89995898000001</v>
      </c>
      <c r="F2664">
        <v>87.97</v>
      </c>
      <c r="G2664">
        <v>-1.88347690193583</v>
      </c>
      <c r="H2664">
        <v>-0.21076849122917399</v>
      </c>
      <c r="I2664">
        <v>-0.31688385182270301</v>
      </c>
      <c r="J2664">
        <v>-2.2593949390919401</v>
      </c>
      <c r="K2664">
        <v>84.446986147313893</v>
      </c>
      <c r="L2664">
        <v>78.7218981092647</v>
      </c>
      <c r="M2664">
        <v>66.033807332126898</v>
      </c>
      <c r="N2664">
        <v>0.77528819904736002</v>
      </c>
      <c r="O2664">
        <v>1.1708537001250401</v>
      </c>
      <c r="P2664">
        <v>51.411359724612701</v>
      </c>
      <c r="Q2664">
        <v>1.9804733760708002E-2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Row],[Ticker]],[1]!Table2[[Symbol]:[Industry]],2,FALSE),"-")</f>
        <v>-</v>
      </c>
      <c r="E2665">
        <v>142.44055</v>
      </c>
      <c r="F2665">
        <v>115.15</v>
      </c>
      <c r="G2665">
        <v>-2.81130685086034</v>
      </c>
      <c r="H2665">
        <v>0.79904594471896395</v>
      </c>
      <c r="I2665">
        <v>-21.8520970456638</v>
      </c>
      <c r="J2665">
        <v>-3.7520204419832801</v>
      </c>
      <c r="K2665">
        <v>118.819183235027</v>
      </c>
      <c r="L2665">
        <v>114.648572177744</v>
      </c>
      <c r="M2665">
        <v>40.041440857934901</v>
      </c>
      <c r="N2665">
        <v>1.0633459450826901</v>
      </c>
      <c r="O2665">
        <v>48.111159357359902</v>
      </c>
      <c r="P2665">
        <v>61.105281566981397</v>
      </c>
      <c r="Q2665">
        <v>0.11954633261097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Row],[Ticker]],[1]!Table2[[Symbol]:[Industry]],2,FALSE),"-")</f>
        <v>-</v>
      </c>
      <c r="D2666" t="s">
        <v>210</v>
      </c>
      <c r="E2666">
        <v>142.29561570000001</v>
      </c>
      <c r="F2666">
        <v>112.63</v>
      </c>
      <c r="G2666">
        <v>145.41433593983399</v>
      </c>
      <c r="H2666">
        <v>44.835603845763202</v>
      </c>
      <c r="I2666">
        <v>45.139553446232703</v>
      </c>
      <c r="J2666">
        <v>19.349743665534898</v>
      </c>
      <c r="K2666">
        <v>81.462540001808506</v>
      </c>
      <c r="L2666">
        <v>68.167546416557599</v>
      </c>
      <c r="M2666">
        <v>96.007506245652905</v>
      </c>
      <c r="N2666">
        <v>1.3550571620823899</v>
      </c>
      <c r="O2666">
        <v>0</v>
      </c>
      <c r="P2666">
        <v>210.703448275862</v>
      </c>
      <c r="Q2666">
        <v>4.9569964292582001E-2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Row],[Ticker]],[1]!Table2[[Symbol]:[Industry]],2,FALSE),"-")</f>
        <v>-</v>
      </c>
      <c r="D2667" t="s">
        <v>146</v>
      </c>
      <c r="E2667">
        <v>142.21995954600001</v>
      </c>
      <c r="F2667">
        <v>36.97</v>
      </c>
      <c r="G2667">
        <v>-88.739495691968102</v>
      </c>
      <c r="H2667">
        <v>-3.2449712293313002</v>
      </c>
      <c r="I2667">
        <v>-54.830008242078897</v>
      </c>
      <c r="J2667">
        <v>12.4423427029484</v>
      </c>
      <c r="K2667">
        <v>36.242523357269903</v>
      </c>
      <c r="M2667">
        <v>70.304323636558806</v>
      </c>
      <c r="N2667">
        <v>0.60878492816991703</v>
      </c>
      <c r="O2667">
        <v>194.02218014606399</v>
      </c>
      <c r="P2667">
        <v>19.837925445705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Row],[Ticker]],[1]!Table2[[Symbol]:[Industry]],2,FALSE),"-")</f>
        <v>-</v>
      </c>
      <c r="D2668" t="s">
        <v>413</v>
      </c>
      <c r="E2668">
        <v>141.39403554099999</v>
      </c>
      <c r="F2668">
        <v>28.93</v>
      </c>
      <c r="G2668">
        <v>154.563152504416</v>
      </c>
      <c r="H2668">
        <v>9.2413655049046195</v>
      </c>
      <c r="I2668">
        <v>129.28877908873301</v>
      </c>
      <c r="J2668">
        <v>10.2875307781785</v>
      </c>
      <c r="K2668">
        <v>22.953344801213699</v>
      </c>
      <c r="L2668">
        <v>16.304006773642001</v>
      </c>
      <c r="M2668">
        <v>86.854246448942305</v>
      </c>
      <c r="N2668">
        <v>5.4359776266741003E-2</v>
      </c>
      <c r="O2668">
        <v>0</v>
      </c>
      <c r="P2668">
        <v>250.666666666666</v>
      </c>
      <c r="Q2668">
        <v>0.14108548917946101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Row],[Ticker]],[1]!Table2[[Symbol]:[Industry]],2,FALSE),"-")</f>
        <v>-</v>
      </c>
      <c r="D2669" t="s">
        <v>608</v>
      </c>
      <c r="E2669">
        <v>141.24957000000001</v>
      </c>
      <c r="F2669">
        <v>70</v>
      </c>
      <c r="G2669">
        <v>-51.2838386193202</v>
      </c>
      <c r="H2669">
        <v>-1.3155992401580501</v>
      </c>
      <c r="I2669">
        <v>-41.662760565552603</v>
      </c>
      <c r="J2669">
        <v>-2.2736937116173999</v>
      </c>
      <c r="K2669">
        <v>70.086010594331</v>
      </c>
      <c r="M2669">
        <v>47.395298807887201</v>
      </c>
      <c r="N2669">
        <v>1.00956042460533</v>
      </c>
      <c r="O2669">
        <v>63.214285714285701</v>
      </c>
      <c r="P2669">
        <v>18.644067796610098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Row],[Ticker]],[1]!Table2[[Symbol]:[Industry]],2,FALSE),"-")</f>
        <v>-</v>
      </c>
      <c r="D2670" t="s">
        <v>60</v>
      </c>
      <c r="E2670">
        <v>141.19730699900001</v>
      </c>
      <c r="F2670">
        <v>50.33</v>
      </c>
      <c r="G2670">
        <v>1.5927968463320701</v>
      </c>
      <c r="H2670">
        <v>-4.04537454004021E-2</v>
      </c>
      <c r="I2670">
        <v>-19.883977857369299</v>
      </c>
      <c r="J2670">
        <v>-1.21236615028984</v>
      </c>
      <c r="K2670">
        <v>49.060845629145398</v>
      </c>
      <c r="L2670">
        <v>47.299146757732402</v>
      </c>
      <c r="M2670">
        <v>53.843884639366102</v>
      </c>
      <c r="N2670">
        <v>1.4676259721168301</v>
      </c>
      <c r="O2670">
        <v>35.1082853169084</v>
      </c>
      <c r="P2670">
        <v>53.211567732115597</v>
      </c>
      <c r="Q2670">
        <v>9.3869673207980005E-3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Row],[Ticker]],[1]!Table2[[Symbol]:[Industry]],2,FALSE),"-")</f>
        <v>-</v>
      </c>
      <c r="D2671" t="s">
        <v>258</v>
      </c>
      <c r="E2671">
        <v>141.16847103999999</v>
      </c>
      <c r="F2671">
        <v>131.19999999999999</v>
      </c>
      <c r="G2671">
        <v>75.380373014405293</v>
      </c>
      <c r="H2671">
        <v>9.8711838672454792</v>
      </c>
      <c r="I2671">
        <v>66.619871408008095</v>
      </c>
      <c r="J2671">
        <v>-2.6728533754829402</v>
      </c>
      <c r="K2671">
        <v>114.404938724225</v>
      </c>
      <c r="L2671">
        <v>86.930250000000001</v>
      </c>
      <c r="M2671">
        <v>67.964827504989401</v>
      </c>
      <c r="N2671">
        <v>0.44210082261126299</v>
      </c>
      <c r="O2671">
        <v>3.9634146341463499</v>
      </c>
      <c r="P2671">
        <v>138.54545454545399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Row],[Ticker]],[1]!Table2[[Symbol]:[Industry]],2,FALSE),"-")</f>
        <v>-</v>
      </c>
      <c r="D2672" t="s">
        <v>1036</v>
      </c>
      <c r="E2672">
        <v>141.070013219</v>
      </c>
      <c r="F2672">
        <v>7.69</v>
      </c>
      <c r="G2672">
        <v>-61.141142377926499</v>
      </c>
      <c r="H2672">
        <v>-10.7648780796571</v>
      </c>
      <c r="I2672">
        <v>-68.240181402252105</v>
      </c>
      <c r="J2672">
        <v>13.2308057259529</v>
      </c>
      <c r="K2672">
        <v>7.8021702459939402</v>
      </c>
      <c r="L2672">
        <v>10.7446565819734</v>
      </c>
      <c r="M2672">
        <v>76.398140742964003</v>
      </c>
      <c r="N2672">
        <v>0.41997364625321099</v>
      </c>
      <c r="O2672">
        <v>189.336801040312</v>
      </c>
      <c r="P2672">
        <v>22.843450479233201</v>
      </c>
      <c r="Q2672">
        <v>-5.4189100011042997E-2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Row],[Ticker]],[1]!Table2[[Symbol]:[Industry]],2,FALSE),"-")</f>
        <v>-</v>
      </c>
      <c r="D2673" t="s">
        <v>732</v>
      </c>
      <c r="E2673">
        <v>141.05316456</v>
      </c>
      <c r="F2673">
        <v>77.650000000000006</v>
      </c>
      <c r="G2673">
        <v>39.501879442795399</v>
      </c>
      <c r="H2673">
        <v>8.5335317299175095E-2</v>
      </c>
      <c r="I2673">
        <v>20.81064129008</v>
      </c>
      <c r="J2673">
        <v>1.2876677457171899</v>
      </c>
      <c r="K2673">
        <v>73.652556933209596</v>
      </c>
      <c r="L2673">
        <v>63.464857851777097</v>
      </c>
      <c r="M2673">
        <v>44.340069516080298</v>
      </c>
      <c r="N2673">
        <v>1.0936546298863501</v>
      </c>
      <c r="O2673">
        <v>2.2537025112685001</v>
      </c>
      <c r="P2673">
        <v>77.485714285714295</v>
      </c>
      <c r="Q2673">
        <v>1.5864695888099999E-4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Row],[Ticker]],[1]!Table2[[Symbol]:[Industry]],2,FALSE),"-")</f>
        <v>-</v>
      </c>
      <c r="D2674" t="s">
        <v>1147</v>
      </c>
      <c r="E2674">
        <v>140.99481004899999</v>
      </c>
      <c r="F2674">
        <v>24.49</v>
      </c>
      <c r="G2674">
        <v>-23.848196507690801</v>
      </c>
      <c r="H2674">
        <v>4.3243334611508999</v>
      </c>
      <c r="I2674">
        <v>-26.370808482301101</v>
      </c>
      <c r="J2674">
        <v>4.3336825722294599</v>
      </c>
      <c r="K2674">
        <v>23.242259739306601</v>
      </c>
      <c r="L2674">
        <v>23.0547803131577</v>
      </c>
      <c r="M2674">
        <v>70.410155491857907</v>
      </c>
      <c r="N2674">
        <v>1.0819425625994199</v>
      </c>
      <c r="O2674">
        <v>44.8754593711719</v>
      </c>
      <c r="P2674">
        <v>31.6666666666666</v>
      </c>
      <c r="Q2674">
        <v>5.1092370551876001E-2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Row],[Ticker]],[1]!Table2[[Symbol]:[Industry]],2,FALSE),"-")</f>
        <v>-</v>
      </c>
      <c r="E2675">
        <v>140.79303770000001</v>
      </c>
      <c r="F2675">
        <v>198.1</v>
      </c>
      <c r="G2675">
        <v>32.4233404556241</v>
      </c>
      <c r="H2675">
        <v>-5.5192596797438096</v>
      </c>
      <c r="I2675">
        <v>-0.93019830503499701</v>
      </c>
      <c r="J2675">
        <v>-1.3020400839247599</v>
      </c>
      <c r="K2675">
        <v>185.66842205842599</v>
      </c>
      <c r="L2675">
        <v>165.153411458666</v>
      </c>
      <c r="M2675">
        <v>46.606935354815697</v>
      </c>
      <c r="N2675">
        <v>0.19822781551560001</v>
      </c>
      <c r="O2675">
        <v>11.055022715800099</v>
      </c>
      <c r="P2675">
        <v>70.115929583512198</v>
      </c>
      <c r="Q2675">
        <v>0.18792836578651001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Row],[Ticker]],[1]!Table2[[Symbol]:[Industry]],2,FALSE),"-")</f>
        <v>-</v>
      </c>
      <c r="D2676" t="s">
        <v>293</v>
      </c>
      <c r="E2676">
        <v>140.64557979</v>
      </c>
      <c r="F2676">
        <v>67.63</v>
      </c>
      <c r="G2676">
        <v>-58.882917053898602</v>
      </c>
      <c r="H2676">
        <v>14.2659559434691</v>
      </c>
      <c r="I2676">
        <v>-27.072069393127698</v>
      </c>
      <c r="J2676">
        <v>-1.2450410899345701</v>
      </c>
      <c r="K2676">
        <v>63.265815842651101</v>
      </c>
      <c r="L2676">
        <v>68.483671507284001</v>
      </c>
      <c r="M2676">
        <v>54.0486284149112</v>
      </c>
      <c r="N2676">
        <v>1.97156789997851</v>
      </c>
      <c r="O2676">
        <v>64.128345408842193</v>
      </c>
      <c r="P2676">
        <v>39.443298969072103</v>
      </c>
      <c r="Q2676">
        <v>2.3899495087295001E-2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Row],[Ticker]],[1]!Table2[[Symbol]:[Industry]],2,FALSE),"-")</f>
        <v>-</v>
      </c>
      <c r="D2677" t="s">
        <v>198</v>
      </c>
      <c r="E2677">
        <v>140.517970365</v>
      </c>
      <c r="F2677">
        <v>586.04999999999995</v>
      </c>
      <c r="G2677">
        <v>20.679584305829501</v>
      </c>
      <c r="H2677">
        <v>1.75091182767609</v>
      </c>
      <c r="I2677">
        <v>-18.400919865631899</v>
      </c>
      <c r="J2677">
        <v>-0.85807361742587995</v>
      </c>
      <c r="K2677">
        <v>518.61584709112196</v>
      </c>
      <c r="L2677">
        <v>497.87544583452399</v>
      </c>
      <c r="M2677">
        <v>76.408520124342303</v>
      </c>
      <c r="N2677">
        <v>1.33247419737398</v>
      </c>
      <c r="O2677">
        <v>18.914768364474</v>
      </c>
      <c r="P2677">
        <v>54.223684210526301</v>
      </c>
      <c r="Q2677">
        <v>6.8461037223099999E-2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Row],[Ticker]],[1]!Table2[[Symbol]:[Industry]],2,FALSE),"-")</f>
        <v>-</v>
      </c>
      <c r="D2678" t="s">
        <v>287</v>
      </c>
      <c r="E2678">
        <v>140.46999</v>
      </c>
      <c r="F2678">
        <v>34.590000000000003</v>
      </c>
      <c r="G2678">
        <v>72.482469544925607</v>
      </c>
      <c r="H2678">
        <v>2.9829362453021999</v>
      </c>
      <c r="I2678">
        <v>18.192219530148801</v>
      </c>
      <c r="J2678">
        <v>-3.3322086430136899</v>
      </c>
      <c r="K2678">
        <v>32.597553506312103</v>
      </c>
      <c r="L2678">
        <v>25.3886667065557</v>
      </c>
      <c r="M2678">
        <v>37.677465269786303</v>
      </c>
      <c r="N2678">
        <v>0.66549003825382702</v>
      </c>
      <c r="O2678">
        <v>22.202948829141299</v>
      </c>
      <c r="P2678">
        <v>135.30612244897901</v>
      </c>
      <c r="Q2678">
        <v>0.110007952758876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Row],[Ticker]],[1]!Table2[[Symbol]:[Industry]],2,FALSE),"-")</f>
        <v>-</v>
      </c>
      <c r="E2679">
        <v>140.14878306</v>
      </c>
      <c r="F2679">
        <v>254.35</v>
      </c>
      <c r="G2679">
        <v>250.00243015938</v>
      </c>
      <c r="H2679">
        <v>6.7951313985873698</v>
      </c>
      <c r="I2679">
        <v>75.350422913544705</v>
      </c>
      <c r="J2679">
        <v>-2.20226514018883</v>
      </c>
      <c r="K2679">
        <v>235.44019471933001</v>
      </c>
      <c r="L2679">
        <v>173.005312770535</v>
      </c>
      <c r="M2679">
        <v>100</v>
      </c>
      <c r="N2679">
        <v>0</v>
      </c>
      <c r="O2679">
        <v>0</v>
      </c>
      <c r="P2679">
        <v>276.31306406273097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Row],[Ticker]],[1]!Table2[[Symbol]:[Industry]],2,FALSE),"-")</f>
        <v>-</v>
      </c>
      <c r="D2680" t="s">
        <v>258</v>
      </c>
      <c r="E2680">
        <v>139.60283385</v>
      </c>
      <c r="F2680">
        <v>105.9</v>
      </c>
      <c r="G2680">
        <v>152.373576622965</v>
      </c>
      <c r="H2680">
        <v>69.935310033175696</v>
      </c>
      <c r="I2680">
        <v>11.2251865631158</v>
      </c>
      <c r="J2680">
        <v>22.519613722604699</v>
      </c>
      <c r="K2680">
        <v>68.163825212688494</v>
      </c>
      <c r="L2680">
        <v>63.2140764338859</v>
      </c>
      <c r="M2680">
        <v>97.262998540343503</v>
      </c>
      <c r="N2680">
        <v>3.23512524627075</v>
      </c>
      <c r="O2680">
        <v>0</v>
      </c>
      <c r="P2680">
        <v>182.4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Row],[Ticker]],[1]!Table2[[Symbol]:[Industry]],2,FALSE),"-")</f>
        <v>-</v>
      </c>
      <c r="D2681" t="s">
        <v>771</v>
      </c>
      <c r="E2681">
        <v>139.04865000000001</v>
      </c>
      <c r="F2681">
        <v>153.9</v>
      </c>
      <c r="G2681">
        <v>5.7356981429817999</v>
      </c>
      <c r="H2681">
        <v>-7.4020845310229202</v>
      </c>
      <c r="I2681">
        <v>-4.3255956887436096</v>
      </c>
      <c r="J2681">
        <v>2.7315096942482402</v>
      </c>
      <c r="K2681">
        <v>157.11424770988</v>
      </c>
      <c r="L2681">
        <v>121.248151956988</v>
      </c>
      <c r="M2681">
        <v>39.3804751271878</v>
      </c>
      <c r="N2681">
        <v>0.18950846757538201</v>
      </c>
      <c r="O2681">
        <v>22.124756335282601</v>
      </c>
      <c r="P2681">
        <v>97.307692307692307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Row],[Ticker]],[1]!Table2[[Symbol]:[Industry]],2,FALSE),"-")</f>
        <v>-</v>
      </c>
      <c r="D2682" t="s">
        <v>133</v>
      </c>
      <c r="E2682">
        <v>139.01873544</v>
      </c>
      <c r="F2682">
        <v>38.479999999999997</v>
      </c>
      <c r="G2682">
        <v>23.416992555793701</v>
      </c>
      <c r="H2682">
        <v>-23.4740542279926</v>
      </c>
      <c r="I2682">
        <v>-8.4597338523824206</v>
      </c>
      <c r="J2682">
        <v>-5.9876750173510196</v>
      </c>
      <c r="K2682">
        <v>36.659392086368399</v>
      </c>
      <c r="L2682">
        <v>32.0038441515823</v>
      </c>
      <c r="M2682">
        <v>41.641413203967197</v>
      </c>
      <c r="N2682">
        <v>0.38346359262755803</v>
      </c>
      <c r="O2682">
        <v>32.510395010395001</v>
      </c>
      <c r="P2682">
        <v>62.362869198312197</v>
      </c>
      <c r="Q2682">
        <v>9.0082635663638E-2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Row],[Ticker]],[1]!Table2[[Symbol]:[Industry]],2,FALSE),"-")</f>
        <v>-</v>
      </c>
      <c r="D2683" t="s">
        <v>46</v>
      </c>
      <c r="E2683">
        <v>138.95053823999999</v>
      </c>
      <c r="F2683">
        <v>444.8</v>
      </c>
      <c r="G2683">
        <v>-7.7131135727276696</v>
      </c>
      <c r="H2683">
        <v>-24.983961748140999</v>
      </c>
      <c r="I2683">
        <v>-38.301757410136801</v>
      </c>
      <c r="J2683">
        <v>-1.0585109352101301</v>
      </c>
      <c r="K2683">
        <v>490.18133668635301</v>
      </c>
      <c r="L2683">
        <v>462.934121490216</v>
      </c>
      <c r="M2683">
        <v>37.506076695294603</v>
      </c>
      <c r="N2683">
        <v>0.19737822462424601</v>
      </c>
      <c r="O2683">
        <v>43.862410071942399</v>
      </c>
      <c r="P2683">
        <v>53.379310344827502</v>
      </c>
      <c r="Q2683">
        <v>0.19233388804787499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Row],[Ticker]],[1]!Table2[[Symbol]:[Industry]],2,FALSE),"-")</f>
        <v>-</v>
      </c>
      <c r="D2684" t="s">
        <v>513</v>
      </c>
      <c r="E2684">
        <v>138.35944875000001</v>
      </c>
      <c r="F2684">
        <v>64.23</v>
      </c>
      <c r="G2684">
        <v>239.880928240321</v>
      </c>
      <c r="H2684">
        <v>-2.5219398001319102</v>
      </c>
      <c r="I2684">
        <v>-35.549945712016402</v>
      </c>
      <c r="J2684">
        <v>-4.7955514101787404</v>
      </c>
      <c r="K2684">
        <v>69.157003082669902</v>
      </c>
      <c r="L2684">
        <v>63.965872377399599</v>
      </c>
      <c r="M2684">
        <v>32.540118309069697</v>
      </c>
      <c r="N2684">
        <v>2.2155089874678802</v>
      </c>
      <c r="O2684">
        <v>50.365872645181298</v>
      </c>
      <c r="P2684">
        <v>273.43023255813898</v>
      </c>
      <c r="Q2684">
        <v>0.14948374026502301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Row],[Ticker]],[1]!Table2[[Symbol]:[Industry]],2,FALSE),"-")</f>
        <v>-</v>
      </c>
      <c r="D2685" t="s">
        <v>413</v>
      </c>
      <c r="E2685">
        <v>138.34290066</v>
      </c>
      <c r="F2685">
        <v>138.30000000000001</v>
      </c>
      <c r="G2685">
        <v>5.3409605754693699</v>
      </c>
      <c r="H2685">
        <v>-4.9616143728165696</v>
      </c>
      <c r="I2685">
        <v>-2.31572939643315</v>
      </c>
      <c r="J2685">
        <v>-0.34699128402798102</v>
      </c>
      <c r="K2685">
        <v>136.37080499787001</v>
      </c>
      <c r="L2685">
        <v>127.190888830547</v>
      </c>
      <c r="M2685">
        <v>54.124971157356903</v>
      </c>
      <c r="N2685">
        <v>1.7945057899494601</v>
      </c>
      <c r="O2685">
        <v>19.739696312364401</v>
      </c>
      <c r="P2685">
        <v>40.978593272171203</v>
      </c>
      <c r="Q2685">
        <v>5.4174265619183003E-2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Row],[Ticker]],[1]!Table2[[Symbol]:[Industry]],2,FALSE),"-")</f>
        <v>-</v>
      </c>
      <c r="E2686">
        <v>138.21133549999999</v>
      </c>
      <c r="F2686">
        <v>59.57</v>
      </c>
      <c r="G2686">
        <v>1067.47694124695</v>
      </c>
      <c r="H2686">
        <v>44.778726369148501</v>
      </c>
      <c r="I2686">
        <v>871.41203613738196</v>
      </c>
      <c r="J2686">
        <v>6.0044780980475396</v>
      </c>
      <c r="K2686">
        <v>40.217250478314099</v>
      </c>
      <c r="M2686">
        <v>99.999846264585003</v>
      </c>
      <c r="N2686">
        <v>0.24882695686219999</v>
      </c>
      <c r="O2686">
        <v>0</v>
      </c>
      <c r="P2686">
        <v>1093.7875751503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Row],[Ticker]],[1]!Table2[[Symbol]:[Industry]],2,FALSE),"-")</f>
        <v>-</v>
      </c>
      <c r="D2687" t="s">
        <v>1342</v>
      </c>
      <c r="E2687">
        <v>138.112875</v>
      </c>
      <c r="F2687">
        <v>87.9</v>
      </c>
      <c r="G2687">
        <v>-21.355410022753201</v>
      </c>
      <c r="H2687">
        <v>1.51748712539084</v>
      </c>
      <c r="I2687">
        <v>-9.8910181277157108</v>
      </c>
      <c r="J2687">
        <v>2.74760954652796</v>
      </c>
      <c r="O2687">
        <v>0</v>
      </c>
      <c r="P2687">
        <v>10.150375939849599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Row],[Ticker]],[1]!Table2[[Symbol]:[Industry]],2,FALSE),"-")</f>
        <v>-</v>
      </c>
      <c r="D2688" t="s">
        <v>130</v>
      </c>
      <c r="E2688">
        <v>137.7770865</v>
      </c>
      <c r="F2688">
        <v>298.95</v>
      </c>
      <c r="G2688">
        <v>123.98240025606</v>
      </c>
      <c r="H2688">
        <v>0.61093373831303899</v>
      </c>
      <c r="I2688">
        <v>-1.43577159860106</v>
      </c>
      <c r="J2688">
        <v>-7.5553029070197102</v>
      </c>
      <c r="K2688">
        <v>294.68712048159898</v>
      </c>
      <c r="L2688">
        <v>261.657788971061</v>
      </c>
      <c r="M2688">
        <v>52.5343364051935</v>
      </c>
      <c r="N2688">
        <v>2.1432014390987502</v>
      </c>
      <c r="O2688">
        <v>31.3095835423984</v>
      </c>
      <c r="P2688">
        <v>150.29303415941001</v>
      </c>
      <c r="Q2688">
        <v>0.19489565293531499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Row],[Ticker]],[1]!Table2[[Symbol]:[Industry]],2,FALSE),"-")</f>
        <v>-</v>
      </c>
      <c r="D2689" t="s">
        <v>608</v>
      </c>
      <c r="E2689">
        <v>137.48042684999999</v>
      </c>
      <c r="F2689">
        <v>126.75</v>
      </c>
      <c r="G2689">
        <v>62.305437525221102</v>
      </c>
      <c r="H2689">
        <v>31.264743150682499</v>
      </c>
      <c r="I2689">
        <v>-33.019256856601899</v>
      </c>
      <c r="J2689">
        <v>2.3769427806032399</v>
      </c>
      <c r="K2689">
        <v>110.689897841836</v>
      </c>
      <c r="L2689">
        <v>101.106895197744</v>
      </c>
      <c r="M2689">
        <v>68.150951568162299</v>
      </c>
      <c r="N2689">
        <v>1.01022872556996</v>
      </c>
      <c r="O2689">
        <v>31.597633136094601</v>
      </c>
      <c r="P2689">
        <v>90.458302028549895</v>
      </c>
      <c r="Q2689">
        <v>4.9396237922593997E-2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Row],[Ticker]],[1]!Table2[[Symbol]:[Industry]],2,FALSE),"-")</f>
        <v>-</v>
      </c>
      <c r="D2690" t="s">
        <v>130</v>
      </c>
      <c r="E2690">
        <v>137.46979056500001</v>
      </c>
      <c r="F2690">
        <v>7.03</v>
      </c>
      <c r="G2690">
        <v>-20.11728042903</v>
      </c>
      <c r="H2690">
        <v>-8.5008807120108791</v>
      </c>
      <c r="I2690">
        <v>-52.907916017123299</v>
      </c>
      <c r="J2690">
        <v>-2.9185975184123398</v>
      </c>
      <c r="K2690">
        <v>7.2980564128900198</v>
      </c>
      <c r="L2690">
        <v>7.82232605775976</v>
      </c>
      <c r="M2690">
        <v>49.1840686509031</v>
      </c>
      <c r="N2690">
        <v>0.98020982037140103</v>
      </c>
      <c r="O2690">
        <v>74.253200568989996</v>
      </c>
      <c r="P2690">
        <v>8.1538461538461497</v>
      </c>
      <c r="Q2690">
        <v>1.6125225404242001E-2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Row],[Ticker]],[1]!Table2[[Symbol]:[Industry]],2,FALSE),"-")</f>
        <v>-</v>
      </c>
      <c r="E2691">
        <v>137.23699999999999</v>
      </c>
      <c r="F2691">
        <v>72.23</v>
      </c>
      <c r="G2691">
        <v>6.4651013907674004</v>
      </c>
      <c r="H2691">
        <v>-7.4567778052283797</v>
      </c>
      <c r="I2691">
        <v>-27.569779949347001</v>
      </c>
      <c r="J2691">
        <v>-2.44170175990714</v>
      </c>
      <c r="K2691">
        <v>70.963988555703807</v>
      </c>
      <c r="L2691">
        <v>69.609795661425494</v>
      </c>
      <c r="M2691">
        <v>56.764775462228997</v>
      </c>
      <c r="N2691">
        <v>1.20260811738198</v>
      </c>
      <c r="O2691">
        <v>22.8713830818219</v>
      </c>
      <c r="P2691">
        <v>36.283018867924497</v>
      </c>
      <c r="Q2691">
        <v>-0.106019421497793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Row],[Ticker]],[1]!Table2[[Symbol]:[Industry]],2,FALSE),"-")</f>
        <v>-</v>
      </c>
      <c r="D2692" t="s">
        <v>60</v>
      </c>
      <c r="E2692">
        <v>137.09649999999999</v>
      </c>
      <c r="F2692">
        <v>31.75</v>
      </c>
      <c r="G2692">
        <v>20.340636304501899</v>
      </c>
      <c r="H2692">
        <v>6.2263155103464101</v>
      </c>
      <c r="I2692">
        <v>-21.546212622476698</v>
      </c>
      <c r="J2692">
        <v>15.922734859811101</v>
      </c>
      <c r="K2692">
        <v>29.9631199885199</v>
      </c>
      <c r="L2692">
        <v>29.537485909254698</v>
      </c>
      <c r="M2692">
        <v>59.356179044686201</v>
      </c>
      <c r="N2692">
        <v>2.4602535813122</v>
      </c>
      <c r="O2692">
        <v>38.236220472440898</v>
      </c>
      <c r="P2692">
        <v>47.331786542923403</v>
      </c>
      <c r="Q2692">
        <v>-2.7854970966138998E-2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Row],[Ticker]],[1]!Table2[[Symbol]:[Industry]],2,FALSE),"-")</f>
        <v>-</v>
      </c>
      <c r="D2693" t="s">
        <v>258</v>
      </c>
      <c r="E2693">
        <v>137.09440000000001</v>
      </c>
      <c r="F2693">
        <v>138.19999999999999</v>
      </c>
      <c r="G2693">
        <v>-28.608265575319098</v>
      </c>
      <c r="H2693">
        <v>1.4741544947487999</v>
      </c>
      <c r="I2693">
        <v>-22.712908674979399</v>
      </c>
      <c r="J2693">
        <v>3.8607269857954001</v>
      </c>
      <c r="K2693">
        <v>131.06582859737401</v>
      </c>
      <c r="L2693">
        <v>139.358227825646</v>
      </c>
      <c r="M2693">
        <v>69.168849063817902</v>
      </c>
      <c r="N2693">
        <v>0.90576507308722498</v>
      </c>
      <c r="O2693">
        <v>40.376266280752503</v>
      </c>
      <c r="P2693">
        <v>25.636363636363601</v>
      </c>
      <c r="Q2693">
        <v>7.6678332177779002E-2</v>
      </c>
    </row>
    <row r="2694" spans="1:17" hidden="1" x14ac:dyDescent="0.3">
      <c r="A2694" t="s">
        <v>5550</v>
      </c>
      <c r="B2694" t="s">
        <v>5551</v>
      </c>
      <c r="C2694" t="str">
        <f>IFERROR(VLOOKUP(Table1[[#This Row],[Ticker]],[1]!Table2[[Symbol]:[Industry]],2,FALSE),"-")</f>
        <v>-</v>
      </c>
      <c r="E2694">
        <v>136.99916099999999</v>
      </c>
      <c r="F2694">
        <v>78</v>
      </c>
      <c r="G2694">
        <v>-64.454963800257403</v>
      </c>
      <c r="H2694">
        <v>7.9066103876925</v>
      </c>
      <c r="I2694">
        <v>-38.6743670083127</v>
      </c>
      <c r="J2694">
        <v>-0.86893180685550198</v>
      </c>
      <c r="K2694">
        <v>75.172674736501307</v>
      </c>
      <c r="M2694">
        <v>56.794968102618</v>
      </c>
      <c r="N2694">
        <v>0.77239931785386295</v>
      </c>
      <c r="O2694">
        <v>71.730769230769198</v>
      </c>
      <c r="P2694">
        <v>19.999999999999901</v>
      </c>
    </row>
    <row r="2695" spans="1:17" hidden="1" x14ac:dyDescent="0.3">
      <c r="A2695" t="s">
        <v>5552</v>
      </c>
      <c r="B2695" t="s">
        <v>5553</v>
      </c>
      <c r="C2695" t="str">
        <f>IFERROR(VLOOKUP(Table1[[#This Row],[Ticker]],[1]!Table2[[Symbol]:[Industry]],2,FALSE),"-")</f>
        <v>-</v>
      </c>
      <c r="D2695" t="s">
        <v>628</v>
      </c>
      <c r="E2695">
        <v>136.69638900000001</v>
      </c>
      <c r="F2695">
        <v>4.09</v>
      </c>
      <c r="G2695">
        <v>384.939366096649</v>
      </c>
      <c r="H2695">
        <v>9.2360760505338799</v>
      </c>
      <c r="I2695">
        <v>28.662529921511801</v>
      </c>
      <c r="J2695">
        <v>8.08797232682962</v>
      </c>
      <c r="K2695">
        <v>3.7894599711763401</v>
      </c>
      <c r="L2695">
        <v>3.0084644466305601</v>
      </c>
      <c r="M2695">
        <v>55.675783633300803</v>
      </c>
      <c r="N2695">
        <v>1.3936196325938499</v>
      </c>
      <c r="O2695">
        <v>13.202933985330001</v>
      </c>
      <c r="P2695">
        <v>411.25</v>
      </c>
    </row>
    <row r="2696" spans="1:17" hidden="1" x14ac:dyDescent="0.3">
      <c r="A2696" t="s">
        <v>5554</v>
      </c>
      <c r="B2696" t="s">
        <v>5555</v>
      </c>
      <c r="C2696" t="str">
        <f>IFERROR(VLOOKUP(Table1[[#This Row],[Ticker]],[1]!Table2[[Symbol]:[Industry]],2,FALSE),"-")</f>
        <v>-</v>
      </c>
      <c r="D2696" t="s">
        <v>628</v>
      </c>
      <c r="E2696">
        <v>136.580963</v>
      </c>
      <c r="F2696">
        <v>46.82</v>
      </c>
      <c r="G2696">
        <v>44.627664745791698</v>
      </c>
      <c r="H2696">
        <v>-6.5878785308090304</v>
      </c>
      <c r="I2696">
        <v>-25.426837883026199</v>
      </c>
      <c r="J2696">
        <v>-0.67887014562954096</v>
      </c>
      <c r="K2696">
        <v>47.105138294446</v>
      </c>
      <c r="L2696">
        <v>44.890085226369003</v>
      </c>
      <c r="M2696">
        <v>38.209999253946201</v>
      </c>
      <c r="N2696">
        <v>0.25117306159576802</v>
      </c>
      <c r="O2696">
        <v>23.3447244767193</v>
      </c>
      <c r="P2696">
        <v>73.858150761232807</v>
      </c>
      <c r="Q2696">
        <v>5.2932722321353001E-2</v>
      </c>
    </row>
    <row r="2697" spans="1:17" hidden="1" x14ac:dyDescent="0.3">
      <c r="A2697" t="s">
        <v>5556</v>
      </c>
      <c r="B2697" t="s">
        <v>5557</v>
      </c>
      <c r="C2697" t="str">
        <f>IFERROR(VLOOKUP(Table1[[#This Row],[Ticker]],[1]!Table2[[Symbol]:[Industry]],2,FALSE),"-")</f>
        <v>-</v>
      </c>
      <c r="D2697" t="s">
        <v>287</v>
      </c>
      <c r="E2697">
        <v>136.50851249999999</v>
      </c>
      <c r="F2697">
        <v>382.5</v>
      </c>
      <c r="G2697">
        <v>393.88520452994197</v>
      </c>
      <c r="H2697">
        <v>61.947987300857001</v>
      </c>
      <c r="I2697">
        <v>381.907004744934</v>
      </c>
      <c r="J2697">
        <v>6.0228430849193897</v>
      </c>
      <c r="K2697">
        <v>246.17254509325099</v>
      </c>
      <c r="L2697">
        <v>143.39086543020599</v>
      </c>
      <c r="M2697">
        <v>98.318920526247794</v>
      </c>
      <c r="N2697">
        <v>1.1403044191787399</v>
      </c>
      <c r="O2697">
        <v>0</v>
      </c>
      <c r="P2697">
        <v>743.99823477493305</v>
      </c>
      <c r="Q2697">
        <v>0.21688355433638501</v>
      </c>
    </row>
    <row r="2698" spans="1:17" hidden="1" x14ac:dyDescent="0.3">
      <c r="A2698" t="s">
        <v>5558</v>
      </c>
      <c r="B2698" t="s">
        <v>5559</v>
      </c>
      <c r="C2698" t="str">
        <f>IFERROR(VLOOKUP(Table1[[#This Row],[Ticker]],[1]!Table2[[Symbol]:[Industry]],2,FALSE),"-")</f>
        <v>-</v>
      </c>
      <c r="D2698" t="s">
        <v>1473</v>
      </c>
      <c r="E2698">
        <v>136.39758</v>
      </c>
      <c r="F2698">
        <v>327.8</v>
      </c>
      <c r="G2698">
        <v>50.974385025800601</v>
      </c>
      <c r="H2698">
        <v>-3.7525095125454602</v>
      </c>
      <c r="I2698">
        <v>-3.9343827628381902</v>
      </c>
      <c r="J2698">
        <v>-4.6352001616744597E-2</v>
      </c>
      <c r="K2698">
        <v>321.03728156469901</v>
      </c>
      <c r="L2698">
        <v>282.15972646474103</v>
      </c>
      <c r="M2698">
        <v>57.145139935754798</v>
      </c>
      <c r="N2698">
        <v>0.81448700069203095</v>
      </c>
      <c r="O2698">
        <v>18.4258694325808</v>
      </c>
      <c r="P2698">
        <v>79.961570134504498</v>
      </c>
      <c r="Q2698">
        <v>3.8961255626228999E-2</v>
      </c>
    </row>
    <row r="2699" spans="1:17" hidden="1" x14ac:dyDescent="0.3">
      <c r="A2699" t="s">
        <v>5560</v>
      </c>
      <c r="B2699" t="s">
        <v>5561</v>
      </c>
      <c r="C2699" t="str">
        <f>IFERROR(VLOOKUP(Table1[[#This Row],[Ticker]],[1]!Table2[[Symbol]:[Industry]],2,FALSE),"-")</f>
        <v>-</v>
      </c>
      <c r="E2699">
        <v>135.97513512</v>
      </c>
      <c r="F2699">
        <v>441.15</v>
      </c>
      <c r="G2699">
        <v>29.260494337714899</v>
      </c>
      <c r="H2699">
        <v>36.159757453779797</v>
      </c>
      <c r="I2699">
        <v>0.38165403452386898</v>
      </c>
      <c r="J2699">
        <v>-2.6975811733534698</v>
      </c>
      <c r="K2699">
        <v>397.62735128200899</v>
      </c>
      <c r="L2699">
        <v>373.20428713496</v>
      </c>
      <c r="M2699">
        <v>53.792297981535803</v>
      </c>
      <c r="N2699">
        <v>2.0904074466306199</v>
      </c>
      <c r="O2699">
        <v>49.098945936756202</v>
      </c>
      <c r="P2699">
        <v>113.115942028985</v>
      </c>
    </row>
    <row r="2700" spans="1:17" hidden="1" x14ac:dyDescent="0.3">
      <c r="A2700" t="s">
        <v>5562</v>
      </c>
      <c r="B2700" t="s">
        <v>5563</v>
      </c>
      <c r="C2700" t="str">
        <f>IFERROR(VLOOKUP(Table1[[#This Row],[Ticker]],[1]!Table2[[Symbol]:[Industry]],2,FALSE),"-")</f>
        <v>-</v>
      </c>
      <c r="D2700" t="s">
        <v>924</v>
      </c>
      <c r="E2700">
        <v>135.91805779000001</v>
      </c>
      <c r="F2700">
        <v>39.950000000000003</v>
      </c>
      <c r="G2700">
        <v>143.804308625385</v>
      </c>
      <c r="H2700">
        <v>10.149701990912799</v>
      </c>
      <c r="I2700">
        <v>1.3212485412656301</v>
      </c>
      <c r="J2700">
        <v>4.4401115414254999</v>
      </c>
      <c r="K2700">
        <v>29.967139058172901</v>
      </c>
      <c r="L2700">
        <v>24.898281038794799</v>
      </c>
      <c r="M2700">
        <v>85.765934843977405</v>
      </c>
      <c r="N2700">
        <v>1.71174998465878</v>
      </c>
      <c r="O2700">
        <v>0</v>
      </c>
      <c r="P2700">
        <v>202.42240726722099</v>
      </c>
      <c r="Q2700">
        <v>0.160923667523383</v>
      </c>
    </row>
    <row r="2701" spans="1:17" hidden="1" x14ac:dyDescent="0.3">
      <c r="A2701" t="s">
        <v>5564</v>
      </c>
      <c r="B2701" t="s">
        <v>5565</v>
      </c>
      <c r="C2701" t="str">
        <f>IFERROR(VLOOKUP(Table1[[#This Row],[Ticker]],[1]!Table2[[Symbol]:[Industry]],2,FALSE),"-")</f>
        <v>-</v>
      </c>
      <c r="D2701" t="s">
        <v>68</v>
      </c>
      <c r="E2701">
        <v>135.74592480000001</v>
      </c>
      <c r="F2701">
        <v>525.29999999999995</v>
      </c>
      <c r="G2701">
        <v>0.72685098177670304</v>
      </c>
      <c r="H2701">
        <v>13.532601744088799</v>
      </c>
      <c r="I2701">
        <v>-18.007823720912899</v>
      </c>
      <c r="J2701">
        <v>13.2421793042556</v>
      </c>
      <c r="K2701">
        <v>444.03258825921802</v>
      </c>
      <c r="L2701">
        <v>440.45935612236502</v>
      </c>
      <c r="M2701">
        <v>76.485402267737697</v>
      </c>
      <c r="N2701">
        <v>1.5438033825058199</v>
      </c>
      <c r="O2701">
        <v>30.6872263468494</v>
      </c>
      <c r="P2701">
        <v>49.658119658119602</v>
      </c>
      <c r="Q2701">
        <v>4.2585992168789E-2</v>
      </c>
    </row>
    <row r="2702" spans="1:17" hidden="1" x14ac:dyDescent="0.3">
      <c r="A2702" t="s">
        <v>5566</v>
      </c>
      <c r="B2702" t="s">
        <v>5567</v>
      </c>
      <c r="C2702" t="str">
        <f>IFERROR(VLOOKUP(Table1[[#This Row],[Ticker]],[1]!Table2[[Symbol]:[Industry]],2,FALSE),"-")</f>
        <v>-</v>
      </c>
      <c r="D2702" t="s">
        <v>393</v>
      </c>
      <c r="E2702">
        <v>135.738</v>
      </c>
      <c r="F2702">
        <v>754.1</v>
      </c>
      <c r="G2702">
        <v>-17.454625242216999</v>
      </c>
      <c r="H2702">
        <v>-3.8990542279926101</v>
      </c>
      <c r="I2702">
        <v>5.7711604229092597</v>
      </c>
      <c r="J2702">
        <v>-13.6389717483274</v>
      </c>
      <c r="K2702">
        <v>729.95934653564302</v>
      </c>
      <c r="L2702">
        <v>696.766655731887</v>
      </c>
      <c r="M2702">
        <v>51.242053724527501</v>
      </c>
      <c r="N2702">
        <v>0.55075121917772996</v>
      </c>
      <c r="O2702">
        <v>11.7756265747248</v>
      </c>
      <c r="P2702">
        <v>31.147826086956499</v>
      </c>
      <c r="Q2702">
        <v>4.8873594623222001E-2</v>
      </c>
    </row>
    <row r="2703" spans="1:17" hidden="1" x14ac:dyDescent="0.3">
      <c r="A2703" t="s">
        <v>5568</v>
      </c>
      <c r="B2703" t="s">
        <v>5569</v>
      </c>
      <c r="C2703" t="str">
        <f>IFERROR(VLOOKUP(Table1[[#This Row],[Ticker]],[1]!Table2[[Symbol]:[Industry]],2,FALSE),"-")</f>
        <v>-</v>
      </c>
      <c r="D2703" t="s">
        <v>400</v>
      </c>
      <c r="E2703">
        <v>135.49700999999999</v>
      </c>
      <c r="F2703">
        <v>75.569999999999993</v>
      </c>
      <c r="G2703">
        <v>-63.726782971673202</v>
      </c>
      <c r="H2703">
        <v>3.54866387050195</v>
      </c>
      <c r="I2703">
        <v>-55.177864590231401</v>
      </c>
      <c r="J2703">
        <v>-1.4779190637300701</v>
      </c>
      <c r="K2703">
        <v>74.217615399279197</v>
      </c>
      <c r="L2703">
        <v>89.556308099242301</v>
      </c>
      <c r="M2703">
        <v>53.1215434493526</v>
      </c>
      <c r="N2703">
        <v>1.93115421428863</v>
      </c>
      <c r="O2703">
        <v>122.972078867275</v>
      </c>
      <c r="P2703">
        <v>28.498554667573501</v>
      </c>
      <c r="Q2703">
        <v>0.23164692351574001</v>
      </c>
    </row>
    <row r="2704" spans="1:17" hidden="1" x14ac:dyDescent="0.3">
      <c r="A2704" t="s">
        <v>5570</v>
      </c>
      <c r="B2704" t="s">
        <v>5571</v>
      </c>
      <c r="C2704" t="str">
        <f>IFERROR(VLOOKUP(Table1[[#This Row],[Ticker]],[1]!Table2[[Symbol]:[Industry]],2,FALSE),"-")</f>
        <v>-</v>
      </c>
      <c r="D2704" t="s">
        <v>942</v>
      </c>
      <c r="E2704">
        <v>135.39853502</v>
      </c>
      <c r="F2704">
        <v>159.53</v>
      </c>
      <c r="G2704">
        <v>-6.8572456592469297</v>
      </c>
      <c r="H2704">
        <v>-1.0438628647594399</v>
      </c>
      <c r="I2704">
        <v>-27.120094084199401</v>
      </c>
      <c r="J2704">
        <v>-7.7411872958774497</v>
      </c>
      <c r="K2704">
        <v>160.54712489508</v>
      </c>
      <c r="L2704">
        <v>155.19398776328001</v>
      </c>
      <c r="M2704">
        <v>55.446186900449703</v>
      </c>
      <c r="N2704">
        <v>0.257151307933498</v>
      </c>
      <c r="O2704">
        <v>22.1713784241208</v>
      </c>
      <c r="P2704">
        <v>59.211576846307302</v>
      </c>
      <c r="Q2704">
        <v>8.1438654453442005E-2</v>
      </c>
    </row>
    <row r="2705" spans="1:17" hidden="1" x14ac:dyDescent="0.3">
      <c r="A2705" t="s">
        <v>5572</v>
      </c>
      <c r="B2705" t="s">
        <v>5573</v>
      </c>
      <c r="C2705" t="str">
        <f>IFERROR(VLOOKUP(Table1[[#This Row],[Ticker]],[1]!Table2[[Symbol]:[Industry]],2,FALSE),"-")</f>
        <v>-</v>
      </c>
      <c r="E2705">
        <v>135.247697217</v>
      </c>
      <c r="F2705">
        <v>3.09</v>
      </c>
      <c r="G2705">
        <v>58.213175620459197</v>
      </c>
      <c r="H2705">
        <v>-6.2804888271487398</v>
      </c>
      <c r="I2705">
        <v>-12.528361213610699</v>
      </c>
      <c r="J2705">
        <v>0.81786908799907898</v>
      </c>
      <c r="K2705">
        <v>3.1395154823397502</v>
      </c>
      <c r="L2705">
        <v>3.10740081609607</v>
      </c>
      <c r="M2705">
        <v>58.161035289148302</v>
      </c>
      <c r="N2705">
        <v>1.1453907998158299</v>
      </c>
      <c r="O2705">
        <v>100.323624595469</v>
      </c>
      <c r="P2705">
        <v>134.09090909090901</v>
      </c>
      <c r="Q2705">
        <v>0.176608923249674</v>
      </c>
    </row>
    <row r="2706" spans="1:17" hidden="1" x14ac:dyDescent="0.3">
      <c r="A2706" t="s">
        <v>5574</v>
      </c>
      <c r="B2706" t="s">
        <v>5575</v>
      </c>
      <c r="C2706" t="str">
        <f>IFERROR(VLOOKUP(Table1[[#This Row],[Ticker]],[1]!Table2[[Symbol]:[Industry]],2,FALSE),"-")</f>
        <v>-</v>
      </c>
      <c r="D2706" t="s">
        <v>133</v>
      </c>
      <c r="E2706">
        <v>134.858925</v>
      </c>
      <c r="F2706">
        <v>42.15</v>
      </c>
      <c r="K2706">
        <v>41.094271927697299</v>
      </c>
      <c r="L2706">
        <v>39.061986140059297</v>
      </c>
      <c r="M2706">
        <v>77.450142708280893</v>
      </c>
      <c r="N2706">
        <v>1</v>
      </c>
      <c r="Q2706">
        <v>5.6226245136147997E-2</v>
      </c>
    </row>
    <row r="2707" spans="1:17" hidden="1" x14ac:dyDescent="0.3">
      <c r="A2707" t="s">
        <v>5576</v>
      </c>
      <c r="B2707" t="s">
        <v>5577</v>
      </c>
      <c r="C2707" t="str">
        <f>IFERROR(VLOOKUP(Table1[[#This Row],[Ticker]],[1]!Table2[[Symbol]:[Industry]],2,FALSE),"-")</f>
        <v>-</v>
      </c>
      <c r="E2707">
        <v>134.62918897500001</v>
      </c>
      <c r="F2707">
        <v>405.75</v>
      </c>
      <c r="G2707">
        <v>380.876866096649</v>
      </c>
      <c r="H2707">
        <v>134.853679023137</v>
      </c>
      <c r="I2707">
        <v>222.99722177186999</v>
      </c>
      <c r="J2707">
        <v>18.202719283487099</v>
      </c>
      <c r="K2707">
        <v>227.41298615676001</v>
      </c>
      <c r="L2707">
        <v>133.8497874729</v>
      </c>
      <c r="M2707">
        <v>91.524543287758902</v>
      </c>
      <c r="N2707">
        <v>0.84246575342465702</v>
      </c>
      <c r="O2707">
        <v>0</v>
      </c>
      <c r="P2707">
        <v>502.89747399702799</v>
      </c>
      <c r="Q2707">
        <v>0.228425693419889</v>
      </c>
    </row>
    <row r="2708" spans="1:17" hidden="1" x14ac:dyDescent="0.3">
      <c r="A2708" t="s">
        <v>5578</v>
      </c>
      <c r="B2708" t="s">
        <v>5579</v>
      </c>
      <c r="C2708" t="str">
        <f>IFERROR(VLOOKUP(Table1[[#This Row],[Ticker]],[1]!Table2[[Symbol]:[Industry]],2,FALSE),"-")</f>
        <v>-</v>
      </c>
      <c r="E2708">
        <v>134.12287391999999</v>
      </c>
      <c r="F2708">
        <v>69.739999999999995</v>
      </c>
      <c r="G2708">
        <v>-38.917150194077003</v>
      </c>
      <c r="H2708">
        <v>-11.9981770350101</v>
      </c>
      <c r="I2708">
        <v>-27.452758299039498</v>
      </c>
      <c r="J2708">
        <v>-5.7151782198889203</v>
      </c>
      <c r="M2708">
        <v>0</v>
      </c>
      <c r="O2708">
        <v>18.583309435044399</v>
      </c>
      <c r="P2708">
        <v>4.0895522388059602</v>
      </c>
    </row>
    <row r="2709" spans="1:17" hidden="1" x14ac:dyDescent="0.3">
      <c r="A2709" t="s">
        <v>5580</v>
      </c>
      <c r="B2709" t="s">
        <v>5581</v>
      </c>
      <c r="C2709" t="str">
        <f>IFERROR(VLOOKUP(Table1[[#This Row],[Ticker]],[1]!Table2[[Symbol]:[Industry]],2,FALSE),"-")</f>
        <v>-</v>
      </c>
      <c r="D2709" t="s">
        <v>130</v>
      </c>
      <c r="E2709">
        <v>134.02608042</v>
      </c>
      <c r="F2709">
        <v>9.42</v>
      </c>
      <c r="G2709">
        <v>-28.185633903350201</v>
      </c>
      <c r="H2709">
        <v>-3.8561163748852501</v>
      </c>
      <c r="I2709">
        <v>-19.694726856797502</v>
      </c>
      <c r="J2709">
        <v>0.86791029840766798</v>
      </c>
      <c r="K2709">
        <v>9.2967416651204502</v>
      </c>
      <c r="L2709">
        <v>10.687507541953901</v>
      </c>
      <c r="M2709">
        <v>58.106049170349998</v>
      </c>
      <c r="N2709">
        <v>1.27237769571988</v>
      </c>
      <c r="O2709">
        <v>31.634819532908701</v>
      </c>
      <c r="P2709">
        <v>30.8333333333333</v>
      </c>
    </row>
    <row r="2710" spans="1:17" hidden="1" x14ac:dyDescent="0.3">
      <c r="A2710" t="s">
        <v>5582</v>
      </c>
      <c r="B2710" t="s">
        <v>5583</v>
      </c>
      <c r="C2710" t="str">
        <f>IFERROR(VLOOKUP(Table1[[#This Row],[Ticker]],[1]!Table2[[Symbol]:[Industry]],2,FALSE),"-")</f>
        <v>-</v>
      </c>
      <c r="D2710" t="s">
        <v>400</v>
      </c>
      <c r="E2710">
        <v>133.859796679</v>
      </c>
      <c r="F2710">
        <v>84.49</v>
      </c>
      <c r="G2710">
        <v>-45.1317323519133</v>
      </c>
      <c r="H2710">
        <v>34.861909252763603</v>
      </c>
      <c r="I2710">
        <v>-28.019778446435001</v>
      </c>
      <c r="J2710">
        <v>0.95862172734953899</v>
      </c>
      <c r="K2710">
        <v>80.683198245768807</v>
      </c>
      <c r="L2710">
        <v>85.703149489751496</v>
      </c>
      <c r="M2710">
        <v>44.303927090435899</v>
      </c>
      <c r="N2710">
        <v>0.93239295726229099</v>
      </c>
      <c r="O2710">
        <v>61.121249089722298</v>
      </c>
      <c r="P2710">
        <v>34.7021420750715</v>
      </c>
      <c r="Q2710">
        <v>0.23210302229654001</v>
      </c>
    </row>
    <row r="2711" spans="1:17" hidden="1" x14ac:dyDescent="0.3">
      <c r="A2711" t="s">
        <v>5584</v>
      </c>
      <c r="B2711" t="s">
        <v>5585</v>
      </c>
      <c r="C2711" t="str">
        <f>IFERROR(VLOOKUP(Table1[[#This Row],[Ticker]],[1]!Table2[[Symbol]:[Industry]],2,FALSE),"-")</f>
        <v>-</v>
      </c>
      <c r="D2711" t="s">
        <v>303</v>
      </c>
      <c r="E2711">
        <v>133.72874899999999</v>
      </c>
      <c r="F2711">
        <v>119</v>
      </c>
      <c r="G2711">
        <v>82.461295921211104</v>
      </c>
      <c r="H2711">
        <v>-12.5511615076861</v>
      </c>
      <c r="I2711">
        <v>-15.4725468099828</v>
      </c>
      <c r="J2711">
        <v>-2.5383995939703499</v>
      </c>
      <c r="K2711">
        <v>120.40923244591499</v>
      </c>
      <c r="L2711">
        <v>109.89514923277</v>
      </c>
      <c r="M2711">
        <v>45.446422148846999</v>
      </c>
      <c r="N2711">
        <v>0.48076535750251698</v>
      </c>
      <c r="O2711">
        <v>25.630252100840298</v>
      </c>
      <c r="P2711">
        <v>116.363636363636</v>
      </c>
      <c r="Q2711">
        <v>0.18308991056364601</v>
      </c>
    </row>
    <row r="2712" spans="1:17" hidden="1" x14ac:dyDescent="0.3">
      <c r="A2712" t="s">
        <v>5586</v>
      </c>
      <c r="B2712" t="s">
        <v>5587</v>
      </c>
      <c r="C2712" t="str">
        <f>IFERROR(VLOOKUP(Table1[[#This Row],[Ticker]],[1]!Table2[[Symbol]:[Industry]],2,FALSE),"-")</f>
        <v>-</v>
      </c>
      <c r="D2712" t="s">
        <v>258</v>
      </c>
      <c r="E2712">
        <v>133.67779312499999</v>
      </c>
      <c r="F2712">
        <v>23.25</v>
      </c>
      <c r="G2712">
        <v>-59.596143229031703</v>
      </c>
      <c r="H2712">
        <v>33.8343192418047</v>
      </c>
      <c r="I2712">
        <v>-6.7067071245917997</v>
      </c>
      <c r="J2712">
        <v>5.95712764918499</v>
      </c>
      <c r="K2712">
        <v>18.004821962596701</v>
      </c>
      <c r="L2712">
        <v>21.3090939106294</v>
      </c>
      <c r="M2712">
        <v>93.330776391510298</v>
      </c>
      <c r="N2712">
        <v>2.8938721767846101</v>
      </c>
      <c r="O2712">
        <v>95.6989247311828</v>
      </c>
      <c r="P2712">
        <v>78.846153846153797</v>
      </c>
      <c r="Q2712">
        <v>0.161091223519198</v>
      </c>
    </row>
    <row r="2713" spans="1:17" hidden="1" x14ac:dyDescent="0.3">
      <c r="A2713" t="s">
        <v>5588</v>
      </c>
      <c r="B2713" t="s">
        <v>5589</v>
      </c>
      <c r="C2713" t="str">
        <f>IFERROR(VLOOKUP(Table1[[#This Row],[Ticker]],[1]!Table2[[Symbol]:[Industry]],2,FALSE),"-")</f>
        <v>-</v>
      </c>
      <c r="D2713" t="s">
        <v>413</v>
      </c>
      <c r="E2713">
        <v>133.44146255999999</v>
      </c>
      <c r="F2713">
        <v>193.2</v>
      </c>
      <c r="G2713">
        <v>141.31646126218499</v>
      </c>
      <c r="H2713">
        <v>-16.496408350364401</v>
      </c>
      <c r="I2713">
        <v>55.569211815450103</v>
      </c>
      <c r="J2713">
        <v>-3.8065432150551399</v>
      </c>
      <c r="K2713">
        <v>203.03839552583401</v>
      </c>
      <c r="L2713">
        <v>168.11532223558399</v>
      </c>
      <c r="M2713">
        <v>58.543154455463899</v>
      </c>
      <c r="N2713">
        <v>0.80619557183714097</v>
      </c>
      <c r="O2713">
        <v>44.021739130434703</v>
      </c>
      <c r="P2713">
        <v>190.39531038629099</v>
      </c>
      <c r="Q2713">
        <v>4.2413300704307003E-2</v>
      </c>
    </row>
    <row r="2714" spans="1:17" hidden="1" x14ac:dyDescent="0.3">
      <c r="A2714" t="s">
        <v>5590</v>
      </c>
      <c r="B2714" t="s">
        <v>5591</v>
      </c>
      <c r="C2714" t="str">
        <f>IFERROR(VLOOKUP(Table1[[#This Row],[Ticker]],[1]!Table2[[Symbol]:[Industry]],2,FALSE),"-")</f>
        <v>-</v>
      </c>
      <c r="D2714" t="s">
        <v>101</v>
      </c>
      <c r="E2714">
        <v>133.33250000000001</v>
      </c>
      <c r="F2714">
        <v>28.07</v>
      </c>
      <c r="G2714">
        <v>39.7840406528627</v>
      </c>
      <c r="H2714">
        <v>7.7988936366773798</v>
      </c>
      <c r="I2714">
        <v>-24.297854911538501</v>
      </c>
      <c r="J2714">
        <v>1.08085575591003</v>
      </c>
      <c r="K2714">
        <v>24.392123874472599</v>
      </c>
      <c r="L2714">
        <v>22.983127568707701</v>
      </c>
      <c r="M2714">
        <v>68.051248574861901</v>
      </c>
      <c r="N2714">
        <v>1.4819090842392399</v>
      </c>
      <c r="O2714">
        <v>31.100819380121099</v>
      </c>
      <c r="P2714">
        <v>79.935897435897402</v>
      </c>
      <c r="Q2714">
        <v>8.3060808675936001E-2</v>
      </c>
    </row>
    <row r="2715" spans="1:17" hidden="1" x14ac:dyDescent="0.3">
      <c r="A2715" t="s">
        <v>5592</v>
      </c>
      <c r="B2715" t="s">
        <v>5593</v>
      </c>
      <c r="C2715" t="str">
        <f>IFERROR(VLOOKUP(Table1[[#This Row],[Ticker]],[1]!Table2[[Symbol]:[Industry]],2,FALSE),"-")</f>
        <v>-</v>
      </c>
      <c r="D2715" t="s">
        <v>198</v>
      </c>
      <c r="E2715">
        <v>133.29867200000001</v>
      </c>
      <c r="F2715">
        <v>160</v>
      </c>
      <c r="G2715">
        <v>143.95963636691999</v>
      </c>
      <c r="H2715">
        <v>2.45590315199841</v>
      </c>
      <c r="I2715">
        <v>7.7121647323996196</v>
      </c>
      <c r="J2715">
        <v>6.9927383296237897</v>
      </c>
      <c r="K2715">
        <v>147.26841858434599</v>
      </c>
      <c r="L2715">
        <v>116.086059757626</v>
      </c>
      <c r="M2715">
        <v>60.104513704669699</v>
      </c>
      <c r="N2715">
        <v>0.41733288185915601</v>
      </c>
      <c r="O2715">
        <v>12.187499999999901</v>
      </c>
      <c r="P2715">
        <v>192.932991578176</v>
      </c>
      <c r="Q2715">
        <v>0.218925277182419</v>
      </c>
    </row>
    <row r="2716" spans="1:17" hidden="1" x14ac:dyDescent="0.3">
      <c r="A2716" t="s">
        <v>5594</v>
      </c>
      <c r="B2716" t="s">
        <v>5595</v>
      </c>
      <c r="C2716" t="str">
        <f>IFERROR(VLOOKUP(Table1[[#This Row],[Ticker]],[1]!Table2[[Symbol]:[Industry]],2,FALSE),"-")</f>
        <v>-</v>
      </c>
      <c r="D2716" t="s">
        <v>400</v>
      </c>
      <c r="E2716">
        <v>132.93401454799999</v>
      </c>
      <c r="F2716">
        <v>22.97</v>
      </c>
      <c r="G2716">
        <v>-26.092483816090201</v>
      </c>
      <c r="H2716">
        <v>-9.07024764363047</v>
      </c>
      <c r="I2716">
        <v>-22.337180389303398</v>
      </c>
      <c r="J2716">
        <v>-5.7361313581105797</v>
      </c>
      <c r="K2716">
        <v>24.148930110977499</v>
      </c>
      <c r="L2716">
        <v>23.841972746269501</v>
      </c>
      <c r="M2716">
        <v>33.721315155756301</v>
      </c>
      <c r="N2716">
        <v>0.69466306787625698</v>
      </c>
      <c r="O2716">
        <v>30.343926861123201</v>
      </c>
      <c r="P2716">
        <v>30.808656036446401</v>
      </c>
      <c r="Q2716">
        <v>1.1262869016427E-2</v>
      </c>
    </row>
    <row r="2717" spans="1:17" hidden="1" x14ac:dyDescent="0.3">
      <c r="A2717" t="s">
        <v>5596</v>
      </c>
      <c r="B2717" t="s">
        <v>5597</v>
      </c>
      <c r="C2717" t="str">
        <f>IFERROR(VLOOKUP(Table1[[#This Row],[Ticker]],[1]!Table2[[Symbol]:[Industry]],2,FALSE),"-")</f>
        <v>-</v>
      </c>
      <c r="D2717" t="s">
        <v>1152</v>
      </c>
      <c r="E2717">
        <v>132.599784</v>
      </c>
      <c r="F2717">
        <v>184</v>
      </c>
      <c r="G2717">
        <v>62.407314814598401</v>
      </c>
      <c r="H2717">
        <v>27.996183867245399</v>
      </c>
      <c r="I2717">
        <v>-15.3867825488532</v>
      </c>
      <c r="J2717">
        <v>-2.20226514018883</v>
      </c>
      <c r="K2717">
        <v>167.89950010443999</v>
      </c>
      <c r="L2717">
        <v>133.89602858710199</v>
      </c>
      <c r="M2717">
        <v>80.0609224726836</v>
      </c>
      <c r="N2717">
        <v>0.162962962962962</v>
      </c>
      <c r="O2717">
        <v>20.516304347826001</v>
      </c>
      <c r="P2717">
        <v>88.717948717948701</v>
      </c>
    </row>
    <row r="2718" spans="1:17" hidden="1" x14ac:dyDescent="0.3">
      <c r="A2718" t="s">
        <v>5598</v>
      </c>
      <c r="B2718" t="s">
        <v>5599</v>
      </c>
      <c r="C2718" t="str">
        <f>IFERROR(VLOOKUP(Table1[[#This Row],[Ticker]],[1]!Table2[[Symbol]:[Industry]],2,FALSE),"-")</f>
        <v>-</v>
      </c>
      <c r="D2718" t="s">
        <v>628</v>
      </c>
      <c r="E2718">
        <v>132.58569360000001</v>
      </c>
      <c r="F2718">
        <v>61.35</v>
      </c>
      <c r="G2718">
        <v>-7.7140748467099902</v>
      </c>
      <c r="H2718">
        <v>-0.222303527712506</v>
      </c>
      <c r="I2718">
        <v>-33.962919661575697</v>
      </c>
      <c r="J2718">
        <v>6.3918993160445803</v>
      </c>
      <c r="K2718">
        <v>59.374017786123503</v>
      </c>
      <c r="L2718">
        <v>58.9679795695628</v>
      </c>
      <c r="M2718">
        <v>74.278644161079299</v>
      </c>
      <c r="N2718">
        <v>1.03553080788449</v>
      </c>
      <c r="O2718">
        <v>49.926650366748099</v>
      </c>
      <c r="P2718">
        <v>30.531914893617</v>
      </c>
      <c r="Q2718">
        <v>3.0300621382948E-2</v>
      </c>
    </row>
    <row r="2719" spans="1:17" hidden="1" x14ac:dyDescent="0.3">
      <c r="A2719" t="s">
        <v>5600</v>
      </c>
      <c r="B2719" t="s">
        <v>5601</v>
      </c>
      <c r="C2719" t="str">
        <f>IFERROR(VLOOKUP(Table1[[#This Row],[Ticker]],[1]!Table2[[Symbol]:[Industry]],2,FALSE),"-")</f>
        <v>-</v>
      </c>
      <c r="D2719" t="s">
        <v>60</v>
      </c>
      <c r="E2719">
        <v>131.93859606800001</v>
      </c>
      <c r="F2719">
        <v>7.66</v>
      </c>
      <c r="G2719">
        <v>83.037929180152503</v>
      </c>
      <c r="H2719">
        <v>39.949965379850497</v>
      </c>
      <c r="I2719">
        <v>16.7895969002534</v>
      </c>
      <c r="J2719">
        <v>25.040801743987299</v>
      </c>
      <c r="K2719">
        <v>6.3162442673685497</v>
      </c>
      <c r="L2719">
        <v>5.6464151276765202</v>
      </c>
      <c r="M2719">
        <v>72.869930043533103</v>
      </c>
      <c r="N2719">
        <v>0.88312504999128505</v>
      </c>
      <c r="O2719">
        <v>6.9190600522193098</v>
      </c>
      <c r="P2719">
        <v>125.66143812897</v>
      </c>
      <c r="Q2719">
        <v>-8.3578686389800001E-3</v>
      </c>
    </row>
    <row r="2720" spans="1:17" hidden="1" x14ac:dyDescent="0.3">
      <c r="A2720" t="s">
        <v>5602</v>
      </c>
      <c r="B2720" t="s">
        <v>5603</v>
      </c>
      <c r="C2720" t="str">
        <f>IFERROR(VLOOKUP(Table1[[#This Row],[Ticker]],[1]!Table2[[Symbol]:[Industry]],2,FALSE),"-")</f>
        <v>-</v>
      </c>
      <c r="D2720" t="s">
        <v>68</v>
      </c>
      <c r="E2720">
        <v>131.7385979</v>
      </c>
      <c r="F2720">
        <v>1469</v>
      </c>
      <c r="G2720">
        <v>-2.3914470966523802</v>
      </c>
      <c r="H2720">
        <v>0.347195624827356</v>
      </c>
      <c r="I2720">
        <v>-12.097413582768899</v>
      </c>
      <c r="J2720">
        <v>5.0240122320739298</v>
      </c>
      <c r="K2720">
        <v>1437.8466318892699</v>
      </c>
      <c r="L2720">
        <v>1371.6520748852099</v>
      </c>
      <c r="M2720">
        <v>56.964728220541303</v>
      </c>
      <c r="N2720">
        <v>1.3936575052854101</v>
      </c>
      <c r="O2720">
        <v>10.6160653505786</v>
      </c>
      <c r="P2720">
        <v>39.638783269961898</v>
      </c>
      <c r="Q2720">
        <v>2.7600132366564001E-2</v>
      </c>
    </row>
    <row r="2721" spans="1:17" hidden="1" x14ac:dyDescent="0.3">
      <c r="A2721" t="s">
        <v>5604</v>
      </c>
      <c r="B2721" t="s">
        <v>5605</v>
      </c>
      <c r="C2721" t="str">
        <f>IFERROR(VLOOKUP(Table1[[#This Row],[Ticker]],[1]!Table2[[Symbol]:[Industry]],2,FALSE),"-")</f>
        <v>-</v>
      </c>
      <c r="D2721" t="s">
        <v>513</v>
      </c>
      <c r="E2721">
        <v>131.56</v>
      </c>
      <c r="F2721">
        <v>164.45</v>
      </c>
      <c r="G2721">
        <v>265.09719663336199</v>
      </c>
      <c r="H2721">
        <v>6.1130669841285998</v>
      </c>
      <c r="I2721">
        <v>93.516127329666304</v>
      </c>
      <c r="J2721">
        <v>9.6107255807248002</v>
      </c>
      <c r="K2721">
        <v>139.14761826883401</v>
      </c>
      <c r="L2721">
        <v>102.140979550053</v>
      </c>
      <c r="M2721">
        <v>86.967575948328104</v>
      </c>
      <c r="N2721">
        <v>0.30648522131775702</v>
      </c>
      <c r="O2721">
        <v>0</v>
      </c>
      <c r="P2721">
        <v>462.222222222222</v>
      </c>
      <c r="Q2721">
        <v>0.112730346203799</v>
      </c>
    </row>
    <row r="2722" spans="1:17" hidden="1" x14ac:dyDescent="0.3">
      <c r="A2722" t="s">
        <v>5606</v>
      </c>
      <c r="B2722" t="s">
        <v>5607</v>
      </c>
      <c r="C2722" t="str">
        <f>IFERROR(VLOOKUP(Table1[[#This Row],[Ticker]],[1]!Table2[[Symbol]:[Industry]],2,FALSE),"-")</f>
        <v>-</v>
      </c>
      <c r="D2722" t="s">
        <v>628</v>
      </c>
      <c r="E2722">
        <v>131.517</v>
      </c>
      <c r="F2722">
        <v>51</v>
      </c>
      <c r="G2722">
        <v>64.015139673991996</v>
      </c>
      <c r="H2722">
        <v>13.8961322942697</v>
      </c>
      <c r="I2722">
        <v>59.811292238262602</v>
      </c>
      <c r="J2722">
        <v>-6.1231944353040399E-2</v>
      </c>
      <c r="K2722">
        <v>43.036686437831001</v>
      </c>
      <c r="L2722">
        <v>32.935608077898401</v>
      </c>
      <c r="M2722">
        <v>47.618238942435298</v>
      </c>
      <c r="N2722">
        <v>0.54790140240485696</v>
      </c>
      <c r="O2722">
        <v>9.9215686274509896</v>
      </c>
      <c r="P2722">
        <v>154.164591759925</v>
      </c>
      <c r="Q2722">
        <v>0.225413993188606</v>
      </c>
    </row>
    <row r="2723" spans="1:17" hidden="1" x14ac:dyDescent="0.3">
      <c r="A2723" t="s">
        <v>5608</v>
      </c>
      <c r="B2723" t="s">
        <v>5609</v>
      </c>
      <c r="C2723" t="str">
        <f>IFERROR(VLOOKUP(Table1[[#This Row],[Ticker]],[1]!Table2[[Symbol]:[Industry]],2,FALSE),"-")</f>
        <v>-</v>
      </c>
      <c r="D2723" t="s">
        <v>287</v>
      </c>
      <c r="E2723">
        <v>131.415422436</v>
      </c>
      <c r="F2723">
        <v>129.06</v>
      </c>
      <c r="G2723">
        <v>-1.9154531804586801</v>
      </c>
      <c r="H2723">
        <v>-17.376769322791301</v>
      </c>
      <c r="I2723">
        <v>-29.177473339212099</v>
      </c>
      <c r="J2723">
        <v>-5.0058633410883902</v>
      </c>
      <c r="K2723">
        <v>130.79598305326601</v>
      </c>
      <c r="L2723">
        <v>123.514166735229</v>
      </c>
      <c r="M2723">
        <v>33.831318861597197</v>
      </c>
      <c r="N2723">
        <v>0.50949983838054802</v>
      </c>
      <c r="O2723">
        <v>27.847512784751199</v>
      </c>
      <c r="P2723">
        <v>35.070643642072199</v>
      </c>
      <c r="Q2723">
        <v>4.1989831327361997E-2</v>
      </c>
    </row>
    <row r="2724" spans="1:17" hidden="1" x14ac:dyDescent="0.3">
      <c r="A2724" t="s">
        <v>5610</v>
      </c>
      <c r="B2724" t="s">
        <v>5611</v>
      </c>
      <c r="C2724" t="str">
        <f>IFERROR(VLOOKUP(Table1[[#This Row],[Ticker]],[1]!Table2[[Symbol]:[Industry]],2,FALSE),"-")</f>
        <v>-</v>
      </c>
      <c r="D2724" t="s">
        <v>130</v>
      </c>
      <c r="E2724">
        <v>131.31598013999999</v>
      </c>
      <c r="F2724">
        <v>455.85</v>
      </c>
      <c r="G2724">
        <v>-22.032926022760002</v>
      </c>
      <c r="H2724">
        <v>-8.1746556025630603</v>
      </c>
      <c r="I2724">
        <v>-33.086758553914002</v>
      </c>
      <c r="J2724">
        <v>0.96879336807377803</v>
      </c>
      <c r="K2724">
        <v>461.38657742721</v>
      </c>
      <c r="L2724">
        <v>469.55552424335502</v>
      </c>
      <c r="M2724">
        <v>46.098655879608103</v>
      </c>
      <c r="N2724">
        <v>0.93181352096080705</v>
      </c>
      <c r="O2724">
        <v>48.206646923329998</v>
      </c>
      <c r="P2724">
        <v>28.0657395701643</v>
      </c>
      <c r="Q2724">
        <v>8.9091359700104997E-2</v>
      </c>
    </row>
    <row r="2725" spans="1:17" hidden="1" x14ac:dyDescent="0.3">
      <c r="A2725" t="s">
        <v>5612</v>
      </c>
      <c r="B2725" t="s">
        <v>5613</v>
      </c>
      <c r="C2725" t="str">
        <f>IFERROR(VLOOKUP(Table1[[#This Row],[Ticker]],[1]!Table2[[Symbol]:[Industry]],2,FALSE),"-")</f>
        <v>-</v>
      </c>
      <c r="D2725" t="s">
        <v>548</v>
      </c>
      <c r="E2725">
        <v>130.94951856</v>
      </c>
      <c r="F2725">
        <v>13.92</v>
      </c>
      <c r="G2725">
        <v>-13.415256774396401</v>
      </c>
      <c r="H2725">
        <v>5.4906893617509702</v>
      </c>
      <c r="I2725">
        <v>23.523539303814399</v>
      </c>
      <c r="J2725">
        <v>2.6866237487000499</v>
      </c>
      <c r="K2725">
        <v>12.6340762006121</v>
      </c>
      <c r="L2725">
        <v>11.425725059219401</v>
      </c>
      <c r="M2725">
        <v>53.3968088583227</v>
      </c>
      <c r="N2725">
        <v>0.75205922413006099</v>
      </c>
      <c r="O2725">
        <v>16.0201149425287</v>
      </c>
      <c r="P2725">
        <v>62.997658079625303</v>
      </c>
      <c r="Q2725">
        <v>-9.4786337455361996E-2</v>
      </c>
    </row>
    <row r="2726" spans="1:17" hidden="1" x14ac:dyDescent="0.3">
      <c r="A2726" t="s">
        <v>5614</v>
      </c>
      <c r="B2726" t="s">
        <v>5615</v>
      </c>
      <c r="C2726" t="str">
        <f>IFERROR(VLOOKUP(Table1[[#This Row],[Ticker]],[1]!Table2[[Symbol]:[Industry]],2,FALSE),"-")</f>
        <v>-</v>
      </c>
      <c r="D2726" t="s">
        <v>628</v>
      </c>
      <c r="E2726">
        <v>130.8827565</v>
      </c>
      <c r="F2726">
        <v>1840.05</v>
      </c>
      <c r="G2726">
        <v>77.460130216251002</v>
      </c>
      <c r="H2726">
        <v>-18.033366838702701</v>
      </c>
      <c r="I2726">
        <v>89.831177346525905</v>
      </c>
      <c r="J2726">
        <v>3.7913984542811998</v>
      </c>
      <c r="K2726">
        <v>1619.67421459042</v>
      </c>
      <c r="L2726">
        <v>1169.7730807031101</v>
      </c>
      <c r="M2726">
        <v>62.268813662550997</v>
      </c>
      <c r="N2726">
        <v>0.142961876832844</v>
      </c>
      <c r="O2726">
        <v>21.9233173011602</v>
      </c>
      <c r="P2726">
        <v>149.02557856272799</v>
      </c>
      <c r="Q2726">
        <v>3.6465537357244997E-2</v>
      </c>
    </row>
    <row r="2727" spans="1:17" hidden="1" x14ac:dyDescent="0.3">
      <c r="A2727" t="s">
        <v>5616</v>
      </c>
      <c r="B2727" t="s">
        <v>5617</v>
      </c>
      <c r="C2727" t="str">
        <f>IFERROR(VLOOKUP(Table1[[#This Row],[Ticker]],[1]!Table2[[Symbol]:[Industry]],2,FALSE),"-")</f>
        <v>-</v>
      </c>
      <c r="D2727" t="s">
        <v>5618</v>
      </c>
      <c r="E2727">
        <v>130.82513850000001</v>
      </c>
      <c r="F2727">
        <v>52.9</v>
      </c>
      <c r="G2727">
        <v>-36.344647508792399</v>
      </c>
      <c r="H2727">
        <v>-0.74524744616280003</v>
      </c>
      <c r="I2727">
        <v>-38.1239794992482</v>
      </c>
      <c r="J2727">
        <v>-1.2588689137737401</v>
      </c>
      <c r="K2727">
        <v>53.702898124988501</v>
      </c>
      <c r="M2727">
        <v>47.577528967893997</v>
      </c>
      <c r="N2727">
        <v>0.413923406729162</v>
      </c>
      <c r="O2727">
        <v>41.493383742911099</v>
      </c>
      <c r="P2727">
        <v>16.906077348066301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Row],[Ticker]],[1]!Table2[[Symbol]:[Industry]],2,FALSE),"-")</f>
        <v>-</v>
      </c>
      <c r="D2728" t="s">
        <v>258</v>
      </c>
      <c r="E2728">
        <v>130.6835749</v>
      </c>
      <c r="F2728">
        <v>361.85</v>
      </c>
      <c r="G2728">
        <v>-23.3368148936746</v>
      </c>
      <c r="H2728">
        <v>-7.6212173485599797</v>
      </c>
      <c r="I2728">
        <v>-23.642713337865299</v>
      </c>
      <c r="J2728">
        <v>-0.76625218791514205</v>
      </c>
      <c r="K2728">
        <v>367.35077869674501</v>
      </c>
      <c r="L2728">
        <v>355.53918905469499</v>
      </c>
      <c r="M2728">
        <v>41.966196363781997</v>
      </c>
      <c r="N2728">
        <v>0.67411206089513198</v>
      </c>
      <c r="O2728">
        <v>22.951499240016499</v>
      </c>
      <c r="P2728">
        <v>28.5435168738898</v>
      </c>
      <c r="Q2728">
        <v>6.046884711931E-3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Row],[Ticker]],[1]!Table2[[Symbol]:[Industry]],2,FALSE),"-")</f>
        <v>-</v>
      </c>
      <c r="D2729" t="s">
        <v>133</v>
      </c>
      <c r="E2729">
        <v>130.63</v>
      </c>
      <c r="F2729">
        <v>5225.2</v>
      </c>
      <c r="G2729">
        <v>8.0132735516625893</v>
      </c>
      <c r="H2729">
        <v>12.163431254004999</v>
      </c>
      <c r="I2729">
        <v>16.1111514753965</v>
      </c>
      <c r="J2729">
        <v>13.527967417950601</v>
      </c>
      <c r="K2729">
        <v>4291.9051957659203</v>
      </c>
      <c r="L2729">
        <v>4020.6401931154401</v>
      </c>
      <c r="M2729">
        <v>82.361915764304001</v>
      </c>
      <c r="N2729">
        <v>1.2908606060606</v>
      </c>
      <c r="O2729">
        <v>0</v>
      </c>
      <c r="P2729">
        <v>55.2808320950965</v>
      </c>
      <c r="Q2729">
        <v>-9.7693090396563001E-2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Row],[Ticker]],[1]!Table2[[Symbol]:[Industry]],2,FALSE),"-")</f>
        <v>-</v>
      </c>
      <c r="D2730" t="s">
        <v>121</v>
      </c>
      <c r="E2730">
        <v>130.5227295</v>
      </c>
      <c r="F2730">
        <v>321.35000000000002</v>
      </c>
      <c r="G2730">
        <v>344.46287913503198</v>
      </c>
      <c r="H2730">
        <v>-20.532387561325901</v>
      </c>
      <c r="I2730">
        <v>-14.1569109727495</v>
      </c>
      <c r="J2730">
        <v>-10.0911540290777</v>
      </c>
      <c r="K2730">
        <v>382.49639145058302</v>
      </c>
      <c r="L2730">
        <v>314.696146464604</v>
      </c>
      <c r="M2730">
        <v>16.1671591752499</v>
      </c>
      <c r="N2730">
        <v>1.12353433413652</v>
      </c>
      <c r="O2730">
        <v>50.988019293604999</v>
      </c>
      <c r="P2730">
        <v>370.77351303838202</v>
      </c>
      <c r="Q2730">
        <v>0.26128807221400002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Row],[Ticker]],[1]!Table2[[Symbol]:[Industry]],2,FALSE),"-")</f>
        <v>-</v>
      </c>
      <c r="D2731" t="s">
        <v>54</v>
      </c>
      <c r="E2731">
        <v>130.32614425399899</v>
      </c>
      <c r="F2731">
        <v>40.909999999999997</v>
      </c>
      <c r="G2731">
        <v>2.78371762710097</v>
      </c>
      <c r="H2731">
        <v>1.2080466313470499</v>
      </c>
      <c r="I2731">
        <v>-4.9026784501294598</v>
      </c>
      <c r="J2731">
        <v>10.184794026234901</v>
      </c>
      <c r="K2731">
        <v>36.518289781501203</v>
      </c>
      <c r="L2731">
        <v>35.873934894513802</v>
      </c>
      <c r="M2731">
        <v>63.7577118159817</v>
      </c>
      <c r="N2731">
        <v>3.4319327425482098</v>
      </c>
      <c r="O2731">
        <v>18.5529210461989</v>
      </c>
      <c r="P2731">
        <v>53.220973782771502</v>
      </c>
      <c r="Q2731">
        <v>7.6618720873507004E-2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Row],[Ticker]],[1]!Table2[[Symbol]:[Industry]],2,FALSE),"-")</f>
        <v>-</v>
      </c>
      <c r="D2732" t="s">
        <v>146</v>
      </c>
      <c r="E2732">
        <v>130.28995449000001</v>
      </c>
      <c r="F2732">
        <v>6.21</v>
      </c>
      <c r="G2732">
        <v>42.756032763316398</v>
      </c>
      <c r="H2732">
        <v>16.416383705214599</v>
      </c>
      <c r="I2732">
        <v>-25.493724022701201</v>
      </c>
      <c r="J2732">
        <v>19.720811782887999</v>
      </c>
      <c r="K2732">
        <v>5.6511970944530203</v>
      </c>
      <c r="L2732">
        <v>5.8695210759728704</v>
      </c>
      <c r="M2732">
        <v>64.688132763623003</v>
      </c>
      <c r="N2732">
        <v>1.99345521736271</v>
      </c>
      <c r="O2732">
        <v>69.082125603864696</v>
      </c>
      <c r="P2732">
        <v>65.599999999999994</v>
      </c>
      <c r="Q2732">
        <v>-9.2316685110855001E-2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Row],[Ticker]],[1]!Table2[[Symbol]:[Industry]],2,FALSE),"-")</f>
        <v>-</v>
      </c>
      <c r="D2733" t="s">
        <v>413</v>
      </c>
      <c r="E2733">
        <v>130.21710300000001</v>
      </c>
      <c r="F2733">
        <v>188.05</v>
      </c>
      <c r="G2733">
        <v>71.013605341140803</v>
      </c>
      <c r="H2733">
        <v>-13.0135141862657</v>
      </c>
      <c r="I2733">
        <v>19.475186563115798</v>
      </c>
      <c r="J2733">
        <v>-3.28206498216933</v>
      </c>
      <c r="K2733">
        <v>194.98152976207501</v>
      </c>
      <c r="L2733">
        <v>170.98219712813099</v>
      </c>
      <c r="M2733">
        <v>42.095341210835201</v>
      </c>
      <c r="N2733">
        <v>0.28380461762689801</v>
      </c>
      <c r="O2733">
        <v>27.093858016484901</v>
      </c>
      <c r="P2733">
        <v>111.29213483146</v>
      </c>
      <c r="Q2733">
        <v>0.13349880672265099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Row],[Ticker]],[1]!Table2[[Symbol]:[Industry]],2,FALSE),"-")</f>
        <v>-</v>
      </c>
      <c r="D2734" t="s">
        <v>92</v>
      </c>
      <c r="E2734">
        <v>130.14817896</v>
      </c>
      <c r="F2734">
        <v>2.4</v>
      </c>
      <c r="G2734">
        <v>-57.739205331921603</v>
      </c>
      <c r="H2734">
        <v>-22.895474809648</v>
      </c>
      <c r="I2734">
        <v>-34.8462420083127</v>
      </c>
      <c r="J2734">
        <v>-2.20226514018883</v>
      </c>
      <c r="K2734">
        <v>2.61242108102683</v>
      </c>
      <c r="L2734">
        <v>4.5146082170079103</v>
      </c>
      <c r="M2734">
        <v>4.0751604567565796</v>
      </c>
      <c r="N2734">
        <v>0.515055483182008</v>
      </c>
      <c r="O2734">
        <v>58.3333333333333</v>
      </c>
      <c r="P2734">
        <v>26.315789473684202</v>
      </c>
      <c r="Q2734">
        <v>-0.190421654099374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Row],[Ticker]],[1]!Table2[[Symbol]:[Industry]],2,FALSE),"-")</f>
        <v>-</v>
      </c>
      <c r="D2735" t="s">
        <v>1656</v>
      </c>
      <c r="E2735">
        <v>130.02585719999999</v>
      </c>
      <c r="F2735">
        <v>58.42</v>
      </c>
      <c r="G2735">
        <v>-10.443914347618399</v>
      </c>
      <c r="H2735">
        <v>-4.5422103209747604</v>
      </c>
      <c r="I2735">
        <v>-4.7029539238481703</v>
      </c>
      <c r="J2735">
        <v>-2.9338913457092799</v>
      </c>
      <c r="K2735">
        <v>60.328163667296202</v>
      </c>
      <c r="L2735">
        <v>56.786797522258098</v>
      </c>
      <c r="M2735">
        <v>57.650387217952897</v>
      </c>
      <c r="N2735">
        <v>1.5601914406878601</v>
      </c>
      <c r="O2735">
        <v>9.0208832591578201</v>
      </c>
      <c r="P2735">
        <v>21.987888912090199</v>
      </c>
      <c r="Q2735">
        <v>-2.9836431339762999E-2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Row],[Ticker]],[1]!Table2[[Symbol]:[Industry]],2,FALSE),"-")</f>
        <v>-</v>
      </c>
      <c r="D2736" t="s">
        <v>46</v>
      </c>
      <c r="E2736">
        <v>129.8134</v>
      </c>
      <c r="F2736">
        <v>29.98</v>
      </c>
      <c r="G2736">
        <v>308.182119719838</v>
      </c>
      <c r="H2736">
        <v>28.080940039705801</v>
      </c>
      <c r="I2736">
        <v>192.95663273501299</v>
      </c>
      <c r="J2736">
        <v>-6.1583090962327898</v>
      </c>
      <c r="K2736">
        <v>23.553340730299499</v>
      </c>
      <c r="L2736">
        <v>14.391756984818</v>
      </c>
      <c r="M2736">
        <v>52.860662268718798</v>
      </c>
      <c r="N2736">
        <v>0.34265229556024701</v>
      </c>
      <c r="O2736">
        <v>8.3388925950633705</v>
      </c>
      <c r="P2736">
        <v>448.08043875685502</v>
      </c>
      <c r="Q2736">
        <v>9.0473862826703999E-2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Row],[Ticker]],[1]!Table2[[Symbol]:[Industry]],2,FALSE),"-")</f>
        <v>-</v>
      </c>
      <c r="D2737" t="s">
        <v>916</v>
      </c>
      <c r="E2737">
        <v>129.790722222</v>
      </c>
      <c r="F2737">
        <v>10.71</v>
      </c>
      <c r="G2737">
        <v>41.0331160966497</v>
      </c>
      <c r="H2737">
        <v>47.902924011374303</v>
      </c>
      <c r="I2737">
        <v>-10.3584371302639</v>
      </c>
      <c r="J2737">
        <v>19.371036409274701</v>
      </c>
      <c r="K2737">
        <v>7.5704113353003004</v>
      </c>
      <c r="L2737">
        <v>8.16340899119791</v>
      </c>
      <c r="M2737">
        <v>96.683469910872304</v>
      </c>
      <c r="N2737">
        <v>2.0732849604455699</v>
      </c>
      <c r="O2737">
        <v>15.31279178338</v>
      </c>
      <c r="P2737">
        <v>132.82608695652101</v>
      </c>
      <c r="Q2737">
        <v>-9.6460732240794003E-2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Row],[Ticker]],[1]!Table2[[Symbol]:[Industry]],2,FALSE),"-")</f>
        <v>-</v>
      </c>
      <c r="D2738" t="s">
        <v>533</v>
      </c>
      <c r="E2738">
        <v>129.71640669999999</v>
      </c>
      <c r="F2738">
        <v>128.5</v>
      </c>
      <c r="G2738">
        <v>61.554863172673102</v>
      </c>
      <c r="H2738">
        <v>16.519993391054999</v>
      </c>
      <c r="I2738">
        <v>8.2616330635401098</v>
      </c>
      <c r="J2738">
        <v>2.7560681931444901</v>
      </c>
      <c r="K2738">
        <v>110.262129198271</v>
      </c>
      <c r="L2738">
        <v>97.215342682840003</v>
      </c>
      <c r="M2738">
        <v>76.511200336574404</v>
      </c>
      <c r="N2738">
        <v>4.2412893567148897</v>
      </c>
      <c r="O2738">
        <v>0.77821011673151397</v>
      </c>
      <c r="P2738">
        <v>87.865497076023303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Row],[Ticker]],[1]!Table2[[Symbol]:[Industry]],2,FALSE),"-")</f>
        <v>-</v>
      </c>
      <c r="D2739" t="s">
        <v>203</v>
      </c>
      <c r="E2739">
        <v>129.64004188599901</v>
      </c>
      <c r="F2739">
        <v>55.06</v>
      </c>
      <c r="G2739">
        <v>-55.202965429299098</v>
      </c>
      <c r="H2739">
        <v>-10.269557211794799</v>
      </c>
      <c r="I2739">
        <v>-48.2118477205237</v>
      </c>
      <c r="J2739">
        <v>0.31180615437026998</v>
      </c>
      <c r="K2739">
        <v>57.883746373818703</v>
      </c>
      <c r="L2739">
        <v>64.294153006681299</v>
      </c>
      <c r="M2739">
        <v>51.243353280297299</v>
      </c>
      <c r="N2739">
        <v>0.99981234715600598</v>
      </c>
      <c r="O2739">
        <v>73.265528514347906</v>
      </c>
      <c r="P2739">
        <v>7.9607843137254797</v>
      </c>
      <c r="Q2739">
        <v>-3.8127489736857E-2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Row],[Ticker]],[1]!Table2[[Symbol]:[Industry]],2,FALSE),"-")</f>
        <v>-</v>
      </c>
      <c r="D2740" t="s">
        <v>68</v>
      </c>
      <c r="E2740">
        <v>129.46461465599899</v>
      </c>
      <c r="F2740">
        <v>95.03</v>
      </c>
      <c r="G2740">
        <v>17.565217724204601</v>
      </c>
      <c r="H2740">
        <v>-2.5831306611136302</v>
      </c>
      <c r="I2740">
        <v>-11.384075432373599</v>
      </c>
      <c r="J2740">
        <v>5.3124473994218402</v>
      </c>
      <c r="K2740">
        <v>94.6683557154158</v>
      </c>
      <c r="L2740">
        <v>87.701655658382293</v>
      </c>
      <c r="M2740">
        <v>56.160350893303701</v>
      </c>
      <c r="N2740">
        <v>0.12637699748810799</v>
      </c>
      <c r="O2740">
        <v>40.902872777017699</v>
      </c>
      <c r="P2740">
        <v>48.484375</v>
      </c>
      <c r="Q2740">
        <v>4.7599841792480002E-3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Row],[Ticker]],[1]!Table2[[Symbol]:[Industry]],2,FALSE),"-")</f>
        <v>-</v>
      </c>
      <c r="D2741" t="s">
        <v>717</v>
      </c>
      <c r="E2741">
        <v>129.22003078199899</v>
      </c>
      <c r="F2741">
        <v>48.87</v>
      </c>
      <c r="G2741">
        <v>67.617937525221095</v>
      </c>
      <c r="H2741">
        <v>-16.225836150952802</v>
      </c>
      <c r="I2741">
        <v>11.759975608267499</v>
      </c>
      <c r="J2741">
        <v>1.74567412228404</v>
      </c>
      <c r="K2741">
        <v>46.056119476447698</v>
      </c>
      <c r="L2741">
        <v>38.7382345730338</v>
      </c>
      <c r="M2741">
        <v>51.310790168786603</v>
      </c>
      <c r="N2741">
        <v>0.49167421316232002</v>
      </c>
      <c r="O2741">
        <v>22.795170861469199</v>
      </c>
      <c r="Q2741">
        <v>0.24842413468008101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Row],[Ticker]],[1]!Table2[[Symbol]:[Industry]],2,FALSE),"-")</f>
        <v>-</v>
      </c>
      <c r="D2742" t="s">
        <v>732</v>
      </c>
      <c r="E2742">
        <v>128.966509</v>
      </c>
      <c r="F2742">
        <v>90.88</v>
      </c>
      <c r="G2742">
        <v>-1.6369474488190601</v>
      </c>
      <c r="H2742">
        <v>-0.54985366591748996</v>
      </c>
      <c r="I2742">
        <v>5.6008512170734499E-2</v>
      </c>
      <c r="J2742">
        <v>-1.2294372300915599</v>
      </c>
      <c r="K2742">
        <v>87.070333051531804</v>
      </c>
      <c r="L2742">
        <v>80.962732547789898</v>
      </c>
      <c r="M2742">
        <v>61.719228691607398</v>
      </c>
      <c r="N2742">
        <v>0.73008376063779001</v>
      </c>
      <c r="O2742">
        <v>0.57218309859154903</v>
      </c>
      <c r="P2742">
        <v>30.846788574135701</v>
      </c>
      <c r="Q2742">
        <v>1.0011050249949E-2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Row],[Ticker]],[1]!Table2[[Symbol]:[Industry]],2,FALSE),"-")</f>
        <v>-</v>
      </c>
      <c r="E2743">
        <v>128.559634475</v>
      </c>
      <c r="F2743">
        <v>18401.150000000001</v>
      </c>
      <c r="G2743">
        <v>289.534563836762</v>
      </c>
      <c r="H2743">
        <v>46.903862438673997</v>
      </c>
      <c r="I2743">
        <v>298.66274675573197</v>
      </c>
      <c r="J2743">
        <v>6.0399431020193797</v>
      </c>
      <c r="K2743">
        <v>12983.9811807599</v>
      </c>
      <c r="L2743">
        <v>8357.42703519922</v>
      </c>
      <c r="M2743">
        <v>97.603051199477505</v>
      </c>
      <c r="N2743">
        <v>0.42215549734875102</v>
      </c>
      <c r="O2743">
        <v>0</v>
      </c>
      <c r="P2743">
        <v>425.74714285714202</v>
      </c>
      <c r="Q2743">
        <v>0.20181843849759501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Row],[Ticker]],[1]!Table2[[Symbol]:[Industry]],2,FALSE),"-")</f>
        <v>-</v>
      </c>
      <c r="D2744" t="s">
        <v>133</v>
      </c>
      <c r="E2744">
        <v>128.31188940000001</v>
      </c>
      <c r="F2744">
        <v>25.86</v>
      </c>
      <c r="G2744">
        <v>103.556032763316</v>
      </c>
      <c r="H2744">
        <v>42.507287612687897</v>
      </c>
      <c r="I2744">
        <v>38.443621654994899</v>
      </c>
      <c r="J2744">
        <v>14.1714628894133</v>
      </c>
      <c r="K2744">
        <v>20.4427493094372</v>
      </c>
      <c r="L2744">
        <v>16.191305294727599</v>
      </c>
      <c r="M2744">
        <v>61.139020335914701</v>
      </c>
      <c r="N2744">
        <v>2.5287429628254898</v>
      </c>
      <c r="O2744">
        <v>13.1863882443928</v>
      </c>
      <c r="P2744">
        <v>177.46781115879801</v>
      </c>
      <c r="Q2744">
        <v>9.6563861838053003E-2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Row],[Ticker]],[1]!Table2[[Symbol]:[Industry]],2,FALSE),"-")</f>
        <v>-</v>
      </c>
      <c r="D2745" t="s">
        <v>225</v>
      </c>
      <c r="E2745">
        <v>128.04555543999999</v>
      </c>
      <c r="F2745">
        <v>413.6</v>
      </c>
      <c r="G2745">
        <v>23.138327252927901</v>
      </c>
      <c r="H2745">
        <v>-27.267339017636601</v>
      </c>
      <c r="I2745">
        <v>12.906653744583</v>
      </c>
      <c r="J2745">
        <v>-8.8094079973316894</v>
      </c>
      <c r="K2745">
        <v>389.82899907750402</v>
      </c>
      <c r="L2745">
        <v>340.39385469874702</v>
      </c>
      <c r="M2745">
        <v>54.972149848542401</v>
      </c>
      <c r="N2745">
        <v>0.313639284532018</v>
      </c>
      <c r="O2745">
        <v>26.9342359767891</v>
      </c>
      <c r="P2745">
        <v>61.5625</v>
      </c>
      <c r="Q2745">
        <v>1.3339078016014E-2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Row],[Ticker]],[1]!Table2[[Symbol]:[Industry]],2,FALSE),"-")</f>
        <v>-</v>
      </c>
      <c r="D2746" t="s">
        <v>393</v>
      </c>
      <c r="E2746">
        <v>127.95145251</v>
      </c>
      <c r="F2746">
        <v>60.69</v>
      </c>
      <c r="G2746">
        <v>-2.9569753667648899</v>
      </c>
      <c r="H2746">
        <v>-1.9662096206395101</v>
      </c>
      <c r="I2746">
        <v>-18.2829961849237</v>
      </c>
      <c r="J2746">
        <v>3.5452604718965799</v>
      </c>
      <c r="K2746">
        <v>57.317000226922602</v>
      </c>
      <c r="L2746">
        <v>58.5772234116384</v>
      </c>
      <c r="M2746">
        <v>64.547680704344501</v>
      </c>
      <c r="N2746">
        <v>0.665957208461886</v>
      </c>
      <c r="O2746">
        <v>30.8288021090789</v>
      </c>
      <c r="P2746">
        <v>34.866666666666603</v>
      </c>
      <c r="Q2746">
        <v>-7.8716779052224004E-2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Row],[Ticker]],[1]!Table2[[Symbol]:[Industry]],2,FALSE),"-")</f>
        <v>-</v>
      </c>
      <c r="D2747" t="s">
        <v>413</v>
      </c>
      <c r="E2747">
        <v>127.85792499999999</v>
      </c>
      <c r="F2747">
        <v>98.5</v>
      </c>
      <c r="G2747">
        <v>661.689366096649</v>
      </c>
      <c r="H2747">
        <v>0.13060878982236099</v>
      </c>
      <c r="I2747">
        <v>673.15375799168703</v>
      </c>
      <c r="J2747">
        <v>7.9575522114093404</v>
      </c>
      <c r="K2747">
        <v>85.685741904537693</v>
      </c>
      <c r="M2747">
        <v>69.277754798128001</v>
      </c>
      <c r="N2747">
        <v>0.950964139254864</v>
      </c>
      <c r="O2747">
        <v>4.0913705583756199</v>
      </c>
      <c r="P2747">
        <v>688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Row],[Ticker]],[1]!Table2[[Symbol]:[Industry]],2,FALSE),"-")</f>
        <v>-</v>
      </c>
      <c r="E2748">
        <v>127.82154</v>
      </c>
      <c r="F2748">
        <v>153.30000000000001</v>
      </c>
      <c r="G2748">
        <v>-4.3341857811351003</v>
      </c>
      <c r="H2748">
        <v>-19.336002019157199</v>
      </c>
      <c r="I2748">
        <v>7.1302061139024104</v>
      </c>
      <c r="J2748">
        <v>-6.7891424184391198</v>
      </c>
      <c r="K2748">
        <v>168.57043395335899</v>
      </c>
      <c r="M2748">
        <v>25.922079772657401</v>
      </c>
      <c r="N2748">
        <v>0.48685033656131899</v>
      </c>
      <c r="O2748">
        <v>69.536855838225605</v>
      </c>
      <c r="P2748">
        <v>28.070175438596401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Row],[Ticker]],[1]!Table2[[Symbol]:[Industry]],2,FALSE),"-")</f>
        <v>-</v>
      </c>
      <c r="D2749" t="s">
        <v>21</v>
      </c>
      <c r="E2749">
        <v>127.76915187</v>
      </c>
      <c r="F2749">
        <v>104.45</v>
      </c>
      <c r="G2749">
        <v>-53.2175618249737</v>
      </c>
      <c r="H2749">
        <v>-0.47409464183029898</v>
      </c>
      <c r="I2749">
        <v>-64.399490016040303</v>
      </c>
      <c r="J2749">
        <v>6.5579807614505201</v>
      </c>
      <c r="K2749">
        <v>109.734188546147</v>
      </c>
      <c r="L2749">
        <v>135.49420043348701</v>
      </c>
      <c r="M2749">
        <v>56.115436318083397</v>
      </c>
      <c r="N2749">
        <v>1.5179656583875301</v>
      </c>
      <c r="O2749">
        <v>120.201053135471</v>
      </c>
      <c r="P2749">
        <v>24.1088403041825</v>
      </c>
      <c r="Q2749">
        <v>6.3159160115140002E-3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Row],[Ticker]],[1]!Table2[[Symbol]:[Industry]],2,FALSE),"-")</f>
        <v>-</v>
      </c>
      <c r="D2750" t="s">
        <v>60</v>
      </c>
      <c r="E2750">
        <v>126.92</v>
      </c>
      <c r="F2750">
        <v>158.65</v>
      </c>
      <c r="G2750">
        <v>1.8913862986699499</v>
      </c>
      <c r="H2750">
        <v>11.6619520613155</v>
      </c>
      <c r="I2750">
        <v>-8.7613205773531906</v>
      </c>
      <c r="J2750">
        <v>-2.5791495622993801</v>
      </c>
      <c r="K2750">
        <v>146.21769981960901</v>
      </c>
      <c r="L2750">
        <v>134.09595343633401</v>
      </c>
      <c r="M2750">
        <v>53.107798550338401</v>
      </c>
      <c r="N2750">
        <v>1.1208730079651501</v>
      </c>
      <c r="O2750">
        <v>15.978569177434601</v>
      </c>
      <c r="P2750">
        <v>49.387947269303197</v>
      </c>
      <c r="Q2750">
        <v>-9.4098240650157997E-2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Row],[Ticker]],[1]!Table2[[Symbol]:[Industry]],2,FALSE),"-")</f>
        <v>-</v>
      </c>
      <c r="D2751" t="s">
        <v>290</v>
      </c>
      <c r="E2751">
        <v>126.826656579999</v>
      </c>
      <c r="F2751">
        <v>37.96</v>
      </c>
      <c r="G2751">
        <v>-43.337956307721797</v>
      </c>
      <c r="H2751">
        <v>-0.13897438767324899</v>
      </c>
      <c r="I2751">
        <v>-50.670417832488504</v>
      </c>
      <c r="J2751">
        <v>-4.3173025402404202</v>
      </c>
      <c r="K2751">
        <v>39.391715349275401</v>
      </c>
      <c r="L2751">
        <v>43.748073349502597</v>
      </c>
      <c r="M2751">
        <v>48.532156452099002</v>
      </c>
      <c r="N2751">
        <v>1.65919996583397</v>
      </c>
      <c r="O2751">
        <v>92.044257112750202</v>
      </c>
      <c r="P2751">
        <v>9.8697539797395208</v>
      </c>
      <c r="Q2751">
        <v>-5.7877625346008002E-2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Row],[Ticker]],[1]!Table2[[Symbol]:[Industry]],2,FALSE),"-")</f>
        <v>-</v>
      </c>
      <c r="D2752" t="s">
        <v>924</v>
      </c>
      <c r="E2752">
        <v>126.51</v>
      </c>
      <c r="F2752">
        <v>84.34</v>
      </c>
      <c r="G2752">
        <v>15.4372652563136</v>
      </c>
      <c r="H2752">
        <v>11.397582806953899</v>
      </c>
      <c r="I2752">
        <v>-5.6116868988709401</v>
      </c>
      <c r="J2752">
        <v>14.0382719259445</v>
      </c>
      <c r="K2752">
        <v>74.516937145107903</v>
      </c>
      <c r="L2752">
        <v>73.158597939421995</v>
      </c>
      <c r="M2752">
        <v>68.900004064742902</v>
      </c>
      <c r="N2752">
        <v>2.9445429950134598</v>
      </c>
      <c r="O2752">
        <v>24.496087265828699</v>
      </c>
      <c r="P2752">
        <v>67.009900990098998</v>
      </c>
      <c r="Q2752">
        <v>-2.5103824098960002E-3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Row],[Ticker]],[1]!Table2[[Symbol]:[Industry]],2,FALSE),"-")</f>
        <v>-</v>
      </c>
      <c r="D2753" t="s">
        <v>513</v>
      </c>
      <c r="E2753">
        <v>126.458010805</v>
      </c>
      <c r="F2753">
        <v>177.17</v>
      </c>
      <c r="G2753">
        <v>224.174034741555</v>
      </c>
      <c r="H2753">
        <v>51.705227117573102</v>
      </c>
      <c r="I2753">
        <v>96.447735332176194</v>
      </c>
      <c r="J2753">
        <v>34.455242537199197</v>
      </c>
      <c r="K2753">
        <v>120.63836897711499</v>
      </c>
      <c r="L2753">
        <v>92.671684833620603</v>
      </c>
      <c r="M2753">
        <v>90.949452855848506</v>
      </c>
      <c r="N2753">
        <v>1.7293800892670701</v>
      </c>
      <c r="O2753">
        <v>0.46847660439126498</v>
      </c>
      <c r="P2753">
        <v>274.17106652587103</v>
      </c>
      <c r="Q2753">
        <v>0.124734345445234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Row],[Ticker]],[1]!Table2[[Symbol]:[Industry]],2,FALSE),"-")</f>
        <v>-</v>
      </c>
      <c r="D2754" t="s">
        <v>21</v>
      </c>
      <c r="E2754">
        <v>126.35458692</v>
      </c>
      <c r="F2754">
        <v>25.95</v>
      </c>
      <c r="G2754">
        <v>-111.45763543298099</v>
      </c>
      <c r="H2754">
        <v>-18.062612641711802</v>
      </c>
      <c r="I2754">
        <v>-91.820509976369493</v>
      </c>
      <c r="J2754">
        <v>3.7857588119069701</v>
      </c>
      <c r="K2754">
        <v>30.039101123446201</v>
      </c>
      <c r="L2754">
        <v>81.713248448711894</v>
      </c>
      <c r="M2754">
        <v>37.256239201243901</v>
      </c>
      <c r="N2754">
        <v>0.63694050252567003</v>
      </c>
      <c r="O2754">
        <v>824.662813102119</v>
      </c>
      <c r="P2754">
        <v>88.043478260869506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Row],[Ticker]],[1]!Table2[[Symbol]:[Industry]],2,FALSE),"-")</f>
        <v>-</v>
      </c>
      <c r="D2755" t="s">
        <v>173</v>
      </c>
      <c r="E2755">
        <v>125.874</v>
      </c>
      <c r="F2755">
        <v>9.4499999999999993</v>
      </c>
      <c r="G2755">
        <v>-12.317871539055901</v>
      </c>
      <c r="H2755">
        <v>-8.8377929667313602</v>
      </c>
      <c r="I2755">
        <v>-28.069382504180499</v>
      </c>
      <c r="J2755">
        <v>-5.5764982690231903</v>
      </c>
      <c r="K2755">
        <v>9.58392983536279</v>
      </c>
      <c r="L2755">
        <v>9.6382942561582698</v>
      </c>
      <c r="M2755">
        <v>49.295688725695904</v>
      </c>
      <c r="N2755">
        <v>1.2492416089099501</v>
      </c>
      <c r="O2755">
        <v>50.793650793650798</v>
      </c>
      <c r="P2755">
        <v>23.6910994764397</v>
      </c>
      <c r="Q2755">
        <v>0.12507786616848701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Row],[Ticker]],[1]!Table2[[Symbol]:[Industry]],2,FALSE),"-")</f>
        <v>-</v>
      </c>
      <c r="D2756" t="s">
        <v>287</v>
      </c>
      <c r="E2756">
        <v>125.704041265</v>
      </c>
      <c r="F2756">
        <v>59.95</v>
      </c>
      <c r="G2756">
        <v>-17.5873839940285</v>
      </c>
      <c r="H2756">
        <v>-2.2459468833598302</v>
      </c>
      <c r="I2756">
        <v>-17.255488304910401</v>
      </c>
      <c r="J2756">
        <v>10.439244293773401</v>
      </c>
      <c r="K2756">
        <v>55.226763269137301</v>
      </c>
      <c r="L2756">
        <v>55.9233936077813</v>
      </c>
      <c r="M2756">
        <v>72.037132278164705</v>
      </c>
      <c r="N2756">
        <v>1.0640022199125401</v>
      </c>
      <c r="O2756">
        <v>19.766472060049999</v>
      </c>
      <c r="P2756">
        <v>34.326686085592598</v>
      </c>
      <c r="Q2756">
        <v>-3.0338877498240002E-2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Row],[Ticker]],[1]!Table2[[Symbol]:[Industry]],2,FALSE),"-")</f>
        <v>-</v>
      </c>
      <c r="D2757" t="s">
        <v>60</v>
      </c>
      <c r="E2757">
        <v>125.4803548</v>
      </c>
      <c r="F2757">
        <v>109.25</v>
      </c>
      <c r="G2757">
        <v>23.655049006738899</v>
      </c>
      <c r="H2757">
        <v>-1.4225836397573199</v>
      </c>
      <c r="I2757">
        <v>5.7254388216177299</v>
      </c>
      <c r="J2757">
        <v>5.1210974178307502</v>
      </c>
      <c r="K2757">
        <v>103.423583626664</v>
      </c>
      <c r="L2757">
        <v>100.54231499158701</v>
      </c>
      <c r="M2757">
        <v>76.346320155165898</v>
      </c>
      <c r="N2757">
        <v>1.0297635244573999</v>
      </c>
      <c r="O2757">
        <v>53.684210526315802</v>
      </c>
      <c r="P2757">
        <v>56.855707106963301</v>
      </c>
      <c r="Q2757">
        <v>0.118226483475283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Row],[Ticker]],[1]!Table2[[Symbol]:[Industry]],2,FALSE),"-")</f>
        <v>-</v>
      </c>
      <c r="E2758">
        <v>125.4034329</v>
      </c>
      <c r="F2758">
        <v>63.73</v>
      </c>
      <c r="G2758">
        <v>-63.516269926603698</v>
      </c>
      <c r="H2758">
        <v>2.2828259473605201</v>
      </c>
      <c r="I2758">
        <v>-47.084413193852299</v>
      </c>
      <c r="J2758">
        <v>-3.5955712131859601</v>
      </c>
      <c r="K2758">
        <v>67.281657537763806</v>
      </c>
      <c r="L2758">
        <v>83.944824926994997</v>
      </c>
      <c r="M2758">
        <v>38.434584106749597</v>
      </c>
      <c r="N2758">
        <v>0.75832482124616896</v>
      </c>
      <c r="O2758">
        <v>128.69919974894</v>
      </c>
      <c r="P2758">
        <v>14.828828828828801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Row],[Ticker]],[1]!Table2[[Symbol]:[Industry]],2,FALSE),"-")</f>
        <v>-</v>
      </c>
      <c r="D2759" t="s">
        <v>130</v>
      </c>
      <c r="E2759">
        <v>125.393327509999</v>
      </c>
      <c r="F2759">
        <v>138.05000000000001</v>
      </c>
      <c r="G2759">
        <v>12.530762053604301</v>
      </c>
      <c r="H2759">
        <v>-0.41101689072902298</v>
      </c>
      <c r="I2759">
        <v>-9.3840571343631503</v>
      </c>
      <c r="J2759">
        <v>-3.36875506595764</v>
      </c>
      <c r="K2759">
        <v>132.598067977939</v>
      </c>
      <c r="L2759">
        <v>123.519856127601</v>
      </c>
      <c r="M2759">
        <v>52.071743969701501</v>
      </c>
      <c r="N2759">
        <v>1.4004345624797601</v>
      </c>
      <c r="O2759">
        <v>41.072075335023499</v>
      </c>
      <c r="P2759">
        <v>52.963988919667599</v>
      </c>
      <c r="Q2759">
        <v>7.6132245238169999E-2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Row],[Ticker]],[1]!Table2[[Symbol]:[Industry]],2,FALSE),"-")</f>
        <v>-</v>
      </c>
      <c r="E2760">
        <v>125.0208512</v>
      </c>
      <c r="F2760">
        <v>2.92</v>
      </c>
      <c r="G2760">
        <v>21.5411538705828</v>
      </c>
      <c r="H2760">
        <v>11.6838915084415</v>
      </c>
      <c r="I2760">
        <v>-41.479407837458403</v>
      </c>
      <c r="J2760">
        <v>15.189039207637199</v>
      </c>
      <c r="K2760">
        <v>2.6400745884561099</v>
      </c>
      <c r="L2760">
        <v>2.7336927014693901</v>
      </c>
      <c r="M2760">
        <v>71.771927569707699</v>
      </c>
      <c r="N2760">
        <v>2.2199565150337799</v>
      </c>
      <c r="O2760">
        <v>48.972602739726</v>
      </c>
      <c r="P2760">
        <v>53.3613445378151</v>
      </c>
      <c r="Q2760">
        <v>4.1777838023113002E-2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Row],[Ticker]],[1]!Table2[[Symbol]:[Industry]],2,FALSE),"-")</f>
        <v>-</v>
      </c>
      <c r="D2761" t="s">
        <v>258</v>
      </c>
      <c r="E2761">
        <v>124.90794</v>
      </c>
      <c r="F2761">
        <v>152.55000000000001</v>
      </c>
      <c r="G2761">
        <v>101.443919694738</v>
      </c>
      <c r="H2761">
        <v>48.697331702952802</v>
      </c>
      <c r="I2761">
        <v>40.690054892176597</v>
      </c>
      <c r="J2761">
        <v>-3.3657871527674401</v>
      </c>
      <c r="K2761">
        <v>129.88812002923399</v>
      </c>
      <c r="L2761">
        <v>103.84661888632699</v>
      </c>
      <c r="M2761">
        <v>55.519977058282301</v>
      </c>
      <c r="N2761">
        <v>1.3258723582073599</v>
      </c>
      <c r="O2761">
        <v>8.8823336610947194</v>
      </c>
      <c r="P2761">
        <v>163.01724137931001</v>
      </c>
      <c r="Q2761">
        <v>0.148954773107943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Row],[Ticker]],[1]!Table2[[Symbol]:[Industry]],2,FALSE),"-")</f>
        <v>-</v>
      </c>
      <c r="D2762" t="s">
        <v>127</v>
      </c>
      <c r="E2762">
        <v>124.90532</v>
      </c>
      <c r="F2762">
        <v>114.55</v>
      </c>
      <c r="G2762">
        <v>58.447430612778703</v>
      </c>
      <c r="H2762">
        <v>4.8051603313943501</v>
      </c>
      <c r="I2762">
        <v>-53.160727737984203</v>
      </c>
      <c r="J2762">
        <v>6.45158101365731</v>
      </c>
      <c r="K2762">
        <v>113.56281566307401</v>
      </c>
      <c r="L2762">
        <v>114.773503386865</v>
      </c>
      <c r="M2762">
        <v>64.975131441594101</v>
      </c>
      <c r="N2762">
        <v>0.71960569550930897</v>
      </c>
      <c r="O2762">
        <v>78.655608904408496</v>
      </c>
      <c r="P2762">
        <v>104.553571428571</v>
      </c>
      <c r="Q2762">
        <v>0.25578567814768599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Row],[Ticker]],[1]!Table2[[Symbol]:[Industry]],2,FALSE),"-")</f>
        <v>-</v>
      </c>
      <c r="D2763" t="s">
        <v>68</v>
      </c>
      <c r="E2763">
        <v>124.8904098</v>
      </c>
      <c r="F2763">
        <v>2.34</v>
      </c>
      <c r="G2763">
        <v>-15.690836916917601</v>
      </c>
      <c r="H2763">
        <v>3.9750198460814401</v>
      </c>
      <c r="I2763">
        <v>-70.611837471450698</v>
      </c>
      <c r="J2763">
        <v>-1.76936470728841</v>
      </c>
      <c r="K2763">
        <v>2.2756862927458199</v>
      </c>
      <c r="L2763">
        <v>2.7323115725242202</v>
      </c>
      <c r="M2763">
        <v>54.875467993783403</v>
      </c>
      <c r="N2763">
        <v>0.83058067211361797</v>
      </c>
      <c r="O2763">
        <v>212.39316239316199</v>
      </c>
      <c r="P2763">
        <v>21.875</v>
      </c>
      <c r="Q2763">
        <v>-3.7623303777391003E-2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Row],[Ticker]],[1]!Table2[[Symbol]:[Industry]],2,FALSE),"-")</f>
        <v>-</v>
      </c>
      <c r="D2764" t="s">
        <v>393</v>
      </c>
      <c r="E2764">
        <v>124.88758370999901</v>
      </c>
      <c r="F2764">
        <v>4.74</v>
      </c>
      <c r="G2764">
        <v>-17.345116661970899</v>
      </c>
      <c r="H2764">
        <v>-16.159660288598602</v>
      </c>
      <c r="I2764">
        <v>-43.568046519590901</v>
      </c>
      <c r="J2764">
        <v>7.3867759557015704</v>
      </c>
      <c r="K2764">
        <v>5.3505306366311798</v>
      </c>
      <c r="L2764">
        <v>6.2277205247233596</v>
      </c>
      <c r="M2764">
        <v>42.962483924350202</v>
      </c>
      <c r="N2764">
        <v>0.94043154437853105</v>
      </c>
      <c r="O2764">
        <v>105.696202531645</v>
      </c>
      <c r="P2764">
        <v>37.391304347826001</v>
      </c>
      <c r="Q2764">
        <v>-7.2275838766129002E-2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Row],[Ticker]],[1]!Table2[[Symbol]:[Industry]],2,FALSE),"-")</f>
        <v>-</v>
      </c>
      <c r="E2765">
        <v>124.57710817500001</v>
      </c>
      <c r="F2765">
        <v>39.75</v>
      </c>
      <c r="G2765">
        <v>-23.597455608776599</v>
      </c>
      <c r="H2765">
        <v>-30.6246952536336</v>
      </c>
      <c r="I2765">
        <v>7.8389431768724496</v>
      </c>
      <c r="J2765">
        <v>-1.5375483095586799</v>
      </c>
      <c r="K2765">
        <v>43.044498071782698</v>
      </c>
      <c r="L2765">
        <v>37.933878070670801</v>
      </c>
      <c r="M2765">
        <v>52.398507703315502</v>
      </c>
      <c r="N2765">
        <v>2.0997192174394401</v>
      </c>
      <c r="O2765">
        <v>38.817610062893003</v>
      </c>
      <c r="P2765">
        <v>156.94893341952101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Row],[Ticker]],[1]!Table2[[Symbol]:[Industry]],2,FALSE),"-")</f>
        <v>-</v>
      </c>
      <c r="E2766">
        <v>124.3163677</v>
      </c>
      <c r="F2766">
        <v>44.93</v>
      </c>
      <c r="G2766">
        <v>318.54085124516399</v>
      </c>
      <c r="H2766">
        <v>-21.524615155227</v>
      </c>
      <c r="I2766">
        <v>76.998335276059507</v>
      </c>
      <c r="J2766">
        <v>-9.5629381160037603</v>
      </c>
      <c r="K2766">
        <v>45.058757374577198</v>
      </c>
      <c r="L2766">
        <v>30.6809169855308</v>
      </c>
      <c r="M2766">
        <v>24.794235234280599</v>
      </c>
      <c r="N2766">
        <v>0.762324143197742</v>
      </c>
      <c r="O2766">
        <v>32.094369018473103</v>
      </c>
      <c r="P2766">
        <v>361.29363449691903</v>
      </c>
      <c r="Q2766">
        <v>0.110582883921921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Row],[Ticker]],[1]!Table2[[Symbol]:[Industry]],2,FALSE),"-")</f>
        <v>-</v>
      </c>
      <c r="D2767" t="s">
        <v>1574</v>
      </c>
      <c r="E2767">
        <v>124.212432855999</v>
      </c>
      <c r="F2767">
        <v>84.88</v>
      </c>
      <c r="G2767">
        <v>27.179420346197599</v>
      </c>
      <c r="H2767">
        <v>4.6619863043727801</v>
      </c>
      <c r="I2767">
        <v>15.678131357825899</v>
      </c>
      <c r="J2767">
        <v>16.917734859811102</v>
      </c>
      <c r="K2767">
        <v>86.695200553133404</v>
      </c>
      <c r="L2767">
        <v>84.811190449071304</v>
      </c>
      <c r="M2767">
        <v>53.140908332871803</v>
      </c>
      <c r="N2767">
        <v>1.68206388206388</v>
      </c>
      <c r="O2767">
        <v>75.247408105560794</v>
      </c>
      <c r="P2767">
        <v>59.518887427175301</v>
      </c>
      <c r="Q2767">
        <v>4.4584576587303998E-2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Row],[Ticker]],[1]!Table2[[Symbol]:[Industry]],2,FALSE),"-")</f>
        <v>-</v>
      </c>
      <c r="D2768" t="s">
        <v>287</v>
      </c>
      <c r="E2768">
        <v>123.9341616</v>
      </c>
      <c r="F2768">
        <v>188.25</v>
      </c>
      <c r="G2768">
        <v>22.600257185758601</v>
      </c>
      <c r="H2768">
        <v>8.8350542991391592</v>
      </c>
      <c r="I2768">
        <v>-23.750185874753502</v>
      </c>
      <c r="J2768">
        <v>12.329170209751799</v>
      </c>
      <c r="K2768">
        <v>175.69661078737499</v>
      </c>
      <c r="L2768">
        <v>168.395827311153</v>
      </c>
      <c r="M2768">
        <v>62.290673288925703</v>
      </c>
      <c r="N2768">
        <v>4.0066734462492901</v>
      </c>
      <c r="O2768">
        <v>24.833997343957499</v>
      </c>
      <c r="P2768">
        <v>55.4500412881915</v>
      </c>
      <c r="Q2768">
        <v>3.0398752866384E-2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Row],[Ticker]],[1]!Table2[[Symbol]:[Industry]],2,FALSE),"-")</f>
        <v>-</v>
      </c>
      <c r="D2769" t="s">
        <v>628</v>
      </c>
      <c r="E2769">
        <v>123.622033</v>
      </c>
      <c r="F2769">
        <v>39.56</v>
      </c>
      <c r="G2769">
        <v>42.759935985029699</v>
      </c>
      <c r="H2769">
        <v>12.4335673615684</v>
      </c>
      <c r="I2769">
        <v>-21.323783379471099</v>
      </c>
      <c r="J2769">
        <v>-10.0560387250944</v>
      </c>
      <c r="K2769">
        <v>35.3923726352754</v>
      </c>
      <c r="L2769">
        <v>32.917872429397001</v>
      </c>
      <c r="M2769">
        <v>62.812570277158997</v>
      </c>
      <c r="N2769">
        <v>2.9289543140572998</v>
      </c>
      <c r="O2769">
        <v>25.631951466127401</v>
      </c>
      <c r="P2769">
        <v>79.848818718764207</v>
      </c>
      <c r="Q2769">
        <v>3.9788531184450998E-2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Row],[Ticker]],[1]!Table2[[Symbol]:[Industry]],2,FALSE),"-")</f>
        <v>-</v>
      </c>
      <c r="E2770">
        <v>123.2824</v>
      </c>
      <c r="F2770">
        <v>73</v>
      </c>
      <c r="G2770">
        <v>-34.831937161495603</v>
      </c>
      <c r="H2770">
        <v>14.1408997877883</v>
      </c>
      <c r="I2770">
        <v>-20.494426058978298</v>
      </c>
      <c r="J2770">
        <v>0.537460887208424</v>
      </c>
      <c r="K2770">
        <v>69.330705496499704</v>
      </c>
      <c r="M2770">
        <v>47.835694063816099</v>
      </c>
      <c r="N2770">
        <v>1.08850797038618</v>
      </c>
      <c r="O2770">
        <v>32.767123287671197</v>
      </c>
      <c r="P2770">
        <v>57.837837837837803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Row],[Ticker]],[1]!Table2[[Symbol]:[Industry]],2,FALSE),"-")</f>
        <v>-</v>
      </c>
      <c r="E2771">
        <v>123.18293925</v>
      </c>
      <c r="F2771">
        <v>122.75</v>
      </c>
      <c r="G2771">
        <v>101.89163417621801</v>
      </c>
      <c r="H2771">
        <v>1.8650859513064699</v>
      </c>
      <c r="I2771">
        <v>157.931535769465</v>
      </c>
      <c r="J2771">
        <v>-3.5763109417155601</v>
      </c>
      <c r="K2771">
        <v>108.984775028901</v>
      </c>
      <c r="L2771">
        <v>73.626302661410506</v>
      </c>
      <c r="M2771">
        <v>43.859386579884799</v>
      </c>
      <c r="N2771">
        <v>0.70267896354852799</v>
      </c>
      <c r="O2771">
        <v>15.193482688391001</v>
      </c>
      <c r="P2771">
        <v>737.883959044368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Row],[Ticker]],[1]!Table2[[Symbol]:[Industry]],2,FALSE),"-")</f>
        <v>-</v>
      </c>
      <c r="E2772">
        <v>123.084535733999</v>
      </c>
      <c r="F2772">
        <v>102.42</v>
      </c>
      <c r="G2772">
        <v>129.80339460377601</v>
      </c>
      <c r="H2772">
        <v>-2.05983854171809</v>
      </c>
      <c r="I2772">
        <v>40.312067338755803</v>
      </c>
      <c r="J2772">
        <v>5.0702735048988297</v>
      </c>
      <c r="K2772">
        <v>104.62479730215099</v>
      </c>
      <c r="L2772">
        <v>83.291007815105004</v>
      </c>
      <c r="M2772">
        <v>40.0176324967412</v>
      </c>
      <c r="N2772">
        <v>0.41391792918671</v>
      </c>
      <c r="O2772">
        <v>42.989650458894701</v>
      </c>
      <c r="P2772">
        <v>167.415143603133</v>
      </c>
      <c r="Q2772">
        <v>0.132008194743057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Row],[Ticker]],[1]!Table2[[Symbol]:[Industry]],2,FALSE),"-")</f>
        <v>-</v>
      </c>
      <c r="D2773" t="s">
        <v>1685</v>
      </c>
      <c r="E2773">
        <v>122.86576682499999</v>
      </c>
      <c r="F2773">
        <v>7.55</v>
      </c>
      <c r="G2773">
        <v>-68.456227773082006</v>
      </c>
      <c r="H2773">
        <v>-6.98118350555914</v>
      </c>
      <c r="I2773">
        <v>-35.372557797786399</v>
      </c>
      <c r="J2773">
        <v>1.61765300442235</v>
      </c>
      <c r="K2773">
        <v>7.6912710082236302</v>
      </c>
      <c r="L2773">
        <v>9.2505265259101304</v>
      </c>
      <c r="M2773">
        <v>54.672224634443197</v>
      </c>
      <c r="N2773">
        <v>0.92150421452108999</v>
      </c>
      <c r="O2773">
        <v>78.145695364238406</v>
      </c>
      <c r="P2773">
        <v>8.6330935251798397</v>
      </c>
      <c r="Q2773">
        <v>2.53134255452E-2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Row],[Ticker]],[1]!Table2[[Symbol]:[Industry]],2,FALSE),"-")</f>
        <v>-</v>
      </c>
      <c r="D2774" t="s">
        <v>413</v>
      </c>
      <c r="E2774">
        <v>122.86557879999999</v>
      </c>
      <c r="F2774">
        <v>149</v>
      </c>
      <c r="G2774">
        <v>-0.51502267864568196</v>
      </c>
      <c r="H2774">
        <v>-15.380592387694399</v>
      </c>
      <c r="I2774">
        <v>-19.149389086026201</v>
      </c>
      <c r="J2774">
        <v>-1.46152439944809</v>
      </c>
      <c r="K2774">
        <v>161.439078904567</v>
      </c>
      <c r="L2774">
        <v>154.461808613214</v>
      </c>
      <c r="M2774">
        <v>34.302644629179902</v>
      </c>
      <c r="N2774">
        <v>0.900390476591861</v>
      </c>
      <c r="O2774">
        <v>44.832214765100602</v>
      </c>
      <c r="P2774">
        <v>50.735958493602503</v>
      </c>
      <c r="Q2774">
        <v>6.5993042386899001E-2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Row],[Ticker]],[1]!Table2[[Symbol]:[Industry]],2,FALSE),"-")</f>
        <v>-</v>
      </c>
      <c r="D2775" t="s">
        <v>68</v>
      </c>
      <c r="E2775">
        <v>122.78780279999999</v>
      </c>
      <c r="F2775">
        <v>65.88</v>
      </c>
      <c r="G2775">
        <v>105.754156501145</v>
      </c>
      <c r="H2775">
        <v>-27.5615978153781</v>
      </c>
      <c r="I2775">
        <v>29.754284769562499</v>
      </c>
      <c r="J2775">
        <v>-2.9541448394369501</v>
      </c>
      <c r="K2775">
        <v>70.730518649283496</v>
      </c>
      <c r="L2775">
        <v>55.9018334804421</v>
      </c>
      <c r="M2775">
        <v>42.216869820245201</v>
      </c>
      <c r="N2775">
        <v>0.48448784998231398</v>
      </c>
      <c r="O2775">
        <v>37.644201578627801</v>
      </c>
      <c r="P2775">
        <v>174.64465650520401</v>
      </c>
      <c r="Q2775">
        <v>0.20363934005592699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Row],[Ticker]],[1]!Table2[[Symbol]:[Industry]],2,FALSE),"-")</f>
        <v>-</v>
      </c>
      <c r="D2776" t="s">
        <v>1448</v>
      </c>
      <c r="E2776">
        <v>122.57992950000001</v>
      </c>
      <c r="F2776">
        <v>136.15</v>
      </c>
      <c r="G2776">
        <v>51.826223351654299</v>
      </c>
      <c r="H2776">
        <v>13.849418778231099</v>
      </c>
      <c r="I2776">
        <v>-1.8586901410928101</v>
      </c>
      <c r="J2776">
        <v>6.96015769637576E-2</v>
      </c>
      <c r="K2776">
        <v>124.958619162787</v>
      </c>
      <c r="L2776">
        <v>113.87089380831</v>
      </c>
      <c r="M2776">
        <v>57.526230919412903</v>
      </c>
      <c r="N2776">
        <v>1.00716863802775</v>
      </c>
      <c r="O2776">
        <v>12.8901946382665</v>
      </c>
      <c r="P2776">
        <v>82.506702412868606</v>
      </c>
      <c r="Q2776">
        <v>0.11355486344077299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Row],[Ticker]],[1]!Table2[[Symbol]:[Industry]],2,FALSE),"-")</f>
        <v>-</v>
      </c>
      <c r="D2777" t="s">
        <v>717</v>
      </c>
      <c r="E2777">
        <v>122.296740855</v>
      </c>
      <c r="F2777">
        <v>73.55</v>
      </c>
      <c r="G2777">
        <v>-55.282145250525502</v>
      </c>
      <c r="H2777">
        <v>-20.089675124634802</v>
      </c>
      <c r="I2777">
        <v>-43.817753355488001</v>
      </c>
      <c r="J2777">
        <v>-8.0509618979765101</v>
      </c>
      <c r="M2777">
        <v>27.1145878245914</v>
      </c>
      <c r="O2777">
        <v>48.198504418762703</v>
      </c>
      <c r="P2777">
        <v>1.44827586206897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Row],[Ticker]],[1]!Table2[[Symbol]:[Industry]],2,FALSE),"-")</f>
        <v>-</v>
      </c>
      <c r="D2778" t="s">
        <v>46</v>
      </c>
      <c r="E2778">
        <v>121.86275000000001</v>
      </c>
      <c r="F2778">
        <v>65.5</v>
      </c>
      <c r="G2778">
        <v>-68.191734169543693</v>
      </c>
      <c r="H2778">
        <v>-15.957107403118901</v>
      </c>
      <c r="I2778">
        <v>-36.777112091745401</v>
      </c>
      <c r="J2778">
        <v>-5.76331165181674</v>
      </c>
      <c r="K2778">
        <v>60.343237472241697</v>
      </c>
      <c r="L2778">
        <v>95.435196420065395</v>
      </c>
      <c r="M2778">
        <v>41.615943960592503</v>
      </c>
      <c r="N2778">
        <v>0.75123632240107197</v>
      </c>
      <c r="O2778">
        <v>81.832061068702203</v>
      </c>
      <c r="P2778">
        <v>142.59259259259201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Row],[Ticker]],[1]!Table2[[Symbol]:[Industry]],2,FALSE),"-")</f>
        <v>-</v>
      </c>
      <c r="E2779">
        <v>121.808212215</v>
      </c>
      <c r="F2779">
        <v>1119.8499999999999</v>
      </c>
      <c r="G2779">
        <v>173.07447503930399</v>
      </c>
      <c r="H2779">
        <v>17.4103271379342</v>
      </c>
      <c r="I2779">
        <v>106.467987240699</v>
      </c>
      <c r="J2779">
        <v>-4.2999850098956802</v>
      </c>
      <c r="K2779">
        <v>980.34338134241102</v>
      </c>
      <c r="L2779">
        <v>730.08184819370297</v>
      </c>
      <c r="M2779">
        <v>57.438603218111503</v>
      </c>
      <c r="N2779">
        <v>0.201820631097685</v>
      </c>
      <c r="O2779">
        <v>7.1572085547171502</v>
      </c>
      <c r="P2779">
        <v>199.385108942654</v>
      </c>
      <c r="Q2779">
        <v>8.5894186268027001E-2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Row],[Ticker]],[1]!Table2[[Symbol]:[Industry]],2,FALSE),"-")</f>
        <v>-</v>
      </c>
      <c r="E2780">
        <v>121.254163068</v>
      </c>
      <c r="F2780">
        <v>33.14</v>
      </c>
      <c r="G2780">
        <v>119.170847578131</v>
      </c>
      <c r="H2780">
        <v>-18.8958021954722</v>
      </c>
      <c r="I2780">
        <v>-16.0977318772042</v>
      </c>
      <c r="J2780">
        <v>-10.5091434470671</v>
      </c>
      <c r="K2780">
        <v>38.592395414534302</v>
      </c>
      <c r="L2780">
        <v>32.553265299363602</v>
      </c>
      <c r="M2780">
        <v>21.195643258661601</v>
      </c>
      <c r="N2780">
        <v>0.77655648041616998</v>
      </c>
      <c r="O2780">
        <v>72.842486421243194</v>
      </c>
      <c r="P2780">
        <v>164.485235434956</v>
      </c>
      <c r="Q2780">
        <v>0.11470495342229001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Row],[Ticker]],[1]!Table2[[Symbol]:[Industry]],2,FALSE),"-")</f>
        <v>-</v>
      </c>
      <c r="E2781">
        <v>121.108</v>
      </c>
      <c r="F2781">
        <v>89.05</v>
      </c>
      <c r="G2781">
        <v>-22.158587119724501</v>
      </c>
      <c r="H2781">
        <v>23.639041010102599</v>
      </c>
      <c r="I2781">
        <v>-10.694195224687</v>
      </c>
      <c r="J2781">
        <v>-7.1194217409370903</v>
      </c>
      <c r="K2781">
        <v>79.070589542483603</v>
      </c>
      <c r="M2781">
        <v>47.001780115477999</v>
      </c>
      <c r="O2781">
        <v>38.405390230207701</v>
      </c>
      <c r="P2781">
        <v>41.349206349206298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Row],[Ticker]],[1]!Table2[[Symbol]:[Industry]],2,FALSE),"-")</f>
        <v>-</v>
      </c>
      <c r="D2782" t="s">
        <v>293</v>
      </c>
      <c r="E2782">
        <v>120.865603791</v>
      </c>
      <c r="F2782">
        <v>64.489999999999995</v>
      </c>
      <c r="G2782">
        <v>-15.4077964140983</v>
      </c>
      <c r="H2782">
        <v>-3.8470606075779399</v>
      </c>
      <c r="I2782">
        <v>-3.3875486104558399</v>
      </c>
      <c r="J2782">
        <v>-1.4925877208339999</v>
      </c>
      <c r="K2782">
        <v>65.534086359427107</v>
      </c>
      <c r="L2782">
        <v>63.418504309833502</v>
      </c>
      <c r="M2782">
        <v>50.830040373879299</v>
      </c>
      <c r="N2782">
        <v>1.00123818567042</v>
      </c>
      <c r="O2782">
        <v>67.374786788649402</v>
      </c>
      <c r="P2782">
        <v>46.568181818181799</v>
      </c>
      <c r="Q2782">
        <v>1.4828492120800001E-3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Row],[Ticker]],[1]!Table2[[Symbol]:[Industry]],2,FALSE),"-")</f>
        <v>-</v>
      </c>
      <c r="D2783" t="s">
        <v>924</v>
      </c>
      <c r="E2783">
        <v>120.78712281999999</v>
      </c>
      <c r="F2783">
        <v>43.16</v>
      </c>
      <c r="G2783">
        <v>-23.4507673637887</v>
      </c>
      <c r="H2783">
        <v>2.5587366990290801</v>
      </c>
      <c r="I2783">
        <v>-4.1511919954889498</v>
      </c>
      <c r="J2783">
        <v>4.7380333672738404</v>
      </c>
      <c r="K2783">
        <v>41.795540652332697</v>
      </c>
      <c r="L2783">
        <v>41.310538479084798</v>
      </c>
      <c r="M2783">
        <v>63.081491974616299</v>
      </c>
      <c r="N2783">
        <v>1.2558844319932101</v>
      </c>
      <c r="O2783">
        <v>30.305838739573598</v>
      </c>
      <c r="P2783">
        <v>25.101449275362299</v>
      </c>
      <c r="Q2783">
        <v>-1.6906136362133999E-2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Row],[Ticker]],[1]!Table2[[Symbol]:[Industry]],2,FALSE),"-")</f>
        <v>-</v>
      </c>
      <c r="D2784" t="s">
        <v>46</v>
      </c>
      <c r="E2784">
        <v>120.74760000000001</v>
      </c>
      <c r="F2784">
        <v>295.95</v>
      </c>
      <c r="G2784">
        <v>15.3261213012441</v>
      </c>
      <c r="H2784">
        <v>3.16335711952512</v>
      </c>
      <c r="I2784">
        <v>26.790513196281601</v>
      </c>
      <c r="J2784">
        <v>8.1096614653157602</v>
      </c>
      <c r="K2784">
        <v>279.714868376222</v>
      </c>
      <c r="M2784">
        <v>57.002476569164003</v>
      </c>
      <c r="N2784">
        <v>0.59280948224893704</v>
      </c>
      <c r="O2784">
        <v>28.873120459536999</v>
      </c>
      <c r="P2784">
        <v>59.112903225806399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Row],[Ticker]],[1]!Table2[[Symbol]:[Industry]],2,FALSE),"-")</f>
        <v>-</v>
      </c>
      <c r="E2785">
        <v>120.70545</v>
      </c>
      <c r="F2785">
        <v>75</v>
      </c>
      <c r="G2785">
        <v>-13.5286790161322</v>
      </c>
      <c r="H2785">
        <v>17.922451148351399</v>
      </c>
      <c r="I2785">
        <v>-2.06428712109469</v>
      </c>
      <c r="J2785">
        <v>7.0629105786609898</v>
      </c>
      <c r="K2785">
        <v>65.090003177218307</v>
      </c>
      <c r="M2785">
        <v>65.862555812116398</v>
      </c>
      <c r="N2785">
        <v>1.14953539611073</v>
      </c>
      <c r="O2785">
        <v>6</v>
      </c>
      <c r="P2785">
        <v>92.307692307692307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Row],[Ticker]],[1]!Table2[[Symbol]:[Industry]],2,FALSE),"-")</f>
        <v>-</v>
      </c>
      <c r="D2786" t="s">
        <v>628</v>
      </c>
      <c r="E2786">
        <v>120.39370769999999</v>
      </c>
      <c r="F2786">
        <v>204.9</v>
      </c>
      <c r="G2786">
        <v>78.589366096649698</v>
      </c>
      <c r="H2786">
        <v>-9.3041939261847499</v>
      </c>
      <c r="I2786">
        <v>0.91646985609404397</v>
      </c>
      <c r="J2786">
        <v>0.73891133039939905</v>
      </c>
      <c r="K2786">
        <v>218.68737222255899</v>
      </c>
      <c r="L2786">
        <v>175.449865988525</v>
      </c>
      <c r="M2786">
        <v>45.941305936170799</v>
      </c>
      <c r="N2786">
        <v>1.40176991150442</v>
      </c>
      <c r="O2786">
        <v>37.140068326012603</v>
      </c>
      <c r="P2786">
        <v>215.230769230769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Row],[Ticker]],[1]!Table2[[Symbol]:[Industry]],2,FALSE),"-")</f>
        <v>-</v>
      </c>
      <c r="D2787" t="s">
        <v>231</v>
      </c>
      <c r="E2787">
        <v>120.26608</v>
      </c>
      <c r="F2787">
        <v>40.479999999999997</v>
      </c>
      <c r="G2787">
        <v>103.820122208076</v>
      </c>
      <c r="H2787">
        <v>39.337396611335897</v>
      </c>
      <c r="I2787">
        <v>2.0466254476502801</v>
      </c>
      <c r="J2787">
        <v>5.97434974125024</v>
      </c>
      <c r="K2787">
        <v>31.647361712347202</v>
      </c>
      <c r="L2787">
        <v>27.270900516866501</v>
      </c>
      <c r="M2787">
        <v>97.596740259369994</v>
      </c>
      <c r="N2787">
        <v>0.87201928062462697</v>
      </c>
      <c r="O2787">
        <v>0</v>
      </c>
      <c r="P2787">
        <v>180.91603053435099</v>
      </c>
      <c r="Q2787">
        <v>5.9113243615349998E-3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Row],[Ticker]],[1]!Table2[[Symbol]:[Industry]],2,FALSE),"-")</f>
        <v>-</v>
      </c>
      <c r="D2788" t="s">
        <v>60</v>
      </c>
      <c r="E2788">
        <v>119.994</v>
      </c>
      <c r="F2788">
        <v>999.95</v>
      </c>
      <c r="G2788">
        <v>2.0361765189318701</v>
      </c>
      <c r="H2788">
        <v>-2.9996451212842299</v>
      </c>
      <c r="I2788">
        <v>-34.153052854019599</v>
      </c>
      <c r="J2788">
        <v>-5.4032701653144599</v>
      </c>
      <c r="K2788">
        <v>952.29135349866704</v>
      </c>
      <c r="L2788">
        <v>901.38050191141303</v>
      </c>
      <c r="M2788">
        <v>56.873953086496201</v>
      </c>
      <c r="N2788">
        <v>1.0871602624179899</v>
      </c>
      <c r="O2788">
        <v>30.306515325766199</v>
      </c>
      <c r="P2788">
        <v>41.036671368124097</v>
      </c>
      <c r="Q2788">
        <v>2.7711688819727E-2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Row],[Ticker]],[1]!Table2[[Symbol]:[Industry]],2,FALSE),"-")</f>
        <v>-</v>
      </c>
      <c r="D2789" t="s">
        <v>413</v>
      </c>
      <c r="E2789">
        <v>119.892440814</v>
      </c>
      <c r="F2789">
        <v>5.38</v>
      </c>
      <c r="G2789">
        <v>32.391430993404803</v>
      </c>
      <c r="H2789">
        <v>-7.0820225978222897</v>
      </c>
      <c r="I2789">
        <v>-10.176981307923599</v>
      </c>
      <c r="J2789">
        <v>-5.3215311952346998</v>
      </c>
      <c r="K2789">
        <v>5.4512763695739004</v>
      </c>
      <c r="L2789">
        <v>5.3029819946274399</v>
      </c>
      <c r="M2789">
        <v>48.1023079901735</v>
      </c>
      <c r="N2789">
        <v>0.889904303434499</v>
      </c>
      <c r="O2789">
        <v>76.208178438661704</v>
      </c>
      <c r="P2789">
        <v>65.538461538461505</v>
      </c>
      <c r="Q2789">
        <v>7.7454894962995999E-2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Row],[Ticker]],[1]!Table2[[Symbol]:[Industry]],2,FALSE),"-")</f>
        <v>-</v>
      </c>
      <c r="D2790" t="s">
        <v>198</v>
      </c>
      <c r="E2790">
        <v>119.8547911</v>
      </c>
      <c r="F2790">
        <v>111.1</v>
      </c>
      <c r="G2790">
        <v>6.8617603873043706E-2</v>
      </c>
      <c r="H2790">
        <v>9.7004445188745496</v>
      </c>
      <c r="I2790">
        <v>-34.368154358910303</v>
      </c>
      <c r="J2790">
        <v>2.3368733498528398</v>
      </c>
      <c r="K2790">
        <v>109.419896579875</v>
      </c>
      <c r="L2790">
        <v>111.206181244169</v>
      </c>
      <c r="M2790">
        <v>54.700694589614301</v>
      </c>
      <c r="N2790">
        <v>1.08119428078429</v>
      </c>
      <c r="O2790">
        <v>52.7452745274527</v>
      </c>
      <c r="P2790">
        <v>38.425118365312699</v>
      </c>
      <c r="Q2790">
        <v>0.135511900881741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Row],[Ticker]],[1]!Table2[[Symbol]:[Industry]],2,FALSE),"-")</f>
        <v>-</v>
      </c>
      <c r="D2791" t="s">
        <v>4462</v>
      </c>
      <c r="E2791">
        <v>119.63343999999999</v>
      </c>
      <c r="F2791">
        <v>284.3</v>
      </c>
      <c r="G2791">
        <v>105.10979751708101</v>
      </c>
      <c r="H2791">
        <v>46.567612438673997</v>
      </c>
      <c r="I2791">
        <v>101.76328180121099</v>
      </c>
      <c r="J2791">
        <v>1.05860442502855</v>
      </c>
      <c r="K2791">
        <v>213.55409016893501</v>
      </c>
      <c r="M2791">
        <v>58.738152661877002</v>
      </c>
      <c r="N2791">
        <v>0.41115196078431299</v>
      </c>
      <c r="O2791">
        <v>16.039395005276099</v>
      </c>
      <c r="P2791">
        <v>187.17171717171701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Row],[Ticker]],[1]!Table2[[Symbol]:[Industry]],2,FALSE),"-")</f>
        <v>-</v>
      </c>
      <c r="E2792">
        <v>119.490967764</v>
      </c>
      <c r="F2792">
        <v>51.24</v>
      </c>
      <c r="G2792">
        <v>98.920135327418905</v>
      </c>
      <c r="H2792">
        <v>-0.600099477166531</v>
      </c>
      <c r="I2792">
        <v>58.966512401456598</v>
      </c>
      <c r="J2792">
        <v>-5.3647722844067802</v>
      </c>
      <c r="K2792">
        <v>49.293867820867597</v>
      </c>
      <c r="L2792">
        <v>37.923390481840698</v>
      </c>
      <c r="M2792">
        <v>41.977878311792097</v>
      </c>
      <c r="N2792">
        <v>0.26671483982321698</v>
      </c>
      <c r="O2792">
        <v>19.4379391100702</v>
      </c>
      <c r="P2792">
        <v>213.20293398532999</v>
      </c>
      <c r="Q2792">
        <v>0.12527476870925999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Row],[Ticker]],[1]!Table2[[Symbol]:[Industry]],2,FALSE),"-")</f>
        <v>-</v>
      </c>
      <c r="D2793" t="s">
        <v>864</v>
      </c>
      <c r="E2793">
        <v>118.6730902</v>
      </c>
      <c r="F2793">
        <v>108.5</v>
      </c>
      <c r="G2793">
        <v>212.117313694903</v>
      </c>
      <c r="H2793">
        <v>4.0547919258535297</v>
      </c>
      <c r="I2793">
        <v>106.356612222064</v>
      </c>
      <c r="J2793">
        <v>3.9780793380279702</v>
      </c>
      <c r="K2793">
        <v>88.708568703751794</v>
      </c>
      <c r="L2793">
        <v>64.1636354713944</v>
      </c>
      <c r="M2793">
        <v>70.557152037670903</v>
      </c>
      <c r="N2793">
        <v>0.41915495667369301</v>
      </c>
      <c r="O2793">
        <v>0.28571428571428897</v>
      </c>
      <c r="P2793">
        <v>247.75641025640999</v>
      </c>
      <c r="Q2793">
        <v>0.118071537019658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Row],[Ticker]],[1]!Table2[[Symbol]:[Industry]],2,FALSE),"-")</f>
        <v>-</v>
      </c>
      <c r="D2794" t="s">
        <v>60</v>
      </c>
      <c r="E2794">
        <v>118.639733952</v>
      </c>
      <c r="F2794">
        <v>23.68</v>
      </c>
      <c r="G2794">
        <v>-25.758616918212201</v>
      </c>
      <c r="H2794">
        <v>0.248594033766077</v>
      </c>
      <c r="I2794">
        <v>-40.614267086682602</v>
      </c>
      <c r="J2794">
        <v>-1.2206176796681301</v>
      </c>
      <c r="K2794">
        <v>23.727665234710699</v>
      </c>
      <c r="L2794">
        <v>25.698111309244599</v>
      </c>
      <c r="M2794">
        <v>49.758094055314203</v>
      </c>
      <c r="N2794">
        <v>1.1972247040072701</v>
      </c>
      <c r="O2794">
        <v>73.986486486486399</v>
      </c>
      <c r="P2794">
        <v>24.6315789473684</v>
      </c>
      <c r="Q2794">
        <v>-0.103807792155983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Row],[Ticker]],[1]!Table2[[Symbol]:[Industry]],2,FALSE),"-")</f>
        <v>-</v>
      </c>
      <c r="D2795" t="s">
        <v>528</v>
      </c>
      <c r="E2795">
        <v>118.4194893</v>
      </c>
      <c r="F2795">
        <v>42.37</v>
      </c>
      <c r="G2795">
        <v>48.844388833317701</v>
      </c>
      <c r="H2795">
        <v>-14.2149962569781</v>
      </c>
      <c r="I2795">
        <v>1.0454428932189701</v>
      </c>
      <c r="J2795">
        <v>-5.8642369711747504</v>
      </c>
      <c r="K2795">
        <v>40.183221156246901</v>
      </c>
      <c r="L2795">
        <v>35.2187485692805</v>
      </c>
      <c r="M2795">
        <v>54.969956988746702</v>
      </c>
      <c r="N2795">
        <v>0.33705500509254599</v>
      </c>
      <c r="O2795">
        <v>23.6960113287703</v>
      </c>
      <c r="P2795">
        <v>80.605285592497793</v>
      </c>
      <c r="Q2795">
        <v>-1.0426925645210001E-3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Row],[Ticker]],[1]!Table2[[Symbol]:[Industry]],2,FALSE),"-")</f>
        <v>-</v>
      </c>
      <c r="D2796" t="s">
        <v>46</v>
      </c>
      <c r="E2796">
        <v>118.14569894</v>
      </c>
      <c r="F2796">
        <v>16.010000000000002</v>
      </c>
      <c r="G2796">
        <v>181.57398148126501</v>
      </c>
      <c r="H2796">
        <v>33.418533711705798</v>
      </c>
      <c r="I2796">
        <v>30.0406358197415</v>
      </c>
      <c r="J2796">
        <v>-10.0940351514627</v>
      </c>
      <c r="K2796">
        <v>13.984758936157499</v>
      </c>
      <c r="L2796">
        <v>10.118695186474801</v>
      </c>
      <c r="M2796">
        <v>35.339470107150497</v>
      </c>
      <c r="N2796">
        <v>0.40455368814780901</v>
      </c>
      <c r="O2796">
        <v>22.735790131167999</v>
      </c>
      <c r="Q2796">
        <v>7.9671067332046999E-2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Row],[Ticker]],[1]!Table2[[Symbol]:[Industry]],2,FALSE),"-")</f>
        <v>-</v>
      </c>
      <c r="E2797">
        <v>117.78</v>
      </c>
      <c r="F2797">
        <v>78</v>
      </c>
      <c r="G2797">
        <v>-31.7651793578957</v>
      </c>
      <c r="H2797">
        <v>-5.2225110181160703</v>
      </c>
      <c r="I2797">
        <v>-44.891085057639998</v>
      </c>
      <c r="J2797">
        <v>3.8502611896338399</v>
      </c>
      <c r="K2797">
        <v>85.080212162233593</v>
      </c>
      <c r="L2797">
        <v>94.550819866271596</v>
      </c>
      <c r="M2797">
        <v>43.180641740080802</v>
      </c>
      <c r="N2797">
        <v>0.78062478062478002</v>
      </c>
      <c r="O2797">
        <v>88.461538461538396</v>
      </c>
      <c r="P2797">
        <v>7.2312345339565498</v>
      </c>
      <c r="Q2797">
        <v>6.9400652099853993E-2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Row],[Ticker]],[1]!Table2[[Symbol]:[Industry]],2,FALSE),"-")</f>
        <v>-</v>
      </c>
      <c r="D2798" t="s">
        <v>57</v>
      </c>
      <c r="E2798">
        <v>117.56865992500001</v>
      </c>
      <c r="F2798">
        <v>14.65</v>
      </c>
      <c r="G2798">
        <v>-25.484756408511899</v>
      </c>
      <c r="H2798">
        <v>-6.3389619557896104</v>
      </c>
      <c r="I2798">
        <v>-63.388567262966703</v>
      </c>
      <c r="J2798">
        <v>-6.4343470514516401</v>
      </c>
      <c r="K2798">
        <v>15.031317351927701</v>
      </c>
      <c r="L2798">
        <v>17.087355113651</v>
      </c>
      <c r="M2798">
        <v>68.821503818803606</v>
      </c>
      <c r="N2798">
        <v>0.496673594966208</v>
      </c>
      <c r="O2798">
        <v>112.286689419795</v>
      </c>
      <c r="P2798">
        <v>19.396903015484899</v>
      </c>
      <c r="Q2798">
        <v>1.9039719852462E-2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Row],[Ticker]],[1]!Table2[[Symbol]:[Industry]],2,FALSE),"-")</f>
        <v>-</v>
      </c>
      <c r="D2799" t="s">
        <v>628</v>
      </c>
      <c r="E2799">
        <v>117.366249</v>
      </c>
      <c r="F2799">
        <v>35.53</v>
      </c>
      <c r="G2799">
        <v>24.559854419367301</v>
      </c>
      <c r="H2799">
        <v>-0.857280265188611</v>
      </c>
      <c r="I2799">
        <v>58.894589287530799</v>
      </c>
      <c r="J2799">
        <v>5.9425312399016699</v>
      </c>
      <c r="K2799">
        <v>34.012947723284498</v>
      </c>
      <c r="L2799">
        <v>29.400527701143002</v>
      </c>
      <c r="M2799">
        <v>69.314823811949196</v>
      </c>
      <c r="N2799">
        <v>0.50685324239756202</v>
      </c>
      <c r="O2799">
        <v>18.772867998874101</v>
      </c>
      <c r="P2799">
        <v>95.219780219780205</v>
      </c>
      <c r="Q2799">
        <v>0.113641657597611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Row],[Ticker]],[1]!Table2[[Symbol]:[Industry]],2,FALSE),"-")</f>
        <v>-</v>
      </c>
      <c r="D2800" t="s">
        <v>133</v>
      </c>
      <c r="E2800">
        <v>117.04</v>
      </c>
      <c r="F2800">
        <v>41.8</v>
      </c>
      <c r="G2800">
        <v>0.93441936910026502</v>
      </c>
      <c r="H2800">
        <v>11.3961838672454</v>
      </c>
      <c r="I2800">
        <v>-36.583744348698403</v>
      </c>
      <c r="J2800">
        <v>5.86441945244359</v>
      </c>
      <c r="K2800">
        <v>41.768299676792601</v>
      </c>
      <c r="L2800">
        <v>38.822084063711401</v>
      </c>
      <c r="M2800">
        <v>43.414305013295298</v>
      </c>
      <c r="N2800">
        <v>0.81560880405601799</v>
      </c>
      <c r="O2800">
        <v>62.918660287081302</v>
      </c>
      <c r="P2800">
        <v>48.9665003563791</v>
      </c>
      <c r="Q2800">
        <v>7.4005713418930003E-2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Row],[Ticker]],[1]!Table2[[Symbol]:[Industry]],2,FALSE),"-")</f>
        <v>-</v>
      </c>
      <c r="D2801" t="s">
        <v>548</v>
      </c>
      <c r="E2801">
        <v>116.99844</v>
      </c>
      <c r="F2801">
        <v>101.35</v>
      </c>
      <c r="G2801">
        <v>-26.241518579495601</v>
      </c>
      <c r="H2801">
        <v>-2.9826124488821599</v>
      </c>
      <c r="I2801">
        <v>-23.5399357020064</v>
      </c>
      <c r="J2801">
        <v>-1.65199000262005</v>
      </c>
      <c r="K2801">
        <v>102.670629565079</v>
      </c>
      <c r="L2801">
        <v>102.7954022375</v>
      </c>
      <c r="M2801">
        <v>51.758537332206203</v>
      </c>
      <c r="N2801">
        <v>0.59834798417808599</v>
      </c>
      <c r="O2801">
        <v>31.672422298963902</v>
      </c>
      <c r="P2801">
        <v>24.3558282208588</v>
      </c>
      <c r="Q2801">
        <v>-6.9213397121679995E-2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Row],[Ticker]],[1]!Table2[[Symbol]:[Industry]],2,FALSE),"-")</f>
        <v>-</v>
      </c>
      <c r="D2802" t="s">
        <v>3942</v>
      </c>
      <c r="E2802">
        <v>116.9345625</v>
      </c>
      <c r="F2802">
        <v>185.5</v>
      </c>
      <c r="G2802">
        <v>-3.6254487181650599</v>
      </c>
      <c r="H2802">
        <v>-15.8643079970351</v>
      </c>
      <c r="I2802">
        <v>8.7380351402548797</v>
      </c>
      <c r="J2802">
        <v>2.2315106293677802</v>
      </c>
      <c r="K2802">
        <v>174.60715340052499</v>
      </c>
      <c r="L2802">
        <v>146.49515683113501</v>
      </c>
      <c r="M2802">
        <v>48.376015099872603</v>
      </c>
      <c r="N2802">
        <v>0.90070141658643899</v>
      </c>
      <c r="O2802">
        <v>31.725067385444699</v>
      </c>
      <c r="P2802">
        <v>76.079734219269099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Row],[Ticker]],[1]!Table2[[Symbol]:[Industry]],2,FALSE),"-")</f>
        <v>-</v>
      </c>
      <c r="D2803" t="s">
        <v>368</v>
      </c>
      <c r="E2803">
        <v>116.8221794</v>
      </c>
      <c r="F2803">
        <v>115.81</v>
      </c>
      <c r="G2803">
        <v>-23.5966649454788</v>
      </c>
      <c r="H2803">
        <v>-4.4310101508576203</v>
      </c>
      <c r="I2803">
        <v>-30.528804804089901</v>
      </c>
      <c r="J2803">
        <v>2.9165648415296199</v>
      </c>
      <c r="K2803">
        <v>117.100136550491</v>
      </c>
      <c r="L2803">
        <v>120.705871916992</v>
      </c>
      <c r="M2803">
        <v>59.470380890548903</v>
      </c>
      <c r="N2803">
        <v>0.37632981366762402</v>
      </c>
      <c r="O2803">
        <v>47.526120369570798</v>
      </c>
      <c r="P2803">
        <v>23.202127659574401</v>
      </c>
      <c r="Q2803">
        <v>0.112013911167489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Row],[Ticker]],[1]!Table2[[Symbol]:[Industry]],2,FALSE),"-")</f>
        <v>-</v>
      </c>
      <c r="D2804" t="s">
        <v>513</v>
      </c>
      <c r="E2804">
        <v>116.740067169</v>
      </c>
      <c r="F2804">
        <v>129.81</v>
      </c>
      <c r="G2804">
        <v>105.700089957239</v>
      </c>
      <c r="H2804">
        <v>-2.4372493054766502</v>
      </c>
      <c r="I2804">
        <v>-1.9679811387475099</v>
      </c>
      <c r="J2804">
        <v>-0.33267660291200002</v>
      </c>
      <c r="K2804">
        <v>122.71672986805</v>
      </c>
      <c r="L2804">
        <v>103.59087204704799</v>
      </c>
      <c r="M2804">
        <v>46.569607108558898</v>
      </c>
      <c r="N2804">
        <v>1.53753781760341</v>
      </c>
      <c r="O2804">
        <v>27.1473692319544</v>
      </c>
      <c r="P2804">
        <v>144.69368520263899</v>
      </c>
      <c r="Q2804">
        <v>7.3893568664533005E-2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Row],[Ticker]],[1]!Table2[[Symbol]:[Industry]],2,FALSE),"-")</f>
        <v>-</v>
      </c>
      <c r="D2805" t="s">
        <v>258</v>
      </c>
      <c r="E2805">
        <v>116.58</v>
      </c>
      <c r="F2805">
        <v>116</v>
      </c>
      <c r="G2805">
        <v>43.032431790080402</v>
      </c>
      <c r="H2805">
        <v>-2.5395304184688001</v>
      </c>
      <c r="I2805">
        <v>-11.7351308972016</v>
      </c>
      <c r="J2805">
        <v>2.4758265689357501</v>
      </c>
      <c r="K2805">
        <v>108.030461541612</v>
      </c>
      <c r="L2805">
        <v>106.92919235228599</v>
      </c>
      <c r="M2805">
        <v>68.690944584660002</v>
      </c>
      <c r="N2805">
        <v>0.69613152804642098</v>
      </c>
      <c r="O2805">
        <v>31.939655172413701</v>
      </c>
      <c r="P2805">
        <v>78.461538461538396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Row],[Ticker]],[1]!Table2[[Symbol]:[Industry]],2,FALSE),"-")</f>
        <v>-</v>
      </c>
      <c r="D2806" t="s">
        <v>40</v>
      </c>
      <c r="E2806">
        <v>116.5143875</v>
      </c>
      <c r="F2806">
        <v>440.3</v>
      </c>
      <c r="G2806">
        <v>81.345978625651995</v>
      </c>
      <c r="H2806">
        <v>-6.2608953564261602</v>
      </c>
      <c r="I2806">
        <v>23.5911106092002</v>
      </c>
      <c r="J2806">
        <v>-9.3724779061462797</v>
      </c>
      <c r="K2806">
        <v>440.322021159727</v>
      </c>
      <c r="L2806">
        <v>392.48961312172401</v>
      </c>
      <c r="M2806">
        <v>42.866373666702998</v>
      </c>
      <c r="N2806">
        <v>0.68660616672740304</v>
      </c>
      <c r="O2806">
        <v>19.4072223483988</v>
      </c>
      <c r="P2806">
        <v>104.55284552845499</v>
      </c>
      <c r="Q2806">
        <v>8.1553165190719007E-2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Row],[Ticker]],[1]!Table2[[Symbol]:[Industry]],2,FALSE),"-")</f>
        <v>-</v>
      </c>
      <c r="D2807" t="s">
        <v>133</v>
      </c>
      <c r="E2807">
        <v>116.406284895</v>
      </c>
      <c r="F2807">
        <v>157.65</v>
      </c>
      <c r="G2807">
        <v>83.749326123298601</v>
      </c>
      <c r="H2807">
        <v>15.971190967501</v>
      </c>
      <c r="I2807">
        <v>-7.63780950236238</v>
      </c>
      <c r="J2807">
        <v>13.2533288621179</v>
      </c>
      <c r="K2807">
        <v>135.715182279754</v>
      </c>
      <c r="L2807">
        <v>125.879232848336</v>
      </c>
      <c r="M2807">
        <v>81.727140545232103</v>
      </c>
      <c r="N2807">
        <v>0.94668375673717597</v>
      </c>
      <c r="O2807">
        <v>21.630193466539801</v>
      </c>
      <c r="P2807">
        <v>128.31281679942001</v>
      </c>
      <c r="Q2807">
        <v>5.9459975701353002E-2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Row],[Ticker]],[1]!Table2[[Symbol]:[Industry]],2,FALSE),"-")</f>
        <v>-</v>
      </c>
      <c r="D2808" t="s">
        <v>95</v>
      </c>
      <c r="E2808">
        <v>116.322890379999</v>
      </c>
      <c r="F2808">
        <v>54.98</v>
      </c>
      <c r="G2808">
        <v>-26.310633903350201</v>
      </c>
      <c r="H2808">
        <v>-4.6575296067804803</v>
      </c>
      <c r="I2808">
        <v>-0.25682975320644202</v>
      </c>
      <c r="J2808">
        <v>-5.3702372898842201</v>
      </c>
      <c r="K2808">
        <v>58.633282301352203</v>
      </c>
      <c r="L2808">
        <v>60.031262305081903</v>
      </c>
      <c r="M2808">
        <v>42.596321611231801</v>
      </c>
      <c r="N2808">
        <v>1.29543677416323</v>
      </c>
      <c r="O2808">
        <v>86.358675882138897</v>
      </c>
      <c r="P2808">
        <v>31.5311004784689</v>
      </c>
      <c r="Q2808">
        <v>5.5257961596241002E-2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Row],[Ticker]],[1]!Table2[[Symbol]:[Industry]],2,FALSE),"-")</f>
        <v>-</v>
      </c>
      <c r="D2809" t="s">
        <v>548</v>
      </c>
      <c r="E2809">
        <v>116.28415099999999</v>
      </c>
      <c r="F2809">
        <v>2878</v>
      </c>
      <c r="G2809">
        <v>66.843728512757096</v>
      </c>
      <c r="H2809">
        <v>-0.97929021619319601</v>
      </c>
      <c r="I2809">
        <v>-16.503511784495799</v>
      </c>
      <c r="J2809">
        <v>3.0373537966157702</v>
      </c>
      <c r="K2809">
        <v>2838.1924504930398</v>
      </c>
      <c r="L2809">
        <v>2592.5983819154699</v>
      </c>
      <c r="M2809">
        <v>57.937168481331199</v>
      </c>
      <c r="N2809">
        <v>1.11067534708604</v>
      </c>
      <c r="O2809">
        <v>16.052814454482199</v>
      </c>
      <c r="P2809">
        <v>101.258741258741</v>
      </c>
      <c r="Q2809">
        <v>0.12779520792615201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Row],[Ticker]],[1]!Table2[[Symbol]:[Industry]],2,FALSE),"-")</f>
        <v>-</v>
      </c>
      <c r="D2810" t="s">
        <v>628</v>
      </c>
      <c r="E2810">
        <v>116.1272</v>
      </c>
      <c r="F2810">
        <v>49.84</v>
      </c>
      <c r="G2810">
        <v>-22.042851476571901</v>
      </c>
      <c r="H2810">
        <v>-2.3000984501728898</v>
      </c>
      <c r="I2810">
        <v>-27.713374875445599</v>
      </c>
      <c r="J2810">
        <v>5.6463965623670198</v>
      </c>
      <c r="K2810">
        <v>50.680103578608197</v>
      </c>
      <c r="L2810">
        <v>50.718338416725999</v>
      </c>
      <c r="M2810">
        <v>43.8157298086482</v>
      </c>
      <c r="N2810">
        <v>1.1476564840299299</v>
      </c>
      <c r="O2810">
        <v>37.640449438202197</v>
      </c>
      <c r="P2810">
        <v>21.265206812652</v>
      </c>
      <c r="Q2810">
        <v>-1.6602235048610001E-2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Row],[Ticker]],[1]!Table2[[Symbol]:[Industry]],2,FALSE),"-")</f>
        <v>-</v>
      </c>
      <c r="D2811" t="s">
        <v>95</v>
      </c>
      <c r="E2811">
        <v>115.9079926</v>
      </c>
      <c r="F2811">
        <v>6.04</v>
      </c>
      <c r="G2811">
        <v>145.76143816872101</v>
      </c>
      <c r="H2811">
        <v>44.289434980640401</v>
      </c>
      <c r="I2811">
        <v>15.046231109966801</v>
      </c>
      <c r="J2811">
        <v>20.9977348598111</v>
      </c>
      <c r="K2811">
        <v>4.8146256873127804</v>
      </c>
      <c r="L2811">
        <v>4.5284177110589701</v>
      </c>
      <c r="M2811">
        <v>82.591821989538502</v>
      </c>
      <c r="N2811">
        <v>2.4932139452370299</v>
      </c>
      <c r="O2811">
        <v>8.1125827814569593</v>
      </c>
      <c r="P2811">
        <v>172.07207207207199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Row],[Ticker]],[1]!Table2[[Symbol]:[Industry]],2,FALSE),"-")</f>
        <v>-</v>
      </c>
      <c r="E2812">
        <v>115.78266050000001</v>
      </c>
      <c r="F2812">
        <v>32.630000000000003</v>
      </c>
      <c r="G2812">
        <v>-45.742732668782303</v>
      </c>
      <c r="H2812">
        <v>-14.2895304184688</v>
      </c>
      <c r="I2812">
        <v>-19.881166338929699</v>
      </c>
      <c r="J2812">
        <v>-9.6206627663015993</v>
      </c>
      <c r="K2812">
        <v>33.415004234351201</v>
      </c>
      <c r="L2812">
        <v>33.814632715946402</v>
      </c>
      <c r="M2812">
        <v>54.865156375506601</v>
      </c>
      <c r="N2812">
        <v>0.91960088104666404</v>
      </c>
      <c r="O2812">
        <v>60.190009193993198</v>
      </c>
      <c r="P2812">
        <v>30.415667466027099</v>
      </c>
      <c r="Q2812">
        <v>5.6035555338682999E-2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Row],[Ticker]],[1]!Table2[[Symbol]:[Industry]],2,FALSE),"-")</f>
        <v>-</v>
      </c>
      <c r="D2813" t="s">
        <v>924</v>
      </c>
      <c r="E2813">
        <v>115.7209295</v>
      </c>
      <c r="F2813">
        <v>228.35</v>
      </c>
      <c r="G2813">
        <v>-7.84909544181179</v>
      </c>
      <c r="H2813">
        <v>-16.924753973539602</v>
      </c>
      <c r="I2813">
        <v>-38.729575341645997</v>
      </c>
      <c r="J2813">
        <v>5.2147964711855703</v>
      </c>
      <c r="K2813">
        <v>239.25212050919299</v>
      </c>
      <c r="L2813">
        <v>247.330596517907</v>
      </c>
      <c r="M2813">
        <v>51.2556872202139</v>
      </c>
      <c r="N2813">
        <v>1.6813146055733199</v>
      </c>
      <c r="O2813">
        <v>54.324501861178</v>
      </c>
      <c r="P2813">
        <v>23.099730458221</v>
      </c>
      <c r="Q2813">
        <v>3.9543581380585002E-2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Row],[Ticker]],[1]!Table2[[Symbol]:[Industry]],2,FALSE),"-")</f>
        <v>-</v>
      </c>
      <c r="D2814" t="s">
        <v>60</v>
      </c>
      <c r="E2814">
        <v>115.47854214</v>
      </c>
      <c r="F2814">
        <v>179.4</v>
      </c>
      <c r="G2814">
        <v>35.690449715938101</v>
      </c>
      <c r="H2814">
        <v>-4.3847685137068897</v>
      </c>
      <c r="I2814">
        <v>76.5137579916872</v>
      </c>
      <c r="J2814">
        <v>4.8880555423648602</v>
      </c>
      <c r="K2814">
        <v>140.79376954638701</v>
      </c>
      <c r="L2814">
        <v>109.964930645954</v>
      </c>
      <c r="M2814">
        <v>64.240217883502396</v>
      </c>
      <c r="N2814">
        <v>0.61798298850597899</v>
      </c>
      <c r="O2814">
        <v>10.9253065774804</v>
      </c>
      <c r="P2814">
        <v>140.805369127516</v>
      </c>
      <c r="Q2814">
        <v>1.3699871047086001E-2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Row],[Ticker]],[1]!Table2[[Symbol]:[Industry]],2,FALSE),"-")</f>
        <v>-</v>
      </c>
      <c r="D2815" t="s">
        <v>686</v>
      </c>
      <c r="E2815">
        <v>115.32</v>
      </c>
      <c r="F2815">
        <v>24.8</v>
      </c>
      <c r="G2815">
        <v>-29.999954291699702</v>
      </c>
      <c r="H2815">
        <v>9.6853123488267805</v>
      </c>
      <c r="I2815">
        <v>-46.052899428562299</v>
      </c>
      <c r="J2815">
        <v>-0.58806013615332897</v>
      </c>
      <c r="K2815">
        <v>24.284256363482999</v>
      </c>
      <c r="L2815">
        <v>26.084193097256701</v>
      </c>
      <c r="M2815">
        <v>38.261455665251802</v>
      </c>
      <c r="N2815">
        <v>0.97343227444114</v>
      </c>
      <c r="O2815">
        <v>64.919354838709594</v>
      </c>
      <c r="P2815">
        <v>30.5263157894736</v>
      </c>
      <c r="Q2815">
        <v>-0.101060867114858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Row],[Ticker]],[1]!Table2[[Symbol]:[Industry]],2,FALSE),"-")</f>
        <v>-</v>
      </c>
      <c r="D2816" t="s">
        <v>413</v>
      </c>
      <c r="E2816">
        <v>115.2192</v>
      </c>
      <c r="F2816">
        <v>300.05</v>
      </c>
      <c r="G2816">
        <v>95.128480487793595</v>
      </c>
      <c r="H2816">
        <v>-14.166684228975599</v>
      </c>
      <c r="I2816">
        <v>27.830885904193199</v>
      </c>
      <c r="J2816">
        <v>4.0082611756006301</v>
      </c>
      <c r="K2816">
        <v>297.97336778304401</v>
      </c>
      <c r="L2816">
        <v>259.27059144484599</v>
      </c>
      <c r="M2816">
        <v>59.084095514551898</v>
      </c>
      <c r="N2816">
        <v>0.45874641060201399</v>
      </c>
      <c r="O2816">
        <v>26.312281286452201</v>
      </c>
      <c r="P2816">
        <v>131.69884169884099</v>
      </c>
      <c r="Q2816">
        <v>0.118149221584589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Row],[Ticker]],[1]!Table2[[Symbol]:[Industry]],2,FALSE),"-")</f>
        <v>-</v>
      </c>
      <c r="D2817" t="s">
        <v>130</v>
      </c>
      <c r="E2817">
        <v>115.1226951</v>
      </c>
      <c r="F2817">
        <v>58.15</v>
      </c>
      <c r="G2817">
        <v>-7.63716451559515</v>
      </c>
      <c r="H2817">
        <v>-5.6124040766025702</v>
      </c>
      <c r="I2817">
        <v>-38.1312024304763</v>
      </c>
      <c r="J2817">
        <v>-2.3203089850454899</v>
      </c>
      <c r="K2817">
        <v>61.2366885287299</v>
      </c>
      <c r="L2817">
        <v>61.729021764010099</v>
      </c>
      <c r="M2817">
        <v>32.750460586296299</v>
      </c>
      <c r="N2817">
        <v>0.74468278886944805</v>
      </c>
      <c r="O2817">
        <v>62.080825451418697</v>
      </c>
      <c r="P2817">
        <v>26.002166847237199</v>
      </c>
      <c r="Q2817">
        <v>0.11060021903084299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Row],[Ticker]],[1]!Table2[[Symbol]:[Industry]],2,FALSE),"-")</f>
        <v>-</v>
      </c>
      <c r="D2818" t="s">
        <v>393</v>
      </c>
      <c r="E2818">
        <v>115.09770725</v>
      </c>
      <c r="F2818">
        <v>31.7</v>
      </c>
      <c r="G2818">
        <v>90.219420741458407</v>
      </c>
      <c r="H2818">
        <v>2.8792495195418999</v>
      </c>
      <c r="I2818">
        <v>33.770729393468798</v>
      </c>
      <c r="J2818">
        <v>2.59358709571526</v>
      </c>
      <c r="K2818">
        <v>29.813920797158101</v>
      </c>
      <c r="L2818">
        <v>23.639632548369701</v>
      </c>
      <c r="M2818">
        <v>50.214061435541701</v>
      </c>
      <c r="N2818">
        <v>0.75121669793016299</v>
      </c>
      <c r="O2818">
        <v>15.173501577287</v>
      </c>
      <c r="P2818">
        <v>134.81481481481401</v>
      </c>
      <c r="Q2818">
        <v>9.6629942914932002E-2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Row],[Ticker]],[1]!Table2[[Symbol]:[Industry]],2,FALSE),"-")</f>
        <v>-</v>
      </c>
      <c r="E2819">
        <v>114.94953</v>
      </c>
      <c r="F2819">
        <v>66.87</v>
      </c>
      <c r="G2819">
        <v>-41.396348189064497</v>
      </c>
      <c r="H2819">
        <v>-11.9582839756685</v>
      </c>
      <c r="I2819">
        <v>-29.931956294027</v>
      </c>
      <c r="J2819">
        <v>-3.8022651401888399</v>
      </c>
      <c r="M2819">
        <v>23.812484877759498</v>
      </c>
      <c r="O2819">
        <v>24.719605204127401</v>
      </c>
      <c r="P2819">
        <v>0.49594229035165799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Row],[Ticker]],[1]!Table2[[Symbol]:[Industry]],2,FALSE),"-")</f>
        <v>-</v>
      </c>
      <c r="E2820">
        <v>114.92</v>
      </c>
      <c r="F2820">
        <v>169</v>
      </c>
      <c r="G2820">
        <v>-19.009046601762901</v>
      </c>
      <c r="H2820">
        <v>-19.303034327495102</v>
      </c>
      <c r="I2820">
        <v>-7.5446547067254297</v>
      </c>
      <c r="J2820">
        <v>-2.7316769048947198</v>
      </c>
      <c r="M2820">
        <v>40.9031397768426</v>
      </c>
      <c r="O2820">
        <v>50.295857988165601</v>
      </c>
      <c r="P2820">
        <v>19.056005635787201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Row],[Ticker]],[1]!Table2[[Symbol]:[Industry]],2,FALSE),"-")</f>
        <v>-</v>
      </c>
      <c r="E2821">
        <v>114.64779312</v>
      </c>
      <c r="F2821">
        <v>176.4</v>
      </c>
      <c r="G2821">
        <v>423.05093570113399</v>
      </c>
      <c r="H2821">
        <v>11.0909649658653</v>
      </c>
      <c r="I2821">
        <v>46.988620377008303</v>
      </c>
      <c r="J2821">
        <v>-7.4431333244132896</v>
      </c>
      <c r="K2821">
        <v>167.068465510095</v>
      </c>
      <c r="L2821">
        <v>134.65864204980801</v>
      </c>
      <c r="M2821">
        <v>57.530425940440701</v>
      </c>
      <c r="N2821">
        <v>0.66861808081847096</v>
      </c>
      <c r="O2821">
        <v>41.751700680272101</v>
      </c>
      <c r="P2821">
        <v>489.96655518394601</v>
      </c>
      <c r="Q2821">
        <v>0.159275958247897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Row],[Ticker]],[1]!Table2[[Symbol]:[Industry]],2,FALSE),"-")</f>
        <v>-</v>
      </c>
      <c r="D2822" t="s">
        <v>413</v>
      </c>
      <c r="E2822">
        <v>114.460122392</v>
      </c>
      <c r="F2822">
        <v>9.9700000000000006</v>
      </c>
      <c r="G2822">
        <v>357.66994862092099</v>
      </c>
      <c r="H2822">
        <v>18.664990715827599</v>
      </c>
      <c r="I2822">
        <v>138.19944327087501</v>
      </c>
      <c r="J2822">
        <v>-0.32726514018883801</v>
      </c>
      <c r="K2822">
        <v>8.4196711427752309</v>
      </c>
      <c r="L2822">
        <v>5.5254569072845099</v>
      </c>
      <c r="M2822">
        <v>60.728811743853903</v>
      </c>
      <c r="N2822">
        <v>0.87758125314434798</v>
      </c>
      <c r="O2822">
        <v>4.0120361083249598</v>
      </c>
      <c r="P2822">
        <v>424.73684210526301</v>
      </c>
      <c r="Q2822">
        <v>0.125893248594493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Row],[Ticker]],[1]!Table2[[Symbol]:[Industry]],2,FALSE),"-")</f>
        <v>-</v>
      </c>
      <c r="D2823" t="s">
        <v>1574</v>
      </c>
      <c r="E2823">
        <v>114.28516</v>
      </c>
      <c r="F2823">
        <v>1058</v>
      </c>
      <c r="G2823">
        <v>3.5053170168951402</v>
      </c>
      <c r="H2823">
        <v>2.8261731804293899</v>
      </c>
      <c r="I2823">
        <v>-10.9730889966785</v>
      </c>
      <c r="J2823">
        <v>2.0354609580023699</v>
      </c>
      <c r="K2823">
        <v>978.00526351731696</v>
      </c>
      <c r="L2823">
        <v>955.24565310082198</v>
      </c>
      <c r="M2823">
        <v>66.268209518927804</v>
      </c>
      <c r="N2823">
        <v>2.2653327533710299</v>
      </c>
      <c r="O2823">
        <v>10.5812854442344</v>
      </c>
      <c r="P2823">
        <v>30.6172839506172</v>
      </c>
      <c r="Q2823">
        <v>6.7752200063993004E-2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Row],[Ticker]],[1]!Table2[[Symbol]:[Industry]],2,FALSE),"-")</f>
        <v>-</v>
      </c>
      <c r="D2824" t="s">
        <v>287</v>
      </c>
      <c r="E2824">
        <v>114.102621</v>
      </c>
      <c r="F2824">
        <v>369.3</v>
      </c>
      <c r="G2824">
        <v>-40.844306664285199</v>
      </c>
      <c r="H2824">
        <v>-0.125626415769409</v>
      </c>
      <c r="I2824">
        <v>-14.737811539350901</v>
      </c>
      <c r="J2824">
        <v>-0.19060333260866699</v>
      </c>
      <c r="K2824">
        <v>348.98804891969297</v>
      </c>
      <c r="L2824">
        <v>376.20306377462703</v>
      </c>
      <c r="M2824">
        <v>71.413600227881403</v>
      </c>
      <c r="N2824">
        <v>1.5204421538477899</v>
      </c>
      <c r="O2824">
        <v>24.289195775791999</v>
      </c>
      <c r="P2824">
        <v>15.40625</v>
      </c>
      <c r="Q2824">
        <v>3.8516296094441002E-2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Row],[Ticker]],[1]!Table2[[Symbol]:[Industry]],2,FALSE),"-")</f>
        <v>-</v>
      </c>
      <c r="E2825">
        <v>114.05</v>
      </c>
      <c r="F2825">
        <v>45.62</v>
      </c>
      <c r="G2825">
        <v>132.15962105415599</v>
      </c>
      <c r="H2825">
        <v>-12.523296652235</v>
      </c>
      <c r="I2825">
        <v>54.116720954650198</v>
      </c>
      <c r="J2825">
        <v>-9.2290805639508307</v>
      </c>
      <c r="K2825">
        <v>51.640541487202803</v>
      </c>
      <c r="L2825">
        <v>48.143030740694101</v>
      </c>
      <c r="M2825">
        <v>39.201471762424703</v>
      </c>
      <c r="N2825">
        <v>1.3062200956937799</v>
      </c>
      <c r="O2825">
        <v>103.463393248575</v>
      </c>
      <c r="P2825">
        <v>158.470254957507</v>
      </c>
      <c r="Q2825">
        <v>0.182965264371932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Row],[Ticker]],[1]!Table2[[Symbol]:[Industry]],2,FALSE),"-")</f>
        <v>-</v>
      </c>
      <c r="E2826">
        <v>114.0185</v>
      </c>
      <c r="F2826">
        <v>407.5</v>
      </c>
      <c r="G2826">
        <v>622.08238721694295</v>
      </c>
      <c r="H2826">
        <v>115.833149161837</v>
      </c>
      <c r="I2826">
        <v>129.89850273643199</v>
      </c>
      <c r="J2826">
        <v>19.325838820982199</v>
      </c>
      <c r="K2826">
        <v>239.990278251413</v>
      </c>
      <c r="L2826">
        <v>174.65783278381301</v>
      </c>
      <c r="M2826">
        <v>97.858862297621997</v>
      </c>
      <c r="N2826">
        <v>1.4908302110037399</v>
      </c>
      <c r="O2826">
        <v>0</v>
      </c>
      <c r="P2826">
        <v>829.30444697833502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Row],[Ticker]],[1]!Table2[[Symbol]:[Industry]],2,FALSE),"-")</f>
        <v>-</v>
      </c>
      <c r="D2827" t="s">
        <v>393</v>
      </c>
      <c r="E2827">
        <v>113.79644710999899</v>
      </c>
      <c r="M2827">
        <v>50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Row],[Ticker]],[1]!Table2[[Symbol]:[Industry]],2,FALSE),"-")</f>
        <v>-</v>
      </c>
      <c r="D2828" t="s">
        <v>924</v>
      </c>
      <c r="E2828">
        <v>113.76</v>
      </c>
      <c r="F2828">
        <v>180</v>
      </c>
      <c r="G2828">
        <v>-23.453491046207301</v>
      </c>
      <c r="H2828">
        <v>7.5375520905217805E-2</v>
      </c>
      <c r="I2828">
        <v>-29.131956294026999</v>
      </c>
      <c r="J2828">
        <v>-2.1744796442177199</v>
      </c>
      <c r="K2828">
        <v>176.71618998251199</v>
      </c>
      <c r="L2828">
        <v>180.51694915557101</v>
      </c>
      <c r="M2828">
        <v>53.5080141760563</v>
      </c>
      <c r="N2828">
        <v>1.8314218490896901</v>
      </c>
      <c r="O2828">
        <v>28.8888888888888</v>
      </c>
      <c r="P2828">
        <v>24.956612287400201</v>
      </c>
      <c r="Q2828">
        <v>-9.0976511956639E-2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Row],[Ticker]],[1]!Table2[[Symbol]:[Industry]],2,FALSE),"-")</f>
        <v>-</v>
      </c>
      <c r="D2829" t="s">
        <v>628</v>
      </c>
      <c r="E2829">
        <v>113.73054</v>
      </c>
      <c r="F2829">
        <v>167.3</v>
      </c>
      <c r="G2829">
        <v>-34.974203184574598</v>
      </c>
      <c r="H2829">
        <v>-2.65138162568083</v>
      </c>
      <c r="I2829">
        <v>-68.133970613645602</v>
      </c>
      <c r="J2829">
        <v>-12.316503089478299</v>
      </c>
      <c r="K2829">
        <v>177.41052140600999</v>
      </c>
      <c r="L2829">
        <v>192.80801857360001</v>
      </c>
      <c r="M2829">
        <v>44.691873281642799</v>
      </c>
      <c r="N2829">
        <v>1.3982752106176199</v>
      </c>
      <c r="O2829">
        <v>125.34369396293999</v>
      </c>
      <c r="P2829">
        <v>8.6363636363636402</v>
      </c>
      <c r="Q2829">
        <v>1.9997546873881E-2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Row],[Ticker]],[1]!Table2[[Symbol]:[Industry]],2,FALSE),"-")</f>
        <v>-</v>
      </c>
      <c r="D2830" t="s">
        <v>60</v>
      </c>
      <c r="E2830">
        <v>113.4315</v>
      </c>
      <c r="F2830">
        <v>182</v>
      </c>
      <c r="G2830">
        <v>90.9768541577767</v>
      </c>
      <c r="H2830">
        <v>-11.637515766454101</v>
      </c>
      <c r="I2830">
        <v>16.514277659677099</v>
      </c>
      <c r="J2830">
        <v>-4.3345778793905803</v>
      </c>
      <c r="K2830">
        <v>190.91930128197001</v>
      </c>
      <c r="L2830">
        <v>167.85501609146499</v>
      </c>
      <c r="M2830">
        <v>56.665268279713899</v>
      </c>
      <c r="N2830">
        <v>0.750888911785347</v>
      </c>
      <c r="O2830">
        <v>68.791208791208703</v>
      </c>
      <c r="P2830">
        <v>142.27902023429101</v>
      </c>
      <c r="Q2830">
        <v>1.6102438797618999E-2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Row],[Ticker]],[1]!Table2[[Symbol]:[Industry]],2,FALSE),"-")</f>
        <v>-</v>
      </c>
      <c r="D2831" t="s">
        <v>231</v>
      </c>
      <c r="E2831">
        <v>113.3446288</v>
      </c>
      <c r="F2831">
        <v>111.8</v>
      </c>
      <c r="G2831">
        <v>182.529145102174</v>
      </c>
      <c r="H2831">
        <v>-12.090720894659199</v>
      </c>
      <c r="I2831">
        <v>25.782688809297301</v>
      </c>
      <c r="J2831">
        <v>-9.9767708196166804</v>
      </c>
      <c r="K2831">
        <v>111.067849679533</v>
      </c>
      <c r="L2831">
        <v>86.069005933153903</v>
      </c>
      <c r="M2831">
        <v>34.072501895602599</v>
      </c>
      <c r="N2831">
        <v>0.32276413641385499</v>
      </c>
      <c r="O2831">
        <v>23.810375670840699</v>
      </c>
      <c r="P2831">
        <v>224.52830188679201</v>
      </c>
      <c r="Q2831">
        <v>0.12890565443493299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Row],[Ticker]],[1]!Table2[[Symbol]:[Industry]],2,FALSE),"-")</f>
        <v>-</v>
      </c>
      <c r="D2832" t="s">
        <v>124</v>
      </c>
      <c r="E2832">
        <v>113.32559999999999</v>
      </c>
      <c r="F2832">
        <v>7.36</v>
      </c>
      <c r="G2832">
        <v>-70.341052154300797</v>
      </c>
      <c r="H2832">
        <v>-11.0273242701867</v>
      </c>
      <c r="I2832">
        <v>-49.131956294026999</v>
      </c>
      <c r="J2832">
        <v>-1.51260996777504</v>
      </c>
      <c r="K2832">
        <v>7.8461310111403302</v>
      </c>
      <c r="L2832">
        <v>9.81470234753799</v>
      </c>
      <c r="M2832">
        <v>45.989765800516501</v>
      </c>
      <c r="N2832">
        <v>0.78744184445722798</v>
      </c>
      <c r="O2832">
        <v>92.934782608695599</v>
      </c>
      <c r="P2832">
        <v>5.1428571428571299</v>
      </c>
      <c r="Q2832">
        <v>-6.5330070239214999E-2</v>
      </c>
    </row>
    <row r="2833" spans="1:17" hidden="1" x14ac:dyDescent="0.3">
      <c r="A2833" t="s">
        <v>5829</v>
      </c>
      <c r="B2833" t="s">
        <v>5830</v>
      </c>
      <c r="C2833" t="str">
        <f>IFERROR(VLOOKUP(Table1[[#This Row],[Ticker]],[1]!Table2[[Symbol]:[Industry]],2,FALSE),"-")</f>
        <v>-</v>
      </c>
      <c r="D2833" t="s">
        <v>1435</v>
      </c>
      <c r="E2833">
        <v>112.5345816</v>
      </c>
      <c r="F2833">
        <v>118.44</v>
      </c>
      <c r="G2833">
        <v>-1.96417721043686</v>
      </c>
      <c r="H2833">
        <v>-0.84485553741475705</v>
      </c>
      <c r="I2833">
        <v>-10.814621454953</v>
      </c>
      <c r="J2833">
        <v>2.7147654274967401</v>
      </c>
      <c r="K2833">
        <v>114.14506464487501</v>
      </c>
      <c r="L2833">
        <v>109.995583987389</v>
      </c>
      <c r="M2833">
        <v>57.115813923327501</v>
      </c>
      <c r="N2833">
        <v>0.29951411204779999</v>
      </c>
      <c r="O2833">
        <v>17.1479229989868</v>
      </c>
      <c r="P2833">
        <v>27.560581583198701</v>
      </c>
      <c r="Q2833">
        <v>-1.1693580379273E-2</v>
      </c>
    </row>
    <row r="2834" spans="1:17" hidden="1" x14ac:dyDescent="0.3">
      <c r="A2834" t="s">
        <v>5831</v>
      </c>
      <c r="B2834" t="s">
        <v>5832</v>
      </c>
      <c r="C2834" t="str">
        <f>IFERROR(VLOOKUP(Table1[[#This Row],[Ticker]],[1]!Table2[[Symbol]:[Industry]],2,FALSE),"-")</f>
        <v>-</v>
      </c>
      <c r="D2834" t="s">
        <v>258</v>
      </c>
      <c r="E2834">
        <v>112.532205375</v>
      </c>
      <c r="F2834">
        <v>1458.75</v>
      </c>
      <c r="G2834">
        <v>71.727650104252206</v>
      </c>
      <c r="H2834">
        <v>-8.1137919826523408</v>
      </c>
      <c r="I2834">
        <v>-16.0350247760428</v>
      </c>
      <c r="J2834">
        <v>-3.6807597638447498</v>
      </c>
      <c r="K2834">
        <v>1451.37755054997</v>
      </c>
      <c r="L2834">
        <v>1323.69683973056</v>
      </c>
      <c r="M2834">
        <v>43.804678409875102</v>
      </c>
      <c r="N2834">
        <v>1.3824451410658301</v>
      </c>
      <c r="O2834">
        <v>29.271636675235602</v>
      </c>
      <c r="P2834">
        <v>101.179147703765</v>
      </c>
      <c r="Q2834">
        <v>7.3187500236220004E-2</v>
      </c>
    </row>
    <row r="2835" spans="1:17" hidden="1" x14ac:dyDescent="0.3">
      <c r="A2835" t="s">
        <v>5833</v>
      </c>
      <c r="B2835" t="s">
        <v>5834</v>
      </c>
      <c r="C2835" t="str">
        <f>IFERROR(VLOOKUP(Table1[[#This Row],[Ticker]],[1]!Table2[[Symbol]:[Industry]],2,FALSE),"-")</f>
        <v>-</v>
      </c>
      <c r="D2835" t="s">
        <v>68</v>
      </c>
      <c r="E2835">
        <v>112.398</v>
      </c>
      <c r="F2835">
        <v>3.93</v>
      </c>
      <c r="G2835">
        <v>5.7048699726187699</v>
      </c>
      <c r="H2835">
        <v>22.928935593890301</v>
      </c>
      <c r="I2835">
        <v>-12.870194104121</v>
      </c>
      <c r="J2835">
        <v>4.5016454743362901</v>
      </c>
      <c r="K2835">
        <v>3.37795667266046</v>
      </c>
      <c r="L2835">
        <v>3.3086289651640599</v>
      </c>
      <c r="M2835">
        <v>66.424358128362798</v>
      </c>
      <c r="N2835">
        <v>0.95673319682021396</v>
      </c>
      <c r="O2835">
        <v>19.592875318066099</v>
      </c>
      <c r="P2835">
        <v>64.806451612903203</v>
      </c>
      <c r="Q2835">
        <v>1.5903068882898001E-2</v>
      </c>
    </row>
    <row r="2836" spans="1:17" hidden="1" x14ac:dyDescent="0.3">
      <c r="A2836" t="s">
        <v>5835</v>
      </c>
      <c r="B2836" t="s">
        <v>5836</v>
      </c>
      <c r="C2836" t="str">
        <f>IFERROR(VLOOKUP(Table1[[#This Row],[Ticker]],[1]!Table2[[Symbol]:[Industry]],2,FALSE),"-")</f>
        <v>-</v>
      </c>
      <c r="D2836" t="s">
        <v>413</v>
      </c>
      <c r="E2836">
        <v>112.33946324999999</v>
      </c>
      <c r="F2836">
        <v>112.25</v>
      </c>
      <c r="G2836">
        <v>-72.370220640495802</v>
      </c>
      <c r="H2836">
        <v>-8.9461720224788301</v>
      </c>
      <c r="I2836">
        <v>-10.911056823127501</v>
      </c>
      <c r="J2836">
        <v>-6.35480751307019</v>
      </c>
      <c r="K2836">
        <v>121.26965790177999</v>
      </c>
      <c r="L2836">
        <v>125.427505351657</v>
      </c>
      <c r="M2836">
        <v>39.097721798165502</v>
      </c>
      <c r="N2836">
        <v>0.61255195407950302</v>
      </c>
      <c r="O2836">
        <v>100</v>
      </c>
      <c r="P2836">
        <v>22.276688453159</v>
      </c>
      <c r="Q2836">
        <v>6.1605245044955001E-2</v>
      </c>
    </row>
    <row r="2837" spans="1:17" hidden="1" x14ac:dyDescent="0.3">
      <c r="A2837" t="s">
        <v>5837</v>
      </c>
      <c r="B2837" t="s">
        <v>5838</v>
      </c>
      <c r="C2837" t="str">
        <f>IFERROR(VLOOKUP(Table1[[#This Row],[Ticker]],[1]!Table2[[Symbol]:[Industry]],2,FALSE),"-")</f>
        <v>-</v>
      </c>
      <c r="D2837" t="s">
        <v>513</v>
      </c>
      <c r="E2837">
        <v>111.984032</v>
      </c>
      <c r="F2837">
        <v>115.6</v>
      </c>
      <c r="G2837">
        <v>57.619358141200202</v>
      </c>
      <c r="H2837">
        <v>-2.3543366773242198</v>
      </c>
      <c r="I2837">
        <v>-23.901391091783701</v>
      </c>
      <c r="J2837">
        <v>0.37979175259015902</v>
      </c>
      <c r="K2837">
        <v>116.725565231923</v>
      </c>
      <c r="L2837">
        <v>108.331875731937</v>
      </c>
      <c r="M2837">
        <v>50.915545384680698</v>
      </c>
      <c r="N2837">
        <v>0.77628193653702804</v>
      </c>
      <c r="O2837">
        <v>28.8062283737024</v>
      </c>
      <c r="P2837">
        <v>100.62478306143601</v>
      </c>
      <c r="Q2837">
        <v>4.9281953841385999E-2</v>
      </c>
    </row>
    <row r="2838" spans="1:17" hidden="1" x14ac:dyDescent="0.3">
      <c r="A2838" t="s">
        <v>5839</v>
      </c>
      <c r="B2838" t="s">
        <v>5840</v>
      </c>
      <c r="C2838" t="str">
        <f>IFERROR(VLOOKUP(Table1[[#This Row],[Ticker]],[1]!Table2[[Symbol]:[Industry]],2,FALSE),"-")</f>
        <v>-</v>
      </c>
      <c r="D2838" t="s">
        <v>296</v>
      </c>
      <c r="E2838">
        <v>111.93765625</v>
      </c>
      <c r="F2838">
        <v>482.75</v>
      </c>
      <c r="G2838">
        <v>57.699276521654497</v>
      </c>
      <c r="H2838">
        <v>14.449935217804899</v>
      </c>
      <c r="I2838">
        <v>42.018095928324101</v>
      </c>
      <c r="J2838">
        <v>19.165030623305899</v>
      </c>
      <c r="K2838">
        <v>393.470047063778</v>
      </c>
      <c r="L2838">
        <v>298.77041435906199</v>
      </c>
      <c r="M2838">
        <v>82.606375230052294</v>
      </c>
      <c r="N2838">
        <v>1.06167349327091</v>
      </c>
      <c r="O2838">
        <v>8.6172967374417304</v>
      </c>
      <c r="P2838">
        <v>221.833333333333</v>
      </c>
    </row>
    <row r="2839" spans="1:17" hidden="1" x14ac:dyDescent="0.3">
      <c r="A2839" t="s">
        <v>5841</v>
      </c>
      <c r="B2839" t="s">
        <v>5842</v>
      </c>
      <c r="C2839" t="str">
        <f>IFERROR(VLOOKUP(Table1[[#This Row],[Ticker]],[1]!Table2[[Symbol]:[Industry]],2,FALSE),"-")</f>
        <v>-</v>
      </c>
      <c r="E2839">
        <v>111.45326249999999</v>
      </c>
      <c r="F2839">
        <v>221.5</v>
      </c>
      <c r="G2839">
        <v>49.552803968821202</v>
      </c>
      <c r="H2839">
        <v>-3.8170029459413302</v>
      </c>
      <c r="I2839">
        <v>31.6969270290673</v>
      </c>
      <c r="J2839">
        <v>-6.2763392142629097</v>
      </c>
      <c r="K2839">
        <v>207.077927975932</v>
      </c>
      <c r="L2839">
        <v>161.82640692940399</v>
      </c>
      <c r="M2839">
        <v>33.875485581949903</v>
      </c>
      <c r="N2839">
        <v>0.30192105590975299</v>
      </c>
      <c r="O2839">
        <v>19.480812641083499</v>
      </c>
      <c r="P2839">
        <v>108.568738229755</v>
      </c>
      <c r="Q2839">
        <v>0.15618933450686201</v>
      </c>
    </row>
    <row r="2840" spans="1:17" hidden="1" x14ac:dyDescent="0.3">
      <c r="A2840" t="s">
        <v>5843</v>
      </c>
      <c r="B2840" t="s">
        <v>5844</v>
      </c>
      <c r="C2840" t="str">
        <f>IFERROR(VLOOKUP(Table1[[#This Row],[Ticker]],[1]!Table2[[Symbol]:[Industry]],2,FALSE),"-")</f>
        <v>-</v>
      </c>
      <c r="D2840" t="s">
        <v>46</v>
      </c>
      <c r="E2840">
        <v>111.444909345</v>
      </c>
      <c r="F2840">
        <v>0.79</v>
      </c>
      <c r="G2840">
        <v>99.403651810935401</v>
      </c>
      <c r="H2840">
        <v>3.6098659598008198</v>
      </c>
      <c r="I2840">
        <v>43.153757991687201</v>
      </c>
      <c r="J2840">
        <v>-4.7663677042914001</v>
      </c>
      <c r="K2840">
        <v>0.70768560138001702</v>
      </c>
      <c r="L2840">
        <v>0.60039762763933802</v>
      </c>
      <c r="M2840">
        <v>58.115340860443702</v>
      </c>
      <c r="N2840">
        <v>0.74338518539757303</v>
      </c>
      <c r="O2840">
        <v>20.253164556961998</v>
      </c>
      <c r="P2840">
        <v>163.333333333333</v>
      </c>
      <c r="Q2840">
        <v>9.8666165723648003E-2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Row],[Ticker]],[1]!Table2[[Symbol]:[Industry]],2,FALSE),"-")</f>
        <v>-</v>
      </c>
      <c r="E2841">
        <v>111.27939120000001</v>
      </c>
      <c r="F2841">
        <v>84.41</v>
      </c>
      <c r="G2841">
        <v>-35.469049744934402</v>
      </c>
      <c r="H2841">
        <v>2.06935113713407</v>
      </c>
      <c r="I2841">
        <v>-28.004678222304499</v>
      </c>
      <c r="J2841">
        <v>-3.5264607494349698</v>
      </c>
      <c r="K2841">
        <v>84.046507336965306</v>
      </c>
      <c r="L2841">
        <v>86.179485946001094</v>
      </c>
      <c r="M2841">
        <v>46.2791194201411</v>
      </c>
      <c r="N2841">
        <v>0.61926035645197997</v>
      </c>
      <c r="O2841">
        <v>52.8254946096434</v>
      </c>
      <c r="P2841">
        <v>24.553637302641199</v>
      </c>
      <c r="Q2841">
        <v>8.7661544006968004E-2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Row],[Ticker]],[1]!Table2[[Symbol]:[Industry]],2,FALSE),"-")</f>
        <v>-</v>
      </c>
      <c r="D2842" t="s">
        <v>287</v>
      </c>
      <c r="E2842">
        <v>111.222318659999</v>
      </c>
      <c r="F2842">
        <v>54.2</v>
      </c>
      <c r="G2842">
        <v>-13.5114663695313</v>
      </c>
      <c r="H2842">
        <v>-1.7409001555528201</v>
      </c>
      <c r="I2842">
        <v>-16.318701561121301</v>
      </c>
      <c r="J2842">
        <v>8.6616354410899792</v>
      </c>
      <c r="K2842">
        <v>49.643810186835701</v>
      </c>
      <c r="L2842">
        <v>50.585858500851998</v>
      </c>
      <c r="M2842">
        <v>66.195788057015506</v>
      </c>
      <c r="N2842">
        <v>0.74578479326635005</v>
      </c>
      <c r="O2842">
        <v>22.324723247232399</v>
      </c>
      <c r="P2842">
        <v>54.415954415954403</v>
      </c>
      <c r="Q2842">
        <v>6.3348409159510004E-3</v>
      </c>
    </row>
    <row r="2843" spans="1:17" hidden="1" x14ac:dyDescent="0.3">
      <c r="A2843" t="s">
        <v>5849</v>
      </c>
      <c r="B2843" t="s">
        <v>3042</v>
      </c>
      <c r="C2843" t="str">
        <f>IFERROR(VLOOKUP(Table1[[#This Row],[Ticker]],[1]!Table2[[Symbol]:[Industry]],2,FALSE),"-")</f>
        <v>-</v>
      </c>
      <c r="D2843" t="s">
        <v>4143</v>
      </c>
      <c r="E2843">
        <v>111.07850000000001</v>
      </c>
      <c r="F2843">
        <v>854.45</v>
      </c>
      <c r="G2843">
        <v>16.406920798503702</v>
      </c>
      <c r="H2843">
        <v>5.8172971801620701</v>
      </c>
      <c r="I2843">
        <v>-10.281596594373999</v>
      </c>
      <c r="J2843">
        <v>-3.1851784495208002</v>
      </c>
      <c r="K2843">
        <v>821.17542841856698</v>
      </c>
      <c r="L2843">
        <v>759.68204058948299</v>
      </c>
      <c r="M2843">
        <v>50.258117035120399</v>
      </c>
      <c r="N2843">
        <v>0.50572278114944402</v>
      </c>
      <c r="O2843">
        <v>39.943823512200801</v>
      </c>
      <c r="P2843">
        <v>67.211350293541997</v>
      </c>
      <c r="Q2843">
        <v>5.3062293596575001E-2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Row],[Ticker]],[1]!Table2[[Symbol]:[Industry]],2,FALSE),"-")</f>
        <v>-</v>
      </c>
      <c r="D2844" t="s">
        <v>393</v>
      </c>
      <c r="E2844">
        <v>110.96278</v>
      </c>
      <c r="F2844">
        <v>11.17</v>
      </c>
      <c r="G2844">
        <v>118.76595252991</v>
      </c>
      <c r="H2844">
        <v>-0.48850531661573099</v>
      </c>
      <c r="I2844">
        <v>25.480391157516401</v>
      </c>
      <c r="J2844">
        <v>9.6977348598111597</v>
      </c>
      <c r="K2844">
        <v>10.6048597824671</v>
      </c>
      <c r="L2844">
        <v>8.7103805271923491</v>
      </c>
      <c r="M2844">
        <v>69.830534011979907</v>
      </c>
      <c r="N2844">
        <v>0.78267372744097097</v>
      </c>
      <c r="O2844">
        <v>12.264995523724201</v>
      </c>
      <c r="P2844">
        <v>152.714932126696</v>
      </c>
      <c r="Q2844">
        <v>6.0632426694480997E-2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Row],[Ticker]],[1]!Table2[[Symbol]:[Industry]],2,FALSE),"-")</f>
        <v>-</v>
      </c>
      <c r="D2845" t="s">
        <v>732</v>
      </c>
      <c r="E2845">
        <v>110.88097019999999</v>
      </c>
      <c r="F2845">
        <v>77.41</v>
      </c>
      <c r="G2845">
        <v>39.1306997149442</v>
      </c>
      <c r="H2845">
        <v>-0.18754980321384901</v>
      </c>
      <c r="I2845">
        <v>21.103880928111501</v>
      </c>
      <c r="J2845">
        <v>1.1673146691815499</v>
      </c>
      <c r="K2845">
        <v>73.469705796355797</v>
      </c>
      <c r="L2845">
        <v>63.277192444971398</v>
      </c>
      <c r="M2845">
        <v>46.511713315869002</v>
      </c>
      <c r="N2845">
        <v>0.910781932414224</v>
      </c>
      <c r="O2845">
        <v>3.3458209533651901</v>
      </c>
      <c r="P2845">
        <v>76.332574031890601</v>
      </c>
      <c r="Q2845">
        <v>1.7417697266181999E-2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Row],[Ticker]],[1]!Table2[[Symbol]:[Industry]],2,FALSE),"-")</f>
        <v>-</v>
      </c>
      <c r="E2846">
        <v>109.9033866</v>
      </c>
      <c r="F2846">
        <v>322.2</v>
      </c>
      <c r="G2846">
        <v>881.509197188298</v>
      </c>
      <c r="H2846">
        <v>36.967612438674003</v>
      </c>
      <c r="I2846">
        <v>154.79975347248001</v>
      </c>
      <c r="J2846">
        <v>2.5043971070766502</v>
      </c>
      <c r="K2846">
        <v>263.55819054789703</v>
      </c>
      <c r="L2846">
        <v>176.10354850029299</v>
      </c>
      <c r="M2846">
        <v>85.051053995915296</v>
      </c>
      <c r="N2846">
        <v>0.81650722768656203</v>
      </c>
      <c r="O2846">
        <v>0</v>
      </c>
      <c r="P2846">
        <v>907.81983109164798</v>
      </c>
      <c r="Q2846">
        <v>0.35049803226917398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Row],[Ticker]],[1]!Table2[[Symbol]:[Industry]],2,FALSE),"-")</f>
        <v>-</v>
      </c>
      <c r="D2847" t="s">
        <v>413</v>
      </c>
      <c r="E2847">
        <v>109.79816</v>
      </c>
      <c r="F2847">
        <v>42.65</v>
      </c>
      <c r="G2847">
        <v>37.9173214297263</v>
      </c>
      <c r="H2847">
        <v>32.186947786106003</v>
      </c>
      <c r="I2847">
        <v>-57.971992108325999</v>
      </c>
      <c r="J2847">
        <v>-20.8060729371063</v>
      </c>
      <c r="K2847">
        <v>42.7325429732226</v>
      </c>
      <c r="L2847">
        <v>38.575319277106701</v>
      </c>
      <c r="M2847">
        <v>31.578133901288901</v>
      </c>
      <c r="N2847">
        <v>1.22326213070336</v>
      </c>
      <c r="O2847">
        <v>79.320046893317695</v>
      </c>
      <c r="P2847">
        <v>93.775556565197604</v>
      </c>
      <c r="Q2847">
        <v>8.5774660414939002E-2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Row],[Ticker]],[1]!Table2[[Symbol]:[Industry]],2,FALSE),"-")</f>
        <v>-</v>
      </c>
      <c r="D2848" t="s">
        <v>225</v>
      </c>
      <c r="E2848">
        <v>109.3868763</v>
      </c>
      <c r="F2848">
        <v>941.1</v>
      </c>
      <c r="G2848">
        <v>-19.622049842586101</v>
      </c>
      <c r="H2848">
        <v>-0.66900241452110698</v>
      </c>
      <c r="I2848">
        <v>-20.4435937988634</v>
      </c>
      <c r="J2848">
        <v>-1.7803242119187901</v>
      </c>
      <c r="K2848">
        <v>944.98882888729304</v>
      </c>
      <c r="L2848">
        <v>924.05896359789995</v>
      </c>
      <c r="M2848">
        <v>42.907394191014397</v>
      </c>
      <c r="N2848">
        <v>0.38776744770847199</v>
      </c>
      <c r="O2848">
        <v>15.503134629688599</v>
      </c>
      <c r="P2848">
        <v>26.228958487023</v>
      </c>
      <c r="Q2848">
        <v>-5.7934704722220003E-2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Row],[Ticker]],[1]!Table2[[Symbol]:[Industry]],2,FALSE),"-")</f>
        <v>-</v>
      </c>
      <c r="D2849" t="s">
        <v>54</v>
      </c>
      <c r="E2849">
        <v>109.382301</v>
      </c>
      <c r="F2849">
        <v>210</v>
      </c>
      <c r="G2849">
        <v>180.662030911735</v>
      </c>
      <c r="H2849">
        <v>-8.7038807739956301</v>
      </c>
      <c r="I2849">
        <v>17.897120823545599</v>
      </c>
      <c r="J2849">
        <v>-4.7168169446125798</v>
      </c>
      <c r="K2849">
        <v>201.821109248993</v>
      </c>
      <c r="L2849">
        <v>165.01274048519201</v>
      </c>
      <c r="M2849">
        <v>50.120924064703097</v>
      </c>
      <c r="N2849">
        <v>0.39714324770472098</v>
      </c>
      <c r="O2849">
        <v>16.6666666666666</v>
      </c>
      <c r="P2849">
        <v>235.94624860022401</v>
      </c>
      <c r="Q2849">
        <v>0.14047068243445901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Row],[Ticker]],[1]!Table2[[Symbol]:[Industry]],2,FALSE),"-")</f>
        <v>-</v>
      </c>
      <c r="D2850" t="s">
        <v>628</v>
      </c>
      <c r="E2850">
        <v>109.34890350000001</v>
      </c>
      <c r="F2850">
        <v>40.35</v>
      </c>
      <c r="G2850">
        <v>107.73808999456099</v>
      </c>
      <c r="H2850">
        <v>27.059972370762299</v>
      </c>
      <c r="I2850">
        <v>-8.0154238987019397</v>
      </c>
      <c r="J2850">
        <v>14.499830213591901</v>
      </c>
      <c r="K2850">
        <v>33.050126991210497</v>
      </c>
      <c r="L2850">
        <v>30.211894128232501</v>
      </c>
      <c r="M2850">
        <v>84.052611386958603</v>
      </c>
      <c r="N2850">
        <v>0.90635107040810903</v>
      </c>
      <c r="O2850">
        <v>0</v>
      </c>
      <c r="P2850">
        <v>144.397334948516</v>
      </c>
      <c r="Q2850">
        <v>2.5817714819440001E-2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Row],[Ticker]],[1]!Table2[[Symbol]:[Industry]],2,FALSE),"-")</f>
        <v>-</v>
      </c>
      <c r="D2851" t="s">
        <v>431</v>
      </c>
      <c r="E2851">
        <v>109.26475000000001</v>
      </c>
      <c r="F2851">
        <v>100</v>
      </c>
      <c r="G2851">
        <v>132.82385689737501</v>
      </c>
      <c r="H2851">
        <v>-4.4032613477337099</v>
      </c>
      <c r="I2851">
        <v>0.77406091688093204</v>
      </c>
      <c r="J2851">
        <v>5.4494498993890002</v>
      </c>
      <c r="K2851">
        <v>99.548251524917404</v>
      </c>
      <c r="L2851">
        <v>83.574955024588903</v>
      </c>
      <c r="M2851">
        <v>44.835806597845703</v>
      </c>
      <c r="N2851">
        <v>0.39650149191660899</v>
      </c>
      <c r="O2851">
        <v>33.85</v>
      </c>
      <c r="P2851">
        <v>166.666666666666</v>
      </c>
      <c r="Q2851">
        <v>5.4304587806289002E-2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Row],[Ticker]],[1]!Table2[[Symbol]:[Industry]],2,FALSE),"-")</f>
        <v>-</v>
      </c>
      <c r="D2852" t="s">
        <v>628</v>
      </c>
      <c r="E2852">
        <v>109.145005</v>
      </c>
      <c r="F2852">
        <v>209.05</v>
      </c>
      <c r="G2852">
        <v>-21.785633903350199</v>
      </c>
      <c r="H2852">
        <v>-5.3708140151457799</v>
      </c>
      <c r="I2852">
        <v>-16.261002677966101</v>
      </c>
      <c r="J2852">
        <v>-3.00964691642874</v>
      </c>
      <c r="K2852">
        <v>216.54280268677499</v>
      </c>
      <c r="L2852">
        <v>212.47700419999899</v>
      </c>
      <c r="M2852">
        <v>37.215237509844798</v>
      </c>
      <c r="N2852">
        <v>0.35716352064800699</v>
      </c>
      <c r="O2852">
        <v>17.172925137526899</v>
      </c>
      <c r="P2852">
        <v>12.877969762418999</v>
      </c>
      <c r="Q2852">
        <v>-9.2270492490048997E-2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Row],[Ticker]],[1]!Table2[[Symbol]:[Industry]],2,FALSE),"-")</f>
        <v>-</v>
      </c>
      <c r="D2853" t="s">
        <v>1448</v>
      </c>
      <c r="E2853">
        <v>108.660855</v>
      </c>
      <c r="F2853">
        <v>219.65</v>
      </c>
      <c r="G2853">
        <v>-41.618133421376001</v>
      </c>
      <c r="H2853">
        <v>-12.339270152418999</v>
      </c>
      <c r="I2853">
        <v>-30.1537415263385</v>
      </c>
      <c r="J2853">
        <v>-6.0894928206672603</v>
      </c>
      <c r="M2853">
        <v>17.8523167937118</v>
      </c>
      <c r="O2853">
        <v>18.074208968813998</v>
      </c>
      <c r="P2853">
        <v>3.9517274017983799</v>
      </c>
    </row>
    <row r="2854" spans="1:17" hidden="1" x14ac:dyDescent="0.3">
      <c r="A2854" t="s">
        <v>5870</v>
      </c>
      <c r="B2854" t="s">
        <v>5871</v>
      </c>
      <c r="C2854" t="str">
        <f>IFERROR(VLOOKUP(Table1[[#This Row],[Ticker]],[1]!Table2[[Symbol]:[Industry]],2,FALSE),"-")</f>
        <v>-</v>
      </c>
      <c r="D2854" t="s">
        <v>258</v>
      </c>
      <c r="E2854">
        <v>108.605468</v>
      </c>
      <c r="F2854">
        <v>176.6</v>
      </c>
      <c r="G2854">
        <v>23.3498075227957</v>
      </c>
      <c r="H2854">
        <v>3.6968294978720202</v>
      </c>
      <c r="I2854">
        <v>-9.0343786170604901</v>
      </c>
      <c r="J2854">
        <v>7.79773485981117</v>
      </c>
      <c r="K2854">
        <v>161.09875102829201</v>
      </c>
      <c r="L2854">
        <v>155.80738604353601</v>
      </c>
      <c r="M2854">
        <v>81.986825008776705</v>
      </c>
      <c r="N2854">
        <v>1.34554919030451</v>
      </c>
      <c r="O2854">
        <v>17.7802944507361</v>
      </c>
      <c r="P2854">
        <v>59.027465105808098</v>
      </c>
      <c r="Q2854">
        <v>2.5920745807777E-2</v>
      </c>
    </row>
    <row r="2855" spans="1:17" hidden="1" x14ac:dyDescent="0.3">
      <c r="A2855" t="s">
        <v>5872</v>
      </c>
      <c r="B2855" t="s">
        <v>5873</v>
      </c>
      <c r="C2855" t="str">
        <f>IFERROR(VLOOKUP(Table1[[#This Row],[Ticker]],[1]!Table2[[Symbol]:[Industry]],2,FALSE),"-")</f>
        <v>-</v>
      </c>
      <c r="D2855" t="s">
        <v>231</v>
      </c>
      <c r="E2855">
        <v>108.600984</v>
      </c>
      <c r="F2855">
        <v>7.32</v>
      </c>
      <c r="G2855">
        <v>-36.162850652118699</v>
      </c>
      <c r="H2855">
        <v>-14.034797199880099</v>
      </c>
      <c r="I2855">
        <v>-21.8348061760382</v>
      </c>
      <c r="J2855">
        <v>12.4808878737215</v>
      </c>
      <c r="K2855">
        <v>7.7735050763968196</v>
      </c>
      <c r="L2855">
        <v>8.2232297639295702</v>
      </c>
      <c r="M2855">
        <v>51.122869723088698</v>
      </c>
      <c r="N2855">
        <v>2.0062463512160802</v>
      </c>
      <c r="O2855">
        <v>77.595628415300496</v>
      </c>
      <c r="P2855">
        <v>24.067796610169399</v>
      </c>
      <c r="Q2855">
        <v>0.144536078619286</v>
      </c>
    </row>
    <row r="2856" spans="1:17" hidden="1" x14ac:dyDescent="0.3">
      <c r="A2856" t="s">
        <v>5874</v>
      </c>
      <c r="B2856" t="s">
        <v>5875</v>
      </c>
      <c r="C2856" t="str">
        <f>IFERROR(VLOOKUP(Table1[[#This Row],[Ticker]],[1]!Table2[[Symbol]:[Industry]],2,FALSE),"-")</f>
        <v>-</v>
      </c>
      <c r="D2856" t="s">
        <v>60</v>
      </c>
      <c r="E2856">
        <v>108.4323294</v>
      </c>
      <c r="F2856">
        <v>66.63</v>
      </c>
      <c r="G2856">
        <v>18.0663975159346</v>
      </c>
      <c r="H2856">
        <v>-1.05397621813338</v>
      </c>
      <c r="I2856">
        <v>-15.7681750938146</v>
      </c>
      <c r="J2856">
        <v>1.58444274234594</v>
      </c>
      <c r="K2856">
        <v>65.090325232017705</v>
      </c>
      <c r="L2856">
        <v>61.497126341339502</v>
      </c>
      <c r="M2856">
        <v>58.925927946032601</v>
      </c>
      <c r="N2856">
        <v>1.30990793569069</v>
      </c>
      <c r="O2856">
        <v>18.565210865976201</v>
      </c>
      <c r="P2856">
        <v>50.067567567567501</v>
      </c>
      <c r="Q2856">
        <v>-2.4309499392069001E-2</v>
      </c>
    </row>
    <row r="2857" spans="1:17" hidden="1" x14ac:dyDescent="0.3">
      <c r="A2857" t="s">
        <v>5876</v>
      </c>
      <c r="B2857" t="s">
        <v>5877</v>
      </c>
      <c r="C2857" t="str">
        <f>IFERROR(VLOOKUP(Table1[[#This Row],[Ticker]],[1]!Table2[[Symbol]:[Industry]],2,FALSE),"-")</f>
        <v>-</v>
      </c>
      <c r="D2857" t="s">
        <v>413</v>
      </c>
      <c r="E2857">
        <v>108.200025</v>
      </c>
      <c r="F2857">
        <v>45.51</v>
      </c>
      <c r="G2857">
        <v>96.232153382713307</v>
      </c>
      <c r="H2857">
        <v>-9.8035215819444996</v>
      </c>
      <c r="I2857">
        <v>20.198268377443899</v>
      </c>
      <c r="J2857">
        <v>1.33170658803733</v>
      </c>
      <c r="K2857">
        <v>45.930668061103802</v>
      </c>
      <c r="L2857">
        <v>37.863701644436603</v>
      </c>
      <c r="M2857">
        <v>52.508891826196098</v>
      </c>
      <c r="N2857">
        <v>0.50392704067022298</v>
      </c>
      <c r="O2857">
        <v>19.204570424082601</v>
      </c>
      <c r="P2857">
        <v>169.289940828402</v>
      </c>
      <c r="Q2857">
        <v>7.6443391161557003E-2</v>
      </c>
    </row>
    <row r="2858" spans="1:17" hidden="1" x14ac:dyDescent="0.3">
      <c r="A2858" t="s">
        <v>5878</v>
      </c>
      <c r="B2858" t="s">
        <v>5879</v>
      </c>
      <c r="C2858" t="str">
        <f>IFERROR(VLOOKUP(Table1[[#This Row],[Ticker]],[1]!Table2[[Symbol]:[Industry]],2,FALSE),"-")</f>
        <v>-</v>
      </c>
      <c r="D2858" t="s">
        <v>978</v>
      </c>
      <c r="E2858">
        <v>107.9446373</v>
      </c>
      <c r="F2858">
        <v>26.15</v>
      </c>
      <c r="G2858">
        <v>-18.475582356958501</v>
      </c>
      <c r="H2858">
        <v>-23.462462749295799</v>
      </c>
      <c r="I2858">
        <v>-32.871320378218599</v>
      </c>
      <c r="J2858">
        <v>8.8206993692057392</v>
      </c>
      <c r="K2858">
        <v>29.3895869828287</v>
      </c>
      <c r="L2858">
        <v>28.982197089399399</v>
      </c>
      <c r="M2858">
        <v>34.083312996158497</v>
      </c>
      <c r="N2858">
        <v>0.67335410261413198</v>
      </c>
      <c r="O2858">
        <v>47.227533460803002</v>
      </c>
      <c r="P2858">
        <v>12.4731182795698</v>
      </c>
      <c r="Q2858">
        <v>-2.2102654797087999E-2</v>
      </c>
    </row>
    <row r="2859" spans="1:17" hidden="1" x14ac:dyDescent="0.3">
      <c r="A2859" t="s">
        <v>5880</v>
      </c>
      <c r="B2859" t="s">
        <v>5881</v>
      </c>
      <c r="C2859" t="str">
        <f>IFERROR(VLOOKUP(Table1[[#This Row],[Ticker]],[1]!Table2[[Symbol]:[Industry]],2,FALSE),"-")</f>
        <v>-</v>
      </c>
      <c r="E2859">
        <v>107.884975795</v>
      </c>
      <c r="F2859">
        <v>151.85</v>
      </c>
      <c r="G2859">
        <v>363.68613924927899</v>
      </c>
      <c r="H2859">
        <v>2.51836483265491</v>
      </c>
      <c r="I2859">
        <v>231.29006982209501</v>
      </c>
      <c r="J2859">
        <v>4.2948128934997296</v>
      </c>
      <c r="K2859">
        <v>129.18098386534001</v>
      </c>
      <c r="L2859">
        <v>88.645024652286807</v>
      </c>
      <c r="M2859">
        <v>57.906972298008299</v>
      </c>
      <c r="N2859">
        <v>0.46805674317125201</v>
      </c>
      <c r="O2859">
        <v>11.1952584787619</v>
      </c>
      <c r="P2859">
        <v>420.74759945130302</v>
      </c>
      <c r="Q2859">
        <v>0.12641865823875501</v>
      </c>
    </row>
    <row r="2860" spans="1:17" hidden="1" x14ac:dyDescent="0.3">
      <c r="A2860" t="s">
        <v>5882</v>
      </c>
      <c r="B2860" t="s">
        <v>5883</v>
      </c>
      <c r="C2860" t="str">
        <f>IFERROR(VLOOKUP(Table1[[#This Row],[Ticker]],[1]!Table2[[Symbol]:[Industry]],2,FALSE),"-")</f>
        <v>-</v>
      </c>
      <c r="D2860" t="s">
        <v>130</v>
      </c>
      <c r="E2860">
        <v>107.87750099</v>
      </c>
      <c r="F2860">
        <v>43.7</v>
      </c>
      <c r="G2860">
        <v>-68.810633903350194</v>
      </c>
      <c r="H2860">
        <v>1.81761243867405</v>
      </c>
      <c r="I2860">
        <v>-29.744002475693399</v>
      </c>
      <c r="J2860">
        <v>-1.84469660621982</v>
      </c>
      <c r="K2860">
        <v>41.604770101245599</v>
      </c>
      <c r="L2860">
        <v>47.512874775450598</v>
      </c>
      <c r="M2860">
        <v>65.060713757136497</v>
      </c>
      <c r="N2860">
        <v>3.4465004022526098</v>
      </c>
      <c r="O2860">
        <v>83.066361556063995</v>
      </c>
      <c r="P2860">
        <v>34.254992319508403</v>
      </c>
    </row>
    <row r="2861" spans="1:17" hidden="1" x14ac:dyDescent="0.3">
      <c r="A2861" t="s">
        <v>5884</v>
      </c>
      <c r="B2861" t="s">
        <v>5885</v>
      </c>
      <c r="C2861" t="str">
        <f>IFERROR(VLOOKUP(Table1[[#This Row],[Ticker]],[1]!Table2[[Symbol]:[Industry]],2,FALSE),"-")</f>
        <v>-</v>
      </c>
      <c r="D2861" t="s">
        <v>416</v>
      </c>
      <c r="E2861">
        <v>107.8218</v>
      </c>
      <c r="F2861">
        <v>199.67</v>
      </c>
      <c r="G2861">
        <v>2.7585322246394002</v>
      </c>
      <c r="H2861">
        <v>-1.16372474389198</v>
      </c>
      <c r="I2861">
        <v>-16.704192364665602</v>
      </c>
      <c r="J2861">
        <v>0.41244903566350599</v>
      </c>
      <c r="K2861">
        <v>198.68290773062901</v>
      </c>
      <c r="L2861">
        <v>190.03402961274099</v>
      </c>
      <c r="M2861">
        <v>47.292717628418302</v>
      </c>
      <c r="N2861">
        <v>0.224265357127681</v>
      </c>
      <c r="O2861">
        <v>26.158160965593201</v>
      </c>
      <c r="P2861">
        <v>37.088911774802597</v>
      </c>
      <c r="Q2861">
        <v>2.9985926361903999E-2</v>
      </c>
    </row>
    <row r="2862" spans="1:17" hidden="1" x14ac:dyDescent="0.3">
      <c r="A2862" t="s">
        <v>5886</v>
      </c>
      <c r="B2862" t="s">
        <v>5887</v>
      </c>
      <c r="C2862" t="str">
        <f>IFERROR(VLOOKUP(Table1[[#This Row],[Ticker]],[1]!Table2[[Symbol]:[Industry]],2,FALSE),"-")</f>
        <v>-</v>
      </c>
      <c r="D2862" t="s">
        <v>133</v>
      </c>
      <c r="E2862">
        <v>107.43897174999999</v>
      </c>
      <c r="F2862">
        <v>26.71</v>
      </c>
      <c r="G2862">
        <v>104.345670069015</v>
      </c>
      <c r="H2862">
        <v>-1.4482605771989601</v>
      </c>
      <c r="I2862">
        <v>61.573837251924999</v>
      </c>
      <c r="J2862">
        <v>-4.2975032354269302</v>
      </c>
      <c r="K2862">
        <v>25.140415781065901</v>
      </c>
      <c r="L2862">
        <v>19.776348440756099</v>
      </c>
      <c r="M2862">
        <v>62.414395415035699</v>
      </c>
      <c r="N2862">
        <v>0.35322632580903401</v>
      </c>
      <c r="O2862">
        <v>18.307749906402002</v>
      </c>
      <c r="P2862">
        <v>233.875</v>
      </c>
      <c r="Q2862">
        <v>6.1921712628254001E-2</v>
      </c>
    </row>
    <row r="2863" spans="1:17" hidden="1" x14ac:dyDescent="0.3">
      <c r="A2863" t="s">
        <v>5888</v>
      </c>
      <c r="B2863" t="s">
        <v>5889</v>
      </c>
      <c r="C2863" t="str">
        <f>IFERROR(VLOOKUP(Table1[[#This Row],[Ticker]],[1]!Table2[[Symbol]:[Industry]],2,FALSE),"-")</f>
        <v>-</v>
      </c>
      <c r="D2863" t="s">
        <v>153</v>
      </c>
      <c r="E2863">
        <v>106.869631865</v>
      </c>
      <c r="F2863">
        <v>1674.65</v>
      </c>
      <c r="G2863">
        <v>74.921041174755899</v>
      </c>
      <c r="H2863">
        <v>13.6751900085044</v>
      </c>
      <c r="I2863">
        <v>-6.8008211882862799</v>
      </c>
      <c r="J2863">
        <v>1.83236202400892</v>
      </c>
      <c r="K2863">
        <v>1483.5078488271699</v>
      </c>
      <c r="L2863">
        <v>1370.5031684560799</v>
      </c>
      <c r="M2863">
        <v>75.965596494949594</v>
      </c>
      <c r="N2863">
        <v>1.6862600173549001</v>
      </c>
      <c r="O2863">
        <v>11.1784551995939</v>
      </c>
      <c r="P2863">
        <v>123.435623749166</v>
      </c>
      <c r="Q2863">
        <v>0.104262486756766</v>
      </c>
    </row>
    <row r="2864" spans="1:17" hidden="1" x14ac:dyDescent="0.3">
      <c r="A2864" t="s">
        <v>5890</v>
      </c>
      <c r="B2864" t="s">
        <v>5891</v>
      </c>
      <c r="C2864" t="str">
        <f>IFERROR(VLOOKUP(Table1[[#This Row],[Ticker]],[1]!Table2[[Symbol]:[Industry]],2,FALSE),"-")</f>
        <v>-</v>
      </c>
      <c r="D2864" t="s">
        <v>77</v>
      </c>
      <c r="E2864">
        <v>106.49038349999999</v>
      </c>
      <c r="F2864">
        <v>52.3</v>
      </c>
      <c r="G2864">
        <v>30.042131418024901</v>
      </c>
      <c r="H2864">
        <v>-7.4249248747587799</v>
      </c>
      <c r="I2864">
        <v>4.3424544365368298</v>
      </c>
      <c r="J2864">
        <v>-2.7242059868928599</v>
      </c>
      <c r="K2864">
        <v>52.246411950522301</v>
      </c>
      <c r="L2864">
        <v>50.857992182497398</v>
      </c>
      <c r="M2864">
        <v>56.844196545601399</v>
      </c>
      <c r="N2864">
        <v>0.66998932004271905</v>
      </c>
      <c r="O2864">
        <v>114.149139579349</v>
      </c>
      <c r="P2864">
        <v>59.841075794620998</v>
      </c>
      <c r="Q2864">
        <v>4.7455275531253997E-2</v>
      </c>
    </row>
    <row r="2865" spans="1:17" hidden="1" x14ac:dyDescent="0.3">
      <c r="A2865" t="s">
        <v>5892</v>
      </c>
      <c r="B2865" t="s">
        <v>5893</v>
      </c>
      <c r="C2865" t="str">
        <f>IFERROR(VLOOKUP(Table1[[#This Row],[Ticker]],[1]!Table2[[Symbol]:[Industry]],2,FALSE),"-")</f>
        <v>-</v>
      </c>
      <c r="D2865" t="s">
        <v>628</v>
      </c>
      <c r="E2865">
        <v>106.46173296000001</v>
      </c>
      <c r="F2865">
        <v>9.86</v>
      </c>
      <c r="G2865">
        <v>14.345571517477101</v>
      </c>
      <c r="H2865">
        <v>-5.93739758136602</v>
      </c>
      <c r="I2865">
        <v>-18.931845121153199</v>
      </c>
      <c r="J2865">
        <v>-3.6207048565008799</v>
      </c>
      <c r="K2865">
        <v>9.9517254771298695</v>
      </c>
      <c r="L2865">
        <v>9.5713090255943705</v>
      </c>
      <c r="M2865">
        <v>48.236359646941203</v>
      </c>
      <c r="N2865">
        <v>0.95046552169750997</v>
      </c>
      <c r="O2865">
        <v>29.8174442190669</v>
      </c>
      <c r="P2865">
        <v>44.999999999999901</v>
      </c>
      <c r="Q2865">
        <v>2.8644881236588999E-2</v>
      </c>
    </row>
    <row r="2866" spans="1:17" hidden="1" x14ac:dyDescent="0.3">
      <c r="A2866" t="s">
        <v>5894</v>
      </c>
      <c r="B2866" t="s">
        <v>5895</v>
      </c>
      <c r="C2866" t="str">
        <f>IFERROR(VLOOKUP(Table1[[#This Row],[Ticker]],[1]!Table2[[Symbol]:[Industry]],2,FALSE),"-")</f>
        <v>-</v>
      </c>
      <c r="D2866" t="s">
        <v>258</v>
      </c>
      <c r="E2866">
        <v>106.39678415</v>
      </c>
      <c r="F2866">
        <v>43.91</v>
      </c>
      <c r="G2866">
        <v>63.775946183229799</v>
      </c>
      <c r="H2866">
        <v>18.1692984239216</v>
      </c>
      <c r="I2866">
        <v>-4.2417080032749697</v>
      </c>
      <c r="J2866">
        <v>26.269763804982301</v>
      </c>
      <c r="K2866">
        <v>36.965285096785003</v>
      </c>
      <c r="L2866">
        <v>34.362415297717597</v>
      </c>
      <c r="M2866">
        <v>71.558520752159197</v>
      </c>
      <c r="N2866">
        <v>3.5937863588306098</v>
      </c>
      <c r="O2866">
        <v>16.146663630152599</v>
      </c>
      <c r="P2866">
        <v>103.287037037036</v>
      </c>
      <c r="Q2866">
        <v>6.6969735617671999E-2</v>
      </c>
    </row>
    <row r="2867" spans="1:17" hidden="1" x14ac:dyDescent="0.3">
      <c r="A2867" t="s">
        <v>5896</v>
      </c>
      <c r="B2867" t="s">
        <v>5897</v>
      </c>
      <c r="C2867" t="str">
        <f>IFERROR(VLOOKUP(Table1[[#This Row],[Ticker]],[1]!Table2[[Symbol]:[Industry]],2,FALSE),"-")</f>
        <v>-</v>
      </c>
      <c r="E2867">
        <v>106.35299999999999</v>
      </c>
      <c r="F2867">
        <v>196.95</v>
      </c>
      <c r="G2867">
        <v>37.882780019117398</v>
      </c>
      <c r="H2867">
        <v>-13.1820581805617</v>
      </c>
      <c r="I2867">
        <v>49.347171914154899</v>
      </c>
      <c r="J2867">
        <v>0.29150044584607698</v>
      </c>
      <c r="K2867">
        <v>182.854588133444</v>
      </c>
      <c r="M2867">
        <v>42.2271067314894</v>
      </c>
      <c r="N2867">
        <v>0.59517935092047802</v>
      </c>
      <c r="O2867">
        <v>19.345011424219301</v>
      </c>
      <c r="P2867">
        <v>74.601063829787194</v>
      </c>
    </row>
    <row r="2868" spans="1:17" hidden="1" x14ac:dyDescent="0.3">
      <c r="A2868" t="s">
        <v>5898</v>
      </c>
      <c r="B2868" t="s">
        <v>5899</v>
      </c>
      <c r="C2868" t="str">
        <f>IFERROR(VLOOKUP(Table1[[#This Row],[Ticker]],[1]!Table2[[Symbol]:[Industry]],2,FALSE),"-")</f>
        <v>-</v>
      </c>
      <c r="D2868" t="s">
        <v>127</v>
      </c>
      <c r="E2868">
        <v>106.29765</v>
      </c>
      <c r="F2868">
        <v>95.85</v>
      </c>
      <c r="G2868">
        <v>13.9029412868194</v>
      </c>
      <c r="H2868">
        <v>-4.4011375613259496</v>
      </c>
      <c r="I2868">
        <v>-4.4835477077946004</v>
      </c>
      <c r="J2868">
        <v>-8.0642316715285691</v>
      </c>
      <c r="K2868">
        <v>93.383080264213007</v>
      </c>
      <c r="L2868">
        <v>83.788461726248897</v>
      </c>
      <c r="M2868">
        <v>49.6019110226149</v>
      </c>
      <c r="N2868">
        <v>1.0546941442015201</v>
      </c>
      <c r="O2868">
        <v>32.4986958789775</v>
      </c>
      <c r="P2868">
        <v>84.646503563860506</v>
      </c>
      <c r="Q2868">
        <v>0.112776813967272</v>
      </c>
    </row>
    <row r="2869" spans="1:17" hidden="1" x14ac:dyDescent="0.3">
      <c r="A2869" t="s">
        <v>5900</v>
      </c>
      <c r="B2869" t="s">
        <v>5901</v>
      </c>
      <c r="C2869" t="str">
        <f>IFERROR(VLOOKUP(Table1[[#This Row],[Ticker]],[1]!Table2[[Symbol]:[Industry]],2,FALSE),"-")</f>
        <v>-</v>
      </c>
      <c r="D2869" t="s">
        <v>548</v>
      </c>
      <c r="E2869">
        <v>106.20405</v>
      </c>
      <c r="F2869">
        <v>91.5</v>
      </c>
      <c r="G2869">
        <v>29.5667085157298</v>
      </c>
      <c r="H2869">
        <v>60.274508990398097</v>
      </c>
      <c r="I2869">
        <v>41.031100410767301</v>
      </c>
      <c r="J2869">
        <v>20.3138638920692</v>
      </c>
      <c r="K2869">
        <v>64.010325239708294</v>
      </c>
      <c r="M2869">
        <v>71.043875920524599</v>
      </c>
      <c r="O2869">
        <v>7.1038251366120297</v>
      </c>
      <c r="P2869">
        <v>98.481561822125798</v>
      </c>
    </row>
    <row r="2870" spans="1:17" hidden="1" x14ac:dyDescent="0.3">
      <c r="A2870" t="s">
        <v>5902</v>
      </c>
      <c r="B2870" t="s">
        <v>5903</v>
      </c>
      <c r="C2870" t="str">
        <f>IFERROR(VLOOKUP(Table1[[#This Row],[Ticker]],[1]!Table2[[Symbol]:[Industry]],2,FALSE),"-")</f>
        <v>-</v>
      </c>
      <c r="D2870" t="s">
        <v>732</v>
      </c>
      <c r="E2870">
        <v>105.953940543</v>
      </c>
      <c r="F2870">
        <v>84.74</v>
      </c>
      <c r="G2870">
        <v>-13.6544254481521</v>
      </c>
      <c r="H2870">
        <v>-9.6543102926826396</v>
      </c>
      <c r="I2870">
        <v>1.0771506045463599</v>
      </c>
      <c r="J2870">
        <v>-6.6426405121274801</v>
      </c>
      <c r="K2870">
        <v>88.442890886067602</v>
      </c>
      <c r="L2870">
        <v>81.647483916213801</v>
      </c>
      <c r="M2870">
        <v>58.050219930369003</v>
      </c>
      <c r="N2870">
        <v>1.79122822153102</v>
      </c>
      <c r="O2870">
        <v>14.1845645503894</v>
      </c>
      <c r="P2870">
        <v>24.599323628878</v>
      </c>
    </row>
    <row r="2871" spans="1:17" hidden="1" x14ac:dyDescent="0.3">
      <c r="A2871" t="s">
        <v>5904</v>
      </c>
      <c r="B2871" t="s">
        <v>5905</v>
      </c>
      <c r="C2871" t="str">
        <f>IFERROR(VLOOKUP(Table1[[#This Row],[Ticker]],[1]!Table2[[Symbol]:[Industry]],2,FALSE),"-")</f>
        <v>-</v>
      </c>
      <c r="D2871" t="s">
        <v>130</v>
      </c>
      <c r="E2871">
        <v>105.92504076</v>
      </c>
      <c r="F2871">
        <v>127.05</v>
      </c>
      <c r="G2871">
        <v>-65.724081685896707</v>
      </c>
      <c r="H2871">
        <v>2.1508626879263</v>
      </c>
      <c r="I2871">
        <v>-54.259689790859198</v>
      </c>
      <c r="J2871">
        <v>6.46884825129397</v>
      </c>
      <c r="K2871">
        <v>103.511758947413</v>
      </c>
      <c r="M2871">
        <v>90.025811540480007</v>
      </c>
      <c r="N2871">
        <v>1.4182451326966701</v>
      </c>
      <c r="O2871">
        <v>65.289256198347104</v>
      </c>
      <c r="P2871">
        <v>54</v>
      </c>
    </row>
    <row r="2872" spans="1:17" hidden="1" x14ac:dyDescent="0.3">
      <c r="A2872" t="s">
        <v>5906</v>
      </c>
      <c r="B2872" t="s">
        <v>5907</v>
      </c>
      <c r="C2872" t="str">
        <f>IFERROR(VLOOKUP(Table1[[#This Row],[Ticker]],[1]!Table2[[Symbol]:[Industry]],2,FALSE),"-")</f>
        <v>-</v>
      </c>
      <c r="D2872" t="s">
        <v>198</v>
      </c>
      <c r="E2872">
        <v>105.8963</v>
      </c>
      <c r="F2872">
        <v>70.13</v>
      </c>
      <c r="G2872">
        <v>156.47162416116501</v>
      </c>
      <c r="H2872">
        <v>-3.6668379819575798</v>
      </c>
      <c r="I2872">
        <v>12.8951058969695</v>
      </c>
      <c r="J2872">
        <v>1.1405920026683101</v>
      </c>
      <c r="K2872">
        <v>69.150653007382104</v>
      </c>
      <c r="L2872">
        <v>56.160648281410602</v>
      </c>
      <c r="M2872">
        <v>39.978261693284303</v>
      </c>
      <c r="N2872">
        <v>0.52532776575803697</v>
      </c>
      <c r="O2872">
        <v>19.634963638956201</v>
      </c>
      <c r="P2872">
        <v>208.67077464788699</v>
      </c>
      <c r="Q2872">
        <v>7.0545404702073003E-2</v>
      </c>
    </row>
    <row r="2873" spans="1:17" hidden="1" x14ac:dyDescent="0.3">
      <c r="A2873" t="s">
        <v>5908</v>
      </c>
      <c r="B2873" t="s">
        <v>5909</v>
      </c>
      <c r="C2873" t="str">
        <f>IFERROR(VLOOKUP(Table1[[#This Row],[Ticker]],[1]!Table2[[Symbol]:[Industry]],2,FALSE),"-")</f>
        <v>-</v>
      </c>
      <c r="D2873" t="s">
        <v>1147</v>
      </c>
      <c r="E2873">
        <v>105.855423425</v>
      </c>
      <c r="F2873">
        <v>18.43</v>
      </c>
      <c r="G2873">
        <v>-3.0330419301061</v>
      </c>
      <c r="H2873">
        <v>-1.7799659089042901</v>
      </c>
      <c r="I2873">
        <v>-19.354014029038101</v>
      </c>
      <c r="J2873">
        <v>3.2691879868474299E-2</v>
      </c>
      <c r="K2873">
        <v>18.239192241717198</v>
      </c>
      <c r="L2873">
        <v>18.042437075223901</v>
      </c>
      <c r="M2873">
        <v>69.742036617669498</v>
      </c>
      <c r="N2873">
        <v>1.3628189452944</v>
      </c>
      <c r="O2873">
        <v>37.004883342376502</v>
      </c>
      <c r="P2873">
        <v>43.984374999999901</v>
      </c>
      <c r="Q2873">
        <v>2.3084647503702E-2</v>
      </c>
    </row>
    <row r="2874" spans="1:17" hidden="1" x14ac:dyDescent="0.3">
      <c r="A2874" t="s">
        <v>5910</v>
      </c>
      <c r="B2874" t="s">
        <v>5911</v>
      </c>
      <c r="C2874" t="str">
        <f>IFERROR(VLOOKUP(Table1[[#This Row],[Ticker]],[1]!Table2[[Symbol]:[Industry]],2,FALSE),"-")</f>
        <v>-</v>
      </c>
      <c r="D2874" t="s">
        <v>628</v>
      </c>
      <c r="E2874">
        <v>105.83513087999999</v>
      </c>
      <c r="F2874">
        <v>98.24</v>
      </c>
      <c r="G2874">
        <v>-11.342816466252501</v>
      </c>
      <c r="H2874">
        <v>15.0174958885575</v>
      </c>
      <c r="I2874">
        <v>-9.0753548420767292</v>
      </c>
      <c r="J2874">
        <v>20.332097049345698</v>
      </c>
      <c r="K2874">
        <v>86.381049736782899</v>
      </c>
      <c r="L2874">
        <v>85.979123404756393</v>
      </c>
      <c r="M2874">
        <v>73.241501139429502</v>
      </c>
      <c r="N2874">
        <v>3.43452036309625</v>
      </c>
      <c r="O2874">
        <v>7.89902280130294</v>
      </c>
      <c r="P2874">
        <v>27.584415584415499</v>
      </c>
      <c r="Q2874">
        <v>-4.5631630127599E-2</v>
      </c>
    </row>
    <row r="2875" spans="1:17" hidden="1" x14ac:dyDescent="0.3">
      <c r="A2875" t="s">
        <v>5912</v>
      </c>
      <c r="B2875" t="s">
        <v>5913</v>
      </c>
      <c r="C2875" t="str">
        <f>IFERROR(VLOOKUP(Table1[[#This Row],[Ticker]],[1]!Table2[[Symbol]:[Industry]],2,FALSE),"-")</f>
        <v>-</v>
      </c>
      <c r="D2875" t="s">
        <v>843</v>
      </c>
      <c r="E2875">
        <v>105.83159999999999</v>
      </c>
      <c r="F2875">
        <v>102.55</v>
      </c>
      <c r="G2875">
        <v>52.192412223716701</v>
      </c>
      <c r="H2875">
        <v>95.955367540714803</v>
      </c>
      <c r="I2875">
        <v>56.0704246583539</v>
      </c>
      <c r="J2875">
        <v>16.150248487915299</v>
      </c>
      <c r="K2875">
        <v>66.258229382306197</v>
      </c>
      <c r="L2875">
        <v>57.389079324428103</v>
      </c>
      <c r="M2875">
        <v>98.367152160490207</v>
      </c>
      <c r="N2875">
        <v>1.77119392899838</v>
      </c>
      <c r="O2875">
        <v>0</v>
      </c>
      <c r="P2875">
        <v>122.45119305856799</v>
      </c>
    </row>
    <row r="2876" spans="1:17" hidden="1" x14ac:dyDescent="0.3">
      <c r="A2876" t="s">
        <v>5914</v>
      </c>
      <c r="B2876" t="s">
        <v>5915</v>
      </c>
      <c r="C2876" t="str">
        <f>IFERROR(VLOOKUP(Table1[[#This Row],[Ticker]],[1]!Table2[[Symbol]:[Industry]],2,FALSE),"-")</f>
        <v>-</v>
      </c>
      <c r="D2876" t="s">
        <v>533</v>
      </c>
      <c r="E2876">
        <v>105.742845</v>
      </c>
      <c r="F2876">
        <v>56.55</v>
      </c>
      <c r="G2876">
        <v>12.975080382364</v>
      </c>
      <c r="H2876">
        <v>13.588889034418701</v>
      </c>
      <c r="I2876">
        <v>-17.262117763273899</v>
      </c>
      <c r="J2876">
        <v>5.6408721147131198</v>
      </c>
      <c r="K2876">
        <v>50.979289790418697</v>
      </c>
      <c r="L2876">
        <v>51.600618135460799</v>
      </c>
      <c r="M2876">
        <v>62.094710822312798</v>
      </c>
      <c r="N2876">
        <v>0.97645305514157898</v>
      </c>
      <c r="O2876">
        <v>16.357206012378398</v>
      </c>
      <c r="P2876">
        <v>52.631578947368403</v>
      </c>
    </row>
    <row r="2877" spans="1:17" hidden="1" x14ac:dyDescent="0.3">
      <c r="A2877" t="s">
        <v>5916</v>
      </c>
      <c r="B2877" t="s">
        <v>5917</v>
      </c>
      <c r="C2877" t="str">
        <f>IFERROR(VLOOKUP(Table1[[#This Row],[Ticker]],[1]!Table2[[Symbol]:[Industry]],2,FALSE),"-")</f>
        <v>-</v>
      </c>
      <c r="D2877" t="s">
        <v>258</v>
      </c>
      <c r="E2877">
        <v>105.675741</v>
      </c>
      <c r="F2877">
        <v>7.09</v>
      </c>
      <c r="G2877">
        <v>148.49556764703701</v>
      </c>
      <c r="H2877">
        <v>8.6176906859354006</v>
      </c>
      <c r="I2877">
        <v>40.636214132038099</v>
      </c>
      <c r="J2877">
        <v>10.3763512120124</v>
      </c>
      <c r="K2877">
        <v>6.4193096204902398</v>
      </c>
      <c r="L2877">
        <v>4.8450796275145001</v>
      </c>
      <c r="M2877">
        <v>63.176526896934902</v>
      </c>
      <c r="N2877">
        <v>0.48688379122804898</v>
      </c>
      <c r="O2877">
        <v>15.091678420310201</v>
      </c>
      <c r="P2877">
        <v>189.38775510203999</v>
      </c>
      <c r="Q2877">
        <v>8.1114285885793003E-2</v>
      </c>
    </row>
    <row r="2878" spans="1:17" hidden="1" x14ac:dyDescent="0.3">
      <c r="A2878" t="s">
        <v>5918</v>
      </c>
      <c r="B2878" t="s">
        <v>5919</v>
      </c>
      <c r="C2878" t="str">
        <f>IFERROR(VLOOKUP(Table1[[#This Row],[Ticker]],[1]!Table2[[Symbol]:[Industry]],2,FALSE),"-")</f>
        <v>-</v>
      </c>
      <c r="D2878" t="s">
        <v>121</v>
      </c>
      <c r="E2878">
        <v>105.64812993</v>
      </c>
      <c r="F2878">
        <v>2</v>
      </c>
      <c r="G2878">
        <v>-21.047476008613401</v>
      </c>
      <c r="K2878">
        <v>2.1140989605141698</v>
      </c>
      <c r="L2878">
        <v>3.1857726977597598</v>
      </c>
      <c r="M2878">
        <v>71.039956020089093</v>
      </c>
      <c r="O2878">
        <v>5</v>
      </c>
      <c r="P2878">
        <v>8.1081081081080892</v>
      </c>
      <c r="Q2878">
        <v>-6.9211309357390005E-2</v>
      </c>
    </row>
    <row r="2879" spans="1:17" hidden="1" x14ac:dyDescent="0.3">
      <c r="A2879" t="s">
        <v>5920</v>
      </c>
      <c r="B2879" t="s">
        <v>5921</v>
      </c>
      <c r="C2879" t="str">
        <f>IFERROR(VLOOKUP(Table1[[#This Row],[Ticker]],[1]!Table2[[Symbol]:[Industry]],2,FALSE),"-")</f>
        <v>-</v>
      </c>
      <c r="D2879" t="s">
        <v>101</v>
      </c>
      <c r="E2879">
        <v>105.610211503999</v>
      </c>
      <c r="F2879">
        <v>91.28</v>
      </c>
      <c r="G2879">
        <v>69.359248197400007</v>
      </c>
      <c r="H2879">
        <v>59.3908129977236</v>
      </c>
      <c r="I2879">
        <v>-27.995623549701801</v>
      </c>
      <c r="J2879">
        <v>10.1952264179394</v>
      </c>
      <c r="K2879">
        <v>77.543874861194993</v>
      </c>
      <c r="L2879">
        <v>69.514451396492007</v>
      </c>
      <c r="M2879">
        <v>59.441482636773998</v>
      </c>
      <c r="N2879">
        <v>1.45299533055896</v>
      </c>
      <c r="O2879">
        <v>15.1402278702892</v>
      </c>
      <c r="Q2879">
        <v>8.7204167322214005E-2</v>
      </c>
    </row>
    <row r="2880" spans="1:17" hidden="1" x14ac:dyDescent="0.3">
      <c r="A2880" t="s">
        <v>5922</v>
      </c>
      <c r="B2880" t="s">
        <v>5923</v>
      </c>
      <c r="C2880" t="str">
        <f>IFERROR(VLOOKUP(Table1[[#This Row],[Ticker]],[1]!Table2[[Symbol]:[Industry]],2,FALSE),"-")</f>
        <v>-</v>
      </c>
      <c r="D2880" t="s">
        <v>686</v>
      </c>
      <c r="E2880">
        <v>105.29952736</v>
      </c>
      <c r="F2880">
        <v>97.6</v>
      </c>
      <c r="G2880">
        <v>10.671822237000599</v>
      </c>
      <c r="H2880">
        <v>-6.5108384054173101</v>
      </c>
      <c r="I2880">
        <v>-45.616564039806498</v>
      </c>
      <c r="J2880">
        <v>-2.2534684171985702</v>
      </c>
      <c r="K2880">
        <v>100.876789607693</v>
      </c>
      <c r="L2880">
        <v>98.905402013456097</v>
      </c>
      <c r="M2880">
        <v>40.609871730479199</v>
      </c>
      <c r="N2880">
        <v>0.98873830142518704</v>
      </c>
      <c r="O2880">
        <v>95.963114754098299</v>
      </c>
      <c r="P2880">
        <v>43.529411764705799</v>
      </c>
      <c r="Q2880">
        <v>2.5016917191261999E-2</v>
      </c>
    </row>
    <row r="2881" spans="1:17" hidden="1" x14ac:dyDescent="0.3">
      <c r="A2881" t="s">
        <v>5924</v>
      </c>
      <c r="B2881" t="s">
        <v>5925</v>
      </c>
      <c r="C2881" t="str">
        <f>IFERROR(VLOOKUP(Table1[[#This Row],[Ticker]],[1]!Table2[[Symbol]:[Industry]],2,FALSE),"-")</f>
        <v>-</v>
      </c>
      <c r="E2881">
        <v>105.263854016</v>
      </c>
      <c r="F2881">
        <v>1.51</v>
      </c>
      <c r="G2881">
        <v>-19.218435321789901</v>
      </c>
      <c r="H2881">
        <v>-8.0681491507299192</v>
      </c>
      <c r="I2881">
        <v>-50.3163274783982</v>
      </c>
      <c r="J2881">
        <v>-7.4605565720748501E-2</v>
      </c>
      <c r="K2881">
        <v>1.54140908200411</v>
      </c>
      <c r="L2881">
        <v>1.66052655929702</v>
      </c>
      <c r="M2881">
        <v>55.932761311932602</v>
      </c>
      <c r="N2881">
        <v>1.2734289858866801</v>
      </c>
      <c r="O2881">
        <v>105.298013245033</v>
      </c>
      <c r="P2881">
        <v>67.7777777777777</v>
      </c>
      <c r="Q2881">
        <v>-0.10358314626349099</v>
      </c>
    </row>
    <row r="2882" spans="1:17" hidden="1" x14ac:dyDescent="0.3">
      <c r="A2882" t="s">
        <v>5926</v>
      </c>
      <c r="B2882" t="s">
        <v>5927</v>
      </c>
      <c r="C2882" t="str">
        <f>IFERROR(VLOOKUP(Table1[[#This Row],[Ticker]],[1]!Table2[[Symbol]:[Industry]],2,FALSE),"-")</f>
        <v>-</v>
      </c>
      <c r="D2882" t="s">
        <v>416</v>
      </c>
      <c r="E2882">
        <v>105.15</v>
      </c>
      <c r="F2882">
        <v>175.25</v>
      </c>
      <c r="G2882">
        <v>9.9116746858452291</v>
      </c>
      <c r="H2882">
        <v>-5.4674356110715596</v>
      </c>
      <c r="I2882">
        <v>-12.060318254646999</v>
      </c>
      <c r="J2882">
        <v>-5.3595716503872</v>
      </c>
      <c r="K2882">
        <v>171.71715362322999</v>
      </c>
      <c r="L2882">
        <v>158.62805477434199</v>
      </c>
      <c r="M2882">
        <v>52.9607174911458</v>
      </c>
      <c r="N2882">
        <v>0.16189898891395699</v>
      </c>
      <c r="O2882">
        <v>32.9243937232524</v>
      </c>
      <c r="P2882">
        <v>38.537549407114597</v>
      </c>
      <c r="Q2882">
        <v>-6.3510333431054E-2</v>
      </c>
    </row>
    <row r="2883" spans="1:17" hidden="1" x14ac:dyDescent="0.3">
      <c r="A2883" t="s">
        <v>5928</v>
      </c>
      <c r="B2883" t="s">
        <v>5929</v>
      </c>
      <c r="C2883" t="str">
        <f>IFERROR(VLOOKUP(Table1[[#This Row],[Ticker]],[1]!Table2[[Symbol]:[Industry]],2,FALSE),"-")</f>
        <v>-</v>
      </c>
      <c r="D2883" t="s">
        <v>231</v>
      </c>
      <c r="E2883">
        <v>105.092092334</v>
      </c>
      <c r="F2883">
        <v>24.58</v>
      </c>
      <c r="G2883">
        <v>0.493489807989966</v>
      </c>
      <c r="H2883">
        <v>8.2629886852742391</v>
      </c>
      <c r="I2883">
        <v>-22.613596604935601</v>
      </c>
      <c r="J2883">
        <v>-4.8109607923627404</v>
      </c>
      <c r="K2883">
        <v>23.7689262653934</v>
      </c>
      <c r="L2883">
        <v>22.7214560572084</v>
      </c>
      <c r="M2883">
        <v>51.553948529270201</v>
      </c>
      <c r="N2883">
        <v>0.78748617335659599</v>
      </c>
      <c r="O2883">
        <v>23.270951993490598</v>
      </c>
      <c r="P2883">
        <v>43.0733410942956</v>
      </c>
      <c r="Q2883">
        <v>9.5735608216147003E-2</v>
      </c>
    </row>
    <row r="2884" spans="1:17" hidden="1" x14ac:dyDescent="0.3">
      <c r="A2884" t="s">
        <v>5930</v>
      </c>
      <c r="B2884" t="s">
        <v>5931</v>
      </c>
      <c r="C2884" t="str">
        <f>IFERROR(VLOOKUP(Table1[[#This Row],[Ticker]],[1]!Table2[[Symbol]:[Industry]],2,FALSE),"-")</f>
        <v>-</v>
      </c>
      <c r="E2884">
        <v>105.08747200000001</v>
      </c>
      <c r="F2884">
        <v>96.73</v>
      </c>
      <c r="G2884">
        <v>-65.702864479791302</v>
      </c>
      <c r="H2884">
        <v>15.864776433741801</v>
      </c>
      <c r="I2884">
        <v>-24.8648466594755</v>
      </c>
      <c r="J2884">
        <v>-0.252844697617714</v>
      </c>
      <c r="K2884">
        <v>92.175149148467597</v>
      </c>
      <c r="M2884">
        <v>55.493195524516302</v>
      </c>
      <c r="N2884">
        <v>0.57448856799037296</v>
      </c>
      <c r="O2884">
        <v>64.995347875529802</v>
      </c>
      <c r="P2884">
        <v>48.815384615384602</v>
      </c>
    </row>
    <row r="2885" spans="1:17" hidden="1" x14ac:dyDescent="0.3">
      <c r="A2885" t="s">
        <v>5932</v>
      </c>
      <c r="B2885" t="s">
        <v>5933</v>
      </c>
      <c r="C2885" t="str">
        <f>IFERROR(VLOOKUP(Table1[[#This Row],[Ticker]],[1]!Table2[[Symbol]:[Industry]],2,FALSE),"-")</f>
        <v>-</v>
      </c>
      <c r="D2885" t="s">
        <v>231</v>
      </c>
      <c r="E2885">
        <v>105.006</v>
      </c>
      <c r="F2885">
        <v>74</v>
      </c>
      <c r="G2885">
        <v>120.438282402084</v>
      </c>
      <c r="H2885">
        <v>17.8790878485101</v>
      </c>
      <c r="I2885">
        <v>-4.3325024623151096</v>
      </c>
      <c r="J2885">
        <v>11.469009821408701</v>
      </c>
      <c r="K2885">
        <v>64.134477385050801</v>
      </c>
      <c r="L2885">
        <v>58.7250235370539</v>
      </c>
      <c r="M2885">
        <v>72.631145316600396</v>
      </c>
      <c r="N2885">
        <v>1.48597426878961</v>
      </c>
      <c r="O2885">
        <v>41.756756756756701</v>
      </c>
      <c r="P2885">
        <v>164.191360228489</v>
      </c>
      <c r="Q2885">
        <v>0.141206286234729</v>
      </c>
    </row>
    <row r="2886" spans="1:17" hidden="1" x14ac:dyDescent="0.3">
      <c r="A2886" t="s">
        <v>5934</v>
      </c>
      <c r="B2886" t="s">
        <v>5935</v>
      </c>
      <c r="C2886" t="str">
        <f>IFERROR(VLOOKUP(Table1[[#This Row],[Ticker]],[1]!Table2[[Symbol]:[Industry]],2,FALSE),"-")</f>
        <v>-</v>
      </c>
      <c r="E2886">
        <v>104.909785</v>
      </c>
      <c r="F2886">
        <v>33.700000000000003</v>
      </c>
      <c r="G2886">
        <v>102.105409604467</v>
      </c>
      <c r="H2886">
        <v>13.567612438674001</v>
      </c>
      <c r="I2886">
        <v>-3.5884011367379398</v>
      </c>
      <c r="J2886">
        <v>14.5475566702174</v>
      </c>
      <c r="K2886">
        <v>29.144237064870101</v>
      </c>
      <c r="L2886">
        <v>25.353117882852999</v>
      </c>
      <c r="M2886">
        <v>75.561068798847103</v>
      </c>
      <c r="N2886">
        <v>1.3717009957557</v>
      </c>
      <c r="O2886">
        <v>3.5608308605341099</v>
      </c>
      <c r="P2886">
        <v>145.98540145985399</v>
      </c>
      <c r="Q2886">
        <v>0.132584170099041</v>
      </c>
    </row>
    <row r="2887" spans="1:17" hidden="1" x14ac:dyDescent="0.3">
      <c r="A2887" t="s">
        <v>5936</v>
      </c>
      <c r="B2887" t="s">
        <v>5937</v>
      </c>
      <c r="C2887" t="str">
        <f>IFERROR(VLOOKUP(Table1[[#This Row],[Ticker]],[1]!Table2[[Symbol]:[Industry]],2,FALSE),"-")</f>
        <v>-</v>
      </c>
      <c r="D2887" t="s">
        <v>628</v>
      </c>
      <c r="E2887">
        <v>104.53360000000001</v>
      </c>
      <c r="F2887">
        <v>0.82</v>
      </c>
      <c r="G2887">
        <v>-3.9225742018577301</v>
      </c>
      <c r="H2887">
        <v>0.31761243867404299</v>
      </c>
      <c r="I2887">
        <v>-49.246242008312699</v>
      </c>
      <c r="J2887">
        <v>4.2079912700675601</v>
      </c>
      <c r="K2887">
        <v>0.77872371685966801</v>
      </c>
      <c r="L2887">
        <v>0.82103713955926005</v>
      </c>
      <c r="M2887">
        <v>55.306171875729603</v>
      </c>
      <c r="N2887">
        <v>0.90232694590280305</v>
      </c>
      <c r="O2887">
        <v>92.682926829268297</v>
      </c>
      <c r="P2887">
        <v>51.851851851851798</v>
      </c>
    </row>
    <row r="2888" spans="1:17" hidden="1" x14ac:dyDescent="0.3">
      <c r="A2888" t="s">
        <v>5938</v>
      </c>
      <c r="B2888" t="s">
        <v>5939</v>
      </c>
      <c r="C2888" t="str">
        <f>IFERROR(VLOOKUP(Table1[[#This Row],[Ticker]],[1]!Table2[[Symbol]:[Industry]],2,FALSE),"-")</f>
        <v>-</v>
      </c>
      <c r="D2888" t="s">
        <v>5224</v>
      </c>
      <c r="E2888">
        <v>104.1197808</v>
      </c>
      <c r="F2888">
        <v>38.36</v>
      </c>
      <c r="G2888">
        <v>-18.557824914586199</v>
      </c>
      <c r="H2888">
        <v>-2.3585620579702402</v>
      </c>
      <c r="I2888">
        <v>-15.8526936212159</v>
      </c>
      <c r="J2888">
        <v>0.66658731882754996</v>
      </c>
      <c r="K2888">
        <v>37.278918888458499</v>
      </c>
      <c r="L2888">
        <v>36.0390738478971</v>
      </c>
      <c r="M2888">
        <v>70.011602008014506</v>
      </c>
      <c r="N2888">
        <v>1.182951161821</v>
      </c>
      <c r="O2888">
        <v>32.690302398331497</v>
      </c>
      <c r="P2888">
        <v>46.133333333333297</v>
      </c>
      <c r="Q2888">
        <v>-5.7236248627420003E-3</v>
      </c>
    </row>
    <row r="2889" spans="1:17" hidden="1" x14ac:dyDescent="0.3">
      <c r="A2889" t="s">
        <v>5940</v>
      </c>
      <c r="B2889" t="s">
        <v>5941</v>
      </c>
      <c r="C2889" t="str">
        <f>IFERROR(VLOOKUP(Table1[[#This Row],[Ticker]],[1]!Table2[[Symbol]:[Industry]],2,FALSE),"-")</f>
        <v>-</v>
      </c>
      <c r="D2889" t="s">
        <v>1538</v>
      </c>
      <c r="E2889">
        <v>104.04207031599999</v>
      </c>
      <c r="F2889">
        <v>24.59</v>
      </c>
      <c r="G2889">
        <v>22.719669126952699</v>
      </c>
      <c r="H2889">
        <v>-16.381245015080001</v>
      </c>
      <c r="I2889">
        <v>-17.844269621724901</v>
      </c>
      <c r="J2889">
        <v>-0.24814449447940101</v>
      </c>
      <c r="K2889">
        <v>24.056286076933901</v>
      </c>
      <c r="L2889">
        <v>22.609202387523101</v>
      </c>
      <c r="M2889">
        <v>57.806785468430398</v>
      </c>
      <c r="N2889">
        <v>0.70175488873020597</v>
      </c>
      <c r="O2889">
        <v>40.910939406262699</v>
      </c>
      <c r="P2889">
        <v>63.388704318936803</v>
      </c>
      <c r="Q2889">
        <v>6.7946955779858001E-2</v>
      </c>
    </row>
    <row r="2890" spans="1:17" hidden="1" x14ac:dyDescent="0.3">
      <c r="A2890" t="s">
        <v>5942</v>
      </c>
      <c r="B2890" t="s">
        <v>5943</v>
      </c>
      <c r="C2890" t="str">
        <f>IFERROR(VLOOKUP(Table1[[#This Row],[Ticker]],[1]!Table2[[Symbol]:[Industry]],2,FALSE),"-")</f>
        <v>-</v>
      </c>
      <c r="D2890" t="s">
        <v>924</v>
      </c>
      <c r="E2890">
        <v>103.84782306</v>
      </c>
      <c r="F2890">
        <v>130.30000000000001</v>
      </c>
      <c r="G2890">
        <v>-35.9813444752739</v>
      </c>
      <c r="H2890">
        <v>-7.0868726111598201</v>
      </c>
      <c r="I2890">
        <v>-33.9145649896791</v>
      </c>
      <c r="J2890">
        <v>-3.2636752994003602</v>
      </c>
      <c r="K2890">
        <v>135.77639125911799</v>
      </c>
      <c r="L2890">
        <v>146.19873406944501</v>
      </c>
      <c r="M2890">
        <v>40.290725543565898</v>
      </c>
      <c r="N2890">
        <v>0.84656800284182998</v>
      </c>
      <c r="O2890">
        <v>118.534151957022</v>
      </c>
      <c r="P2890">
        <v>7.68595041322315</v>
      </c>
      <c r="Q2890">
        <v>-1.9802051910742E-2</v>
      </c>
    </row>
    <row r="2891" spans="1:17" hidden="1" x14ac:dyDescent="0.3">
      <c r="A2891" t="s">
        <v>5944</v>
      </c>
      <c r="B2891" t="s">
        <v>5945</v>
      </c>
      <c r="C2891" t="str">
        <f>IFERROR(VLOOKUP(Table1[[#This Row],[Ticker]],[1]!Table2[[Symbol]:[Industry]],2,FALSE),"-")</f>
        <v>-</v>
      </c>
      <c r="D2891" t="s">
        <v>21</v>
      </c>
      <c r="E2891">
        <v>103.77972149999999</v>
      </c>
      <c r="F2891">
        <v>99.96</v>
      </c>
      <c r="G2891">
        <v>-3.660327154884</v>
      </c>
      <c r="H2891">
        <v>-4.4224865712269299</v>
      </c>
      <c r="I2891">
        <v>-15.433014758188399</v>
      </c>
      <c r="J2891">
        <v>-1.1921641300878201</v>
      </c>
      <c r="K2891">
        <v>101.62613942778199</v>
      </c>
      <c r="L2891">
        <v>99.075819314320597</v>
      </c>
      <c r="M2891">
        <v>51.322186333445401</v>
      </c>
      <c r="N2891">
        <v>0.27314117580424202</v>
      </c>
      <c r="O2891">
        <v>45.408163265306101</v>
      </c>
      <c r="P2891">
        <v>40.098107918710497</v>
      </c>
    </row>
    <row r="2892" spans="1:17" hidden="1" x14ac:dyDescent="0.3">
      <c r="A2892" t="s">
        <v>5946</v>
      </c>
      <c r="B2892" t="s">
        <v>5947</v>
      </c>
      <c r="C2892" t="str">
        <f>IFERROR(VLOOKUP(Table1[[#This Row],[Ticker]],[1]!Table2[[Symbol]:[Industry]],2,FALSE),"-")</f>
        <v>-</v>
      </c>
      <c r="D2892" t="s">
        <v>130</v>
      </c>
      <c r="E2892">
        <v>103.59697920000001</v>
      </c>
      <c r="F2892">
        <v>94.33</v>
      </c>
      <c r="G2892">
        <v>88.662018785801905</v>
      </c>
      <c r="H2892">
        <v>-6.3252641246755799</v>
      </c>
      <c r="I2892">
        <v>7.9153405007970896</v>
      </c>
      <c r="J2892">
        <v>-9.1918484735221604</v>
      </c>
      <c r="K2892">
        <v>92.486525840466101</v>
      </c>
      <c r="L2892">
        <v>79.140762536724097</v>
      </c>
      <c r="M2892">
        <v>53.326041569127803</v>
      </c>
      <c r="N2892">
        <v>0.32513791979865397</v>
      </c>
      <c r="O2892">
        <v>21.806424255273999</v>
      </c>
      <c r="P2892">
        <v>144.378238341968</v>
      </c>
      <c r="Q2892">
        <v>0.104127074596277</v>
      </c>
    </row>
    <row r="2893" spans="1:17" hidden="1" x14ac:dyDescent="0.3">
      <c r="A2893" t="s">
        <v>5948</v>
      </c>
      <c r="B2893" t="s">
        <v>5949</v>
      </c>
      <c r="C2893" t="str">
        <f>IFERROR(VLOOKUP(Table1[[#This Row],[Ticker]],[1]!Table2[[Symbol]:[Industry]],2,FALSE),"-")</f>
        <v>-</v>
      </c>
      <c r="E2893">
        <v>103.052245845</v>
      </c>
      <c r="F2893">
        <v>47.05</v>
      </c>
      <c r="G2893">
        <v>34.654128327234702</v>
      </c>
      <c r="H2893">
        <v>-8.9399252497681605</v>
      </c>
      <c r="I2893">
        <v>-1.79962980264238</v>
      </c>
      <c r="J2893">
        <v>-5.2744300886424398</v>
      </c>
      <c r="K2893">
        <v>47.878525592122799</v>
      </c>
      <c r="L2893">
        <v>41.909158315255603</v>
      </c>
      <c r="M2893">
        <v>44.384604449833297</v>
      </c>
      <c r="N2893">
        <v>0.85629234735002302</v>
      </c>
      <c r="O2893">
        <v>22.401700318809699</v>
      </c>
      <c r="P2893">
        <v>101.931330472102</v>
      </c>
      <c r="Q2893">
        <v>0.16236089520142</v>
      </c>
    </row>
    <row r="2894" spans="1:17" hidden="1" x14ac:dyDescent="0.3">
      <c r="A2894" t="s">
        <v>5950</v>
      </c>
      <c r="B2894" t="s">
        <v>5951</v>
      </c>
      <c r="C2894" t="str">
        <f>IFERROR(VLOOKUP(Table1[[#This Row],[Ticker]],[1]!Table2[[Symbol]:[Industry]],2,FALSE),"-")</f>
        <v>-</v>
      </c>
      <c r="D2894" t="s">
        <v>548</v>
      </c>
      <c r="E2894">
        <v>102.73068240000001</v>
      </c>
      <c r="F2894">
        <v>192.7</v>
      </c>
      <c r="G2894">
        <v>100.39524844959</v>
      </c>
      <c r="H2894">
        <v>-3.4323875613259398</v>
      </c>
      <c r="I2894">
        <v>17.775919037798701</v>
      </c>
      <c r="J2894">
        <v>-2.20226514018883</v>
      </c>
      <c r="K2894">
        <v>150.741931908997</v>
      </c>
      <c r="M2894">
        <v>13.6108044535862</v>
      </c>
      <c r="N2894">
        <v>0.42307692307692302</v>
      </c>
      <c r="O2894">
        <v>5.2672548002075699</v>
      </c>
      <c r="P2894">
        <v>126.705882352941</v>
      </c>
    </row>
    <row r="2895" spans="1:17" hidden="1" x14ac:dyDescent="0.3">
      <c r="A2895" t="s">
        <v>5952</v>
      </c>
      <c r="B2895" t="s">
        <v>5953</v>
      </c>
      <c r="C2895" t="str">
        <f>IFERROR(VLOOKUP(Table1[[#This Row],[Ticker]],[1]!Table2[[Symbol]:[Industry]],2,FALSE),"-")</f>
        <v>-</v>
      </c>
      <c r="E2895">
        <v>102.667005</v>
      </c>
      <c r="F2895">
        <v>161.35</v>
      </c>
      <c r="G2895">
        <v>27.356032763316399</v>
      </c>
      <c r="H2895">
        <v>20.786362438674001</v>
      </c>
      <c r="I2895">
        <v>21.119039865791901</v>
      </c>
      <c r="J2895">
        <v>13.7714766541218</v>
      </c>
      <c r="K2895">
        <v>133.63962465191</v>
      </c>
      <c r="M2895">
        <v>78.326504344136197</v>
      </c>
      <c r="N2895">
        <v>1.3089111136082701</v>
      </c>
      <c r="O2895">
        <v>3.4707158351410001</v>
      </c>
      <c r="P2895">
        <v>67.202072538860094</v>
      </c>
    </row>
    <row r="2896" spans="1:17" hidden="1" x14ac:dyDescent="0.3">
      <c r="A2896" t="s">
        <v>5954</v>
      </c>
      <c r="B2896" t="s">
        <v>5955</v>
      </c>
      <c r="C2896" t="str">
        <f>IFERROR(VLOOKUP(Table1[[#This Row],[Ticker]],[1]!Table2[[Symbol]:[Industry]],2,FALSE),"-")</f>
        <v>-</v>
      </c>
      <c r="D2896" t="s">
        <v>133</v>
      </c>
      <c r="E2896">
        <v>102.1336194</v>
      </c>
      <c r="F2896">
        <v>14.09</v>
      </c>
      <c r="G2896">
        <v>-32.000058267473399</v>
      </c>
      <c r="H2896">
        <v>-20.059606496237102</v>
      </c>
      <c r="I2896">
        <v>-46.414964689225798</v>
      </c>
      <c r="J2896">
        <v>-7.0638451536932196</v>
      </c>
      <c r="K2896">
        <v>15.9516576174722</v>
      </c>
      <c r="L2896">
        <v>16.317896227018799</v>
      </c>
      <c r="M2896">
        <v>25.339607609168201</v>
      </c>
      <c r="N2896">
        <v>1.1065764905822999</v>
      </c>
      <c r="O2896">
        <v>64.300922640170299</v>
      </c>
      <c r="P2896">
        <v>11.3833992094861</v>
      </c>
      <c r="Q2896">
        <v>-5.9392949431026E-2</v>
      </c>
    </row>
    <row r="2897" spans="1:17" hidden="1" x14ac:dyDescent="0.3">
      <c r="A2897" t="s">
        <v>5956</v>
      </c>
      <c r="B2897" t="s">
        <v>5957</v>
      </c>
      <c r="C2897" t="str">
        <f>IFERROR(VLOOKUP(Table1[[#This Row],[Ticker]],[1]!Table2[[Symbol]:[Industry]],2,FALSE),"-")</f>
        <v>-</v>
      </c>
      <c r="E2897">
        <v>101.762</v>
      </c>
      <c r="F2897">
        <v>73</v>
      </c>
      <c r="G2897">
        <v>35.551893812835999</v>
      </c>
      <c r="H2897">
        <v>-13.1884851223015</v>
      </c>
      <c r="I2897">
        <v>22.8116874655699</v>
      </c>
      <c r="J2897">
        <v>-4.1890201070762503</v>
      </c>
      <c r="K2897">
        <v>77.176610822574105</v>
      </c>
      <c r="L2897">
        <v>67.825687441000994</v>
      </c>
      <c r="M2897">
        <v>23.105806661954599</v>
      </c>
      <c r="N2897">
        <v>0.67475631589417095</v>
      </c>
      <c r="O2897">
        <v>19.863013698630098</v>
      </c>
      <c r="P2897">
        <v>71.764705882352899</v>
      </c>
    </row>
    <row r="2898" spans="1:17" hidden="1" x14ac:dyDescent="0.3">
      <c r="A2898" t="s">
        <v>5958</v>
      </c>
      <c r="B2898" t="s">
        <v>5959</v>
      </c>
      <c r="C2898" t="str">
        <f>IFERROR(VLOOKUP(Table1[[#This Row],[Ticker]],[1]!Table2[[Symbol]:[Industry]],2,FALSE),"-")</f>
        <v>-</v>
      </c>
      <c r="D2898" t="s">
        <v>118</v>
      </c>
      <c r="E2898">
        <v>101.72925322499999</v>
      </c>
      <c r="F2898">
        <v>5.5</v>
      </c>
      <c r="G2898">
        <v>-27.211534804251102</v>
      </c>
      <c r="H2898">
        <v>-14.2520596924734</v>
      </c>
      <c r="I2898">
        <v>-29.574924178855301</v>
      </c>
      <c r="J2898">
        <v>-8.0846180813652992</v>
      </c>
      <c r="K2898">
        <v>5.5399828776413402</v>
      </c>
      <c r="L2898">
        <v>5.6226067381345199</v>
      </c>
      <c r="M2898">
        <v>47.887425104037902</v>
      </c>
      <c r="N2898">
        <v>1.1041930984361501</v>
      </c>
      <c r="O2898">
        <v>24.545454545454501</v>
      </c>
      <c r="P2898">
        <v>34.146341463414601</v>
      </c>
      <c r="Q2898">
        <v>-2.9348977013354999E-2</v>
      </c>
    </row>
    <row r="2899" spans="1:17" hidden="1" x14ac:dyDescent="0.3">
      <c r="A2899" t="s">
        <v>5960</v>
      </c>
      <c r="B2899" t="s">
        <v>5961</v>
      </c>
      <c r="C2899" t="str">
        <f>IFERROR(VLOOKUP(Table1[[#This Row],[Ticker]],[1]!Table2[[Symbol]:[Industry]],2,FALSE),"-")</f>
        <v>-</v>
      </c>
      <c r="E2899">
        <v>101.7036018</v>
      </c>
      <c r="F2899">
        <v>92.97</v>
      </c>
      <c r="G2899">
        <v>63.424059974200702</v>
      </c>
      <c r="H2899">
        <v>-8.7452080741464595</v>
      </c>
      <c r="I2899">
        <v>-9.4619754021009896</v>
      </c>
      <c r="J2899">
        <v>-3.9894991827420299</v>
      </c>
      <c r="K2899">
        <v>96.604759836936907</v>
      </c>
      <c r="L2899">
        <v>83.961442493913793</v>
      </c>
      <c r="M2899">
        <v>37.0777380052577</v>
      </c>
      <c r="N2899">
        <v>0.86210407681759005</v>
      </c>
      <c r="O2899">
        <v>30.687318489835398</v>
      </c>
      <c r="P2899">
        <v>92.285418821096101</v>
      </c>
      <c r="Q2899">
        <v>3.2094190128661999E-2</v>
      </c>
    </row>
    <row r="2900" spans="1:17" hidden="1" x14ac:dyDescent="0.3">
      <c r="A2900" t="s">
        <v>5962</v>
      </c>
      <c r="B2900" t="s">
        <v>5963</v>
      </c>
      <c r="C2900" t="str">
        <f>IFERROR(VLOOKUP(Table1[[#This Row],[Ticker]],[1]!Table2[[Symbol]:[Industry]],2,FALSE),"-")</f>
        <v>-</v>
      </c>
      <c r="D2900" t="s">
        <v>413</v>
      </c>
      <c r="E2900">
        <v>101.68116000000001</v>
      </c>
      <c r="F2900">
        <v>0.95</v>
      </c>
      <c r="G2900">
        <v>111.189366096649</v>
      </c>
      <c r="H2900">
        <v>-23.4323875613259</v>
      </c>
      <c r="I2900">
        <v>15.2907442930571</v>
      </c>
      <c r="J2900">
        <v>-3.2331929752403799</v>
      </c>
      <c r="K2900">
        <v>0.94139866662417904</v>
      </c>
      <c r="L2900">
        <v>0.76367871284484701</v>
      </c>
      <c r="M2900">
        <v>40.147829924584499</v>
      </c>
      <c r="N2900">
        <v>1.1035408910217299</v>
      </c>
      <c r="O2900">
        <v>50.5263157894736</v>
      </c>
      <c r="P2900">
        <v>143.58974358974299</v>
      </c>
      <c r="Q2900">
        <v>9.4282555493283002E-2</v>
      </c>
    </row>
    <row r="2901" spans="1:17" hidden="1" x14ac:dyDescent="0.3">
      <c r="A2901" t="s">
        <v>5964</v>
      </c>
      <c r="B2901" t="s">
        <v>5965</v>
      </c>
      <c r="C2901" t="str">
        <f>IFERROR(VLOOKUP(Table1[[#This Row],[Ticker]],[1]!Table2[[Symbol]:[Industry]],2,FALSE),"-")</f>
        <v>-</v>
      </c>
      <c r="D2901" t="s">
        <v>513</v>
      </c>
      <c r="E2901">
        <v>101.45112</v>
      </c>
      <c r="F2901">
        <v>149</v>
      </c>
      <c r="G2901">
        <v>112.318450017213</v>
      </c>
      <c r="H2901">
        <v>-1.74817703501015</v>
      </c>
      <c r="I2901">
        <v>17.047181024350799</v>
      </c>
      <c r="J2901">
        <v>3.5641582174753998</v>
      </c>
      <c r="K2901">
        <v>134.06258962090101</v>
      </c>
      <c r="L2901">
        <v>108.025447153779</v>
      </c>
      <c r="M2901">
        <v>76.641123429402597</v>
      </c>
      <c r="N2901">
        <v>0.66695555934706197</v>
      </c>
      <c r="O2901">
        <v>14.1610738255033</v>
      </c>
      <c r="P2901">
        <v>155.57461406517999</v>
      </c>
      <c r="Q2901">
        <v>0.113549651252408</v>
      </c>
    </row>
    <row r="2902" spans="1:17" hidden="1" x14ac:dyDescent="0.3">
      <c r="A2902" t="s">
        <v>5966</v>
      </c>
      <c r="B2902" t="s">
        <v>5967</v>
      </c>
      <c r="C2902" t="str">
        <f>IFERROR(VLOOKUP(Table1[[#This Row],[Ticker]],[1]!Table2[[Symbol]:[Industry]],2,FALSE),"-")</f>
        <v>-</v>
      </c>
      <c r="D2902" t="s">
        <v>1147</v>
      </c>
      <c r="E2902">
        <v>101.31240099999999</v>
      </c>
      <c r="F2902">
        <v>70.03</v>
      </c>
      <c r="G2902">
        <v>64.247189225901394</v>
      </c>
      <c r="H2902">
        <v>2.66369027388233</v>
      </c>
      <c r="I2902">
        <v>8.7724693773889406</v>
      </c>
      <c r="J2902">
        <v>-0.30417782817246602</v>
      </c>
      <c r="K2902">
        <v>66.435342387081107</v>
      </c>
      <c r="L2902">
        <v>57.549141231119201</v>
      </c>
      <c r="M2902">
        <v>52.982712148056997</v>
      </c>
      <c r="N2902">
        <v>0.99852412007217395</v>
      </c>
      <c r="O2902">
        <v>9.8814793659859994</v>
      </c>
      <c r="P2902">
        <v>98.104667609618005</v>
      </c>
      <c r="Q2902">
        <v>5.2138880638928999E-2</v>
      </c>
    </row>
    <row r="2903" spans="1:17" hidden="1" x14ac:dyDescent="0.3">
      <c r="A2903" t="s">
        <v>5968</v>
      </c>
      <c r="B2903" t="s">
        <v>5969</v>
      </c>
      <c r="C2903" t="str">
        <f>IFERROR(VLOOKUP(Table1[[#This Row],[Ticker]],[1]!Table2[[Symbol]:[Industry]],2,FALSE),"-")</f>
        <v>-</v>
      </c>
      <c r="D2903" t="s">
        <v>1545</v>
      </c>
      <c r="E2903">
        <v>101.28874519999999</v>
      </c>
      <c r="F2903">
        <v>5.3</v>
      </c>
      <c r="G2903">
        <v>41.943334350618002</v>
      </c>
      <c r="H2903">
        <v>6.4415620185059996</v>
      </c>
      <c r="I2903">
        <v>9.8596403446284295</v>
      </c>
      <c r="J2903">
        <v>5.4109035840909998</v>
      </c>
      <c r="K2903">
        <v>5.06055355436881</v>
      </c>
      <c r="L2903">
        <v>4.6989112131972401</v>
      </c>
      <c r="M2903">
        <v>64.136413601101594</v>
      </c>
      <c r="N2903">
        <v>1.4283669079733401</v>
      </c>
      <c r="O2903">
        <v>21.698113207547099</v>
      </c>
      <c r="P2903">
        <v>82.758620689655103</v>
      </c>
      <c r="Q2903">
        <v>4.5202799121213E-2</v>
      </c>
    </row>
    <row r="2904" spans="1:17" hidden="1" x14ac:dyDescent="0.3">
      <c r="A2904" t="s">
        <v>5970</v>
      </c>
      <c r="B2904" t="s">
        <v>5971</v>
      </c>
      <c r="C2904" t="str">
        <f>IFERROR(VLOOKUP(Table1[[#This Row],[Ticker]],[1]!Table2[[Symbol]:[Industry]],2,FALSE),"-")</f>
        <v>-</v>
      </c>
      <c r="D2904" t="s">
        <v>68</v>
      </c>
      <c r="E2904">
        <v>101.225838805</v>
      </c>
      <c r="F2904">
        <v>164.15</v>
      </c>
      <c r="G2904">
        <v>44.5321906980164</v>
      </c>
      <c r="H2904">
        <v>42.567612438673997</v>
      </c>
      <c r="I2904">
        <v>25.333091894334501</v>
      </c>
      <c r="J2904">
        <v>-2.8531527141533202</v>
      </c>
      <c r="K2904">
        <v>143.70817995538999</v>
      </c>
      <c r="L2904">
        <v>116.676258556243</v>
      </c>
      <c r="M2904">
        <v>44.004118111512597</v>
      </c>
      <c r="N2904">
        <v>1.78439764914941</v>
      </c>
      <c r="O2904">
        <v>46.177276880901601</v>
      </c>
      <c r="P2904">
        <v>118.86666666666601</v>
      </c>
      <c r="Q2904">
        <v>2.0841402302039999E-2</v>
      </c>
    </row>
    <row r="2905" spans="1:17" hidden="1" x14ac:dyDescent="0.3">
      <c r="A2905" t="s">
        <v>5972</v>
      </c>
      <c r="B2905" t="s">
        <v>5973</v>
      </c>
      <c r="C2905" t="str">
        <f>IFERROR(VLOOKUP(Table1[[#This Row],[Ticker]],[1]!Table2[[Symbol]:[Industry]],2,FALSE),"-")</f>
        <v>-</v>
      </c>
      <c r="D2905" t="s">
        <v>46</v>
      </c>
      <c r="E2905">
        <v>100.919251089</v>
      </c>
      <c r="F2905">
        <v>4.7699999999999996</v>
      </c>
      <c r="G2905">
        <v>4.3742976034990502</v>
      </c>
      <c r="H2905">
        <v>-3.2253482238518298</v>
      </c>
      <c r="I2905">
        <v>-37.285266398556601</v>
      </c>
      <c r="J2905">
        <v>3.24435795349308</v>
      </c>
      <c r="K2905">
        <v>4.6593309011019501</v>
      </c>
      <c r="L2905">
        <v>4.7580795250495704</v>
      </c>
      <c r="M2905">
        <v>58.951923311771502</v>
      </c>
      <c r="N2905">
        <v>0.71319325182203197</v>
      </c>
      <c r="O2905">
        <v>48.846960167714798</v>
      </c>
      <c r="P2905">
        <v>64.482758620689594</v>
      </c>
      <c r="Q2905">
        <v>-1.970640669323E-2</v>
      </c>
    </row>
    <row r="2906" spans="1:17" hidden="1" x14ac:dyDescent="0.3">
      <c r="A2906" t="s">
        <v>5974</v>
      </c>
      <c r="B2906" t="s">
        <v>5975</v>
      </c>
      <c r="C2906" t="str">
        <f>IFERROR(VLOOKUP(Table1[[#This Row],[Ticker]],[1]!Table2[[Symbol]:[Industry]],2,FALSE),"-")</f>
        <v>-</v>
      </c>
      <c r="D2906" t="s">
        <v>258</v>
      </c>
      <c r="E2906">
        <v>100.87201152</v>
      </c>
      <c r="F2906">
        <v>92.96</v>
      </c>
      <c r="G2906">
        <v>-14.7809398421624</v>
      </c>
      <c r="H2906">
        <v>-7.9838724067183202</v>
      </c>
      <c r="I2906">
        <v>-21.089308069835599</v>
      </c>
      <c r="J2906">
        <v>-1.6323726670705501</v>
      </c>
      <c r="K2906">
        <v>95.935062871383295</v>
      </c>
      <c r="L2906">
        <v>94.688175123083994</v>
      </c>
      <c r="M2906">
        <v>44.164117291014399</v>
      </c>
      <c r="N2906">
        <v>0.84862389478432498</v>
      </c>
      <c r="O2906">
        <v>42.803356282271899</v>
      </c>
      <c r="P2906">
        <v>21.675392670156999</v>
      </c>
      <c r="Q2906">
        <v>4.6286468891379003E-2</v>
      </c>
    </row>
    <row r="2907" spans="1:17" hidden="1" x14ac:dyDescent="0.3">
      <c r="A2907" t="s">
        <v>5976</v>
      </c>
      <c r="B2907" t="s">
        <v>5977</v>
      </c>
      <c r="C2907" t="str">
        <f>IFERROR(VLOOKUP(Table1[[#This Row],[Ticker]],[1]!Table2[[Symbol]:[Industry]],2,FALSE),"-")</f>
        <v>-</v>
      </c>
      <c r="D2907" t="s">
        <v>864</v>
      </c>
      <c r="E2907">
        <v>100.7401285</v>
      </c>
      <c r="F2907">
        <v>56.65</v>
      </c>
      <c r="G2907">
        <v>-34.196812765138802</v>
      </c>
      <c r="H2907">
        <v>-9.6072071282866496</v>
      </c>
      <c r="I2907">
        <v>-33.276767566268099</v>
      </c>
      <c r="J2907">
        <v>-1.34019617467159</v>
      </c>
      <c r="K2907">
        <v>59.590643512429303</v>
      </c>
      <c r="L2907">
        <v>60.0451537882319</v>
      </c>
      <c r="M2907">
        <v>34.9442398351216</v>
      </c>
      <c r="N2907">
        <v>0.945842868039664</v>
      </c>
      <c r="O2907">
        <v>71.138570167696301</v>
      </c>
      <c r="P2907">
        <v>21.827956989247301</v>
      </c>
      <c r="Q2907">
        <v>7.6818659256939995E-2</v>
      </c>
    </row>
    <row r="2908" spans="1:17" hidden="1" x14ac:dyDescent="0.3">
      <c r="A2908" t="s">
        <v>5978</v>
      </c>
      <c r="B2908" t="s">
        <v>5979</v>
      </c>
      <c r="C2908" t="str">
        <f>IFERROR(VLOOKUP(Table1[[#This Row],[Ticker]],[1]!Table2[[Symbol]:[Industry]],2,FALSE),"-")</f>
        <v>-</v>
      </c>
      <c r="D2908" t="s">
        <v>1829</v>
      </c>
      <c r="E2908">
        <v>100.525104</v>
      </c>
      <c r="F2908">
        <v>67.680000000000007</v>
      </c>
      <c r="G2908">
        <v>681.51939713030902</v>
      </c>
      <c r="H2908">
        <v>45.057207426367</v>
      </c>
      <c r="I2908">
        <v>35.220276838693898</v>
      </c>
      <c r="J2908">
        <v>12.46854875302</v>
      </c>
      <c r="K2908">
        <v>54.378881988934097</v>
      </c>
      <c r="L2908">
        <v>44.827087910695703</v>
      </c>
      <c r="M2908">
        <v>88.094446194318806</v>
      </c>
      <c r="N2908">
        <v>2.44232864259408</v>
      </c>
      <c r="O2908">
        <v>3.9302600472813198</v>
      </c>
      <c r="P2908">
        <v>895.29411764705799</v>
      </c>
      <c r="Q2908">
        <v>0.20278365047832</v>
      </c>
    </row>
    <row r="2909" spans="1:17" hidden="1" x14ac:dyDescent="0.3">
      <c r="A2909" t="s">
        <v>5980</v>
      </c>
      <c r="B2909" t="s">
        <v>5981</v>
      </c>
      <c r="C2909" t="str">
        <f>IFERROR(VLOOKUP(Table1[[#This Row],[Ticker]],[1]!Table2[[Symbol]:[Industry]],2,FALSE),"-")</f>
        <v>-</v>
      </c>
      <c r="D2909" t="s">
        <v>5982</v>
      </c>
      <c r="E2909">
        <v>100.51871199999999</v>
      </c>
      <c r="F2909">
        <v>84.4</v>
      </c>
      <c r="G2909">
        <v>-76.953908757151396</v>
      </c>
      <c r="H2909">
        <v>-0.22803447789185699</v>
      </c>
      <c r="I2909">
        <v>-43.562458224528903</v>
      </c>
      <c r="J2909">
        <v>1.88310071346969</v>
      </c>
      <c r="K2909">
        <v>85.9616443730621</v>
      </c>
      <c r="M2909">
        <v>53.022634459921697</v>
      </c>
      <c r="N2909">
        <v>0.85109236184835402</v>
      </c>
      <c r="O2909">
        <v>119.194312796208</v>
      </c>
      <c r="P2909">
        <v>11.052631578947301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Row],[Ticker]],[1]!Table2[[Symbol]:[Industry]],2,FALSE),"-")</f>
        <v>-</v>
      </c>
      <c r="E2910">
        <v>100.49007539999999</v>
      </c>
      <c r="F2910">
        <v>40.17</v>
      </c>
      <c r="G2910">
        <v>107.780275187558</v>
      </c>
      <c r="H2910">
        <v>-9.6540800523867301</v>
      </c>
      <c r="I2910">
        <v>5.2075535684953902</v>
      </c>
      <c r="J2910">
        <v>0.80899435182479495</v>
      </c>
      <c r="K2910">
        <v>39.622615523885898</v>
      </c>
      <c r="L2910">
        <v>33.4677485109138</v>
      </c>
      <c r="M2910">
        <v>58.949385082323197</v>
      </c>
      <c r="N2910">
        <v>0.50834349164065795</v>
      </c>
      <c r="O2910">
        <v>16.728902165795301</v>
      </c>
      <c r="P2910">
        <v>137.55174452986401</v>
      </c>
      <c r="Q2910">
        <v>5.2953935698742002E-2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Row],[Ticker]],[1]!Table2[[Symbol]:[Industry]],2,FALSE),"-")</f>
        <v>-</v>
      </c>
      <c r="D2911" t="s">
        <v>258</v>
      </c>
      <c r="E2911">
        <v>100.464</v>
      </c>
      <c r="F2911">
        <v>89.7</v>
      </c>
      <c r="G2911">
        <v>42.108442326465699</v>
      </c>
      <c r="H2911">
        <v>-30.162206342215502</v>
      </c>
      <c r="I2911">
        <v>7.9968146884826696</v>
      </c>
      <c r="J2911">
        <v>1.9546435249165399</v>
      </c>
      <c r="K2911">
        <v>91.362419478842</v>
      </c>
      <c r="L2911">
        <v>80.613769576971407</v>
      </c>
      <c r="M2911">
        <v>37.781977016893102</v>
      </c>
      <c r="N2911">
        <v>0.22547040787821501</v>
      </c>
      <c r="O2911">
        <v>41.5830546265328</v>
      </c>
      <c r="P2911">
        <v>82.317073170731604</v>
      </c>
      <c r="Q2911">
        <v>6.1584565543205003E-2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Row],[Ticker]],[1]!Table2[[Symbol]:[Industry]],2,FALSE),"-")</f>
        <v>-</v>
      </c>
      <c r="D2912" t="s">
        <v>413</v>
      </c>
      <c r="E2912">
        <v>100.4158145</v>
      </c>
      <c r="F2912">
        <v>144.05000000000001</v>
      </c>
      <c r="G2912">
        <v>3.2890062226056598</v>
      </c>
      <c r="H2912">
        <v>0.83590512160087405</v>
      </c>
      <c r="I2912">
        <v>-20.480044825214101</v>
      </c>
      <c r="J2912">
        <v>1.6562557601327099</v>
      </c>
      <c r="K2912">
        <v>140.68101021230001</v>
      </c>
      <c r="L2912">
        <v>132.363974191556</v>
      </c>
      <c r="M2912">
        <v>51.460336889673101</v>
      </c>
      <c r="N2912">
        <v>0.299572610369784</v>
      </c>
      <c r="O2912">
        <v>25.581395348837201</v>
      </c>
      <c r="P2912">
        <v>44.05</v>
      </c>
      <c r="Q2912">
        <v>-8.1078090173419999E-3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Row],[Ticker]],[1]!Table2[[Symbol]:[Industry]],2,FALSE),"-")</f>
        <v>-</v>
      </c>
      <c r="E2913">
        <v>100.3206</v>
      </c>
      <c r="F2913">
        <v>91.5</v>
      </c>
      <c r="G2913">
        <v>157.74058844822099</v>
      </c>
      <c r="H2913">
        <v>8.2875515558734403</v>
      </c>
      <c r="I2913">
        <v>34.115906953836202</v>
      </c>
      <c r="J2913">
        <v>-8.9603952214896498</v>
      </c>
      <c r="K2913">
        <v>87.181441132760995</v>
      </c>
      <c r="L2913">
        <v>64.108249637932005</v>
      </c>
      <c r="M2913">
        <v>41.681054544922397</v>
      </c>
      <c r="N2913">
        <v>0.54635315261344897</v>
      </c>
      <c r="O2913">
        <v>26.448087431693999</v>
      </c>
      <c r="P2913">
        <v>229.729729729729</v>
      </c>
      <c r="Q2913">
        <v>0.15060781888043601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Row],[Ticker]],[1]!Table2[[Symbol]:[Industry]],2,FALSE),"-")</f>
        <v>-</v>
      </c>
      <c r="D2914" t="s">
        <v>258</v>
      </c>
      <c r="E2914">
        <v>99.75</v>
      </c>
      <c r="F2914">
        <v>133</v>
      </c>
      <c r="G2914">
        <v>198.07960999908801</v>
      </c>
      <c r="H2914">
        <v>12.9469227835016</v>
      </c>
      <c r="I2914">
        <v>92.966257991687201</v>
      </c>
      <c r="J2914">
        <v>3.9298103315092701</v>
      </c>
      <c r="K2914">
        <v>106.22431989658</v>
      </c>
      <c r="L2914">
        <v>73.724695055751397</v>
      </c>
      <c r="M2914">
        <v>62.447863452796902</v>
      </c>
      <c r="N2914">
        <v>0.56953786070731105</v>
      </c>
      <c r="O2914">
        <v>8.1578947368420902</v>
      </c>
      <c r="P2914">
        <v>249.08136482939599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Row],[Ticker]],[1]!Table2[[Symbol]:[Industry]],2,FALSE),"-")</f>
        <v>-</v>
      </c>
      <c r="D2915" t="s">
        <v>1448</v>
      </c>
      <c r="E2915">
        <v>99.35</v>
      </c>
      <c r="F2915">
        <v>99.35</v>
      </c>
      <c r="G2915">
        <v>16.433618970212901</v>
      </c>
      <c r="H2915">
        <v>-11.6844574785292</v>
      </c>
      <c r="I2915">
        <v>-3.8406554161339699</v>
      </c>
      <c r="J2915">
        <v>-0.22885000726449301</v>
      </c>
      <c r="K2915">
        <v>99.866798469878901</v>
      </c>
      <c r="L2915">
        <v>90.5191831042318</v>
      </c>
      <c r="M2915">
        <v>45.803757603222003</v>
      </c>
      <c r="N2915">
        <v>0.80685010350501996</v>
      </c>
      <c r="O2915">
        <v>32.058379466532401</v>
      </c>
      <c r="P2915">
        <v>50.9878419452887</v>
      </c>
      <c r="Q2915">
        <v>1.3351977719737E-2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Row],[Ticker]],[1]!Table2[[Symbol]:[Industry]],2,FALSE),"-")</f>
        <v>-</v>
      </c>
      <c r="D2916" t="s">
        <v>1448</v>
      </c>
      <c r="E2916">
        <v>99.213999999999999</v>
      </c>
      <c r="F2916">
        <v>175.6</v>
      </c>
      <c r="G2916">
        <v>-35.113542238847501</v>
      </c>
      <c r="H2916">
        <v>-2.37498574863712</v>
      </c>
      <c r="I2916">
        <v>-12.2162010965652</v>
      </c>
      <c r="J2916">
        <v>-11.1818569769235</v>
      </c>
      <c r="K2916">
        <v>166.604212052685</v>
      </c>
      <c r="L2916">
        <v>165.12153214305101</v>
      </c>
      <c r="M2916">
        <v>54.785549452800701</v>
      </c>
      <c r="N2916">
        <v>0.68102995270625299</v>
      </c>
      <c r="O2916">
        <v>17.881548974943001</v>
      </c>
      <c r="P2916">
        <v>23.488045007032301</v>
      </c>
      <c r="Q2916">
        <v>0.10881181620371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Row],[Ticker]],[1]!Table2[[Symbol]:[Industry]],2,FALSE),"-")</f>
        <v>-</v>
      </c>
      <c r="D2917" t="s">
        <v>628</v>
      </c>
      <c r="E2917">
        <v>99.097530485999997</v>
      </c>
      <c r="F2917">
        <v>4.26</v>
      </c>
      <c r="G2917">
        <v>-6.3106339033502499</v>
      </c>
      <c r="H2917">
        <v>-6.6360488885570597</v>
      </c>
      <c r="I2917">
        <v>0.28889312682238499</v>
      </c>
      <c r="J2917">
        <v>0.219042365864445</v>
      </c>
      <c r="K2917">
        <v>4.2750751540714704</v>
      </c>
      <c r="L2917">
        <v>4.53034432820977</v>
      </c>
      <c r="M2917">
        <v>59.354800833192897</v>
      </c>
      <c r="N2917">
        <v>0.67181628927095804</v>
      </c>
      <c r="O2917">
        <v>31.4553990610328</v>
      </c>
      <c r="P2917">
        <v>73.877551020408106</v>
      </c>
      <c r="Q2917">
        <v>0.12708509188064199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Row],[Ticker]],[1]!Table2[[Symbol]:[Industry]],2,FALSE),"-")</f>
        <v>-</v>
      </c>
      <c r="E2918">
        <v>98.55</v>
      </c>
      <c r="F2918">
        <v>73</v>
      </c>
      <c r="G2918">
        <v>-66.029874200625201</v>
      </c>
      <c r="H2918">
        <v>-8.3779352871427299</v>
      </c>
      <c r="I2918">
        <v>-23.5962420083127</v>
      </c>
      <c r="J2918">
        <v>4.4385283052617899</v>
      </c>
      <c r="K2918">
        <v>75.721551656166795</v>
      </c>
      <c r="L2918">
        <v>82.458795910356798</v>
      </c>
      <c r="M2918">
        <v>53.055821450198401</v>
      </c>
      <c r="N2918">
        <v>1.0216823947125799</v>
      </c>
      <c r="O2918">
        <v>72.602739726027394</v>
      </c>
      <c r="P2918">
        <v>15.873015873015801</v>
      </c>
      <c r="Q2918">
        <v>-0.14846936954941101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Row],[Ticker]],[1]!Table2[[Symbol]:[Industry]],2,FALSE),"-")</f>
        <v>-</v>
      </c>
      <c r="D2919" t="s">
        <v>548</v>
      </c>
      <c r="E2919">
        <v>98.151574760000003</v>
      </c>
      <c r="F2919">
        <v>36.94</v>
      </c>
      <c r="G2919">
        <v>23.244021967095001</v>
      </c>
      <c r="H2919">
        <v>30.420788551264302</v>
      </c>
      <c r="I2919">
        <v>7.0679494108291596</v>
      </c>
      <c r="J2919">
        <v>11.4972502071455</v>
      </c>
      <c r="K2919">
        <v>26.900654050135302</v>
      </c>
      <c r="L2919">
        <v>24.978515680462699</v>
      </c>
      <c r="M2919">
        <v>95.433509993738497</v>
      </c>
      <c r="N2919">
        <v>2.6587318144808001</v>
      </c>
      <c r="O2919">
        <v>0</v>
      </c>
      <c r="Q2919">
        <v>-3.6074542422770001E-2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Row],[Ticker]],[1]!Table2[[Symbol]:[Industry]],2,FALSE),"-")</f>
        <v>-</v>
      </c>
      <c r="D2920" t="s">
        <v>303</v>
      </c>
      <c r="E2920">
        <v>98.039825774999997</v>
      </c>
      <c r="F2920">
        <v>258.85000000000002</v>
      </c>
      <c r="G2920">
        <v>40.905128370551502</v>
      </c>
      <c r="H2920">
        <v>17.794928580030302</v>
      </c>
      <c r="I2920">
        <v>21.104388243788101</v>
      </c>
      <c r="J2920">
        <v>16.948169030193601</v>
      </c>
      <c r="K2920">
        <v>215.903144133127</v>
      </c>
      <c r="L2920">
        <v>190.24121438834899</v>
      </c>
      <c r="M2920">
        <v>75.500558924749299</v>
      </c>
      <c r="N2920">
        <v>2.0691751653111199</v>
      </c>
      <c r="O2920">
        <v>0.42495653853582499</v>
      </c>
      <c r="P2920">
        <v>77.173169062286107</v>
      </c>
      <c r="Q2920">
        <v>2.3864537137786E-2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Row],[Ticker]],[1]!Table2[[Symbol]:[Industry]],2,FALSE),"-")</f>
        <v>-</v>
      </c>
      <c r="D2921" t="s">
        <v>77</v>
      </c>
      <c r="E2921">
        <v>97.88437098</v>
      </c>
      <c r="F2921">
        <v>122.1</v>
      </c>
      <c r="G2921">
        <v>-35.563699678155103</v>
      </c>
      <c r="H2921">
        <v>-6.4879431168814898</v>
      </c>
      <c r="I2921">
        <v>-27.350720689788901</v>
      </c>
      <c r="J2921">
        <v>10.5342369364147</v>
      </c>
      <c r="K2921">
        <v>119.860876215052</v>
      </c>
      <c r="L2921">
        <v>125.684332793302</v>
      </c>
      <c r="M2921">
        <v>58.332438331164802</v>
      </c>
      <c r="N2921">
        <v>2.6569255795709199</v>
      </c>
      <c r="O2921">
        <v>24.488124488124399</v>
      </c>
      <c r="P2921">
        <v>19.471624266144801</v>
      </c>
      <c r="Q2921">
        <v>-4.6690433332547E-2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Row],[Ticker]],[1]!Table2[[Symbol]:[Industry]],2,FALSE),"-")</f>
        <v>-</v>
      </c>
      <c r="D2922" t="s">
        <v>46</v>
      </c>
      <c r="E2922">
        <v>97.879800000000003</v>
      </c>
      <c r="F2922">
        <v>44.09</v>
      </c>
      <c r="G2922">
        <v>59.644659221913301</v>
      </c>
      <c r="H2922">
        <v>8.8764078497639094</v>
      </c>
      <c r="I2922">
        <v>0.42173184789642199</v>
      </c>
      <c r="J2922">
        <v>-5.0091227145353301E-2</v>
      </c>
      <c r="K2922">
        <v>46.174082098012398</v>
      </c>
      <c r="L2922">
        <v>42.4200918946607</v>
      </c>
      <c r="M2922">
        <v>39.282555209888002</v>
      </c>
      <c r="N2922">
        <v>1.28851193390303</v>
      </c>
      <c r="O2922">
        <v>42.844182354275297</v>
      </c>
      <c r="P2922">
        <v>108.75946969696901</v>
      </c>
      <c r="Q2922">
        <v>-1.2065168478032001E-2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Row],[Ticker]],[1]!Table2[[Symbol]:[Industry]],2,FALSE),"-")</f>
        <v>-</v>
      </c>
      <c r="D2923" t="s">
        <v>101</v>
      </c>
      <c r="E2923">
        <v>97.771674000000004</v>
      </c>
      <c r="F2923">
        <v>50.05</v>
      </c>
      <c r="G2923">
        <v>108.66589191824499</v>
      </c>
      <c r="H2923">
        <v>-2.4708490997874799</v>
      </c>
      <c r="I2923">
        <v>-35.840717146434201</v>
      </c>
      <c r="J2923">
        <v>-3.1456613666039299</v>
      </c>
      <c r="K2923">
        <v>56.096607536027101</v>
      </c>
      <c r="L2923">
        <v>51.720786849816498</v>
      </c>
      <c r="M2923">
        <v>29.716380545227</v>
      </c>
      <c r="N2923">
        <v>0.77848911651728503</v>
      </c>
      <c r="O2923">
        <v>69.230769230769198</v>
      </c>
      <c r="P2923">
        <v>146.55172413793099</v>
      </c>
      <c r="Q2923">
        <v>7.5371298196080003E-2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Row],[Ticker]],[1]!Table2[[Symbol]:[Industry]],2,FALSE),"-")</f>
        <v>-</v>
      </c>
      <c r="D2924" t="s">
        <v>21</v>
      </c>
      <c r="E2924">
        <v>97.712878000000003</v>
      </c>
      <c r="F2924">
        <v>82.34</v>
      </c>
      <c r="G2924">
        <v>-83.547715180940401</v>
      </c>
      <c r="H2924">
        <v>-5.7972923739072399</v>
      </c>
      <c r="I2924">
        <v>-47.875928872891798</v>
      </c>
      <c r="J2924">
        <v>2.8085449831737401</v>
      </c>
      <c r="K2924">
        <v>85.733992405017403</v>
      </c>
      <c r="L2924">
        <v>119.706756090037</v>
      </c>
      <c r="M2924">
        <v>62.621076560798798</v>
      </c>
      <c r="N2924">
        <v>1.2467767260692799</v>
      </c>
      <c r="O2924">
        <v>144.10978868107799</v>
      </c>
      <c r="P2924">
        <v>12.794520547945201</v>
      </c>
      <c r="Q2924">
        <v>-5.0509649592931E-2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Row],[Ticker]],[1]!Table2[[Symbol]:[Industry]],2,FALSE),"-")</f>
        <v>-</v>
      </c>
      <c r="D2925" t="s">
        <v>153</v>
      </c>
      <c r="E2925">
        <v>97.667404000000005</v>
      </c>
      <c r="F2925">
        <v>80.05</v>
      </c>
      <c r="G2925">
        <v>4.9188742933710499</v>
      </c>
      <c r="H2925">
        <v>15.299175860502899</v>
      </c>
      <c r="I2925">
        <v>-30.0475131947534</v>
      </c>
      <c r="J2925">
        <v>-1.6401164830995101</v>
      </c>
      <c r="K2925">
        <v>78.447865226687</v>
      </c>
      <c r="L2925">
        <v>76.921123423896006</v>
      </c>
      <c r="M2925">
        <v>46.248401976917201</v>
      </c>
      <c r="N2925">
        <v>0.99779544004177001</v>
      </c>
      <c r="O2925">
        <v>47.407870081199199</v>
      </c>
      <c r="P2925">
        <v>35.105485232067501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Row],[Ticker]],[1]!Table2[[Symbol]:[Industry]],2,FALSE),"-")</f>
        <v>-</v>
      </c>
      <c r="D2926" t="s">
        <v>628</v>
      </c>
      <c r="E2926">
        <v>97.664442300000005</v>
      </c>
      <c r="F2926">
        <v>48.59</v>
      </c>
      <c r="G2926">
        <v>60.645887835780201</v>
      </c>
      <c r="H2926">
        <v>-12.503816132754499</v>
      </c>
      <c r="I2926">
        <v>8.1664162195353693</v>
      </c>
      <c r="J2926">
        <v>2.14199715489314</v>
      </c>
      <c r="K2926">
        <v>50.662969264994899</v>
      </c>
      <c r="L2926">
        <v>41.905104654006102</v>
      </c>
      <c r="M2926">
        <v>40.659955045030799</v>
      </c>
      <c r="N2926">
        <v>0.18158830432602499</v>
      </c>
      <c r="O2926">
        <v>42.004527680592702</v>
      </c>
      <c r="P2926">
        <v>111.352762070465</v>
      </c>
      <c r="Q2926">
        <v>7.2103625155807996E-2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Row],[Ticker]],[1]!Table2[[Symbol]:[Industry]],2,FALSE),"-")</f>
        <v>-</v>
      </c>
      <c r="E2927">
        <v>97.5</v>
      </c>
      <c r="F2927">
        <v>195</v>
      </c>
      <c r="G2927">
        <v>124.17106166505</v>
      </c>
      <c r="H2927">
        <v>4.4535184789424997</v>
      </c>
      <c r="I2927">
        <v>64.052840560494602</v>
      </c>
      <c r="J2927">
        <v>11.268323095105201</v>
      </c>
      <c r="K2927">
        <v>171.799622407035</v>
      </c>
      <c r="L2927">
        <v>134.29311990270301</v>
      </c>
      <c r="M2927">
        <v>70.685670631791396</v>
      </c>
      <c r="N2927">
        <v>0.49924551944441897</v>
      </c>
      <c r="O2927">
        <v>5.5128205128205101</v>
      </c>
      <c r="P2927">
        <v>207.280176489127</v>
      </c>
      <c r="Q2927">
        <v>0.133384274697086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Row],[Ticker]],[1]!Table2[[Symbol]:[Industry]],2,FALSE),"-")</f>
        <v>-</v>
      </c>
      <c r="E2928">
        <v>97.38</v>
      </c>
      <c r="F2928">
        <v>162.30000000000001</v>
      </c>
      <c r="G2928">
        <v>154.38808626268201</v>
      </c>
      <c r="H2928">
        <v>-10.579412065409899</v>
      </c>
      <c r="I2928">
        <v>74.7787141781576</v>
      </c>
      <c r="J2928">
        <v>1.51229986469876</v>
      </c>
      <c r="K2928">
        <v>159.33879921793201</v>
      </c>
      <c r="L2928">
        <v>119.082721576042</v>
      </c>
      <c r="M2928">
        <v>54.4582794057374</v>
      </c>
      <c r="N2928">
        <v>0.80425412388335205</v>
      </c>
      <c r="O2928">
        <v>16.3894023413431</v>
      </c>
      <c r="P2928">
        <v>207.67772511848301</v>
      </c>
      <c r="Q2928">
        <v>5.5762393754525998E-2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Row],[Ticker]],[1]!Table2[[Symbol]:[Industry]],2,FALSE),"-")</f>
        <v>-</v>
      </c>
      <c r="E2929">
        <v>97.225358159999999</v>
      </c>
      <c r="F2929">
        <v>77.599999999999994</v>
      </c>
      <c r="G2929">
        <v>398.36820314871102</v>
      </c>
      <c r="H2929">
        <v>28.5481882277826</v>
      </c>
      <c r="I2929">
        <v>237.400693988055</v>
      </c>
      <c r="J2929">
        <v>-5.04919479676997</v>
      </c>
      <c r="K2929">
        <v>67.294036503211899</v>
      </c>
      <c r="L2929">
        <v>44.0995129154457</v>
      </c>
      <c r="M2929">
        <v>69.906401404176805</v>
      </c>
      <c r="N2929">
        <v>0.43575601549079901</v>
      </c>
      <c r="O2929">
        <v>0.94072164948453196</v>
      </c>
      <c r="P2929">
        <v>609.97255260750205</v>
      </c>
      <c r="Q2929">
        <v>0.206644790677463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Row],[Ticker]],[1]!Table2[[Symbol]:[Industry]],2,FALSE),"-")</f>
        <v>-</v>
      </c>
      <c r="D2930" t="s">
        <v>513</v>
      </c>
      <c r="E2930">
        <v>97.174268240000004</v>
      </c>
      <c r="F2930">
        <v>8.98</v>
      </c>
      <c r="G2930">
        <v>-34.677980842125699</v>
      </c>
      <c r="H2930">
        <v>-8.4984668564801407</v>
      </c>
      <c r="I2930">
        <v>-32.081265049787298</v>
      </c>
      <c r="J2930">
        <v>2.0298993096297799</v>
      </c>
      <c r="K2930">
        <v>8.7909391085056701</v>
      </c>
      <c r="L2930">
        <v>9.3213599646214895</v>
      </c>
      <c r="M2930">
        <v>69.440124506879002</v>
      </c>
      <c r="N2930">
        <v>0.624025130408287</v>
      </c>
      <c r="O2930">
        <v>60.022271714921999</v>
      </c>
      <c r="P2930">
        <v>18.002628120893501</v>
      </c>
      <c r="Q2930">
        <v>0.185089571853779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Row],[Ticker]],[1]!Table2[[Symbol]:[Industry]],2,FALSE),"-")</f>
        <v>-</v>
      </c>
      <c r="D2931" t="s">
        <v>438</v>
      </c>
      <c r="E2931">
        <v>97.168384000000003</v>
      </c>
      <c r="F2931">
        <v>99.2</v>
      </c>
      <c r="G2931">
        <v>-27.8979354906518</v>
      </c>
      <c r="H2931">
        <v>3.8592791053407201</v>
      </c>
      <c r="I2931">
        <v>-16.433543595614299</v>
      </c>
      <c r="J2931">
        <v>5.0894015264778298</v>
      </c>
      <c r="O2931">
        <v>6.6532258064515997</v>
      </c>
      <c r="P2931">
        <v>3.3333333333333401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Row],[Ticker]],[1]!Table2[[Symbol]:[Industry]],2,FALSE),"-")</f>
        <v>-</v>
      </c>
      <c r="D2932" t="s">
        <v>287</v>
      </c>
      <c r="E2932">
        <v>96.990012625000006</v>
      </c>
      <c r="F2932">
        <v>170.75</v>
      </c>
      <c r="G2932">
        <v>-30.679158126257001</v>
      </c>
      <c r="H2932">
        <v>9.0508339151841106</v>
      </c>
      <c r="I2932">
        <v>-23.536081580505201</v>
      </c>
      <c r="J2932">
        <v>2.4023362403421601E-2</v>
      </c>
      <c r="K2932">
        <v>158.540824456781</v>
      </c>
      <c r="L2932">
        <v>159.32057266509699</v>
      </c>
      <c r="M2932">
        <v>67.508926857462896</v>
      </c>
      <c r="N2932">
        <v>0.86831322041387304</v>
      </c>
      <c r="O2932">
        <v>17.013177159590001</v>
      </c>
      <c r="P2932">
        <v>27.6635514018691</v>
      </c>
      <c r="Q2932">
        <v>-4.8446554836894001E-2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Row],[Ticker]],[1]!Table2[[Symbol]:[Industry]],2,FALSE),"-")</f>
        <v>-</v>
      </c>
      <c r="D2933" t="s">
        <v>77</v>
      </c>
      <c r="E2933">
        <v>96.916925943999999</v>
      </c>
      <c r="F2933">
        <v>29.72</v>
      </c>
      <c r="G2933">
        <v>-43.5942409169878</v>
      </c>
      <c r="H2933">
        <v>5.3801591152983903</v>
      </c>
      <c r="I2933">
        <v>-23.2309522425914</v>
      </c>
      <c r="J2933">
        <v>1.1310681931444999</v>
      </c>
      <c r="K2933">
        <v>27.112457458429098</v>
      </c>
      <c r="L2933">
        <v>30.7446170827629</v>
      </c>
      <c r="M2933">
        <v>60.957626234208497</v>
      </c>
      <c r="N2933">
        <v>1.0371916528439</v>
      </c>
      <c r="O2933">
        <v>26.850605652759</v>
      </c>
      <c r="P2933">
        <v>41.523809523809497</v>
      </c>
      <c r="Q2933">
        <v>7.1888641932297007E-2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Row],[Ticker]],[1]!Table2[[Symbol]:[Industry]],2,FALSE),"-")</f>
        <v>-</v>
      </c>
      <c r="D2934" t="s">
        <v>628</v>
      </c>
      <c r="E2934">
        <v>96.855000000000004</v>
      </c>
      <c r="F2934">
        <v>165</v>
      </c>
      <c r="G2934">
        <v>-12.5567559302375</v>
      </c>
      <c r="H2934">
        <v>-5.2170215601160299</v>
      </c>
      <c r="I2934">
        <v>-13.990496287041299</v>
      </c>
      <c r="J2934">
        <v>-9.5346901195128397E-2</v>
      </c>
      <c r="K2934">
        <v>163.631370361265</v>
      </c>
      <c r="L2934">
        <v>162.88358468448101</v>
      </c>
      <c r="M2934">
        <v>59.137816103745898</v>
      </c>
      <c r="N2934">
        <v>0.272132744182433</v>
      </c>
      <c r="O2934">
        <v>30</v>
      </c>
      <c r="P2934">
        <v>23.595505617977501</v>
      </c>
      <c r="Q2934">
        <v>5.4265191173591999E-2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Row],[Ticker]],[1]!Table2[[Symbol]:[Industry]],2,FALSE),"-")</f>
        <v>-</v>
      </c>
      <c r="E2935">
        <v>96.781042975999995</v>
      </c>
      <c r="F2935">
        <v>22.04</v>
      </c>
      <c r="G2935">
        <v>108.157451203032</v>
      </c>
      <c r="H2935">
        <v>-29.342930692316301</v>
      </c>
      <c r="I2935">
        <v>-8.0632962718786292</v>
      </c>
      <c r="J2935">
        <v>4.8120403512740104</v>
      </c>
      <c r="K2935">
        <v>28.0733878589418</v>
      </c>
      <c r="L2935">
        <v>22.042396820831101</v>
      </c>
      <c r="M2935">
        <v>24.126628655739101</v>
      </c>
      <c r="N2935">
        <v>2.12793485523604</v>
      </c>
      <c r="O2935">
        <v>71.960072595281304</v>
      </c>
      <c r="P2935">
        <v>151.59817351598099</v>
      </c>
      <c r="Q2935">
        <v>5.9401273661446E-2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Row],[Ticker]],[1]!Table2[[Symbol]:[Industry]],2,FALSE),"-")</f>
        <v>-</v>
      </c>
      <c r="D2936" t="s">
        <v>471</v>
      </c>
      <c r="E2936">
        <v>96.647494465999998</v>
      </c>
      <c r="F2936">
        <v>17.09</v>
      </c>
      <c r="G2936">
        <v>7.2049910966497297</v>
      </c>
      <c r="H2936">
        <v>-10.560047135793999</v>
      </c>
      <c r="I2936">
        <v>-32.2858555348827</v>
      </c>
      <c r="J2936">
        <v>-0.45401339193708301</v>
      </c>
      <c r="K2936">
        <v>18.275429078206201</v>
      </c>
      <c r="L2936">
        <v>18.0614662706211</v>
      </c>
      <c r="M2936">
        <v>38.851900616974703</v>
      </c>
      <c r="N2936">
        <v>1.37329883488155</v>
      </c>
      <c r="O2936">
        <v>40.140433001755397</v>
      </c>
      <c r="P2936">
        <v>36.175298804780802</v>
      </c>
      <c r="Q2936">
        <v>3.0643502367512999E-2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Row],[Ticker]],[1]!Table2[[Symbol]:[Industry]],2,FALSE),"-")</f>
        <v>-</v>
      </c>
      <c r="D2937" t="s">
        <v>608</v>
      </c>
      <c r="E2937">
        <v>96.615485428</v>
      </c>
      <c r="F2937">
        <v>9.7899999999999991</v>
      </c>
      <c r="G2937">
        <v>-36.0802191568064</v>
      </c>
      <c r="H2937">
        <v>-14.575244704183</v>
      </c>
      <c r="I2937">
        <v>-35.574986947583902</v>
      </c>
      <c r="J2937">
        <v>-3.9917388243993601</v>
      </c>
      <c r="K2937">
        <v>10.129611212511501</v>
      </c>
      <c r="L2937">
        <v>11.3999864696851</v>
      </c>
      <c r="M2937">
        <v>59.528981036100099</v>
      </c>
      <c r="N2937">
        <v>2.4932472808024801</v>
      </c>
      <c r="O2937">
        <v>59.856996935648603</v>
      </c>
      <c r="P2937">
        <v>46.119402985074601</v>
      </c>
      <c r="Q2937">
        <v>-0.119320166114936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Row],[Ticker]],[1]!Table2[[Symbol]:[Industry]],2,FALSE),"-")</f>
        <v>-</v>
      </c>
      <c r="E2938">
        <v>96.569607000000005</v>
      </c>
      <c r="F2938">
        <v>303.85000000000002</v>
      </c>
      <c r="G2938">
        <v>82.449242427807405</v>
      </c>
      <c r="H2938">
        <v>21.505112438674001</v>
      </c>
      <c r="I2938">
        <v>22.7669826293684</v>
      </c>
      <c r="J2938">
        <v>3.7517984640514501</v>
      </c>
      <c r="K2938">
        <v>261.12461579790801</v>
      </c>
      <c r="L2938">
        <v>220.992806307265</v>
      </c>
      <c r="M2938">
        <v>68.106270343819801</v>
      </c>
      <c r="N2938">
        <v>0.56597350927124201</v>
      </c>
      <c r="O2938">
        <v>2.8797103834128501</v>
      </c>
      <c r="P2938">
        <v>122.519223727572</v>
      </c>
      <c r="Q2938">
        <v>7.5026081195524993E-2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Row],[Ticker]],[1]!Table2[[Symbol]:[Industry]],2,FALSE),"-")</f>
        <v>-</v>
      </c>
      <c r="D2939" t="s">
        <v>379</v>
      </c>
      <c r="E2939">
        <v>96.565609745000003</v>
      </c>
      <c r="F2939">
        <v>47.63</v>
      </c>
      <c r="G2939">
        <v>10.360815164081499</v>
      </c>
      <c r="H2939">
        <v>-1.1403671878115</v>
      </c>
      <c r="I2939">
        <v>-15.306012123255201</v>
      </c>
      <c r="J2939">
        <v>-1.9735273568659</v>
      </c>
      <c r="K2939">
        <v>46.459810427884101</v>
      </c>
      <c r="L2939">
        <v>43.788187537690597</v>
      </c>
      <c r="M2939">
        <v>52.032470546123797</v>
      </c>
      <c r="N2939">
        <v>1.1437725542358199</v>
      </c>
      <c r="O2939">
        <v>38.043250052487899</v>
      </c>
      <c r="P2939">
        <v>44.772036474164103</v>
      </c>
      <c r="Q2939">
        <v>8.5926802243452005E-2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Row],[Ticker]],[1]!Table2[[Symbol]:[Industry]],2,FALSE),"-")</f>
        <v>-</v>
      </c>
      <c r="D2940" t="s">
        <v>255</v>
      </c>
      <c r="E2940">
        <v>96.506299999999996</v>
      </c>
      <c r="F2940">
        <v>14.87</v>
      </c>
      <c r="G2940">
        <v>49.200534989215598</v>
      </c>
      <c r="H2940">
        <v>-2.50712065741136</v>
      </c>
      <c r="I2940">
        <v>48.273547372994798</v>
      </c>
      <c r="J2940">
        <v>-2.9025452522336499</v>
      </c>
      <c r="K2940">
        <v>13.009810234699399</v>
      </c>
      <c r="L2940">
        <v>10.054196583969301</v>
      </c>
      <c r="M2940">
        <v>61.9398905727478</v>
      </c>
      <c r="N2940">
        <v>1.3831489403685899</v>
      </c>
      <c r="O2940">
        <v>0.87424344317417102</v>
      </c>
      <c r="P2940">
        <v>144.61260075670299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Row],[Ticker]],[1]!Table2[[Symbol]:[Industry]],2,FALSE),"-")</f>
        <v>-</v>
      </c>
      <c r="D2941" t="s">
        <v>130</v>
      </c>
      <c r="E2941">
        <v>96.370701519999997</v>
      </c>
      <c r="F2941">
        <v>93.92</v>
      </c>
      <c r="G2941">
        <v>-26.246708908677299</v>
      </c>
      <c r="H2941">
        <v>-11.053703429143701</v>
      </c>
      <c r="I2941">
        <v>-15.2280833320293</v>
      </c>
      <c r="J2941">
        <v>-5.2032029332491598</v>
      </c>
      <c r="K2941">
        <v>97.212292756439894</v>
      </c>
      <c r="L2941">
        <v>93.802945413561503</v>
      </c>
      <c r="M2941">
        <v>43.072221707083699</v>
      </c>
      <c r="N2941">
        <v>1.06191765532916</v>
      </c>
      <c r="O2941">
        <v>26.160562180579198</v>
      </c>
      <c r="P2941">
        <v>36.076499565343298</v>
      </c>
      <c r="Q2941">
        <v>4.9670364374692001E-2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Row],[Ticker]],[1]!Table2[[Symbol]:[Industry]],2,FALSE),"-")</f>
        <v>-</v>
      </c>
      <c r="D2942" t="s">
        <v>1339</v>
      </c>
      <c r="E2942">
        <v>96.080539380000005</v>
      </c>
      <c r="F2942">
        <v>25.78</v>
      </c>
      <c r="G2942">
        <v>-17.763265482297601</v>
      </c>
      <c r="H2942">
        <v>-2.7691023486845001</v>
      </c>
      <c r="I2942">
        <v>-11.020225093290501</v>
      </c>
      <c r="J2942">
        <v>-2.1246856211818499</v>
      </c>
      <c r="K2942">
        <v>25.571821553489201</v>
      </c>
      <c r="L2942">
        <v>24.933852743562799</v>
      </c>
      <c r="M2942">
        <v>53.842876406836702</v>
      </c>
      <c r="N2942">
        <v>2.2107103476165402</v>
      </c>
      <c r="O2942">
        <v>8.4949573312645299</v>
      </c>
      <c r="P2942">
        <v>11.601731601731499</v>
      </c>
      <c r="Q2942">
        <v>-6.9436672557021004E-2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Row],[Ticker]],[1]!Table2[[Symbol]:[Industry]],2,FALSE),"-")</f>
        <v>-</v>
      </c>
      <c r="E2943">
        <v>95.932641000000004</v>
      </c>
      <c r="F2943">
        <v>1.47</v>
      </c>
      <c r="G2943">
        <v>59.765315463738297</v>
      </c>
      <c r="H2943">
        <v>23.7605948948144</v>
      </c>
      <c r="I2943">
        <v>-6.7580067141950897</v>
      </c>
      <c r="J2943">
        <v>-2.20226514018883</v>
      </c>
      <c r="K2943">
        <v>1.3062925740126701</v>
      </c>
      <c r="L2943">
        <v>1.15423002778435</v>
      </c>
      <c r="M2943">
        <v>55.320757258423001</v>
      </c>
      <c r="N2943">
        <v>0.79217804652656298</v>
      </c>
      <c r="O2943">
        <v>25.850340136054399</v>
      </c>
      <c r="P2943">
        <v>116.17647058823501</v>
      </c>
      <c r="Q2943">
        <v>4.2611349159304E-2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Row],[Ticker]],[1]!Table2[[Symbol]:[Industry]],2,FALSE),"-")</f>
        <v>-</v>
      </c>
      <c r="D2944" t="s">
        <v>471</v>
      </c>
      <c r="E2944">
        <v>95.76</v>
      </c>
      <c r="F2944">
        <v>315</v>
      </c>
      <c r="G2944">
        <v>-2.4655385622847801</v>
      </c>
      <c r="H2944">
        <v>-2.4708490997874799</v>
      </c>
      <c r="I2944">
        <v>-5.0901444473371198</v>
      </c>
      <c r="J2944">
        <v>5.4532372521556498</v>
      </c>
      <c r="K2944">
        <v>305.90398879480699</v>
      </c>
      <c r="L2944">
        <v>271.80408216177199</v>
      </c>
      <c r="M2944">
        <v>51.860676498188496</v>
      </c>
      <c r="N2944">
        <v>0.73586650393529296</v>
      </c>
      <c r="O2944">
        <v>17.285714285714199</v>
      </c>
      <c r="P2944">
        <v>59.090909090909001</v>
      </c>
      <c r="Q2944">
        <v>7.7859937741276003E-2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Row],[Ticker]],[1]!Table2[[Symbol]:[Industry]],2,FALSE),"-")</f>
        <v>-</v>
      </c>
      <c r="E2945">
        <v>95.75291756</v>
      </c>
      <c r="F2945">
        <v>11.59</v>
      </c>
      <c r="G2945">
        <v>-41.958377717032903</v>
      </c>
      <c r="H2945">
        <v>-9.5614198193904496</v>
      </c>
      <c r="I2945">
        <v>-50.493104862282699</v>
      </c>
      <c r="J2945">
        <v>1.1725128349443801</v>
      </c>
      <c r="K2945">
        <v>11.4743809563433</v>
      </c>
      <c r="L2945">
        <v>11.811607802247201</v>
      </c>
      <c r="M2945">
        <v>53.294637469974496</v>
      </c>
      <c r="N2945">
        <v>0.85120590050720102</v>
      </c>
      <c r="O2945">
        <v>70.319240724762693</v>
      </c>
      <c r="P2945">
        <v>22.515856236786401</v>
      </c>
      <c r="Q2945">
        <v>0.141948941055762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Row],[Ticker]],[1]!Table2[[Symbol]:[Industry]],2,FALSE),"-")</f>
        <v>-</v>
      </c>
      <c r="E2946">
        <v>95.551874999999995</v>
      </c>
      <c r="F2946">
        <v>56.25</v>
      </c>
      <c r="G2946">
        <v>-7.6397478274008801</v>
      </c>
      <c r="H2946">
        <v>13.0624577994987</v>
      </c>
      <c r="I2946">
        <v>3.8246440676366298</v>
      </c>
      <c r="J2946">
        <v>-4.7884720367405498</v>
      </c>
      <c r="K2946">
        <v>51.769313250036198</v>
      </c>
      <c r="M2946">
        <v>60.590914540049504</v>
      </c>
      <c r="N2946">
        <v>0.721098935020836</v>
      </c>
      <c r="O2946">
        <v>12</v>
      </c>
      <c r="P2946">
        <v>24.722838137472198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Row],[Ticker]],[1]!Table2[[Symbol]:[Industry]],2,FALSE),"-")</f>
        <v>-</v>
      </c>
      <c r="D2947" t="s">
        <v>21</v>
      </c>
      <c r="E2947">
        <v>95.540677500000001</v>
      </c>
      <c r="F2947">
        <v>76.36</v>
      </c>
      <c r="G2947">
        <v>31.9484334541627</v>
      </c>
      <c r="H2947">
        <v>-14.1475246292639</v>
      </c>
      <c r="I2947">
        <v>5.5953983702361496</v>
      </c>
      <c r="J2947">
        <v>8.2844605235279793</v>
      </c>
      <c r="K2947">
        <v>72.059110207758295</v>
      </c>
      <c r="L2947">
        <v>60.494774097613302</v>
      </c>
      <c r="M2947">
        <v>54.450830666627297</v>
      </c>
      <c r="N2947">
        <v>0.14960107763935099</v>
      </c>
      <c r="O2947">
        <v>34.232582503928697</v>
      </c>
      <c r="P2947">
        <v>92.585119798234501</v>
      </c>
      <c r="Q2947">
        <v>1.9854322178891999E-2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Row],[Ticker]],[1]!Table2[[Symbol]:[Industry]],2,FALSE),"-")</f>
        <v>-</v>
      </c>
      <c r="D2948" t="s">
        <v>290</v>
      </c>
      <c r="E2948">
        <v>95.449894575000002</v>
      </c>
      <c r="F2948">
        <v>126.55</v>
      </c>
      <c r="G2948">
        <v>-6.89004317012387</v>
      </c>
      <c r="H2948">
        <v>-6.1710417084307903</v>
      </c>
      <c r="I2948">
        <v>-24.453384865455501</v>
      </c>
      <c r="J2948">
        <v>-1.96032965631787</v>
      </c>
      <c r="K2948">
        <v>131.69297406629801</v>
      </c>
      <c r="L2948">
        <v>130.37531700001799</v>
      </c>
      <c r="M2948">
        <v>48.891270289751098</v>
      </c>
      <c r="N2948">
        <v>0.77886143012858799</v>
      </c>
      <c r="O2948">
        <v>33.623073883840298</v>
      </c>
      <c r="P2948">
        <v>38.684931506849303</v>
      </c>
      <c r="Q2948">
        <v>5.1530663407478E-2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Row],[Ticker]],[1]!Table2[[Symbol]:[Industry]],2,FALSE),"-")</f>
        <v>-</v>
      </c>
      <c r="E2949">
        <v>95.229848250000003</v>
      </c>
      <c r="F2949">
        <v>102.15</v>
      </c>
      <c r="G2949">
        <v>10.1623119884333</v>
      </c>
      <c r="H2949">
        <v>-6.1466732756116498</v>
      </c>
      <c r="I2949">
        <v>15.297725376067399</v>
      </c>
      <c r="J2949">
        <v>-7.1790093262353398</v>
      </c>
      <c r="K2949">
        <v>108.87664936931</v>
      </c>
      <c r="L2949">
        <v>96.358732097995301</v>
      </c>
      <c r="M2949">
        <v>37.612130903568897</v>
      </c>
      <c r="N2949">
        <v>1.3141377077487499</v>
      </c>
      <c r="O2949">
        <v>26.431718061674001</v>
      </c>
      <c r="P2949">
        <v>87.362435803374893</v>
      </c>
      <c r="Q2949">
        <v>3.9335159167809997E-2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Row],[Ticker]],[1]!Table2[[Symbol]:[Industry]],2,FALSE),"-")</f>
        <v>-</v>
      </c>
      <c r="D2950" t="s">
        <v>1656</v>
      </c>
      <c r="E2950">
        <v>95.118487040000005</v>
      </c>
      <c r="F2950">
        <v>6412.35</v>
      </c>
      <c r="G2950">
        <v>-8.2672997109420105</v>
      </c>
      <c r="H2950">
        <v>-4.7669955629040999</v>
      </c>
      <c r="I2950">
        <v>-2.96910473425313</v>
      </c>
      <c r="J2950">
        <v>-3.3861737102278799</v>
      </c>
      <c r="K2950">
        <v>6568.6160218116102</v>
      </c>
      <c r="L2950">
        <v>6161.7429455027304</v>
      </c>
      <c r="M2950">
        <v>55.282251015972101</v>
      </c>
      <c r="N2950">
        <v>1.5933206053401501</v>
      </c>
      <c r="O2950">
        <v>8.9296435784072798</v>
      </c>
      <c r="P2950">
        <v>25.461749168460202</v>
      </c>
      <c r="Q2950">
        <v>-2.1659899071474999E-2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Row],[Ticker]],[1]!Table2[[Symbol]:[Industry]],2,FALSE),"-")</f>
        <v>-</v>
      </c>
      <c r="D2951" t="s">
        <v>771</v>
      </c>
      <c r="E2951">
        <v>95.037800000000004</v>
      </c>
      <c r="F2951">
        <v>52</v>
      </c>
      <c r="G2951">
        <v>-77.230879302123199</v>
      </c>
      <c r="H2951">
        <v>17.831980254765998</v>
      </c>
      <c r="I2951">
        <v>-35.213776464668001</v>
      </c>
      <c r="J2951">
        <v>-4.5170799550036502</v>
      </c>
      <c r="K2951">
        <v>49.6716771229692</v>
      </c>
      <c r="M2951">
        <v>46.3021607987857</v>
      </c>
      <c r="N2951">
        <v>1.49306625577812</v>
      </c>
      <c r="O2951">
        <v>115.384615384615</v>
      </c>
      <c r="P2951">
        <v>38.297872340425499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Row],[Ticker]],[1]!Table2[[Symbol]:[Industry]],2,FALSE),"-")</f>
        <v>-</v>
      </c>
      <c r="D2952" t="s">
        <v>513</v>
      </c>
      <c r="E2952">
        <v>94.998868626000004</v>
      </c>
      <c r="F2952">
        <v>17.97</v>
      </c>
      <c r="G2952">
        <v>-30.470633903350201</v>
      </c>
      <c r="H2952">
        <v>-5.8582635721076102</v>
      </c>
      <c r="I2952">
        <v>-61.680561534939898</v>
      </c>
      <c r="J2952">
        <v>-0.97184008426041002</v>
      </c>
      <c r="K2952">
        <v>19.364463702783599</v>
      </c>
      <c r="L2952">
        <v>23.643379792561799</v>
      </c>
      <c r="M2952">
        <v>40.491561734501403</v>
      </c>
      <c r="N2952">
        <v>0.412808690165059</v>
      </c>
      <c r="O2952">
        <v>192.431830829159</v>
      </c>
      <c r="P2952">
        <v>9.2401215805471004</v>
      </c>
      <c r="Q2952">
        <v>4.4292938503041002E-2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Row],[Ticker]],[1]!Table2[[Symbol]:[Industry]],2,FALSE),"-")</f>
        <v>-</v>
      </c>
      <c r="D2953" t="s">
        <v>95</v>
      </c>
      <c r="E2953">
        <v>94.974000000000004</v>
      </c>
      <c r="F2953">
        <v>220</v>
      </c>
      <c r="G2953">
        <v>-31.483047696453699</v>
      </c>
      <c r="H2953">
        <v>-3.4323875613259398</v>
      </c>
      <c r="I2953">
        <v>-13.229613832793101</v>
      </c>
      <c r="J2953">
        <v>-2.20226514018883</v>
      </c>
      <c r="K2953">
        <v>220.99241123842</v>
      </c>
      <c r="L2953">
        <v>221.71337968168001</v>
      </c>
      <c r="M2953">
        <v>81.146072576643405</v>
      </c>
      <c r="N2953">
        <v>0</v>
      </c>
      <c r="O2953">
        <v>5.4545454545454399</v>
      </c>
      <c r="P2953">
        <v>2.32558139534884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Row],[Ticker]],[1]!Table2[[Symbol]:[Industry]],2,FALSE),"-")</f>
        <v>-</v>
      </c>
      <c r="D2954" t="s">
        <v>471</v>
      </c>
      <c r="E2954">
        <v>94.918350799999999</v>
      </c>
      <c r="F2954">
        <v>40.46</v>
      </c>
      <c r="G2954">
        <v>56.766289173572801</v>
      </c>
      <c r="H2954">
        <v>37.759039972273698</v>
      </c>
      <c r="I2954">
        <v>18.905824107389702</v>
      </c>
      <c r="J2954">
        <v>7.2598582053476299</v>
      </c>
      <c r="K2954">
        <v>30.374026258764399</v>
      </c>
      <c r="L2954">
        <v>27.8309900290153</v>
      </c>
      <c r="M2954">
        <v>86.010797234297996</v>
      </c>
      <c r="N2954">
        <v>2.6039368163156502</v>
      </c>
      <c r="O2954">
        <v>5.5363321799307901</v>
      </c>
      <c r="P2954">
        <v>100.29702970296999</v>
      </c>
      <c r="Q2954">
        <v>3.9802701773434999E-2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Row],[Ticker]],[1]!Table2[[Symbol]:[Industry]],2,FALSE),"-")</f>
        <v>-</v>
      </c>
      <c r="E2955">
        <v>94.900024999999999</v>
      </c>
      <c r="F2955">
        <v>292.45</v>
      </c>
      <c r="G2955">
        <v>984.46555298436601</v>
      </c>
      <c r="H2955">
        <v>-10.0581147752884</v>
      </c>
      <c r="I2955">
        <v>236.825234663163</v>
      </c>
      <c r="J2955">
        <v>7.06399809733007</v>
      </c>
      <c r="K2955">
        <v>267.13025302919198</v>
      </c>
      <c r="L2955">
        <v>177.74105610913799</v>
      </c>
      <c r="M2955">
        <v>74.129253307526994</v>
      </c>
      <c r="N2955">
        <v>1.1900936515121101</v>
      </c>
      <c r="O2955">
        <v>7.3516840485552999</v>
      </c>
      <c r="P2955">
        <v>1285.3623874940699</v>
      </c>
      <c r="Q2955">
        <v>0.191602162320998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Row],[Ticker]],[1]!Table2[[Symbol]:[Industry]],2,FALSE),"-")</f>
        <v>-</v>
      </c>
      <c r="E2956">
        <v>94.706223695999995</v>
      </c>
      <c r="F2956">
        <v>18.420000000000002</v>
      </c>
      <c r="G2956">
        <v>38.933810541094097</v>
      </c>
      <c r="H2956">
        <v>-11.952140060135999</v>
      </c>
      <c r="I2956">
        <v>22.719105265772399</v>
      </c>
      <c r="J2956">
        <v>-9.0821101014291497</v>
      </c>
      <c r="K2956">
        <v>20.532475466487</v>
      </c>
      <c r="L2956">
        <v>17.0696236976782</v>
      </c>
      <c r="M2956">
        <v>19.141180593198101</v>
      </c>
      <c r="N2956">
        <v>0.76228155374057505</v>
      </c>
      <c r="O2956">
        <v>34.039087947882699</v>
      </c>
      <c r="P2956">
        <v>80.943025540275002</v>
      </c>
      <c r="Q2956">
        <v>0.111652954721693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Row],[Ticker]],[1]!Table2[[Symbol]:[Industry]],2,FALSE),"-")</f>
        <v>-</v>
      </c>
      <c r="D2957" t="s">
        <v>130</v>
      </c>
      <c r="E2957">
        <v>94.631165460000005</v>
      </c>
      <c r="F2957">
        <v>7.02</v>
      </c>
      <c r="G2957">
        <v>-18.310633903350201</v>
      </c>
      <c r="H2957">
        <v>-10.3155044444428</v>
      </c>
      <c r="I2957">
        <v>-68.662031481996905</v>
      </c>
      <c r="J2957">
        <v>-10.2791882171119</v>
      </c>
      <c r="K2957">
        <v>7.8983902226393798</v>
      </c>
      <c r="L2957">
        <v>8.3902991902727795</v>
      </c>
      <c r="M2957">
        <v>19.45517760221</v>
      </c>
      <c r="N2957">
        <v>2.2137136820731</v>
      </c>
      <c r="O2957">
        <v>149.28774928774899</v>
      </c>
      <c r="P2957">
        <v>21.034482758620602</v>
      </c>
      <c r="Q2957">
        <v>-1.5521272670199E-2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Row],[Ticker]],[1]!Table2[[Symbol]:[Industry]],2,FALSE),"-")</f>
        <v>-</v>
      </c>
      <c r="E2958">
        <v>94.627117499999997</v>
      </c>
      <c r="F2958">
        <v>631.5</v>
      </c>
      <c r="G2958">
        <v>26.7617209627265</v>
      </c>
      <c r="H2958">
        <v>14.4089408519581</v>
      </c>
      <c r="I2958">
        <v>-6.0419690930818497</v>
      </c>
      <c r="J2958">
        <v>1.6513933963965299</v>
      </c>
      <c r="K2958">
        <v>552.61579965251599</v>
      </c>
      <c r="L2958">
        <v>493.92219947855301</v>
      </c>
      <c r="M2958">
        <v>69.833873428579395</v>
      </c>
      <c r="N2958">
        <v>0.84236629662946605</v>
      </c>
      <c r="O2958">
        <v>3.7054631828978599</v>
      </c>
      <c r="P2958">
        <v>67.395626242544694</v>
      </c>
      <c r="Q2958">
        <v>7.6258660319839994E-2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Row],[Ticker]],[1]!Table2[[Symbol]:[Industry]],2,FALSE),"-")</f>
        <v>-</v>
      </c>
      <c r="D2959" t="s">
        <v>54</v>
      </c>
      <c r="E2959">
        <v>94.5</v>
      </c>
      <c r="F2959">
        <v>61.72</v>
      </c>
      <c r="G2959">
        <v>78.739199983692899</v>
      </c>
      <c r="H2959">
        <v>4.0707092357011296</v>
      </c>
      <c r="I2959">
        <v>-48.129130344708798</v>
      </c>
      <c r="J2959">
        <v>6.2411479265730296</v>
      </c>
      <c r="K2959">
        <v>57.488400253989397</v>
      </c>
      <c r="L2959">
        <v>54.390565728075998</v>
      </c>
      <c r="M2959">
        <v>84.278181043154405</v>
      </c>
      <c r="N2959">
        <v>1.2757923128792901</v>
      </c>
      <c r="O2959">
        <v>68.097861309137997</v>
      </c>
      <c r="P2959">
        <v>112.827586206896</v>
      </c>
      <c r="Q2959">
        <v>4.6517478921412003E-2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Row],[Ticker]],[1]!Table2[[Symbol]:[Industry]],2,FALSE),"-")</f>
        <v>-</v>
      </c>
      <c r="D2960" t="s">
        <v>628</v>
      </c>
      <c r="E2960">
        <v>94.369</v>
      </c>
      <c r="F2960">
        <v>7.46</v>
      </c>
      <c r="G2960">
        <v>-40.805015925822097</v>
      </c>
      <c r="H2960">
        <v>-5.4810431311082599</v>
      </c>
      <c r="I2960">
        <v>-33.759285486573603</v>
      </c>
      <c r="J2960">
        <v>4.6413102788055802</v>
      </c>
      <c r="K2960">
        <v>7.2770979895890902</v>
      </c>
      <c r="L2960">
        <v>8.7785425625895801</v>
      </c>
      <c r="M2960">
        <v>49.3034584467581</v>
      </c>
      <c r="N2960">
        <v>0.71972982293280896</v>
      </c>
      <c r="O2960">
        <v>46.112600536193</v>
      </c>
      <c r="P2960">
        <v>28.620689655172399</v>
      </c>
      <c r="Q2960">
        <v>-0.18893924091255301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Row],[Ticker]],[1]!Table2[[Symbol]:[Industry]],2,FALSE),"-")</f>
        <v>-</v>
      </c>
      <c r="E2961">
        <v>94.191929999999999</v>
      </c>
      <c r="F2961">
        <v>179.55</v>
      </c>
      <c r="G2961">
        <v>-24.002941595657902</v>
      </c>
      <c r="H2961">
        <v>7.1398723804781197</v>
      </c>
      <c r="I2961">
        <v>-22.294695616560102</v>
      </c>
      <c r="J2961">
        <v>1.02743603699196</v>
      </c>
      <c r="K2961">
        <v>157.509300482246</v>
      </c>
      <c r="L2961">
        <v>150.783090141868</v>
      </c>
      <c r="M2961">
        <v>70.894650066851995</v>
      </c>
      <c r="N2961">
        <v>4.4774362328319102</v>
      </c>
      <c r="O2961">
        <v>12.5034809245335</v>
      </c>
      <c r="P2961">
        <v>71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Row],[Ticker]],[1]!Table2[[Symbol]:[Industry]],2,FALSE),"-")</f>
        <v>-</v>
      </c>
      <c r="D2962" t="s">
        <v>413</v>
      </c>
      <c r="E2962">
        <v>94.156288529999998</v>
      </c>
      <c r="F2962">
        <v>89.9</v>
      </c>
      <c r="G2962">
        <v>21.6485497701191</v>
      </c>
      <c r="H2962">
        <v>-11.5719224450468</v>
      </c>
      <c r="I2962">
        <v>-17.2137485243857</v>
      </c>
      <c r="J2962">
        <v>-4.1163882648655097</v>
      </c>
      <c r="K2962">
        <v>98.591633398304893</v>
      </c>
      <c r="L2962">
        <v>90.827934525693806</v>
      </c>
      <c r="M2962">
        <v>40.8872510657094</v>
      </c>
      <c r="N2962">
        <v>2.2035689400949399</v>
      </c>
      <c r="O2962">
        <v>46.829810901001103</v>
      </c>
      <c r="P2962">
        <v>101.84104176021501</v>
      </c>
      <c r="Q2962">
        <v>0.14214115834409999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Row],[Ticker]],[1]!Table2[[Symbol]:[Industry]],2,FALSE),"-")</f>
        <v>-</v>
      </c>
      <c r="D2963" t="s">
        <v>1397</v>
      </c>
      <c r="E2963">
        <v>94.125600000000006</v>
      </c>
      <c r="F2963">
        <v>61.52</v>
      </c>
      <c r="G2963">
        <v>16.759133538510198</v>
      </c>
      <c r="H2963">
        <v>4.4637345653629401</v>
      </c>
      <c r="I2963">
        <v>-16.177436875995099</v>
      </c>
      <c r="J2963">
        <v>6.0547771133322996</v>
      </c>
      <c r="K2963">
        <v>57.665773841481403</v>
      </c>
      <c r="L2963">
        <v>53.873382850738999</v>
      </c>
      <c r="M2963">
        <v>66.504202296507202</v>
      </c>
      <c r="N2963">
        <v>1.22587880355482</v>
      </c>
      <c r="O2963">
        <v>12.646293888166401</v>
      </c>
      <c r="P2963">
        <v>49.683698296836901</v>
      </c>
      <c r="Q2963">
        <v>-4.0334706051240003E-2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Row],[Ticker]],[1]!Table2[[Symbol]:[Industry]],2,FALSE),"-")</f>
        <v>-</v>
      </c>
      <c r="D2964" t="s">
        <v>186</v>
      </c>
      <c r="E2964">
        <v>94.105127835000005</v>
      </c>
      <c r="F2964">
        <v>48.57</v>
      </c>
      <c r="G2964">
        <v>-60.931713456452897</v>
      </c>
      <c r="H2964">
        <v>-13.913670983785799</v>
      </c>
      <c r="I2964">
        <v>-29.740231845354899</v>
      </c>
      <c r="J2964">
        <v>-0.74771968564338298</v>
      </c>
      <c r="K2964">
        <v>49.425183851241997</v>
      </c>
      <c r="L2964">
        <v>54.0547969056921</v>
      </c>
      <c r="M2964">
        <v>38.386511233718402</v>
      </c>
      <c r="N2964">
        <v>0.84368698141937504</v>
      </c>
      <c r="O2964">
        <v>70.1050030883261</v>
      </c>
      <c r="P2964">
        <v>22.962025316455701</v>
      </c>
      <c r="Q2964">
        <v>3.5964663072038001E-2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Row],[Ticker]],[1]!Table2[[Symbol]:[Industry]],2,FALSE),"-")</f>
        <v>-</v>
      </c>
      <c r="E2965">
        <v>93.879000000000005</v>
      </c>
      <c r="F2965">
        <v>109.8</v>
      </c>
      <c r="G2965">
        <v>83.128335012495</v>
      </c>
      <c r="H2965">
        <v>-1.2479215419084699</v>
      </c>
      <c r="I2965">
        <v>32.338744586861502</v>
      </c>
      <c r="J2965">
        <v>4.3260749407828198</v>
      </c>
      <c r="K2965">
        <v>97.016086882693799</v>
      </c>
      <c r="L2965">
        <v>80.954860718404404</v>
      </c>
      <c r="M2965">
        <v>80.661324800741099</v>
      </c>
      <c r="N2965">
        <v>0.35889054253272601</v>
      </c>
      <c r="O2965">
        <v>15.2094717668488</v>
      </c>
      <c r="P2965">
        <v>135.62231759656601</v>
      </c>
      <c r="Q2965">
        <v>0.146175803012497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Row],[Ticker]],[1]!Table2[[Symbol]:[Industry]],2,FALSE),"-")</f>
        <v>-</v>
      </c>
      <c r="D2966" t="s">
        <v>287</v>
      </c>
      <c r="E2966">
        <v>93.877254399999998</v>
      </c>
      <c r="F2966">
        <v>229.3</v>
      </c>
      <c r="G2966">
        <v>-33.382569060391702</v>
      </c>
      <c r="H2966">
        <v>6.0412966492003699</v>
      </c>
      <c r="I2966">
        <v>-36.653573636616201</v>
      </c>
      <c r="J2966">
        <v>7.2714190703374797</v>
      </c>
      <c r="K2966">
        <v>211.47626491343601</v>
      </c>
      <c r="L2966">
        <v>220.241192180968</v>
      </c>
      <c r="M2966">
        <v>73.789778529188894</v>
      </c>
      <c r="N2966">
        <v>1.6089108910890999</v>
      </c>
      <c r="O2966">
        <v>47.2088966419537</v>
      </c>
      <c r="P2966">
        <v>22.620320855614899</v>
      </c>
      <c r="Q2966">
        <v>0.12467100696545599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Row],[Ticker]],[1]!Table2[[Symbol]:[Industry]],2,FALSE),"-")</f>
        <v>-</v>
      </c>
      <c r="D2967" t="s">
        <v>95</v>
      </c>
      <c r="E2967">
        <v>93.851436195000005</v>
      </c>
      <c r="F2967">
        <v>17.489999999999998</v>
      </c>
      <c r="G2967">
        <v>9.27076144548694</v>
      </c>
      <c r="H2967">
        <v>9.7072207772716492</v>
      </c>
      <c r="I2967">
        <v>-21.0660811504038</v>
      </c>
      <c r="J2967">
        <v>0.66964755366526996</v>
      </c>
      <c r="K2967">
        <v>16.3600262231149</v>
      </c>
      <c r="L2967">
        <v>16.233002179962401</v>
      </c>
      <c r="M2967">
        <v>52.379629755455099</v>
      </c>
      <c r="N2967">
        <v>2.9554190130020501</v>
      </c>
      <c r="O2967">
        <v>68.381932532875894</v>
      </c>
      <c r="P2967">
        <v>50.775862068965502</v>
      </c>
      <c r="Q2967">
        <v>-3.4059194839859003E-2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Row],[Ticker]],[1]!Table2[[Symbol]:[Industry]],2,FALSE),"-")</f>
        <v>-</v>
      </c>
      <c r="D2968" t="s">
        <v>186</v>
      </c>
      <c r="E2968">
        <v>93.565311084000001</v>
      </c>
      <c r="F2968">
        <v>89.74</v>
      </c>
      <c r="G2968">
        <v>104.090797955509</v>
      </c>
      <c r="H2968">
        <v>-14.0365542279926</v>
      </c>
      <c r="I2968">
        <v>-1.9515382719937</v>
      </c>
      <c r="J2968">
        <v>-4.67953786746157</v>
      </c>
      <c r="K2968">
        <v>87.737384589255996</v>
      </c>
      <c r="L2968">
        <v>76.081045724521204</v>
      </c>
      <c r="M2968">
        <v>54.096014642622201</v>
      </c>
      <c r="N2968">
        <v>0.736695002219239</v>
      </c>
      <c r="O2968">
        <v>15.8903498997102</v>
      </c>
      <c r="P2968">
        <v>149.277777777777</v>
      </c>
      <c r="Q2968">
        <v>0.13275458449496599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Row],[Ticker]],[1]!Table2[[Symbol]:[Industry]],2,FALSE),"-")</f>
        <v>-</v>
      </c>
      <c r="D2969" t="s">
        <v>686</v>
      </c>
      <c r="E2969">
        <v>93.53022</v>
      </c>
      <c r="F2969">
        <v>42.63</v>
      </c>
      <c r="G2969">
        <v>550.35603276331597</v>
      </c>
      <c r="H2969">
        <v>4.0465624139093004</v>
      </c>
      <c r="I2969">
        <v>40.510900848830097</v>
      </c>
      <c r="J2969">
        <v>3.9621184214549898</v>
      </c>
      <c r="K2969">
        <v>42.404611855813201</v>
      </c>
      <c r="L2969">
        <v>32.7623977561164</v>
      </c>
      <c r="M2969">
        <v>42.896534948535098</v>
      </c>
      <c r="N2969">
        <v>0.56433127125555405</v>
      </c>
      <c r="O2969">
        <v>17.710532488857599</v>
      </c>
      <c r="P2969">
        <v>727.766990291262</v>
      </c>
      <c r="Q2969">
        <v>0.155928249020302</v>
      </c>
    </row>
    <row r="2970" spans="1:17" hidden="1" x14ac:dyDescent="0.3">
      <c r="A2970" t="s">
        <v>6103</v>
      </c>
      <c r="B2970" t="s">
        <v>6104</v>
      </c>
      <c r="C2970" t="str">
        <f>IFERROR(VLOOKUP(Table1[[#This Row],[Ticker]],[1]!Table2[[Symbol]:[Industry]],2,FALSE),"-")</f>
        <v>-</v>
      </c>
      <c r="D2970" t="s">
        <v>303</v>
      </c>
      <c r="E2970">
        <v>93.4691586</v>
      </c>
      <c r="F2970">
        <v>47.13</v>
      </c>
      <c r="G2970">
        <v>2.9897776192834802</v>
      </c>
      <c r="H2970">
        <v>6.9067937252237597</v>
      </c>
      <c r="I2970">
        <v>10.432864849741501</v>
      </c>
      <c r="J2970">
        <v>-19.621732927303601</v>
      </c>
      <c r="K2970">
        <v>45.788882312867898</v>
      </c>
      <c r="L2970">
        <v>40.340998246386398</v>
      </c>
      <c r="M2970">
        <v>43.069533214480799</v>
      </c>
      <c r="N2970">
        <v>3.7315573919695901</v>
      </c>
      <c r="O2970">
        <v>37.916401442817701</v>
      </c>
      <c r="P2970">
        <v>68.321428571428498</v>
      </c>
      <c r="Q2970">
        <v>5.8719911200391002E-2</v>
      </c>
    </row>
    <row r="2971" spans="1:17" hidden="1" x14ac:dyDescent="0.3">
      <c r="A2971" t="s">
        <v>6105</v>
      </c>
      <c r="B2971" t="s">
        <v>6106</v>
      </c>
      <c r="C2971" t="str">
        <f>IFERROR(VLOOKUP(Table1[[#This Row],[Ticker]],[1]!Table2[[Symbol]:[Industry]],2,FALSE),"-")</f>
        <v>-</v>
      </c>
      <c r="E2971">
        <v>93.382469999999998</v>
      </c>
      <c r="F2971">
        <v>112.05</v>
      </c>
      <c r="G2971">
        <v>17.5276202686651</v>
      </c>
      <c r="H2971">
        <v>-20.3708605042466</v>
      </c>
      <c r="I2971">
        <v>10.559465882006201</v>
      </c>
      <c r="J2971">
        <v>-6.1044949858148998</v>
      </c>
      <c r="K2971">
        <v>124.973637133412</v>
      </c>
      <c r="M2971">
        <v>31.577458274146899</v>
      </c>
      <c r="N2971">
        <v>0.46703772418058098</v>
      </c>
      <c r="O2971">
        <v>48.148148148148103</v>
      </c>
      <c r="P2971">
        <v>53.283173734610102</v>
      </c>
    </row>
    <row r="2972" spans="1:17" hidden="1" x14ac:dyDescent="0.3">
      <c r="A2972" t="s">
        <v>6107</v>
      </c>
      <c r="B2972" t="s">
        <v>6108</v>
      </c>
      <c r="C2972" t="str">
        <f>IFERROR(VLOOKUP(Table1[[#This Row],[Ticker]],[1]!Table2[[Symbol]:[Industry]],2,FALSE),"-")</f>
        <v>-</v>
      </c>
      <c r="D2972" t="s">
        <v>1448</v>
      </c>
      <c r="E2972">
        <v>93.316656839999993</v>
      </c>
      <c r="F2972">
        <v>21.72</v>
      </c>
      <c r="G2972">
        <v>403.445463657625</v>
      </c>
      <c r="H2972">
        <v>16.351396222457801</v>
      </c>
      <c r="I2972">
        <v>414.90985555266201</v>
      </c>
      <c r="J2972">
        <v>1.9820319919221201</v>
      </c>
      <c r="K2972">
        <v>19.465276331428601</v>
      </c>
      <c r="M2972">
        <v>64.428538933717903</v>
      </c>
      <c r="N2972">
        <v>0.79348523633442603</v>
      </c>
      <c r="O2972">
        <v>4.0515653775322402</v>
      </c>
      <c r="P2972">
        <v>429.75609756097498</v>
      </c>
    </row>
    <row r="2973" spans="1:17" hidden="1" x14ac:dyDescent="0.3">
      <c r="A2973" t="s">
        <v>6109</v>
      </c>
      <c r="B2973" t="s">
        <v>6110</v>
      </c>
      <c r="C2973" t="str">
        <f>IFERROR(VLOOKUP(Table1[[#This Row],[Ticker]],[1]!Table2[[Symbol]:[Industry]],2,FALSE),"-")</f>
        <v>-</v>
      </c>
      <c r="D2973" t="s">
        <v>608</v>
      </c>
      <c r="E2973">
        <v>93.070800000000006</v>
      </c>
      <c r="F2973">
        <v>150.6</v>
      </c>
      <c r="G2973">
        <v>3.6289692027756999</v>
      </c>
      <c r="H2973">
        <v>47.519993391055003</v>
      </c>
      <c r="I2973">
        <v>56.679953891459398</v>
      </c>
      <c r="J2973">
        <v>-1.72682932402401</v>
      </c>
      <c r="K2973">
        <v>121.228388970273</v>
      </c>
      <c r="L2973">
        <v>90.890499999999903</v>
      </c>
      <c r="M2973">
        <v>54.453175620280099</v>
      </c>
      <c r="N2973">
        <v>1.22376988378801</v>
      </c>
      <c r="O2973">
        <v>21.181938911022499</v>
      </c>
      <c r="P2973">
        <v>152.47275775356201</v>
      </c>
    </row>
    <row r="2974" spans="1:17" hidden="1" x14ac:dyDescent="0.3">
      <c r="A2974" t="s">
        <v>6111</v>
      </c>
      <c r="B2974" t="s">
        <v>6112</v>
      </c>
      <c r="C2974" t="str">
        <f>IFERROR(VLOOKUP(Table1[[#This Row],[Ticker]],[1]!Table2[[Symbol]:[Industry]],2,FALSE),"-")</f>
        <v>-</v>
      </c>
      <c r="D2974" t="s">
        <v>379</v>
      </c>
      <c r="E2974">
        <v>93.046201229999994</v>
      </c>
      <c r="F2974">
        <v>97.1</v>
      </c>
      <c r="G2974">
        <v>-45.427668472279798</v>
      </c>
      <c r="H2974">
        <v>-6.5823875613259499</v>
      </c>
      <c r="I2974">
        <v>-37.721539863753499</v>
      </c>
      <c r="J2974">
        <v>-5.1581769638361301</v>
      </c>
      <c r="K2974">
        <v>100.717686093311</v>
      </c>
      <c r="L2974">
        <v>109.97432245963201</v>
      </c>
      <c r="M2974">
        <v>32.7967380394972</v>
      </c>
      <c r="N2974">
        <v>0.70548538427194196</v>
      </c>
      <c r="O2974">
        <v>49.330587023686903</v>
      </c>
      <c r="P2974">
        <v>9.1011235955056105</v>
      </c>
      <c r="Q2974">
        <v>-2.8470365997696E-2</v>
      </c>
    </row>
    <row r="2975" spans="1:17" hidden="1" x14ac:dyDescent="0.3">
      <c r="A2975" t="s">
        <v>6113</v>
      </c>
      <c r="B2975" t="s">
        <v>6114</v>
      </c>
      <c r="C2975" t="str">
        <f>IFERROR(VLOOKUP(Table1[[#This Row],[Ticker]],[1]!Table2[[Symbol]:[Industry]],2,FALSE),"-")</f>
        <v>-</v>
      </c>
      <c r="D2975" t="s">
        <v>258</v>
      </c>
      <c r="E2975">
        <v>92.980376000000007</v>
      </c>
      <c r="F2975">
        <v>95</v>
      </c>
      <c r="G2975">
        <v>12.4768021813831</v>
      </c>
      <c r="H2975">
        <v>-2.5045525097795398</v>
      </c>
      <c r="I2975">
        <v>-26.391865844439302</v>
      </c>
      <c r="J2975">
        <v>-1.7920087299324099</v>
      </c>
      <c r="K2975">
        <v>98.469741542419001</v>
      </c>
      <c r="L2975">
        <v>93.973908851708003</v>
      </c>
      <c r="M2975">
        <v>38.756993591927802</v>
      </c>
      <c r="N2975">
        <v>0.28402366863905298</v>
      </c>
      <c r="O2975">
        <v>30.421052631578899</v>
      </c>
      <c r="P2975">
        <v>45.038167938931203</v>
      </c>
    </row>
    <row r="2976" spans="1:17" hidden="1" x14ac:dyDescent="0.3">
      <c r="A2976" t="s">
        <v>6115</v>
      </c>
      <c r="B2976" t="s">
        <v>6116</v>
      </c>
      <c r="C2976" t="str">
        <f>IFERROR(VLOOKUP(Table1[[#This Row],[Ticker]],[1]!Table2[[Symbol]:[Industry]],2,FALSE),"-")</f>
        <v>-</v>
      </c>
      <c r="D2976" t="s">
        <v>1538</v>
      </c>
      <c r="E2976">
        <v>92.977596000000005</v>
      </c>
      <c r="F2976">
        <v>153.55000000000001</v>
      </c>
      <c r="G2976">
        <v>-22.349902691434099</v>
      </c>
      <c r="H2976">
        <v>16.567612438674001</v>
      </c>
      <c r="I2976">
        <v>-22.568597777543498</v>
      </c>
      <c r="J2976">
        <v>0.537460887208424</v>
      </c>
      <c r="K2976">
        <v>136.39167901545301</v>
      </c>
      <c r="L2976">
        <v>138.07223266015299</v>
      </c>
      <c r="M2976">
        <v>82.735797361921101</v>
      </c>
      <c r="N2976">
        <v>3.31389183457051</v>
      </c>
      <c r="O2976">
        <v>30.250732660371199</v>
      </c>
      <c r="P2976">
        <v>46.238095238095198</v>
      </c>
    </row>
    <row r="2977" spans="1:17" hidden="1" x14ac:dyDescent="0.3">
      <c r="A2977" t="s">
        <v>6117</v>
      </c>
      <c r="B2977" t="s">
        <v>6118</v>
      </c>
      <c r="C2977" t="str">
        <f>IFERROR(VLOOKUP(Table1[[#This Row],[Ticker]],[1]!Table2[[Symbol]:[Industry]],2,FALSE),"-")</f>
        <v>-</v>
      </c>
      <c r="D2977" t="s">
        <v>133</v>
      </c>
      <c r="E2977">
        <v>92.944800000000001</v>
      </c>
      <c r="F2977">
        <v>86.06</v>
      </c>
      <c r="G2977">
        <v>-33.7232213159376</v>
      </c>
      <c r="H2977">
        <v>-7.6228637518021296</v>
      </c>
      <c r="I2977">
        <v>-2.1727672767075901</v>
      </c>
      <c r="J2977">
        <v>-0.82704285210346395</v>
      </c>
      <c r="K2977">
        <v>89.823168647356596</v>
      </c>
      <c r="L2977">
        <v>84.524835066678193</v>
      </c>
      <c r="M2977">
        <v>33.825013162441998</v>
      </c>
      <c r="N2977">
        <v>0.76442719515824697</v>
      </c>
      <c r="O2977">
        <v>26.830118521961399</v>
      </c>
      <c r="P2977">
        <v>69.877615475720503</v>
      </c>
      <c r="Q2977">
        <v>0.146920675669133</v>
      </c>
    </row>
    <row r="2978" spans="1:17" hidden="1" x14ac:dyDescent="0.3">
      <c r="A2978" t="s">
        <v>6119</v>
      </c>
      <c r="B2978" t="s">
        <v>6120</v>
      </c>
      <c r="C2978" t="str">
        <f>IFERROR(VLOOKUP(Table1[[#This Row],[Ticker]],[1]!Table2[[Symbol]:[Industry]],2,FALSE),"-")</f>
        <v>-</v>
      </c>
      <c r="E2978">
        <v>92.876760000000004</v>
      </c>
      <c r="F2978">
        <v>55.2</v>
      </c>
      <c r="G2978">
        <v>-8.5631936303127105</v>
      </c>
      <c r="H2978">
        <v>-5.4323875613259398</v>
      </c>
      <c r="I2978">
        <v>-16.274813436884099</v>
      </c>
      <c r="J2978">
        <v>-4.9800429179666104</v>
      </c>
      <c r="K2978">
        <v>50.547780891912197</v>
      </c>
      <c r="L2978">
        <v>49.643336567664498</v>
      </c>
      <c r="M2978">
        <v>67.416327689753899</v>
      </c>
      <c r="N2978">
        <v>1.87042577675489</v>
      </c>
      <c r="O2978">
        <v>10.1268115942029</v>
      </c>
      <c r="P2978">
        <v>37.211036539895602</v>
      </c>
    </row>
    <row r="2979" spans="1:17" hidden="1" x14ac:dyDescent="0.3">
      <c r="A2979" t="s">
        <v>6121</v>
      </c>
      <c r="B2979" t="s">
        <v>6122</v>
      </c>
      <c r="C2979" t="str">
        <f>IFERROR(VLOOKUP(Table1[[#This Row],[Ticker]],[1]!Table2[[Symbol]:[Industry]],2,FALSE),"-")</f>
        <v>-</v>
      </c>
      <c r="D2979" t="s">
        <v>978</v>
      </c>
      <c r="E2979">
        <v>92.756119999999996</v>
      </c>
      <c r="F2979">
        <v>37.15</v>
      </c>
      <c r="G2979">
        <v>-49.948866174675999</v>
      </c>
      <c r="H2979">
        <v>-0.86481999375837004</v>
      </c>
      <c r="I2979">
        <v>-39.719851715087202</v>
      </c>
      <c r="J2979">
        <v>-1.0022651401888201</v>
      </c>
      <c r="K2979">
        <v>39.751905621331296</v>
      </c>
      <c r="L2979">
        <v>41.822068971356799</v>
      </c>
      <c r="M2979">
        <v>37.1552838203147</v>
      </c>
      <c r="N2979">
        <v>0.82277318640954999</v>
      </c>
      <c r="O2979">
        <v>55.854643337819603</v>
      </c>
      <c r="P2979">
        <v>15.552099533437</v>
      </c>
    </row>
    <row r="2980" spans="1:17" hidden="1" x14ac:dyDescent="0.3">
      <c r="A2980" t="s">
        <v>6123</v>
      </c>
      <c r="B2980" t="s">
        <v>6124</v>
      </c>
      <c r="C2980" t="str">
        <f>IFERROR(VLOOKUP(Table1[[#This Row],[Ticker]],[1]!Table2[[Symbol]:[Industry]],2,FALSE),"-")</f>
        <v>-</v>
      </c>
      <c r="E2980">
        <v>92.721000000000004</v>
      </c>
      <c r="F2980">
        <v>149.55000000000001</v>
      </c>
      <c r="G2980">
        <v>73.115956308677994</v>
      </c>
      <c r="H2980">
        <v>-27.995144762972</v>
      </c>
      <c r="I2980">
        <v>92.890943711926198</v>
      </c>
      <c r="J2980">
        <v>1.7311154409592899</v>
      </c>
      <c r="K2980">
        <v>144.20513578396401</v>
      </c>
      <c r="L2980">
        <v>99.056993206698095</v>
      </c>
      <c r="M2980">
        <v>46.345436096477599</v>
      </c>
      <c r="N2980">
        <v>0.47631072631072602</v>
      </c>
      <c r="O2980">
        <v>40.902708124373099</v>
      </c>
      <c r="P2980">
        <v>200.42185616713499</v>
      </c>
      <c r="Q2980">
        <v>0.161898362697659</v>
      </c>
    </row>
    <row r="2981" spans="1:17" hidden="1" x14ac:dyDescent="0.3">
      <c r="A2981" t="s">
        <v>6125</v>
      </c>
      <c r="B2981" t="s">
        <v>6126</v>
      </c>
      <c r="C2981" t="str">
        <f>IFERROR(VLOOKUP(Table1[[#This Row],[Ticker]],[1]!Table2[[Symbol]:[Industry]],2,FALSE),"-")</f>
        <v>-</v>
      </c>
      <c r="D2981" t="s">
        <v>513</v>
      </c>
      <c r="E2981">
        <v>92.3643</v>
      </c>
      <c r="F2981">
        <v>7.24</v>
      </c>
      <c r="G2981">
        <v>30.739257636779801</v>
      </c>
      <c r="H2981">
        <v>-24.242286323980601</v>
      </c>
      <c r="I2981">
        <v>-31.339898294356502</v>
      </c>
      <c r="J2981">
        <v>8.6638765920946295</v>
      </c>
      <c r="K2981">
        <v>6.78282835300055</v>
      </c>
      <c r="L2981">
        <v>6.6412645266486701</v>
      </c>
      <c r="M2981">
        <v>64.051528852378198</v>
      </c>
      <c r="N2981">
        <v>0.72566717821751903</v>
      </c>
      <c r="O2981">
        <v>58.425414364640801</v>
      </c>
      <c r="P2981">
        <v>71.971496437054597</v>
      </c>
      <c r="Q2981">
        <v>6.6445558985619999E-3</v>
      </c>
    </row>
    <row r="2982" spans="1:17" hidden="1" x14ac:dyDescent="0.3">
      <c r="A2982" t="s">
        <v>6127</v>
      </c>
      <c r="B2982" t="s">
        <v>6128</v>
      </c>
      <c r="C2982" t="str">
        <f>IFERROR(VLOOKUP(Table1[[#This Row],[Ticker]],[1]!Table2[[Symbol]:[Industry]],2,FALSE),"-")</f>
        <v>-</v>
      </c>
      <c r="D2982" t="s">
        <v>290</v>
      </c>
      <c r="E2982">
        <v>92.264183639999999</v>
      </c>
      <c r="F2982">
        <v>145.9</v>
      </c>
      <c r="G2982">
        <v>-22.170733831972601</v>
      </c>
      <c r="H2982">
        <v>11.6915793808228</v>
      </c>
      <c r="I2982">
        <v>-48.026915239363703</v>
      </c>
      <c r="J2982">
        <v>0.98292004499635699</v>
      </c>
      <c r="K2982">
        <v>141.32999930599701</v>
      </c>
      <c r="L2982">
        <v>163.95569713962101</v>
      </c>
      <c r="M2982">
        <v>66.437583233063407</v>
      </c>
      <c r="N2982">
        <v>1.0893856385316201</v>
      </c>
      <c r="O2982">
        <v>87.799862919808007</v>
      </c>
      <c r="P2982">
        <v>38.952380952380899</v>
      </c>
    </row>
    <row r="2983" spans="1:17" hidden="1" x14ac:dyDescent="0.3">
      <c r="A2983" t="s">
        <v>6129</v>
      </c>
      <c r="B2983" t="s">
        <v>6130</v>
      </c>
      <c r="C2983" t="str">
        <f>IFERROR(VLOOKUP(Table1[[#This Row],[Ticker]],[1]!Table2[[Symbol]:[Industry]],2,FALSE),"-")</f>
        <v>-</v>
      </c>
      <c r="D2983" t="s">
        <v>198</v>
      </c>
      <c r="E2983">
        <v>92.134500000000003</v>
      </c>
      <c r="F2983">
        <v>119.5</v>
      </c>
      <c r="G2983">
        <v>-28.6400168212088</v>
      </c>
      <c r="H2983">
        <v>-1.2956354245738</v>
      </c>
      <c r="I2983">
        <v>-22.2464744763483</v>
      </c>
      <c r="J2983">
        <v>-2.6189318068555001</v>
      </c>
      <c r="K2983">
        <v>120.273768520057</v>
      </c>
      <c r="L2983">
        <v>122.34063071750801</v>
      </c>
      <c r="M2983">
        <v>48.684163859963398</v>
      </c>
      <c r="N2983">
        <v>0.44942557442557401</v>
      </c>
      <c r="O2983">
        <v>39.497907949790701</v>
      </c>
      <c r="P2983">
        <v>16.019417475728101</v>
      </c>
    </row>
    <row r="2984" spans="1:17" hidden="1" x14ac:dyDescent="0.3">
      <c r="A2984" t="s">
        <v>6131</v>
      </c>
      <c r="B2984" t="s">
        <v>6132</v>
      </c>
      <c r="C2984" t="str">
        <f>IFERROR(VLOOKUP(Table1[[#This Row],[Ticker]],[1]!Table2[[Symbol]:[Industry]],2,FALSE),"-")</f>
        <v>-</v>
      </c>
      <c r="D2984" t="s">
        <v>400</v>
      </c>
      <c r="E2984">
        <v>92.126999999999995</v>
      </c>
      <c r="F2984">
        <v>219.35</v>
      </c>
      <c r="G2984">
        <v>47.845777370964903</v>
      </c>
      <c r="H2984">
        <v>11.829392543386</v>
      </c>
      <c r="I2984">
        <v>14.1452310878354</v>
      </c>
      <c r="J2984">
        <v>-6.4848738358410003</v>
      </c>
      <c r="K2984">
        <v>203.11081948836301</v>
      </c>
      <c r="L2984">
        <v>178.14891814819401</v>
      </c>
      <c r="M2984">
        <v>50.314098436693598</v>
      </c>
      <c r="N2984">
        <v>0.40946512486244802</v>
      </c>
      <c r="O2984">
        <v>13.106906770002199</v>
      </c>
      <c r="P2984">
        <v>81.206113176373407</v>
      </c>
      <c r="Q2984">
        <v>4.5111380432187001E-2</v>
      </c>
    </row>
    <row r="2985" spans="1:17" hidden="1" x14ac:dyDescent="0.3">
      <c r="A2985" t="s">
        <v>6133</v>
      </c>
      <c r="B2985" t="s">
        <v>6134</v>
      </c>
      <c r="C2985" t="str">
        <f>IFERROR(VLOOKUP(Table1[[#This Row],[Ticker]],[1]!Table2[[Symbol]:[Industry]],2,FALSE),"-")</f>
        <v>-</v>
      </c>
      <c r="D2985" t="s">
        <v>548</v>
      </c>
      <c r="E2985">
        <v>92.04</v>
      </c>
      <c r="F2985">
        <v>153.4</v>
      </c>
      <c r="G2985">
        <v>552.15022412407097</v>
      </c>
      <c r="H2985">
        <v>10.708237438674001</v>
      </c>
      <c r="I2985">
        <v>21.630626319089298</v>
      </c>
      <c r="J2985">
        <v>7.6473589199615297</v>
      </c>
      <c r="K2985">
        <v>126.238312925011</v>
      </c>
      <c r="L2985">
        <v>95.417591063491599</v>
      </c>
      <c r="M2985">
        <v>65.814937718610096</v>
      </c>
      <c r="N2985">
        <v>0.73580791552098301</v>
      </c>
      <c r="O2985">
        <v>11.7666232073011</v>
      </c>
      <c r="P2985">
        <v>621.54280338664103</v>
      </c>
      <c r="Q2985">
        <v>0.112310252876128</v>
      </c>
    </row>
    <row r="2986" spans="1:17" hidden="1" x14ac:dyDescent="0.3">
      <c r="A2986" t="s">
        <v>6135</v>
      </c>
      <c r="B2986" t="s">
        <v>6136</v>
      </c>
      <c r="C2986" t="str">
        <f>IFERROR(VLOOKUP(Table1[[#This Row],[Ticker]],[1]!Table2[[Symbol]:[Industry]],2,FALSE),"-")</f>
        <v>-</v>
      </c>
      <c r="D2986" t="s">
        <v>388</v>
      </c>
      <c r="E2986">
        <v>91.783576850000003</v>
      </c>
      <c r="F2986">
        <v>62.45</v>
      </c>
      <c r="G2986">
        <v>125.30096964217699</v>
      </c>
      <c r="H2986">
        <v>41.216797413868903</v>
      </c>
      <c r="I2986">
        <v>56.249648402646102</v>
      </c>
      <c r="J2986">
        <v>15.0965854345237</v>
      </c>
      <c r="K2986">
        <v>47.235371615804503</v>
      </c>
      <c r="L2986">
        <v>38.886453025845903</v>
      </c>
      <c r="M2986">
        <v>96.404333956698693</v>
      </c>
      <c r="N2986">
        <v>1.70710495283018</v>
      </c>
      <c r="O2986">
        <v>0</v>
      </c>
      <c r="P2986">
        <v>212.25</v>
      </c>
      <c r="Q2986">
        <v>0.125458134249472</v>
      </c>
    </row>
    <row r="2987" spans="1:17" hidden="1" x14ac:dyDescent="0.3">
      <c r="A2987" t="s">
        <v>6137</v>
      </c>
      <c r="B2987" t="s">
        <v>6138</v>
      </c>
      <c r="C2987" t="str">
        <f>IFERROR(VLOOKUP(Table1[[#This Row],[Ticker]],[1]!Table2[[Symbol]:[Industry]],2,FALSE),"-")</f>
        <v>-</v>
      </c>
      <c r="D2987" t="s">
        <v>1191</v>
      </c>
      <c r="E2987">
        <v>91.665000000000006</v>
      </c>
      <c r="F2987">
        <v>305.55</v>
      </c>
      <c r="G2987">
        <v>225.44324763776501</v>
      </c>
      <c r="H2987">
        <v>23.219786351717499</v>
      </c>
      <c r="I2987">
        <v>9.0588674807383605</v>
      </c>
      <c r="J2987">
        <v>10.7047116039972</v>
      </c>
      <c r="K2987">
        <v>245.98097192804599</v>
      </c>
      <c r="L2987">
        <v>218.52895067278899</v>
      </c>
      <c r="M2987">
        <v>86.164889386876197</v>
      </c>
      <c r="N2987">
        <v>2.52265779622455</v>
      </c>
      <c r="O2987">
        <v>0.130911471117656</v>
      </c>
      <c r="P2987">
        <v>269.87047572933</v>
      </c>
      <c r="Q2987">
        <v>0.18449150443322301</v>
      </c>
    </row>
    <row r="2988" spans="1:17" hidden="1" x14ac:dyDescent="0.3">
      <c r="A2988" t="s">
        <v>6139</v>
      </c>
      <c r="B2988" t="s">
        <v>6140</v>
      </c>
      <c r="C2988" t="str">
        <f>IFERROR(VLOOKUP(Table1[[#This Row],[Ticker]],[1]!Table2[[Symbol]:[Industry]],2,FALSE),"-")</f>
        <v>-</v>
      </c>
      <c r="D2988" t="s">
        <v>1448</v>
      </c>
      <c r="E2988">
        <v>91.354600000000005</v>
      </c>
      <c r="F2988">
        <v>65.959999999999994</v>
      </c>
      <c r="G2988">
        <v>-41.013853869728102</v>
      </c>
      <c r="H2988">
        <v>35.483178665164601</v>
      </c>
      <c r="I2988">
        <v>19.986137386617699</v>
      </c>
      <c r="J2988">
        <v>-3.5801060492797401</v>
      </c>
      <c r="K2988">
        <v>55.352810883115801</v>
      </c>
      <c r="L2988">
        <v>52.343044484402</v>
      </c>
      <c r="M2988">
        <v>50.711682582808997</v>
      </c>
      <c r="N2988">
        <v>5.1494701704225996</v>
      </c>
      <c r="O2988">
        <v>46.983020012128499</v>
      </c>
      <c r="P2988">
        <v>56.266287609571101</v>
      </c>
      <c r="Q2988">
        <v>9.2288179807412996E-2</v>
      </c>
    </row>
    <row r="2989" spans="1:17" hidden="1" x14ac:dyDescent="0.3">
      <c r="A2989" t="s">
        <v>6141</v>
      </c>
      <c r="B2989" t="s">
        <v>6142</v>
      </c>
      <c r="C2989" t="str">
        <f>IFERROR(VLOOKUP(Table1[[#This Row],[Ticker]],[1]!Table2[[Symbol]:[Industry]],2,FALSE),"-")</f>
        <v>-</v>
      </c>
      <c r="E2989">
        <v>91.308160000000001</v>
      </c>
      <c r="F2989">
        <v>36.799999999999997</v>
      </c>
      <c r="G2989">
        <v>472.06334983648702</v>
      </c>
      <c r="H2989">
        <v>-5.07472332774931</v>
      </c>
      <c r="I2989">
        <v>610.99202229148898</v>
      </c>
      <c r="J2989">
        <v>-3.40676893699428</v>
      </c>
      <c r="K2989">
        <v>30.877785150022198</v>
      </c>
      <c r="L2989">
        <v>15.8698002546015</v>
      </c>
      <c r="M2989">
        <v>41.7526883037036</v>
      </c>
      <c r="N2989">
        <v>0.31444218432170201</v>
      </c>
      <c r="O2989">
        <v>20.923913043478201</v>
      </c>
      <c r="P2989">
        <v>960.51873198847204</v>
      </c>
      <c r="Q2989">
        <v>0.12142103500484799</v>
      </c>
    </row>
    <row r="2990" spans="1:17" hidden="1" x14ac:dyDescent="0.3">
      <c r="A2990" t="s">
        <v>6143</v>
      </c>
      <c r="B2990" t="s">
        <v>6144</v>
      </c>
      <c r="C2990" t="str">
        <f>IFERROR(VLOOKUP(Table1[[#This Row],[Ticker]],[1]!Table2[[Symbol]:[Industry]],2,FALSE),"-")</f>
        <v>-</v>
      </c>
      <c r="D2990" t="s">
        <v>203</v>
      </c>
      <c r="E2990">
        <v>91.271347640000002</v>
      </c>
      <c r="F2990">
        <v>58.96</v>
      </c>
      <c r="G2990">
        <v>-29.6073372000535</v>
      </c>
      <c r="H2990">
        <v>1.2581160911154099</v>
      </c>
      <c r="I2990">
        <v>-19.038637198432902</v>
      </c>
      <c r="J2990">
        <v>2.5486484970490899</v>
      </c>
      <c r="K2990">
        <v>51.938547639854299</v>
      </c>
      <c r="L2990">
        <v>53.874802688688497</v>
      </c>
      <c r="M2990">
        <v>85.782996254685898</v>
      </c>
      <c r="N2990">
        <v>1.5172722347346701</v>
      </c>
      <c r="O2990">
        <v>20.318860244233299</v>
      </c>
      <c r="P2990">
        <v>39.848197343453499</v>
      </c>
      <c r="Q2990">
        <v>-2.9910120752110001E-2</v>
      </c>
    </row>
    <row r="2991" spans="1:17" hidden="1" x14ac:dyDescent="0.3">
      <c r="A2991" t="s">
        <v>6145</v>
      </c>
      <c r="B2991" t="s">
        <v>6146</v>
      </c>
      <c r="C2991" t="str">
        <f>IFERROR(VLOOKUP(Table1[[#This Row],[Ticker]],[1]!Table2[[Symbol]:[Industry]],2,FALSE),"-")</f>
        <v>-</v>
      </c>
      <c r="D2991" t="s">
        <v>732</v>
      </c>
      <c r="E2991">
        <v>90.884969691999999</v>
      </c>
      <c r="F2991">
        <v>44.13</v>
      </c>
      <c r="G2991">
        <v>7.3761276840475203</v>
      </c>
      <c r="H2991">
        <v>-2.3964759591159899</v>
      </c>
      <c r="I2991">
        <v>5.4645540658421199</v>
      </c>
      <c r="J2991">
        <v>-3.5508828070802698</v>
      </c>
      <c r="K2991">
        <v>43.663116726393604</v>
      </c>
      <c r="L2991">
        <v>39.576640112757602</v>
      </c>
      <c r="M2991">
        <v>59.271834326705303</v>
      </c>
      <c r="N2991">
        <v>0.83779615729422996</v>
      </c>
      <c r="O2991">
        <v>6.2769091321096697</v>
      </c>
      <c r="P2991">
        <v>43.465539661898497</v>
      </c>
    </row>
    <row r="2992" spans="1:17" hidden="1" x14ac:dyDescent="0.3">
      <c r="A2992" t="s">
        <v>6147</v>
      </c>
      <c r="B2992" t="s">
        <v>6148</v>
      </c>
      <c r="C2992" t="str">
        <f>IFERROR(VLOOKUP(Table1[[#This Row],[Ticker]],[1]!Table2[[Symbol]:[Industry]],2,FALSE),"-")</f>
        <v>-</v>
      </c>
      <c r="D2992" t="s">
        <v>303</v>
      </c>
      <c r="E2992">
        <v>90.72</v>
      </c>
      <c r="F2992">
        <v>129.6</v>
      </c>
      <c r="G2992">
        <v>189.63280831995499</v>
      </c>
      <c r="H2992">
        <v>-13.513745891711499</v>
      </c>
      <c r="I2992">
        <v>77.153757991687201</v>
      </c>
      <c r="J2992">
        <v>6.4302134922897896</v>
      </c>
      <c r="K2992">
        <v>111.084618937066</v>
      </c>
      <c r="L2992">
        <v>84.759174920116294</v>
      </c>
      <c r="M2992">
        <v>83.5107434977118</v>
      </c>
      <c r="N2992">
        <v>0.69272913816886905</v>
      </c>
      <c r="O2992">
        <v>9.5679012345678895</v>
      </c>
      <c r="P2992">
        <v>223.99999999999901</v>
      </c>
      <c r="Q2992">
        <v>0.114711521997511</v>
      </c>
    </row>
    <row r="2993" spans="1:17" hidden="1" x14ac:dyDescent="0.3">
      <c r="A2993" t="s">
        <v>6149</v>
      </c>
      <c r="B2993" t="s">
        <v>6150</v>
      </c>
      <c r="C2993" t="str">
        <f>IFERROR(VLOOKUP(Table1[[#This Row],[Ticker]],[1]!Table2[[Symbol]:[Industry]],2,FALSE),"-")</f>
        <v>-</v>
      </c>
      <c r="D2993" t="s">
        <v>54</v>
      </c>
      <c r="E2993">
        <v>90.438172327999993</v>
      </c>
      <c r="F2993">
        <v>101.71</v>
      </c>
      <c r="G2993">
        <v>98.811101377747505</v>
      </c>
      <c r="H2993">
        <v>-4.0273203749478501</v>
      </c>
      <c r="I2993">
        <v>-19.7457277493132</v>
      </c>
      <c r="J2993">
        <v>-8.9298878543370606</v>
      </c>
      <c r="K2993">
        <v>97.237513817768701</v>
      </c>
      <c r="L2993">
        <v>88.952163797940401</v>
      </c>
      <c r="M2993">
        <v>59.4660580569928</v>
      </c>
      <c r="N2993">
        <v>0.79032109103223203</v>
      </c>
      <c r="O2993">
        <v>16.851833644675999</v>
      </c>
      <c r="P2993">
        <v>125.121735281097</v>
      </c>
    </row>
    <row r="2994" spans="1:17" hidden="1" x14ac:dyDescent="0.3">
      <c r="A2994" t="s">
        <v>6151</v>
      </c>
      <c r="B2994" t="s">
        <v>6152</v>
      </c>
      <c r="C2994" t="str">
        <f>IFERROR(VLOOKUP(Table1[[#This Row],[Ticker]],[1]!Table2[[Symbol]:[Industry]],2,FALSE),"-")</f>
        <v>-</v>
      </c>
      <c r="D2994" t="s">
        <v>21</v>
      </c>
      <c r="E2994">
        <v>90.184799999999996</v>
      </c>
      <c r="F2994">
        <v>106.35</v>
      </c>
      <c r="G2994">
        <v>-62.532522958822497</v>
      </c>
      <c r="H2994">
        <v>2.5538734789095701</v>
      </c>
      <c r="I2994">
        <v>-42.939548296345102</v>
      </c>
      <c r="J2994">
        <v>1.64388870596501</v>
      </c>
      <c r="K2994">
        <v>108.471547041503</v>
      </c>
      <c r="L2994">
        <v>122.81990010589701</v>
      </c>
      <c r="M2994">
        <v>48.235325891208397</v>
      </c>
      <c r="N2994">
        <v>0.42095372327930403</v>
      </c>
      <c r="O2994">
        <v>76.774800188058293</v>
      </c>
      <c r="P2994">
        <v>9.6391752577319405</v>
      </c>
    </row>
    <row r="2995" spans="1:17" hidden="1" x14ac:dyDescent="0.3">
      <c r="A2995" t="s">
        <v>6153</v>
      </c>
      <c r="B2995" t="s">
        <v>6154</v>
      </c>
      <c r="C2995" t="str">
        <f>IFERROR(VLOOKUP(Table1[[#This Row],[Ticker]],[1]!Table2[[Symbol]:[Industry]],2,FALSE),"-")</f>
        <v>-</v>
      </c>
      <c r="D2995" t="s">
        <v>400</v>
      </c>
      <c r="E2995">
        <v>90.172189650000007</v>
      </c>
      <c r="F2995">
        <v>21.43</v>
      </c>
      <c r="G2995">
        <v>-4.8942033084493897</v>
      </c>
      <c r="H2995">
        <v>13.2251766112573</v>
      </c>
      <c r="I2995">
        <v>-16.362786125959801</v>
      </c>
      <c r="J2995">
        <v>-2.2490597120185098</v>
      </c>
      <c r="K2995">
        <v>19.475380087937801</v>
      </c>
      <c r="L2995">
        <v>19.132523255689101</v>
      </c>
      <c r="M2995">
        <v>67.389622612133493</v>
      </c>
      <c r="N2995">
        <v>1.40754829300948</v>
      </c>
      <c r="O2995">
        <v>18.058796080261299</v>
      </c>
      <c r="P2995">
        <v>38.526179702650197</v>
      </c>
      <c r="Q2995">
        <v>4.935700850501E-2</v>
      </c>
    </row>
    <row r="2996" spans="1:17" hidden="1" x14ac:dyDescent="0.3">
      <c r="A2996" t="s">
        <v>6155</v>
      </c>
      <c r="B2996" t="s">
        <v>6156</v>
      </c>
      <c r="C2996" t="str">
        <f>IFERROR(VLOOKUP(Table1[[#This Row],[Ticker]],[1]!Table2[[Symbol]:[Industry]],2,FALSE),"-")</f>
        <v>-</v>
      </c>
      <c r="D2996" t="s">
        <v>413</v>
      </c>
      <c r="E2996">
        <v>90.118099000000001</v>
      </c>
      <c r="F2996">
        <v>71</v>
      </c>
      <c r="G2996">
        <v>180.38483045949999</v>
      </c>
      <c r="H2996">
        <v>26.719262750895201</v>
      </c>
      <c r="I2996">
        <v>105.99357136649201</v>
      </c>
      <c r="J2996">
        <v>-16.880627713288199</v>
      </c>
      <c r="K2996">
        <v>65.576430530381003</v>
      </c>
      <c r="L2996">
        <v>47.522208999446299</v>
      </c>
      <c r="M2996">
        <v>32.940228521771402</v>
      </c>
      <c r="N2996">
        <v>0.42001037048589301</v>
      </c>
      <c r="O2996">
        <v>29.7183098591549</v>
      </c>
      <c r="P2996">
        <v>215.27531083481301</v>
      </c>
      <c r="Q2996">
        <v>0.14932126964013201</v>
      </c>
    </row>
    <row r="2997" spans="1:17" hidden="1" x14ac:dyDescent="0.3">
      <c r="A2997" t="s">
        <v>6157</v>
      </c>
      <c r="B2997" t="s">
        <v>6158</v>
      </c>
      <c r="C2997" t="str">
        <f>IFERROR(VLOOKUP(Table1[[#This Row],[Ticker]],[1]!Table2[[Symbol]:[Industry]],2,FALSE),"-")</f>
        <v>-</v>
      </c>
      <c r="E2997">
        <v>90.035399999999996</v>
      </c>
      <c r="F2997">
        <v>44.2</v>
      </c>
      <c r="G2997">
        <v>57.779328612268202</v>
      </c>
      <c r="H2997">
        <v>-1.5890695889757001</v>
      </c>
      <c r="I2997">
        <v>-16.6240197860905</v>
      </c>
      <c r="J2997">
        <v>-1.97550777057432</v>
      </c>
      <c r="K2997">
        <v>44.5979430818334</v>
      </c>
      <c r="L2997">
        <v>40.381001043785197</v>
      </c>
      <c r="M2997">
        <v>50.345304753206598</v>
      </c>
      <c r="N2997">
        <v>1.65333333333333</v>
      </c>
      <c r="O2997">
        <v>18.325791855203502</v>
      </c>
      <c r="P2997">
        <v>84.1666666666666</v>
      </c>
    </row>
    <row r="2998" spans="1:17" hidden="1" x14ac:dyDescent="0.3">
      <c r="A2998" t="s">
        <v>6159</v>
      </c>
      <c r="B2998" t="s">
        <v>6160</v>
      </c>
      <c r="C2998" t="str">
        <f>IFERROR(VLOOKUP(Table1[[#This Row],[Ticker]],[1]!Table2[[Symbol]:[Industry]],2,FALSE),"-")</f>
        <v>-</v>
      </c>
      <c r="D2998" t="s">
        <v>287</v>
      </c>
      <c r="E2998">
        <v>89.858999999999995</v>
      </c>
      <c r="F2998">
        <v>82.5</v>
      </c>
      <c r="G2998">
        <v>-18.113912591874801</v>
      </c>
      <c r="H2998">
        <v>-6.5537067603836601</v>
      </c>
      <c r="I2998">
        <v>-26.136564588957899</v>
      </c>
      <c r="J2998">
        <v>-3.1058795980201599</v>
      </c>
      <c r="K2998">
        <v>83.612099418949597</v>
      </c>
      <c r="M2998">
        <v>55.266515710053199</v>
      </c>
      <c r="N2998">
        <v>0.83440261469555699</v>
      </c>
      <c r="O2998">
        <v>51.090909090909101</v>
      </c>
      <c r="P2998">
        <v>17.605131860299299</v>
      </c>
    </row>
    <row r="2999" spans="1:17" hidden="1" x14ac:dyDescent="0.3">
      <c r="A2999" t="s">
        <v>6161</v>
      </c>
      <c r="B2999" t="s">
        <v>6162</v>
      </c>
      <c r="C2999" t="str">
        <f>IFERROR(VLOOKUP(Table1[[#This Row],[Ticker]],[1]!Table2[[Symbol]:[Industry]],2,FALSE),"-")</f>
        <v>-</v>
      </c>
      <c r="D2999" t="s">
        <v>293</v>
      </c>
      <c r="E2999">
        <v>89.849760000000003</v>
      </c>
      <c r="F2999">
        <v>132.6</v>
      </c>
      <c r="G2999">
        <v>-40.457607033813098</v>
      </c>
      <c r="H2999">
        <v>-9.9915667478411407</v>
      </c>
      <c r="I2999">
        <v>-49.202677651877003</v>
      </c>
      <c r="J2999">
        <v>-1.53112420059152</v>
      </c>
      <c r="K2999">
        <v>134.71678835455501</v>
      </c>
      <c r="M2999">
        <v>66.597126561075399</v>
      </c>
      <c r="N2999">
        <v>1.31212498584852</v>
      </c>
      <c r="O2999">
        <v>73.039215686274503</v>
      </c>
      <c r="P2999">
        <v>19.459459459459399</v>
      </c>
    </row>
    <row r="3000" spans="1:17" hidden="1" x14ac:dyDescent="0.3">
      <c r="A3000" t="s">
        <v>6163</v>
      </c>
      <c r="B3000" t="s">
        <v>6164</v>
      </c>
      <c r="C3000" t="str">
        <f>IFERROR(VLOOKUP(Table1[[#This Row],[Ticker]],[1]!Table2[[Symbol]:[Industry]],2,FALSE),"-")</f>
        <v>-</v>
      </c>
      <c r="D3000" t="s">
        <v>258</v>
      </c>
      <c r="E3000">
        <v>89.844674702999995</v>
      </c>
      <c r="F3000">
        <v>37.590000000000003</v>
      </c>
      <c r="G3000">
        <v>-57.959782490168898</v>
      </c>
      <c r="H3000">
        <v>18.811079615219601</v>
      </c>
      <c r="I3000">
        <v>-30.374331895953102</v>
      </c>
      <c r="J3000">
        <v>-4.2201450891032604</v>
      </c>
      <c r="K3000">
        <v>33.975113010663499</v>
      </c>
      <c r="L3000">
        <v>36.694982868300997</v>
      </c>
      <c r="M3000">
        <v>46.644764770360098</v>
      </c>
      <c r="N3000">
        <v>1.3500891576884699</v>
      </c>
      <c r="O3000">
        <v>62.895126956816902</v>
      </c>
      <c r="P3000">
        <v>68.565022421524603</v>
      </c>
      <c r="Q3000">
        <v>2.2462642652882E-2</v>
      </c>
    </row>
    <row r="3001" spans="1:17" hidden="1" x14ac:dyDescent="0.3">
      <c r="A3001" t="s">
        <v>6165</v>
      </c>
      <c r="B3001" t="s">
        <v>6166</v>
      </c>
      <c r="C3001" t="str">
        <f>IFERROR(VLOOKUP(Table1[[#This Row],[Ticker]],[1]!Table2[[Symbol]:[Industry]],2,FALSE),"-")</f>
        <v>-</v>
      </c>
      <c r="D3001" t="s">
        <v>686</v>
      </c>
      <c r="E3001">
        <v>89.834010500000005</v>
      </c>
      <c r="F3001">
        <v>52.66</v>
      </c>
      <c r="G3001">
        <v>40.071672573742902</v>
      </c>
      <c r="H3001">
        <v>35.372733349058102</v>
      </c>
      <c r="I3001">
        <v>-36.072868784677702</v>
      </c>
      <c r="J3001">
        <v>17.088688405043399</v>
      </c>
      <c r="K3001">
        <v>40.079737529824897</v>
      </c>
      <c r="L3001">
        <v>40.138397654471298</v>
      </c>
      <c r="M3001">
        <v>82.693723010452302</v>
      </c>
      <c r="N3001">
        <v>4.1845369191992301</v>
      </c>
      <c r="O3001">
        <v>32.738321306494498</v>
      </c>
      <c r="P3001">
        <v>68.782051282051199</v>
      </c>
      <c r="Q3001">
        <v>1.8275681863789001E-2</v>
      </c>
    </row>
    <row r="3002" spans="1:17" hidden="1" x14ac:dyDescent="0.3">
      <c r="A3002" t="s">
        <v>6167</v>
      </c>
      <c r="B3002" t="s">
        <v>6168</v>
      </c>
      <c r="C3002" t="str">
        <f>IFERROR(VLOOKUP(Table1[[#This Row],[Ticker]],[1]!Table2[[Symbol]:[Industry]],2,FALSE),"-")</f>
        <v>-</v>
      </c>
      <c r="D3002" t="s">
        <v>167</v>
      </c>
      <c r="E3002">
        <v>89.804430029999907</v>
      </c>
      <c r="F3002">
        <v>98.14</v>
      </c>
      <c r="G3002">
        <v>109.12337323101301</v>
      </c>
      <c r="H3002">
        <v>5.8649560547837396</v>
      </c>
      <c r="I3002">
        <v>-25.7171892428963</v>
      </c>
      <c r="J3002">
        <v>15.49092978484</v>
      </c>
      <c r="K3002">
        <v>93.434105865805407</v>
      </c>
      <c r="L3002">
        <v>85.242167805035805</v>
      </c>
      <c r="M3002">
        <v>61.491950773403097</v>
      </c>
      <c r="N3002">
        <v>1.36210728387965</v>
      </c>
      <c r="O3002">
        <v>28.754840024454801</v>
      </c>
      <c r="P3002">
        <v>147.89088153574099</v>
      </c>
      <c r="Q3002">
        <v>0.172192638819647</v>
      </c>
    </row>
    <row r="3003" spans="1:17" hidden="1" x14ac:dyDescent="0.3">
      <c r="A3003" t="s">
        <v>6169</v>
      </c>
      <c r="B3003" t="s">
        <v>6170</v>
      </c>
      <c r="C3003" t="str">
        <f>IFERROR(VLOOKUP(Table1[[#This Row],[Ticker]],[1]!Table2[[Symbol]:[Industry]],2,FALSE),"-")</f>
        <v>-</v>
      </c>
      <c r="E3003">
        <v>89.737846950000005</v>
      </c>
      <c r="F3003">
        <v>100.5</v>
      </c>
      <c r="G3003">
        <v>45.484237891521502</v>
      </c>
      <c r="H3003">
        <v>-10.5685377960677</v>
      </c>
      <c r="I3003">
        <v>-34.446242008312701</v>
      </c>
      <c r="J3003">
        <v>0.65784926438734703</v>
      </c>
      <c r="K3003">
        <v>101.977034115476</v>
      </c>
      <c r="L3003">
        <v>94.796737637226897</v>
      </c>
      <c r="M3003">
        <v>52.6529421590254</v>
      </c>
      <c r="N3003">
        <v>0.49870129870129798</v>
      </c>
      <c r="O3003">
        <v>36.208955223880501</v>
      </c>
      <c r="P3003">
        <v>82.727272727272705</v>
      </c>
    </row>
    <row r="3004" spans="1:17" hidden="1" x14ac:dyDescent="0.3">
      <c r="A3004" t="s">
        <v>6171</v>
      </c>
      <c r="B3004" t="s">
        <v>6172</v>
      </c>
      <c r="C3004" t="str">
        <f>IFERROR(VLOOKUP(Table1[[#This Row],[Ticker]],[1]!Table2[[Symbol]:[Industry]],2,FALSE),"-")</f>
        <v>-</v>
      </c>
      <c r="D3004" t="s">
        <v>628</v>
      </c>
      <c r="E3004">
        <v>89.699670088000005</v>
      </c>
      <c r="F3004">
        <v>113.68</v>
      </c>
      <c r="G3004">
        <v>25.830693719776001</v>
      </c>
      <c r="H3004">
        <v>19.468896091973999</v>
      </c>
      <c r="I3004">
        <v>36.828207624775899</v>
      </c>
      <c r="J3004">
        <v>-3.84771968564338</v>
      </c>
      <c r="K3004">
        <v>100.940079995644</v>
      </c>
      <c r="L3004">
        <v>86.623168909367394</v>
      </c>
      <c r="M3004">
        <v>60.166964630368703</v>
      </c>
      <c r="N3004">
        <v>0.54164240237993699</v>
      </c>
      <c r="O3004">
        <v>19.634060520759999</v>
      </c>
      <c r="P3004">
        <v>104.82882882882799</v>
      </c>
      <c r="Q3004">
        <v>2.5010115727363998E-2</v>
      </c>
    </row>
    <row r="3005" spans="1:17" hidden="1" x14ac:dyDescent="0.3">
      <c r="A3005" t="s">
        <v>6173</v>
      </c>
      <c r="B3005" t="s">
        <v>6174</v>
      </c>
      <c r="C3005" t="str">
        <f>IFERROR(VLOOKUP(Table1[[#This Row],[Ticker]],[1]!Table2[[Symbol]:[Industry]],2,FALSE),"-")</f>
        <v>-</v>
      </c>
      <c r="D3005" t="s">
        <v>60</v>
      </c>
      <c r="E3005">
        <v>89.622</v>
      </c>
      <c r="F3005">
        <v>76.599999999999994</v>
      </c>
      <c r="G3005">
        <v>-73.373522638664696</v>
      </c>
      <c r="H3005">
        <v>-43.832387561325902</v>
      </c>
      <c r="I3005">
        <v>-61.909130743627102</v>
      </c>
      <c r="J3005">
        <v>-20.700524712540801</v>
      </c>
      <c r="M3005">
        <v>5.9631401397574804</v>
      </c>
      <c r="O3005">
        <v>108.093994778067</v>
      </c>
      <c r="P3005">
        <v>0.39318479685452801</v>
      </c>
    </row>
    <row r="3006" spans="1:17" hidden="1" x14ac:dyDescent="0.3">
      <c r="A3006" t="s">
        <v>6175</v>
      </c>
      <c r="B3006" t="s">
        <v>6176</v>
      </c>
      <c r="C3006" t="str">
        <f>IFERROR(VLOOKUP(Table1[[#This Row],[Ticker]],[1]!Table2[[Symbol]:[Industry]],2,FALSE),"-")</f>
        <v>-</v>
      </c>
      <c r="E3006">
        <v>89.308939980999995</v>
      </c>
      <c r="F3006">
        <v>9.9700000000000006</v>
      </c>
      <c r="G3006">
        <v>-38.397412238040097</v>
      </c>
      <c r="H3006">
        <v>-5.5998752460550101</v>
      </c>
      <c r="I3006">
        <v>-41.455270928513897</v>
      </c>
      <c r="J3006">
        <v>-3.0014659393896301</v>
      </c>
      <c r="K3006">
        <v>10.694874968987</v>
      </c>
      <c r="L3006">
        <v>12.2052160252913</v>
      </c>
      <c r="M3006">
        <v>45.485645754069203</v>
      </c>
      <c r="N3006">
        <v>0.49764783664024997</v>
      </c>
      <c r="O3006">
        <v>88.825586069950702</v>
      </c>
      <c r="P3006">
        <v>7.6673866090712899</v>
      </c>
      <c r="Q3006">
        <v>8.0369591666133999E-2</v>
      </c>
    </row>
    <row r="3007" spans="1:17" hidden="1" x14ac:dyDescent="0.3">
      <c r="A3007" t="s">
        <v>6177</v>
      </c>
      <c r="B3007" t="s">
        <v>6178</v>
      </c>
      <c r="C3007" t="str">
        <f>IFERROR(VLOOKUP(Table1[[#This Row],[Ticker]],[1]!Table2[[Symbol]:[Industry]],2,FALSE),"-")</f>
        <v>-</v>
      </c>
      <c r="D3007" t="s">
        <v>46</v>
      </c>
      <c r="E3007">
        <v>89.132075</v>
      </c>
      <c r="F3007">
        <v>144.25</v>
      </c>
      <c r="G3007">
        <v>7.8130295090160899</v>
      </c>
      <c r="H3007">
        <v>-6.5011706301090104</v>
      </c>
      <c r="I3007">
        <v>32.724090472505601</v>
      </c>
      <c r="J3007">
        <v>-7.3127623777578998</v>
      </c>
      <c r="K3007">
        <v>141.412396973249</v>
      </c>
      <c r="L3007">
        <v>111.84438953825401</v>
      </c>
      <c r="M3007">
        <v>48.146346851701601</v>
      </c>
      <c r="N3007">
        <v>2.1222631094756199</v>
      </c>
      <c r="O3007">
        <v>29.324090121317099</v>
      </c>
      <c r="P3007">
        <v>68.516355140186903</v>
      </c>
      <c r="Q3007">
        <v>0.14215863795498099</v>
      </c>
    </row>
    <row r="3008" spans="1:17" hidden="1" x14ac:dyDescent="0.3">
      <c r="A3008" t="s">
        <v>6179</v>
      </c>
      <c r="B3008" t="s">
        <v>6180</v>
      </c>
      <c r="C3008" t="str">
        <f>IFERROR(VLOOKUP(Table1[[#This Row],[Ticker]],[1]!Table2[[Symbol]:[Industry]],2,FALSE),"-")</f>
        <v>-</v>
      </c>
      <c r="E3008">
        <v>88.946882759999994</v>
      </c>
      <c r="F3008">
        <v>5.54</v>
      </c>
      <c r="G3008">
        <v>-94.562782900484905</v>
      </c>
      <c r="H3008">
        <v>0.235566106627729</v>
      </c>
      <c r="I3008">
        <v>-84.819141737310005</v>
      </c>
      <c r="J3008">
        <v>-1.2624155161286801</v>
      </c>
      <c r="K3008">
        <v>5.7188442599363398</v>
      </c>
      <c r="L3008">
        <v>10.0189226104042</v>
      </c>
      <c r="M3008">
        <v>63.706020426955398</v>
      </c>
      <c r="N3008">
        <v>1.3420458297907101</v>
      </c>
      <c r="O3008">
        <v>325.99277978339302</v>
      </c>
      <c r="P3008">
        <v>15.4166666666666</v>
      </c>
      <c r="Q3008">
        <v>0.15460708152222499</v>
      </c>
    </row>
    <row r="3009" spans="1:17" hidden="1" x14ac:dyDescent="0.3">
      <c r="A3009" t="s">
        <v>6181</v>
      </c>
      <c r="B3009" t="s">
        <v>6182</v>
      </c>
      <c r="C3009" t="str">
        <f>IFERROR(VLOOKUP(Table1[[#This Row],[Ticker]],[1]!Table2[[Symbol]:[Industry]],2,FALSE),"-")</f>
        <v>-</v>
      </c>
      <c r="D3009" t="s">
        <v>68</v>
      </c>
      <c r="E3009">
        <v>88.940275720000002</v>
      </c>
      <c r="F3009">
        <v>17.3</v>
      </c>
      <c r="G3009">
        <v>30.819248022172001</v>
      </c>
      <c r="H3009">
        <v>-1.70228375509756</v>
      </c>
      <c r="I3009">
        <v>-16.3268798215245</v>
      </c>
      <c r="J3009">
        <v>9.2317209621485006</v>
      </c>
      <c r="K3009">
        <v>16.014706759911299</v>
      </c>
      <c r="L3009">
        <v>14.817082198535299</v>
      </c>
      <c r="M3009">
        <v>62.202903435911601</v>
      </c>
      <c r="N3009">
        <v>0.32651042646436101</v>
      </c>
      <c r="O3009">
        <v>12.8901734104046</v>
      </c>
      <c r="P3009">
        <v>73</v>
      </c>
      <c r="Q3009">
        <v>2.4854015423294001E-2</v>
      </c>
    </row>
    <row r="3010" spans="1:17" hidden="1" x14ac:dyDescent="0.3">
      <c r="A3010" t="s">
        <v>6183</v>
      </c>
      <c r="B3010" t="s">
        <v>6184</v>
      </c>
      <c r="C3010" t="str">
        <f>IFERROR(VLOOKUP(Table1[[#This Row],[Ticker]],[1]!Table2[[Symbol]:[Industry]],2,FALSE),"-")</f>
        <v>-</v>
      </c>
      <c r="D3010" t="s">
        <v>1574</v>
      </c>
      <c r="E3010">
        <v>88.87518</v>
      </c>
      <c r="F3010">
        <v>26.31</v>
      </c>
      <c r="G3010">
        <v>-27.214588705610101</v>
      </c>
      <c r="H3010">
        <v>-5.1260270043067404</v>
      </c>
      <c r="I3010">
        <v>-41.0454004935862</v>
      </c>
      <c r="J3010">
        <v>0.47069083465393002</v>
      </c>
      <c r="K3010">
        <v>26.477653871373199</v>
      </c>
      <c r="L3010">
        <v>27.923413188308501</v>
      </c>
      <c r="M3010">
        <v>60.4156151958557</v>
      </c>
      <c r="N3010">
        <v>1.3845405392478001</v>
      </c>
      <c r="O3010">
        <v>61.535537818320002</v>
      </c>
      <c r="P3010">
        <v>19.590909090909001</v>
      </c>
      <c r="Q3010">
        <v>1.542567661041E-2</v>
      </c>
    </row>
    <row r="3011" spans="1:17" hidden="1" x14ac:dyDescent="0.3">
      <c r="A3011" t="s">
        <v>6185</v>
      </c>
      <c r="B3011" t="s">
        <v>6186</v>
      </c>
      <c r="C3011" t="str">
        <f>IFERROR(VLOOKUP(Table1[[#This Row],[Ticker]],[1]!Table2[[Symbol]:[Industry]],2,FALSE),"-")</f>
        <v>-</v>
      </c>
      <c r="D3011" t="s">
        <v>2907</v>
      </c>
      <c r="E3011">
        <v>88.807773600000004</v>
      </c>
      <c r="F3011">
        <v>126</v>
      </c>
      <c r="G3011">
        <v>-26.429539967559499</v>
      </c>
      <c r="H3011">
        <v>-1.79173129882094</v>
      </c>
      <c r="I3011">
        <v>-14.965148072522</v>
      </c>
      <c r="J3011">
        <v>0.96589083056665204</v>
      </c>
      <c r="K3011">
        <v>122.840461983675</v>
      </c>
      <c r="M3011">
        <v>54.314555970162701</v>
      </c>
      <c r="N3011">
        <v>0.67957559681697599</v>
      </c>
      <c r="O3011">
        <v>16.3888888888888</v>
      </c>
      <c r="P3011">
        <v>19.999999999999901</v>
      </c>
    </row>
    <row r="3012" spans="1:17" hidden="1" x14ac:dyDescent="0.3">
      <c r="A3012" t="s">
        <v>6187</v>
      </c>
      <c r="B3012" t="s">
        <v>6188</v>
      </c>
      <c r="C3012" t="str">
        <f>IFERROR(VLOOKUP(Table1[[#This Row],[Ticker]],[1]!Table2[[Symbol]:[Industry]],2,FALSE),"-")</f>
        <v>-</v>
      </c>
      <c r="D3012" t="s">
        <v>717</v>
      </c>
      <c r="E3012">
        <v>88.798804152000002</v>
      </c>
      <c r="F3012">
        <v>43.98</v>
      </c>
      <c r="G3012">
        <v>-18.3842535352521</v>
      </c>
      <c r="H3012">
        <v>1.2104695815312001</v>
      </c>
      <c r="I3012">
        <v>-0.31499200831274199</v>
      </c>
      <c r="J3012">
        <v>-1.8139599780143201</v>
      </c>
      <c r="K3012">
        <v>42.985357055711603</v>
      </c>
      <c r="L3012">
        <v>43.080165280746897</v>
      </c>
      <c r="M3012">
        <v>49.520449115515397</v>
      </c>
      <c r="N3012">
        <v>0.65835748381676795</v>
      </c>
      <c r="O3012">
        <v>28.9222373806275</v>
      </c>
      <c r="P3012">
        <v>39.397781299524503</v>
      </c>
      <c r="Q3012">
        <v>9.8099731799613996E-2</v>
      </c>
    </row>
    <row r="3013" spans="1:17" hidden="1" x14ac:dyDescent="0.3">
      <c r="A3013" t="s">
        <v>6189</v>
      </c>
      <c r="B3013" t="s">
        <v>6190</v>
      </c>
      <c r="C3013" t="str">
        <f>IFERROR(VLOOKUP(Table1[[#This Row],[Ticker]],[1]!Table2[[Symbol]:[Industry]],2,FALSE),"-")</f>
        <v>-</v>
      </c>
      <c r="E3013">
        <v>88.505577599999995</v>
      </c>
      <c r="F3013">
        <v>176</v>
      </c>
      <c r="G3013">
        <v>287.80701315547299</v>
      </c>
      <c r="H3013">
        <v>17.281398302914699</v>
      </c>
      <c r="I3013">
        <v>285.15375799168697</v>
      </c>
      <c r="J3013">
        <v>-9.4603296563178603</v>
      </c>
      <c r="K3013">
        <v>131.02456769687501</v>
      </c>
      <c r="L3013">
        <v>79.585927531037697</v>
      </c>
      <c r="M3013">
        <v>55.877947028596601</v>
      </c>
      <c r="N3013">
        <v>0.29814208927319402</v>
      </c>
      <c r="O3013">
        <v>11.363636363636299</v>
      </c>
      <c r="P3013">
        <v>374.39353099730403</v>
      </c>
    </row>
    <row r="3014" spans="1:17" hidden="1" x14ac:dyDescent="0.3">
      <c r="A3014" t="s">
        <v>6191</v>
      </c>
      <c r="B3014" t="s">
        <v>6192</v>
      </c>
      <c r="C3014" t="str">
        <f>IFERROR(VLOOKUP(Table1[[#This Row],[Ticker]],[1]!Table2[[Symbol]:[Industry]],2,FALSE),"-")</f>
        <v>-</v>
      </c>
      <c r="D3014" t="s">
        <v>732</v>
      </c>
      <c r="E3014">
        <v>88.390709483999998</v>
      </c>
      <c r="F3014">
        <v>98.23</v>
      </c>
      <c r="G3014">
        <v>23.1795502390938</v>
      </c>
      <c r="H3014">
        <v>1.0924515906622301</v>
      </c>
      <c r="I3014">
        <v>14.7789889233315</v>
      </c>
      <c r="J3014">
        <v>-0.56123949916320004</v>
      </c>
      <c r="K3014">
        <v>96.530904415734398</v>
      </c>
      <c r="L3014">
        <v>84.622156580326305</v>
      </c>
      <c r="M3014">
        <v>50.698257281001702</v>
      </c>
      <c r="N3014">
        <v>1.06603953440444</v>
      </c>
      <c r="O3014">
        <v>4.6014455868879001</v>
      </c>
      <c r="P3014">
        <v>66.491525423728802</v>
      </c>
    </row>
    <row r="3015" spans="1:17" hidden="1" x14ac:dyDescent="0.3">
      <c r="A3015" t="s">
        <v>6193</v>
      </c>
      <c r="B3015" t="s">
        <v>6194</v>
      </c>
      <c r="C3015" t="str">
        <f>IFERROR(VLOOKUP(Table1[[#This Row],[Ticker]],[1]!Table2[[Symbol]:[Industry]],2,FALSE),"-")</f>
        <v>-</v>
      </c>
      <c r="D3015" t="s">
        <v>513</v>
      </c>
      <c r="E3015">
        <v>88.175669147999997</v>
      </c>
      <c r="F3015">
        <v>84.12</v>
      </c>
      <c r="G3015">
        <v>152.50938598395399</v>
      </c>
      <c r="H3015">
        <v>35.625289124295499</v>
      </c>
      <c r="I3015">
        <v>33.252349540982998</v>
      </c>
      <c r="J3015">
        <v>2.1757836402989699</v>
      </c>
      <c r="K3015">
        <v>73.215235753944199</v>
      </c>
      <c r="L3015">
        <v>59.2198047862192</v>
      </c>
      <c r="M3015">
        <v>54.840033040403597</v>
      </c>
      <c r="N3015">
        <v>0.497201814754405</v>
      </c>
      <c r="O3015">
        <v>15.2995720399429</v>
      </c>
      <c r="P3015">
        <v>190.068965517241</v>
      </c>
      <c r="Q3015">
        <v>4.9038525356031003E-2</v>
      </c>
    </row>
    <row r="3016" spans="1:17" hidden="1" x14ac:dyDescent="0.3">
      <c r="A3016" t="s">
        <v>6195</v>
      </c>
      <c r="B3016" t="s">
        <v>6196</v>
      </c>
      <c r="C3016" t="str">
        <f>IFERROR(VLOOKUP(Table1[[#This Row],[Ticker]],[1]!Table2[[Symbol]:[Industry]],2,FALSE),"-")</f>
        <v>-</v>
      </c>
      <c r="D3016" t="s">
        <v>924</v>
      </c>
      <c r="E3016">
        <v>88.080944185000007</v>
      </c>
      <c r="F3016">
        <v>53.95</v>
      </c>
      <c r="G3016">
        <v>-51.587642213599501</v>
      </c>
      <c r="H3016">
        <v>-7.0235784188577899E-2</v>
      </c>
      <c r="I3016">
        <v>-29.617174077822899</v>
      </c>
      <c r="J3016">
        <v>-0.69283117792468996</v>
      </c>
      <c r="K3016">
        <v>54.372078023860297</v>
      </c>
      <c r="M3016">
        <v>51.538052354001401</v>
      </c>
      <c r="N3016">
        <v>0.86929584177290498</v>
      </c>
      <c r="O3016">
        <v>49.582947173308597</v>
      </c>
      <c r="P3016">
        <v>11.929460580912799</v>
      </c>
    </row>
    <row r="3017" spans="1:17" hidden="1" x14ac:dyDescent="0.3">
      <c r="A3017" t="s">
        <v>6197</v>
      </c>
      <c r="B3017" t="s">
        <v>6198</v>
      </c>
      <c r="C3017" t="str">
        <f>IFERROR(VLOOKUP(Table1[[#This Row],[Ticker]],[1]!Table2[[Symbol]:[Industry]],2,FALSE),"-")</f>
        <v>-</v>
      </c>
      <c r="D3017" t="s">
        <v>628</v>
      </c>
      <c r="E3017">
        <v>87.957932425999999</v>
      </c>
      <c r="F3017">
        <v>1.18</v>
      </c>
      <c r="G3017">
        <v>-112.830299036592</v>
      </c>
      <c r="H3017">
        <v>-35.654609783548104</v>
      </c>
      <c r="I3017">
        <v>-19.956734007670899</v>
      </c>
      <c r="J3017">
        <v>4.8152787194602897</v>
      </c>
      <c r="K3017">
        <v>1.42488692510002</v>
      </c>
      <c r="L3017">
        <v>2.4910344997221801</v>
      </c>
      <c r="M3017">
        <v>33.352829776292197</v>
      </c>
      <c r="N3017">
        <v>4.3677426780562998</v>
      </c>
      <c r="O3017">
        <v>804.52962139914598</v>
      </c>
      <c r="P3017">
        <v>13.9947780678851</v>
      </c>
      <c r="Q3017">
        <v>5.8368569594063002E-2</v>
      </c>
    </row>
    <row r="3018" spans="1:17" hidden="1" x14ac:dyDescent="0.3">
      <c r="A3018" t="s">
        <v>6199</v>
      </c>
      <c r="B3018" t="s">
        <v>6200</v>
      </c>
      <c r="C3018" t="str">
        <f>IFERROR(VLOOKUP(Table1[[#This Row],[Ticker]],[1]!Table2[[Symbol]:[Industry]],2,FALSE),"-")</f>
        <v>-</v>
      </c>
      <c r="D3018" t="s">
        <v>6201</v>
      </c>
      <c r="E3018">
        <v>87.749659800000003</v>
      </c>
      <c r="F3018">
        <v>113.85</v>
      </c>
      <c r="G3018">
        <v>-48.861654311513497</v>
      </c>
      <c r="H3018">
        <v>6.1566535345644704</v>
      </c>
      <c r="I3018">
        <v>-52.920759277825901</v>
      </c>
      <c r="J3018">
        <v>1.60086685086261</v>
      </c>
      <c r="K3018">
        <v>118.37869967547699</v>
      </c>
      <c r="M3018">
        <v>43.528854632350402</v>
      </c>
      <c r="N3018">
        <v>0.40247966460027901</v>
      </c>
      <c r="O3018">
        <v>84.453227931488797</v>
      </c>
      <c r="P3018">
        <v>26.289517470881801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Row],[Ticker]],[1]!Table2[[Symbol]:[Industry]],2,FALSE),"-")</f>
        <v>-</v>
      </c>
      <c r="D3019" t="s">
        <v>133</v>
      </c>
      <c r="E3019">
        <v>87.598912999999996</v>
      </c>
      <c r="F3019">
        <v>79</v>
      </c>
      <c r="G3019">
        <v>15.469696319191</v>
      </c>
      <c r="H3019">
        <v>-3.9964901254285001</v>
      </c>
      <c r="I3019">
        <v>-21.992457335064</v>
      </c>
      <c r="J3019">
        <v>0.53981990418791304</v>
      </c>
      <c r="K3019">
        <v>79.397225264623302</v>
      </c>
      <c r="L3019">
        <v>78.548600160125901</v>
      </c>
      <c r="M3019">
        <v>59.192048794512097</v>
      </c>
      <c r="N3019">
        <v>0.47455668703763898</v>
      </c>
      <c r="O3019">
        <v>59.936708860759403</v>
      </c>
      <c r="P3019">
        <v>45.488029465929998</v>
      </c>
      <c r="Q3019">
        <v>0.104466595495554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Row],[Ticker]],[1]!Table2[[Symbol]:[Industry]],2,FALSE),"-")</f>
        <v>-</v>
      </c>
      <c r="D3020" t="s">
        <v>924</v>
      </c>
      <c r="E3020">
        <v>87.518500000000003</v>
      </c>
      <c r="F3020">
        <v>56.5</v>
      </c>
      <c r="G3020">
        <v>-58.197312625472001</v>
      </c>
      <c r="H3020">
        <v>33.447045062787502</v>
      </c>
      <c r="I3020">
        <v>-46.7329207304345</v>
      </c>
      <c r="J3020">
        <v>-3.7328773850867898</v>
      </c>
      <c r="K3020">
        <v>51.898178016729197</v>
      </c>
      <c r="M3020">
        <v>49.064336589193204</v>
      </c>
      <c r="N3020">
        <v>1.9549783549783499</v>
      </c>
      <c r="O3020">
        <v>53.982300884955698</v>
      </c>
      <c r="P3020">
        <v>56.9444444444444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Row],[Ticker]],[1]!Table2[[Symbol]:[Industry]],2,FALSE),"-")</f>
        <v>-</v>
      </c>
      <c r="E3021">
        <v>87.390105724999998</v>
      </c>
      <c r="F3021">
        <v>63.05</v>
      </c>
      <c r="G3021">
        <v>-24.4692512511131</v>
      </c>
      <c r="H3021">
        <v>23.5063879488781</v>
      </c>
      <c r="I3021">
        <v>-28.911936433827201</v>
      </c>
      <c r="J3021">
        <v>-7.4574060388940904</v>
      </c>
      <c r="K3021">
        <v>56.823463637737099</v>
      </c>
      <c r="L3021">
        <v>57.204715489799803</v>
      </c>
      <c r="M3021">
        <v>55.825341253120101</v>
      </c>
      <c r="N3021">
        <v>0.83803005007471998</v>
      </c>
      <c r="O3021">
        <v>28.977002379064199</v>
      </c>
      <c r="P3021">
        <v>39.800443458979998</v>
      </c>
      <c r="Q3021">
        <v>-1.3399740622757001E-2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Row],[Ticker]],[1]!Table2[[Symbol]:[Industry]],2,FALSE),"-")</f>
        <v>-</v>
      </c>
      <c r="D3022" t="s">
        <v>133</v>
      </c>
      <c r="E3022">
        <v>87.146303175</v>
      </c>
      <c r="F3022">
        <v>55.83</v>
      </c>
      <c r="G3022">
        <v>-18.945249287965598</v>
      </c>
      <c r="H3022">
        <v>-29.979348887292801</v>
      </c>
      <c r="I3022">
        <v>-28.662234598618301</v>
      </c>
      <c r="J3022">
        <v>-10.401816322650401</v>
      </c>
      <c r="K3022">
        <v>64.547083255702702</v>
      </c>
      <c r="L3022">
        <v>62.177204947382997</v>
      </c>
      <c r="M3022">
        <v>35.0297698245109</v>
      </c>
      <c r="N3022">
        <v>0.27584537545906601</v>
      </c>
      <c r="O3022">
        <v>36.432025792584597</v>
      </c>
      <c r="P3022">
        <v>58.833570412517702</v>
      </c>
      <c r="Q3022">
        <v>0.114679493610449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Row],[Ticker]],[1]!Table2[[Symbol]:[Industry]],2,FALSE),"-")</f>
        <v>-</v>
      </c>
      <c r="D3023" t="s">
        <v>513</v>
      </c>
      <c r="E3023">
        <v>87.108000000000004</v>
      </c>
      <c r="F3023">
        <v>82.96</v>
      </c>
      <c r="G3023">
        <v>272.53551994280298</v>
      </c>
      <c r="H3023">
        <v>16.343786787076301</v>
      </c>
      <c r="I3023">
        <v>78.308589190755896</v>
      </c>
      <c r="J3023">
        <v>2.6038165503149702</v>
      </c>
      <c r="K3023">
        <v>67.090845712744198</v>
      </c>
      <c r="L3023">
        <v>47.927488935803098</v>
      </c>
      <c r="M3023">
        <v>76.930820770594295</v>
      </c>
      <c r="N3023">
        <v>0.95508885019945999</v>
      </c>
      <c r="O3023">
        <v>0</v>
      </c>
      <c r="P3023">
        <v>368.70056497175102</v>
      </c>
      <c r="Q3023">
        <v>0.112123325602244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Row],[Ticker]],[1]!Table2[[Symbol]:[Industry]],2,FALSE),"-")</f>
        <v>-</v>
      </c>
      <c r="D3024" t="s">
        <v>287</v>
      </c>
      <c r="E3024">
        <v>87.075086999999996</v>
      </c>
      <c r="F3024">
        <v>39.380000000000003</v>
      </c>
      <c r="G3024">
        <v>70.098343652759397</v>
      </c>
      <c r="H3024">
        <v>27.279476845453701</v>
      </c>
      <c r="I3024">
        <v>2.0083573982154501</v>
      </c>
      <c r="J3024">
        <v>8.1267763476509298</v>
      </c>
      <c r="K3024">
        <v>31.2441740496348</v>
      </c>
      <c r="L3024">
        <v>28.719205308081001</v>
      </c>
      <c r="M3024">
        <v>77.367886369099807</v>
      </c>
      <c r="N3024">
        <v>2.7358455831161099</v>
      </c>
      <c r="O3024">
        <v>4.7739969527678996</v>
      </c>
      <c r="P3024">
        <v>114.604904632152</v>
      </c>
      <c r="Q3024">
        <v>4.6895976640369999E-2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Row],[Ticker]],[1]!Table2[[Symbol]:[Industry]],2,FALSE),"-")</f>
        <v>-</v>
      </c>
      <c r="E3025">
        <v>87.074197499999997</v>
      </c>
      <c r="F3025">
        <v>223.25</v>
      </c>
      <c r="G3025">
        <v>91.332982599136798</v>
      </c>
      <c r="H3025">
        <v>9.2676124386740497</v>
      </c>
      <c r="I3025">
        <v>-0.88503731203913105</v>
      </c>
      <c r="J3025">
        <v>10.4977348598111</v>
      </c>
      <c r="K3025">
        <v>194.36712562380899</v>
      </c>
      <c r="L3025">
        <v>165.99540005749299</v>
      </c>
      <c r="M3025">
        <v>72.7521563629453</v>
      </c>
      <c r="N3025">
        <v>2.0888216362473702</v>
      </c>
      <c r="O3025">
        <v>5.26315789473683</v>
      </c>
      <c r="P3025">
        <v>126.075949367088</v>
      </c>
      <c r="Q3025">
        <v>9.2900169285315998E-2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Row],[Ticker]],[1]!Table2[[Symbol]:[Industry]],2,FALSE),"-")</f>
        <v>-</v>
      </c>
      <c r="E3026">
        <v>87.026245429999904</v>
      </c>
      <c r="F3026">
        <v>32.020000000000003</v>
      </c>
      <c r="G3026">
        <v>42.215681886123399</v>
      </c>
      <c r="H3026">
        <v>-0.474188204412757</v>
      </c>
      <c r="I3026">
        <v>7.1347103726396499</v>
      </c>
      <c r="J3026">
        <v>-5.0247234102950502</v>
      </c>
      <c r="K3026">
        <v>31.458639627571799</v>
      </c>
      <c r="L3026">
        <v>28.378355050439001</v>
      </c>
      <c r="M3026">
        <v>43.956584771849798</v>
      </c>
      <c r="N3026">
        <v>2.0071491736103302</v>
      </c>
      <c r="O3026">
        <v>13.991255465334101</v>
      </c>
      <c r="P3026">
        <v>88.242210464432603</v>
      </c>
      <c r="Q3026">
        <v>7.884769368801E-3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Row],[Ticker]],[1]!Table2[[Symbol]:[Industry]],2,FALSE),"-")</f>
        <v>-</v>
      </c>
      <c r="E3027">
        <v>86.968279999999993</v>
      </c>
      <c r="F3027">
        <v>73.36</v>
      </c>
      <c r="G3027">
        <v>-19.945547633957698</v>
      </c>
      <c r="H3027">
        <v>0.85119452822629904</v>
      </c>
      <c r="I3027">
        <v>-26.958378105113901</v>
      </c>
      <c r="J3027">
        <v>5.2900425521188597</v>
      </c>
      <c r="K3027">
        <v>65.470812454510096</v>
      </c>
      <c r="L3027">
        <v>66.025507834196802</v>
      </c>
      <c r="M3027">
        <v>80.286708955477806</v>
      </c>
      <c r="N3027">
        <v>0.82168492553088202</v>
      </c>
      <c r="O3027">
        <v>58.0970556161395</v>
      </c>
      <c r="P3027">
        <v>32.634243355631803</v>
      </c>
      <c r="Q3027">
        <v>0.16035017981145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Row],[Ticker]],[1]!Table2[[Symbol]:[Industry]],2,FALSE),"-")</f>
        <v>-</v>
      </c>
      <c r="D3028" t="s">
        <v>732</v>
      </c>
      <c r="E3028">
        <v>86.967899709999998</v>
      </c>
      <c r="F3028">
        <v>52.14</v>
      </c>
      <c r="G3028">
        <v>-12.9381616267683</v>
      </c>
      <c r="H3028">
        <v>-6.0098997017816798</v>
      </c>
      <c r="I3028">
        <v>-2.3543326231994701</v>
      </c>
      <c r="J3028">
        <v>-2.1255191693522999</v>
      </c>
      <c r="K3028">
        <v>51.671448377916199</v>
      </c>
      <c r="L3028">
        <v>48.554667620322697</v>
      </c>
      <c r="M3028">
        <v>73.635405148885695</v>
      </c>
      <c r="N3028">
        <v>1.58099214469606</v>
      </c>
      <c r="O3028">
        <v>6.2523973916378903</v>
      </c>
      <c r="P3028">
        <v>27.7315041646251</v>
      </c>
      <c r="Q3028">
        <v>-4.1911912161719999E-3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Row],[Ticker]],[1]!Table2[[Symbol]:[Industry]],2,FALSE),"-")</f>
        <v>-</v>
      </c>
      <c r="E3029">
        <v>86.603523600000003</v>
      </c>
      <c r="F3029">
        <v>37.99</v>
      </c>
      <c r="G3029">
        <v>224.15062070919501</v>
      </c>
      <c r="H3029">
        <v>-1.48872558949496</v>
      </c>
      <c r="I3029">
        <v>69.660800245208307</v>
      </c>
      <c r="J3029">
        <v>5.9244154693122004</v>
      </c>
      <c r="K3029">
        <v>32.729967371224703</v>
      </c>
      <c r="L3029">
        <v>25.309260720682602</v>
      </c>
      <c r="M3029">
        <v>75.255197824714799</v>
      </c>
      <c r="N3029">
        <v>0.81852788435077695</v>
      </c>
      <c r="O3029">
        <v>0.21058173203474201</v>
      </c>
      <c r="P3029">
        <v>279.89999999999998</v>
      </c>
      <c r="Q3029">
        <v>0.14059822046623499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Row],[Ticker]],[1]!Table2[[Symbol]:[Industry]],2,FALSE),"-")</f>
        <v>-</v>
      </c>
      <c r="E3030">
        <v>86.399231999999998</v>
      </c>
      <c r="F3030">
        <v>24.32</v>
      </c>
      <c r="G3030">
        <v>-0.16955506517598801</v>
      </c>
      <c r="H3030">
        <v>-19.699054227992601</v>
      </c>
      <c r="I3030">
        <v>-45.538746995488502</v>
      </c>
      <c r="J3030">
        <v>-8.9926176448270407</v>
      </c>
      <c r="K3030">
        <v>28.469998643152699</v>
      </c>
      <c r="L3030">
        <v>29.1470472473965</v>
      </c>
      <c r="M3030">
        <v>29.809274537475801</v>
      </c>
      <c r="N3030">
        <v>1.2440637505360399</v>
      </c>
      <c r="O3030">
        <v>84.827302631578902</v>
      </c>
      <c r="P3030">
        <v>40.985507246376798</v>
      </c>
      <c r="Q3030">
        <v>0.17760387672046299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Row],[Ticker]],[1]!Table2[[Symbol]:[Industry]],2,FALSE),"-")</f>
        <v>-</v>
      </c>
      <c r="D3031" t="s">
        <v>732</v>
      </c>
      <c r="E3031">
        <v>86.396236028999994</v>
      </c>
      <c r="F3031">
        <v>999.99</v>
      </c>
      <c r="G3031">
        <v>-26.310633903350201</v>
      </c>
      <c r="H3031">
        <v>-3.4333875613259401</v>
      </c>
      <c r="I3031">
        <v>-14.8462420083127</v>
      </c>
      <c r="J3031">
        <v>-2.2042651201890302</v>
      </c>
      <c r="K3031">
        <v>999.99045128200305</v>
      </c>
      <c r="L3031">
        <v>999.98563664500602</v>
      </c>
      <c r="M3031">
        <v>51.871899376974604</v>
      </c>
      <c r="N3031">
        <v>0.82682794433669304</v>
      </c>
      <c r="O3031">
        <v>3.0010300103000902</v>
      </c>
      <c r="P3031">
        <v>3.09175257731959</v>
      </c>
      <c r="Q3031">
        <v>-0.10191571481775601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Row],[Ticker]],[1]!Table2[[Symbol]:[Industry]],2,FALSE),"-")</f>
        <v>-</v>
      </c>
      <c r="E3032">
        <v>86.34</v>
      </c>
      <c r="F3032">
        <v>120</v>
      </c>
      <c r="G3032">
        <v>-3.3094038910501302</v>
      </c>
      <c r="H3032">
        <v>-8.0816861585203306</v>
      </c>
      <c r="I3032">
        <v>-58.771475653172502</v>
      </c>
      <c r="J3032">
        <v>-1.5677473736913701</v>
      </c>
      <c r="K3032">
        <v>133.37959373207499</v>
      </c>
      <c r="L3032">
        <v>152.13240968388601</v>
      </c>
      <c r="M3032">
        <v>43.1973837655907</v>
      </c>
      <c r="N3032">
        <v>0.61442484317055401</v>
      </c>
      <c r="O3032">
        <v>117.458333333333</v>
      </c>
      <c r="P3032">
        <v>27.659574468085101</v>
      </c>
      <c r="Q3032">
        <v>9.9296244214096996E-2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Row],[Ticker]],[1]!Table2[[Symbol]:[Industry]],2,FALSE),"-")</f>
        <v>-</v>
      </c>
      <c r="D3033" t="s">
        <v>843</v>
      </c>
      <c r="E3033">
        <v>86.325938088000001</v>
      </c>
      <c r="F3033">
        <v>68.540000000000006</v>
      </c>
      <c r="G3033">
        <v>12.1540125612962</v>
      </c>
      <c r="H3033">
        <v>5.9597049531294299</v>
      </c>
      <c r="I3033">
        <v>-27.2551876952136</v>
      </c>
      <c r="J3033">
        <v>3.2194216067990999</v>
      </c>
      <c r="K3033">
        <v>66.383151728848205</v>
      </c>
      <c r="L3033">
        <v>63.219376295630603</v>
      </c>
      <c r="M3033">
        <v>50.337472325746397</v>
      </c>
      <c r="N3033">
        <v>1.91478092980751</v>
      </c>
      <c r="O3033">
        <v>42.106798949518499</v>
      </c>
      <c r="P3033">
        <v>54.022471910112301</v>
      </c>
      <c r="Q3033">
        <v>-1.5842369159229999E-3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Row],[Ticker]],[1]!Table2[[Symbol]:[Industry]],2,FALSE),"-")</f>
        <v>-</v>
      </c>
      <c r="D3034" t="s">
        <v>21</v>
      </c>
      <c r="E3034">
        <v>86.233290100000005</v>
      </c>
      <c r="F3034">
        <v>54.1</v>
      </c>
      <c r="G3034">
        <v>-76.227139749643797</v>
      </c>
      <c r="H3034">
        <v>16.0188629931694</v>
      </c>
      <c r="I3034">
        <v>-42.851219162359698</v>
      </c>
      <c r="J3034">
        <v>9.8706277983077495</v>
      </c>
      <c r="K3034">
        <v>43.962158943526298</v>
      </c>
      <c r="L3034">
        <v>57.577968920352397</v>
      </c>
      <c r="M3034">
        <v>84.623640886165305</v>
      </c>
      <c r="N3034">
        <v>1.87577389675943</v>
      </c>
      <c r="O3034">
        <v>133.523087227481</v>
      </c>
      <c r="P3034">
        <v>55.245332282378399</v>
      </c>
      <c r="Q3034">
        <v>5.1446963868317E-2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Row],[Ticker]],[1]!Table2[[Symbol]:[Industry]],2,FALSE),"-")</f>
        <v>-</v>
      </c>
      <c r="D3035" t="s">
        <v>258</v>
      </c>
      <c r="E3035">
        <v>85.913063774999998</v>
      </c>
      <c r="F3035">
        <v>159.94999999999999</v>
      </c>
      <c r="G3035">
        <v>107.46603958393401</v>
      </c>
      <c r="H3035">
        <v>33.943626866086099</v>
      </c>
      <c r="I3035">
        <v>43.082272999586102</v>
      </c>
      <c r="J3035">
        <v>0.183487547983195</v>
      </c>
      <c r="K3035">
        <v>131.33973042181699</v>
      </c>
      <c r="L3035">
        <v>105.48436908570901</v>
      </c>
      <c r="M3035">
        <v>61.963407148834399</v>
      </c>
      <c r="N3035">
        <v>1.7787608463142199</v>
      </c>
      <c r="O3035">
        <v>14.973429196623901</v>
      </c>
      <c r="P3035">
        <v>171.14765214443099</v>
      </c>
      <c r="Q3035">
        <v>0.118734489306469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Row],[Ticker]],[1]!Table2[[Symbol]:[Industry]],2,FALSE),"-")</f>
        <v>-</v>
      </c>
      <c r="E3036">
        <v>85.596361150000007</v>
      </c>
      <c r="F3036">
        <v>16.3</v>
      </c>
      <c r="G3036">
        <v>-29.4597723466063</v>
      </c>
      <c r="H3036">
        <v>-10.6988235474851</v>
      </c>
      <c r="I3036">
        <v>-23.733888738329501</v>
      </c>
      <c r="J3036">
        <v>-2.8816968881814402</v>
      </c>
      <c r="K3036">
        <v>16.749355693463599</v>
      </c>
      <c r="L3036">
        <v>18.087454790434599</v>
      </c>
      <c r="M3036">
        <v>56.277694624421798</v>
      </c>
      <c r="N3036">
        <v>0.80364667409440504</v>
      </c>
      <c r="O3036">
        <v>71.165644171779107</v>
      </c>
      <c r="P3036">
        <v>9.3959731543624194</v>
      </c>
      <c r="Q3036">
        <v>6.7371120470858997E-2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Row],[Ticker]],[1]!Table2[[Symbol]:[Industry]],2,FALSE),"-")</f>
        <v>-</v>
      </c>
      <c r="D3037" t="s">
        <v>121</v>
      </c>
      <c r="E3037">
        <v>85.452483815999997</v>
      </c>
      <c r="F3037">
        <v>75.33</v>
      </c>
      <c r="G3037">
        <v>613.66971973122702</v>
      </c>
      <c r="H3037">
        <v>44.9106532099132</v>
      </c>
      <c r="I3037">
        <v>232.13671515428501</v>
      </c>
      <c r="J3037">
        <v>6.0175150795913801</v>
      </c>
      <c r="K3037">
        <v>51.168450962965402</v>
      </c>
      <c r="L3037">
        <v>30.1829377895905</v>
      </c>
      <c r="M3037">
        <v>99.999793142109993</v>
      </c>
      <c r="N3037">
        <v>0.266404081173017</v>
      </c>
      <c r="O3037">
        <v>0</v>
      </c>
      <c r="P3037">
        <v>756.02272727272702</v>
      </c>
      <c r="Q3037">
        <v>9.0768693808763998E-2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Row],[Ticker]],[1]!Table2[[Symbol]:[Industry]],2,FALSE),"-")</f>
        <v>-</v>
      </c>
      <c r="D3038" t="s">
        <v>513</v>
      </c>
      <c r="E3038">
        <v>85.367999999999995</v>
      </c>
      <c r="F3038">
        <v>355.7</v>
      </c>
      <c r="G3038">
        <v>413.44657398739298</v>
      </c>
      <c r="H3038">
        <v>31.317612438674001</v>
      </c>
      <c r="I3038">
        <v>70.4141746583539</v>
      </c>
      <c r="J3038">
        <v>28.728908948879901</v>
      </c>
      <c r="K3038">
        <v>260.50669555389698</v>
      </c>
      <c r="L3038">
        <v>210.32232301010899</v>
      </c>
      <c r="M3038">
        <v>90.533306588961096</v>
      </c>
      <c r="N3038">
        <v>1.57368825677493</v>
      </c>
      <c r="O3038">
        <v>0</v>
      </c>
      <c r="P3038">
        <v>491.74846115454898</v>
      </c>
      <c r="Q3038">
        <v>0.189456780819061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Row],[Ticker]],[1]!Table2[[Symbol]:[Industry]],2,FALSE),"-")</f>
        <v>-</v>
      </c>
      <c r="D3039" t="s">
        <v>628</v>
      </c>
      <c r="E3039">
        <v>84.799908000000002</v>
      </c>
      <c r="F3039">
        <v>84.58</v>
      </c>
      <c r="G3039">
        <v>1043.53722225155</v>
      </c>
      <c r="H3039">
        <v>29.468253464315001</v>
      </c>
      <c r="I3039">
        <v>229.81553468280299</v>
      </c>
      <c r="J3039">
        <v>3.9006007758807701</v>
      </c>
      <c r="K3039">
        <v>67.1138733764367</v>
      </c>
      <c r="L3039">
        <v>36.609003650899702</v>
      </c>
      <c r="M3039">
        <v>100</v>
      </c>
      <c r="N3039">
        <v>0.40189968338610199</v>
      </c>
      <c r="O3039">
        <v>0</v>
      </c>
      <c r="P3039">
        <v>1069.84785615491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Row],[Ticker]],[1]!Table2[[Symbol]:[Industry]],2,FALSE),"-")</f>
        <v>-</v>
      </c>
      <c r="D3040" t="s">
        <v>133</v>
      </c>
      <c r="E3040">
        <v>84.59</v>
      </c>
      <c r="F3040">
        <v>76.900000000000006</v>
      </c>
      <c r="G3040">
        <v>38.005605412888997</v>
      </c>
      <c r="H3040">
        <v>-12.7911805834853</v>
      </c>
      <c r="I3040">
        <v>19.7119382191588</v>
      </c>
      <c r="J3040">
        <v>6.7984435770329998</v>
      </c>
      <c r="K3040">
        <v>83.589889747422205</v>
      </c>
      <c r="L3040">
        <v>72.036833445046298</v>
      </c>
      <c r="M3040">
        <v>38.217465474835102</v>
      </c>
      <c r="N3040">
        <v>3.0720000000000001</v>
      </c>
      <c r="O3040">
        <v>33.328998699609798</v>
      </c>
      <c r="P3040">
        <v>64.316239316239304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Row],[Ticker]],[1]!Table2[[Symbol]:[Industry]],2,FALSE),"-")</f>
        <v>-</v>
      </c>
      <c r="D3041" t="s">
        <v>548</v>
      </c>
      <c r="E3041">
        <v>84.470464000000007</v>
      </c>
      <c r="F3041">
        <v>104</v>
      </c>
      <c r="G3041">
        <v>-1.75973569975743</v>
      </c>
      <c r="H3041">
        <v>4.8590697251062096</v>
      </c>
      <c r="I3041">
        <v>-39.182364234576802</v>
      </c>
      <c r="J3041">
        <v>2.40938534524805</v>
      </c>
      <c r="K3041">
        <v>112.66395737253499</v>
      </c>
      <c r="L3041">
        <v>108.8422726367</v>
      </c>
      <c r="M3041">
        <v>39.2692148220777</v>
      </c>
      <c r="N3041">
        <v>1.11613722998729</v>
      </c>
      <c r="O3041">
        <v>53.221153846153797</v>
      </c>
      <c r="P3041">
        <v>31.313131313131301</v>
      </c>
      <c r="Q3041">
        <v>-4.9383577791629997E-3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Row],[Ticker]],[1]!Table2[[Symbol]:[Industry]],2,FALSE),"-")</f>
        <v>-</v>
      </c>
      <c r="D3042" t="s">
        <v>579</v>
      </c>
      <c r="E3042">
        <v>84.391190136000006</v>
      </c>
      <c r="F3042">
        <v>1.24</v>
      </c>
      <c r="G3042">
        <v>-6.47870113024101</v>
      </c>
      <c r="H3042">
        <v>9.6823665370346905</v>
      </c>
      <c r="I3042">
        <v>-93.853786632001601</v>
      </c>
      <c r="J3042">
        <v>-9.2335151401888407</v>
      </c>
      <c r="K3042">
        <v>1.1843941438954799</v>
      </c>
      <c r="L3042">
        <v>2.2601221929925002</v>
      </c>
      <c r="M3042">
        <v>58.4172922578963</v>
      </c>
      <c r="N3042">
        <v>2.9597233314203302</v>
      </c>
      <c r="O3042">
        <v>762.31884057971001</v>
      </c>
      <c r="P3042">
        <v>43.798319327731001</v>
      </c>
      <c r="Q3042">
        <v>6.3432027619000006E-2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Row],[Ticker]],[1]!Table2[[Symbol]:[Industry]],2,FALSE),"-")</f>
        <v>-</v>
      </c>
      <c r="D3043" t="s">
        <v>686</v>
      </c>
      <c r="E3043">
        <v>84.288017584000002</v>
      </c>
      <c r="F3043">
        <v>26.12</v>
      </c>
      <c r="G3043">
        <v>19.836325100863998</v>
      </c>
      <c r="H3043">
        <v>-0.50817009839350202</v>
      </c>
      <c r="I3043">
        <v>-35.059570619528301</v>
      </c>
      <c r="J3043">
        <v>5.3278553417388697</v>
      </c>
      <c r="K3043">
        <v>24.9493626961739</v>
      </c>
      <c r="L3043">
        <v>24.5962629266341</v>
      </c>
      <c r="M3043">
        <v>70.184016462359594</v>
      </c>
      <c r="N3043">
        <v>0.67332771242711398</v>
      </c>
      <c r="O3043">
        <v>49.818726345321998</v>
      </c>
      <c r="P3043">
        <v>51.115955610357602</v>
      </c>
      <c r="Q3043">
        <v>3.8419025926635E-2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Row],[Ticker]],[1]!Table2[[Symbol]:[Industry]],2,FALSE),"-")</f>
        <v>-</v>
      </c>
      <c r="D3044" t="s">
        <v>608</v>
      </c>
      <c r="E3044">
        <v>84.089879999999994</v>
      </c>
      <c r="F3044">
        <v>306.45</v>
      </c>
      <c r="G3044">
        <v>143.09595950324299</v>
      </c>
      <c r="H3044">
        <v>-7.7117776252708499</v>
      </c>
      <c r="I3044">
        <v>38.801288701138198</v>
      </c>
      <c r="J3044">
        <v>-1.4776274590294201</v>
      </c>
      <c r="K3044">
        <v>290.48391588316002</v>
      </c>
      <c r="L3044">
        <v>239.756032203475</v>
      </c>
      <c r="M3044">
        <v>67.363222131210506</v>
      </c>
      <c r="N3044">
        <v>0.55131964809384104</v>
      </c>
      <c r="O3044">
        <v>30.885952031326401</v>
      </c>
      <c r="P3044">
        <v>199.26757812499901</v>
      </c>
      <c r="Q3044">
        <v>0.13886049076708601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Row],[Ticker]],[1]!Table2[[Symbol]:[Industry]],2,FALSE),"-")</f>
        <v>-</v>
      </c>
      <c r="D3045" t="s">
        <v>276</v>
      </c>
      <c r="E3045">
        <v>83.975999999999999</v>
      </c>
      <c r="F3045">
        <v>34.99</v>
      </c>
      <c r="G3045">
        <v>196.17784535932199</v>
      </c>
      <c r="H3045">
        <v>4.6389252425638396</v>
      </c>
      <c r="I3045">
        <v>32.170564714376297</v>
      </c>
      <c r="J3045">
        <v>22.666648717489</v>
      </c>
      <c r="K3045">
        <v>28.114140575175998</v>
      </c>
      <c r="L3045">
        <v>24.065235152145299</v>
      </c>
      <c r="M3045">
        <v>82.130501192972403</v>
      </c>
      <c r="N3045">
        <v>0.84042418258485796</v>
      </c>
      <c r="O3045">
        <v>2.8579594169753E-2</v>
      </c>
      <c r="P3045">
        <v>230.094339622641</v>
      </c>
      <c r="Q3045">
        <v>7.5236168474661996E-2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Row],[Ticker]],[1]!Table2[[Symbol]:[Industry]],2,FALSE),"-")</f>
        <v>-</v>
      </c>
      <c r="D3046" t="s">
        <v>1448</v>
      </c>
      <c r="E3046">
        <v>83.479939999999999</v>
      </c>
      <c r="F3046">
        <v>37.159999999999997</v>
      </c>
      <c r="G3046">
        <v>94.223490725729803</v>
      </c>
      <c r="H3046">
        <v>23.5955270527955</v>
      </c>
      <c r="I3046">
        <v>7.7940220180898798</v>
      </c>
      <c r="J3046">
        <v>4.2955322166393497</v>
      </c>
      <c r="K3046">
        <v>32.3631345882863</v>
      </c>
      <c r="L3046">
        <v>28.4936909549149</v>
      </c>
      <c r="M3046">
        <v>54.898398842840301</v>
      </c>
      <c r="N3046">
        <v>2.5513426207388101</v>
      </c>
      <c r="O3046">
        <v>12.4327233584499</v>
      </c>
      <c r="P3046">
        <v>121.718377088305</v>
      </c>
      <c r="Q3046">
        <v>5.2432281968216997E-2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Row],[Ticker]],[1]!Table2[[Symbol]:[Industry]],2,FALSE),"-")</f>
        <v>-</v>
      </c>
      <c r="D3047" t="s">
        <v>287</v>
      </c>
      <c r="E3047">
        <v>83.46632348</v>
      </c>
      <c r="F3047">
        <v>34.9</v>
      </c>
      <c r="G3047">
        <v>-69.191157634937795</v>
      </c>
      <c r="H3047">
        <v>-15.1591916850372</v>
      </c>
      <c r="I3047">
        <v>-40.511843712253103</v>
      </c>
      <c r="J3047">
        <v>-7.0633762512999398</v>
      </c>
      <c r="K3047">
        <v>37.413642066742497</v>
      </c>
      <c r="M3047">
        <v>39.802641554300102</v>
      </c>
      <c r="N3047">
        <v>1.5848696757787599</v>
      </c>
      <c r="O3047">
        <v>80.515759312320895</v>
      </c>
      <c r="P3047">
        <v>12.218649517684799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Row],[Ticker]],[1]!Table2[[Symbol]:[Industry]],2,FALSE),"-")</f>
        <v>-</v>
      </c>
      <c r="D3048" t="s">
        <v>924</v>
      </c>
      <c r="E3048">
        <v>83.432500000000005</v>
      </c>
      <c r="F3048">
        <v>145.1</v>
      </c>
      <c r="G3048">
        <v>-51.957572155976401</v>
      </c>
      <c r="H3048">
        <v>-1.5599881161109499</v>
      </c>
      <c r="I3048">
        <v>-31.455437410611498</v>
      </c>
      <c r="J3048">
        <v>-3.5785659122599802</v>
      </c>
      <c r="K3048">
        <v>148.29801031651499</v>
      </c>
      <c r="L3048">
        <v>170.16190596485501</v>
      </c>
      <c r="M3048">
        <v>45.129309284458699</v>
      </c>
      <c r="N3048">
        <v>0.58152644614285898</v>
      </c>
      <c r="O3048">
        <v>47.484493452791099</v>
      </c>
      <c r="P3048">
        <v>5.9124087591240801</v>
      </c>
      <c r="Q3048">
        <v>0.19049259683762601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Row],[Ticker]],[1]!Table2[[Symbol]:[Industry]],2,FALSE),"-")</f>
        <v>-</v>
      </c>
      <c r="D3049" t="s">
        <v>46</v>
      </c>
      <c r="E3049">
        <v>83.180546772</v>
      </c>
      <c r="F3049">
        <v>12.02</v>
      </c>
      <c r="G3049">
        <v>15.101130802531999</v>
      </c>
      <c r="H3049">
        <v>8.4146273640471794</v>
      </c>
      <c r="I3049">
        <v>-27.933732969990199</v>
      </c>
      <c r="J3049">
        <v>13.419721359328999</v>
      </c>
      <c r="K3049">
        <v>10.7550215311441</v>
      </c>
      <c r="L3049">
        <v>11.1529743575535</v>
      </c>
      <c r="M3049">
        <v>78.703934722879197</v>
      </c>
      <c r="N3049">
        <v>1.4101279664023101</v>
      </c>
      <c r="O3049">
        <v>40.9317803660565</v>
      </c>
      <c r="P3049">
        <v>55.699481865284902</v>
      </c>
      <c r="Q3049">
        <v>-2.8707348783076E-2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Row],[Ticker]],[1]!Table2[[Symbol]:[Industry]],2,FALSE),"-")</f>
        <v>-</v>
      </c>
      <c r="E3050">
        <v>83.017252999999997</v>
      </c>
      <c r="F3050">
        <v>111.1</v>
      </c>
      <c r="G3050">
        <v>16.6752090824927</v>
      </c>
      <c r="H3050">
        <v>1.9574103212534499</v>
      </c>
      <c r="I3050">
        <v>4.7447160110629198</v>
      </c>
      <c r="J3050">
        <v>-0.67236249762972</v>
      </c>
      <c r="K3050">
        <v>103.53344506528499</v>
      </c>
      <c r="L3050">
        <v>94.872273537222696</v>
      </c>
      <c r="M3050">
        <v>66.904447085811896</v>
      </c>
      <c r="N3050">
        <v>1.3996093532712801</v>
      </c>
      <c r="O3050">
        <v>29.612961296129601</v>
      </c>
      <c r="P3050">
        <v>58.714285714285602</v>
      </c>
      <c r="Q3050">
        <v>9.4753920822979995E-2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Row],[Ticker]],[1]!Table2[[Symbol]:[Industry]],2,FALSE),"-")</f>
        <v>-</v>
      </c>
      <c r="D3051" t="s">
        <v>1397</v>
      </c>
      <c r="E3051">
        <v>82.818436550000001</v>
      </c>
      <c r="F3051">
        <v>80.650000000000006</v>
      </c>
      <c r="G3051">
        <v>-13.7809841196192</v>
      </c>
      <c r="H3051">
        <v>-2.35820583505271</v>
      </c>
      <c r="I3051">
        <v>-21.186968985435001</v>
      </c>
      <c r="J3051">
        <v>5.8788159408922498</v>
      </c>
      <c r="K3051">
        <v>76.506815950047098</v>
      </c>
      <c r="L3051">
        <v>75.817535928879096</v>
      </c>
      <c r="M3051">
        <v>76.252676011842695</v>
      </c>
      <c r="N3051">
        <v>0.81667521752907701</v>
      </c>
      <c r="O3051">
        <v>21.884686918784801</v>
      </c>
      <c r="P3051">
        <v>33.858921161825698</v>
      </c>
      <c r="Q3051">
        <v>-9.2649165676109996E-3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Row],[Ticker]],[1]!Table2[[Symbol]:[Industry]],2,FALSE),"-")</f>
        <v>-</v>
      </c>
      <c r="D3052" t="s">
        <v>916</v>
      </c>
      <c r="E3052">
        <v>82.7235041</v>
      </c>
      <c r="F3052">
        <v>157</v>
      </c>
      <c r="G3052">
        <v>13.120982437679899</v>
      </c>
      <c r="H3052">
        <v>-14.363561650394701</v>
      </c>
      <c r="I3052">
        <v>24.5853743327174</v>
      </c>
      <c r="J3052">
        <v>-2.8474264305114101</v>
      </c>
      <c r="K3052">
        <v>129.07554175522199</v>
      </c>
      <c r="M3052">
        <v>52.460078312997901</v>
      </c>
      <c r="O3052">
        <v>12.7388535031847</v>
      </c>
      <c r="P3052">
        <v>95.638629283489095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Row],[Ticker]],[1]!Table2[[Symbol]:[Industry]],2,FALSE),"-")</f>
        <v>-</v>
      </c>
      <c r="D3053" t="s">
        <v>1448</v>
      </c>
      <c r="E3053">
        <v>82.710989999999995</v>
      </c>
      <c r="F3053">
        <v>124.2</v>
      </c>
      <c r="G3053">
        <v>8.64535870775482</v>
      </c>
      <c r="H3053">
        <v>16.294885165946699</v>
      </c>
      <c r="I3053">
        <v>-0.90128787987236803</v>
      </c>
      <c r="J3053">
        <v>9.3606319373206794</v>
      </c>
      <c r="K3053">
        <v>118.48081791286801</v>
      </c>
      <c r="L3053">
        <v>107.21602562462201</v>
      </c>
      <c r="M3053">
        <v>54.766382744345698</v>
      </c>
      <c r="N3053">
        <v>1.92201758752281</v>
      </c>
      <c r="O3053">
        <v>44.887278582930698</v>
      </c>
      <c r="P3053">
        <v>65.599999999999994</v>
      </c>
      <c r="Q3053">
        <v>0.119735476645174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Row],[Ticker]],[1]!Table2[[Symbol]:[Industry]],2,FALSE),"-")</f>
        <v>-</v>
      </c>
      <c r="D3054" t="s">
        <v>924</v>
      </c>
      <c r="E3054">
        <v>82.694999999999993</v>
      </c>
      <c r="F3054">
        <v>223.5</v>
      </c>
      <c r="G3054">
        <v>-33.993409615865701</v>
      </c>
      <c r="H3054">
        <v>-2.4188740478124302</v>
      </c>
      <c r="I3054">
        <v>-28.8516286955001</v>
      </c>
      <c r="J3054">
        <v>-2.91069994204847</v>
      </c>
      <c r="K3054">
        <v>223.528545164631</v>
      </c>
      <c r="L3054">
        <v>232.790683589487</v>
      </c>
      <c r="M3054">
        <v>44.970740407302898</v>
      </c>
      <c r="N3054">
        <v>0.82374290230053204</v>
      </c>
      <c r="O3054">
        <v>35.9955257270693</v>
      </c>
      <c r="P3054">
        <v>6.8866571018651301</v>
      </c>
      <c r="Q3054">
        <v>-2.6044188980395001E-2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Row],[Ticker]],[1]!Table2[[Symbol]:[Industry]],2,FALSE),"-")</f>
        <v>-</v>
      </c>
      <c r="D3055" t="s">
        <v>130</v>
      </c>
      <c r="E3055">
        <v>82.542590591999996</v>
      </c>
      <c r="F3055">
        <v>22.84</v>
      </c>
      <c r="G3055">
        <v>-15.9724696521425</v>
      </c>
      <c r="H3055">
        <v>-11.043723593714599</v>
      </c>
      <c r="I3055">
        <v>-44.634130111601998</v>
      </c>
      <c r="J3055">
        <v>-3.20009594279187</v>
      </c>
      <c r="K3055">
        <v>23.8445490337877</v>
      </c>
      <c r="L3055">
        <v>23.487484198347001</v>
      </c>
      <c r="M3055">
        <v>55.893601573954598</v>
      </c>
      <c r="N3055">
        <v>1.35417601988577</v>
      </c>
      <c r="O3055">
        <v>73.774080560420302</v>
      </c>
      <c r="P3055">
        <v>59.720279720279699</v>
      </c>
      <c r="Q3055">
        <v>-2.8064141361119998E-3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Row],[Ticker]],[1]!Table2[[Symbol]:[Industry]],2,FALSE),"-")</f>
        <v>-</v>
      </c>
      <c r="D3056" t="s">
        <v>60</v>
      </c>
      <c r="E3056">
        <v>82.519973250000007</v>
      </c>
      <c r="F3056">
        <v>80.47</v>
      </c>
      <c r="G3056">
        <v>16.543972878116101</v>
      </c>
      <c r="H3056">
        <v>-13.219156287405699</v>
      </c>
      <c r="I3056">
        <v>-10.0675961749794</v>
      </c>
      <c r="J3056">
        <v>0.92273485981116399</v>
      </c>
      <c r="K3056">
        <v>83.809965169776603</v>
      </c>
      <c r="L3056">
        <v>73.743687264864306</v>
      </c>
      <c r="M3056">
        <v>30.1938439755932</v>
      </c>
      <c r="N3056">
        <v>0.112049966513038</v>
      </c>
      <c r="O3056">
        <v>26.444637753199899</v>
      </c>
      <c r="P3056">
        <v>76.276013143482999</v>
      </c>
      <c r="Q3056">
        <v>7.2151634336021994E-2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Row],[Ticker]],[1]!Table2[[Symbol]:[Industry]],2,FALSE),"-")</f>
        <v>-</v>
      </c>
      <c r="D3057" t="s">
        <v>924</v>
      </c>
      <c r="E3057">
        <v>82.443399999999997</v>
      </c>
      <c r="F3057">
        <v>48.1</v>
      </c>
      <c r="G3057">
        <v>-35.812045004008702</v>
      </c>
      <c r="H3057">
        <v>8.5216354271798007</v>
      </c>
      <c r="I3057">
        <v>-15.3633050900087</v>
      </c>
      <c r="J3057">
        <v>0.43208680923160597</v>
      </c>
      <c r="K3057">
        <v>45.248642900704901</v>
      </c>
      <c r="L3057">
        <v>44.068549541711697</v>
      </c>
      <c r="M3057">
        <v>53.679380839629701</v>
      </c>
      <c r="N3057">
        <v>1.9981818181818101</v>
      </c>
      <c r="O3057">
        <v>16.320166320166301</v>
      </c>
      <c r="P3057">
        <v>31.780821917808201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Row],[Ticker]],[1]!Table2[[Symbol]:[Industry]],2,FALSE),"-")</f>
        <v>-</v>
      </c>
      <c r="D3058" t="s">
        <v>628</v>
      </c>
      <c r="E3058">
        <v>82.200877696000006</v>
      </c>
      <c r="F3058">
        <v>95.12</v>
      </c>
      <c r="G3058">
        <v>1.28158608323594</v>
      </c>
      <c r="H3058">
        <v>3.4568018305693102E-2</v>
      </c>
      <c r="I3058">
        <v>-21.910238100154402</v>
      </c>
      <c r="J3058">
        <v>3.9914410757568901</v>
      </c>
      <c r="K3058">
        <v>92.677596177135598</v>
      </c>
      <c r="L3058">
        <v>91.078010145972797</v>
      </c>
      <c r="M3058">
        <v>67.185764386155299</v>
      </c>
      <c r="N3058">
        <v>0.32173575964800499</v>
      </c>
      <c r="O3058">
        <v>25.473086627417899</v>
      </c>
      <c r="P3058">
        <v>39.472140762463297</v>
      </c>
      <c r="Q3058">
        <v>-4.0019061036480003E-3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Row],[Ticker]],[1]!Table2[[Symbol]:[Industry]],2,FALSE),"-")</f>
        <v>-</v>
      </c>
      <c r="D3059" t="s">
        <v>1615</v>
      </c>
      <c r="E3059">
        <v>82</v>
      </c>
      <c r="F3059">
        <v>82</v>
      </c>
      <c r="G3059">
        <v>-28.224509501436302</v>
      </c>
      <c r="H3059">
        <v>11.0120568831185</v>
      </c>
      <c r="I3059">
        <v>-16.760117606398801</v>
      </c>
      <c r="J3059">
        <v>-10.6467095846332</v>
      </c>
      <c r="K3059">
        <v>79.146998394896897</v>
      </c>
      <c r="M3059">
        <v>57.1933779025874</v>
      </c>
      <c r="N3059">
        <v>2.0237388724035599</v>
      </c>
      <c r="O3059">
        <v>17.9268292682926</v>
      </c>
      <c r="P3059">
        <v>17.1428571428571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Row],[Ticker]],[1]!Table2[[Symbol]:[Industry]],2,FALSE),"-")</f>
        <v>-</v>
      </c>
      <c r="E3060">
        <v>81.864683999999997</v>
      </c>
      <c r="F3060">
        <v>39.6</v>
      </c>
      <c r="G3060">
        <v>-11.1943548335828</v>
      </c>
      <c r="H3060">
        <v>-16.577927467429198</v>
      </c>
      <c r="I3060">
        <v>-16.338779321745498</v>
      </c>
      <c r="J3060">
        <v>-11.6703502465718</v>
      </c>
      <c r="K3060">
        <v>46.601450712550097</v>
      </c>
      <c r="L3060">
        <v>41.373571727652298</v>
      </c>
      <c r="M3060">
        <v>32.243081740171</v>
      </c>
      <c r="N3060">
        <v>0.45140275338367702</v>
      </c>
      <c r="O3060">
        <v>69.318181818181799</v>
      </c>
      <c r="P3060">
        <v>39.879901095019399</v>
      </c>
      <c r="Q3060">
        <v>0.149403459142428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Row],[Ticker]],[1]!Table2[[Symbol]:[Industry]],2,FALSE),"-")</f>
        <v>-</v>
      </c>
      <c r="E3061">
        <v>81.849599999999995</v>
      </c>
      <c r="F3061">
        <v>176.4</v>
      </c>
      <c r="G3061">
        <v>149.314366096649</v>
      </c>
      <c r="H3061">
        <v>-15.034597506077301</v>
      </c>
      <c r="I3061">
        <v>14.7643384472346</v>
      </c>
      <c r="J3061">
        <v>0.23675925005506601</v>
      </c>
      <c r="K3061">
        <v>180.842059184596</v>
      </c>
      <c r="L3061">
        <v>177.98105560579299</v>
      </c>
      <c r="M3061">
        <v>58.428566439698798</v>
      </c>
      <c r="N3061">
        <v>1.53712674187126</v>
      </c>
      <c r="O3061">
        <v>55.498866213151899</v>
      </c>
      <c r="P3061">
        <v>175.66807313642701</v>
      </c>
      <c r="Q3061">
        <v>0.12170734746315801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Row],[Ticker]],[1]!Table2[[Symbol]:[Industry]],2,FALSE),"-")</f>
        <v>-</v>
      </c>
      <c r="D3062" t="s">
        <v>513</v>
      </c>
      <c r="E3062">
        <v>81.795112000000003</v>
      </c>
      <c r="F3062">
        <v>75.95</v>
      </c>
      <c r="G3062">
        <v>-44.950162558947397</v>
      </c>
      <c r="H3062">
        <v>-22.379755982378501</v>
      </c>
      <c r="I3062">
        <v>-33.485770663909904</v>
      </c>
      <c r="J3062">
        <v>-3.4843164222401102</v>
      </c>
      <c r="M3062">
        <v>32.267768139940202</v>
      </c>
      <c r="O3062">
        <v>29.0322580645161</v>
      </c>
      <c r="P3062">
        <v>4.0410958904109702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Row],[Ticker]],[1]!Table2[[Symbol]:[Industry]],2,FALSE),"-")</f>
        <v>-</v>
      </c>
      <c r="D3063" t="s">
        <v>631</v>
      </c>
      <c r="E3063">
        <v>81.772265564999998</v>
      </c>
      <c r="F3063">
        <v>68.010000000000005</v>
      </c>
      <c r="G3063">
        <v>89.525608559359995</v>
      </c>
      <c r="H3063">
        <v>-7.8623278473973404</v>
      </c>
      <c r="I3063">
        <v>-9.7952688850504401</v>
      </c>
      <c r="J3063">
        <v>-1.01126381685404</v>
      </c>
      <c r="K3063">
        <v>64.493640364709293</v>
      </c>
      <c r="L3063">
        <v>53.557608065618297</v>
      </c>
      <c r="M3063">
        <v>42.293140570456501</v>
      </c>
      <c r="N3063">
        <v>0.65946716658305304</v>
      </c>
      <c r="O3063">
        <v>13.806793118659</v>
      </c>
      <c r="P3063">
        <v>125.198675496688</v>
      </c>
      <c r="Q3063">
        <v>6.0277468477350001E-2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Row],[Ticker]],[1]!Table2[[Symbol]:[Industry]],2,FALSE),"-")</f>
        <v>-</v>
      </c>
      <c r="D3064" t="s">
        <v>130</v>
      </c>
      <c r="E3064">
        <v>81.668404527999996</v>
      </c>
      <c r="F3064">
        <v>28.72</v>
      </c>
      <c r="G3064">
        <v>-20.639766594232299</v>
      </c>
      <c r="H3064">
        <v>2.1231679942296</v>
      </c>
      <c r="I3064">
        <v>-30.549206493196799</v>
      </c>
      <c r="J3064">
        <v>2.9637865203277598</v>
      </c>
      <c r="K3064">
        <v>29.1486370078945</v>
      </c>
      <c r="L3064">
        <v>29.992946023501201</v>
      </c>
      <c r="M3064">
        <v>54.550199762478002</v>
      </c>
      <c r="N3064">
        <v>0.52973895107448499</v>
      </c>
      <c r="O3064">
        <v>52.123955431754801</v>
      </c>
      <c r="P3064">
        <v>14.8340663734506</v>
      </c>
      <c r="Q3064">
        <v>1.5708964579502001E-2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Row],[Ticker]],[1]!Table2[[Symbol]:[Industry]],2,FALSE),"-")</f>
        <v>-</v>
      </c>
      <c r="D3065" t="s">
        <v>127</v>
      </c>
      <c r="E3065">
        <v>81.606609969999994</v>
      </c>
      <c r="F3065">
        <v>148.1</v>
      </c>
      <c r="G3065">
        <v>84.928846912510494</v>
      </c>
      <c r="H3065">
        <v>-21.4038161327545</v>
      </c>
      <c r="I3065">
        <v>21.037784049123701</v>
      </c>
      <c r="J3065">
        <v>-2.5147651401888198</v>
      </c>
      <c r="K3065">
        <v>155.42441012605201</v>
      </c>
      <c r="L3065">
        <v>129.701914158915</v>
      </c>
      <c r="M3065">
        <v>42.275295220493703</v>
      </c>
      <c r="N3065">
        <v>0.72856033929289399</v>
      </c>
      <c r="O3065">
        <v>22.856178257933799</v>
      </c>
      <c r="P3065">
        <v>133.412135539795</v>
      </c>
      <c r="Q3065">
        <v>7.4078220928188998E-2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Row],[Ticker]],[1]!Table2[[Symbol]:[Industry]],2,FALSE),"-")</f>
        <v>-</v>
      </c>
      <c r="E3066">
        <v>81.088247429999996</v>
      </c>
      <c r="F3066">
        <v>82.49</v>
      </c>
      <c r="G3066">
        <v>180.45768145551901</v>
      </c>
      <c r="H3066">
        <v>40.074461753742497</v>
      </c>
      <c r="I3066">
        <v>96.992484237193096</v>
      </c>
      <c r="J3066">
        <v>0.50361721275233196</v>
      </c>
      <c r="K3066">
        <v>57.480726645247103</v>
      </c>
      <c r="L3066">
        <v>33.329565820502502</v>
      </c>
      <c r="M3066">
        <v>73.174701941902299</v>
      </c>
      <c r="N3066">
        <v>0.94022489653596597</v>
      </c>
      <c r="O3066">
        <v>0</v>
      </c>
      <c r="P3066">
        <v>243.708333333333</v>
      </c>
      <c r="Q3066">
        <v>0.259310100972235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Row],[Ticker]],[1]!Table2[[Symbol]:[Industry]],2,FALSE),"-")</f>
        <v>-</v>
      </c>
      <c r="D3067" t="s">
        <v>54</v>
      </c>
      <c r="E3067">
        <v>81.075000000000003</v>
      </c>
      <c r="F3067">
        <v>235</v>
      </c>
      <c r="G3067">
        <v>48.997087096276701</v>
      </c>
      <c r="H3067">
        <v>4.7473359409781999</v>
      </c>
      <c r="I3067">
        <v>6.0074478862617102</v>
      </c>
      <c r="J3067">
        <v>6.4028701825037304</v>
      </c>
      <c r="K3067">
        <v>215.76445552976301</v>
      </c>
      <c r="L3067">
        <v>192.10506970082699</v>
      </c>
      <c r="M3067">
        <v>58.464053368871497</v>
      </c>
      <c r="N3067">
        <v>0.74495947618477198</v>
      </c>
      <c r="O3067">
        <v>12.6170212765957</v>
      </c>
      <c r="P3067">
        <v>90.979276716781797</v>
      </c>
      <c r="Q3067">
        <v>6.8234935933348007E-2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Row],[Ticker]],[1]!Table2[[Symbol]:[Industry]],2,FALSE),"-")</f>
        <v>-</v>
      </c>
      <c r="D3068" t="s">
        <v>225</v>
      </c>
      <c r="E3068">
        <v>80.934964500000007</v>
      </c>
      <c r="F3068">
        <v>117.65</v>
      </c>
      <c r="G3068">
        <v>35.340918720997003</v>
      </c>
      <c r="H3068">
        <v>5.7264909433469402</v>
      </c>
      <c r="I3068">
        <v>21.956083573082601</v>
      </c>
      <c r="J3068">
        <v>7.4176316218946896</v>
      </c>
      <c r="K3068">
        <v>103.150508556239</v>
      </c>
      <c r="L3068">
        <v>90.134397509866901</v>
      </c>
      <c r="M3068">
        <v>76.004575224799098</v>
      </c>
      <c r="N3068">
        <v>0.79031041753235698</v>
      </c>
      <c r="O3068">
        <v>1.5129621759456</v>
      </c>
      <c r="P3068">
        <v>81.558641975308603</v>
      </c>
      <c r="Q3068">
        <v>4.5957793904393002E-2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Row],[Ticker]],[1]!Table2[[Symbol]:[Industry]],2,FALSE),"-")</f>
        <v>-</v>
      </c>
      <c r="E3069">
        <v>80.884439999999998</v>
      </c>
      <c r="F3069">
        <v>27.3</v>
      </c>
      <c r="G3069">
        <v>-97.280433988420398</v>
      </c>
      <c r="H3069">
        <v>-11.282216912861699</v>
      </c>
      <c r="I3069">
        <v>-83.6105440678093</v>
      </c>
      <c r="J3069">
        <v>0.186813358104675</v>
      </c>
      <c r="K3069">
        <v>29.921981983535801</v>
      </c>
      <c r="L3069">
        <v>51.501714011895203</v>
      </c>
      <c r="M3069">
        <v>54.220294215962397</v>
      </c>
      <c r="N3069">
        <v>0.54017126387602998</v>
      </c>
      <c r="O3069">
        <v>277.65567765567698</v>
      </c>
      <c r="P3069">
        <v>21.225577264653602</v>
      </c>
      <c r="Q3069">
        <v>-4.6097317099836999E-2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Row],[Ticker]],[1]!Table2[[Symbol]:[Industry]],2,FALSE),"-")</f>
        <v>-</v>
      </c>
      <c r="E3070">
        <v>80.637012200000001</v>
      </c>
      <c r="F3070">
        <v>72.13</v>
      </c>
      <c r="G3070">
        <v>-27.3387353426922</v>
      </c>
      <c r="H3070">
        <v>12.0477699666958</v>
      </c>
      <c r="I3070">
        <v>-13.2403820280338</v>
      </c>
      <c r="J3070">
        <v>-2.0182966776395501</v>
      </c>
      <c r="K3070">
        <v>72.294013575677297</v>
      </c>
      <c r="L3070">
        <v>72.303187232187796</v>
      </c>
      <c r="M3070">
        <v>41.420925200707003</v>
      </c>
      <c r="N3070">
        <v>1.62</v>
      </c>
      <c r="O3070">
        <v>45.570497712463599</v>
      </c>
      <c r="P3070">
        <v>20.116569525395501</v>
      </c>
      <c r="Q3070">
        <v>0.217076854718419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Row],[Ticker]],[1]!Table2[[Symbol]:[Industry]],2,FALSE),"-")</f>
        <v>-</v>
      </c>
      <c r="D3071" t="s">
        <v>1448</v>
      </c>
      <c r="E3071">
        <v>80.54186</v>
      </c>
      <c r="F3071">
        <v>3.22</v>
      </c>
      <c r="G3071">
        <v>180.35603276331599</v>
      </c>
      <c r="H3071">
        <v>-27.8171750333617</v>
      </c>
      <c r="I3071">
        <v>86.403757991687201</v>
      </c>
      <c r="J3071">
        <v>10.464401526477801</v>
      </c>
      <c r="K3071">
        <v>3.7646687041310201</v>
      </c>
      <c r="L3071">
        <v>2.6192777408492098</v>
      </c>
      <c r="M3071">
        <v>28.671358161384799</v>
      </c>
      <c r="N3071">
        <v>1.4277728465470101</v>
      </c>
      <c r="O3071">
        <v>52.484472049689401</v>
      </c>
      <c r="P3071">
        <v>278.82352941176401</v>
      </c>
      <c r="Q3071">
        <v>2.6808747297428E-2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Row],[Ticker]],[1]!Table2[[Symbol]:[Industry]],2,FALSE),"-")</f>
        <v>-</v>
      </c>
      <c r="D3072" t="s">
        <v>183</v>
      </c>
      <c r="E3072">
        <v>80.482376700000003</v>
      </c>
      <c r="F3072">
        <v>49.5</v>
      </c>
      <c r="G3072">
        <v>-5.5789265862770803</v>
      </c>
      <c r="H3072">
        <v>-3.2323875613259401</v>
      </c>
      <c r="I3072">
        <v>-5.2116905132961202</v>
      </c>
      <c r="J3072">
        <v>1.09670393197611</v>
      </c>
      <c r="K3072">
        <v>49.072341467992501</v>
      </c>
      <c r="L3072">
        <v>46.476344695087697</v>
      </c>
      <c r="M3072">
        <v>47.626345562430899</v>
      </c>
      <c r="N3072">
        <v>0.73276849095488805</v>
      </c>
      <c r="O3072">
        <v>39.999999999999901</v>
      </c>
      <c r="P3072">
        <v>47.540983606557297</v>
      </c>
      <c r="Q3072">
        <v>-1.4900624785566001E-2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Row],[Ticker]],[1]!Table2[[Symbol]:[Industry]],2,FALSE),"-")</f>
        <v>-</v>
      </c>
      <c r="D3073" t="s">
        <v>60</v>
      </c>
      <c r="E3073">
        <v>80.481128639999994</v>
      </c>
      <c r="F3073">
        <v>136.4</v>
      </c>
      <c r="G3073">
        <v>-8.1642501874559201</v>
      </c>
      <c r="H3073">
        <v>-3.8055218896841501</v>
      </c>
      <c r="I3073">
        <v>-14.8095716746126</v>
      </c>
      <c r="J3073">
        <v>-1.3714494302190501</v>
      </c>
      <c r="K3073">
        <v>133.02359096509099</v>
      </c>
      <c r="L3073">
        <v>128.694555994989</v>
      </c>
      <c r="M3073">
        <v>59.439018234649502</v>
      </c>
      <c r="N3073">
        <v>1.0773532843200799</v>
      </c>
      <c r="O3073">
        <v>15.102639296187601</v>
      </c>
      <c r="P3073">
        <v>39.112697603263598</v>
      </c>
      <c r="Q3073">
        <v>-6.8668298025982996E-2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Row],[Ticker]],[1]!Table2[[Symbol]:[Industry]],2,FALSE),"-")</f>
        <v>-</v>
      </c>
      <c r="E3074">
        <v>80.474880941999999</v>
      </c>
      <c r="F3074">
        <v>34.17</v>
      </c>
      <c r="G3074">
        <v>4.0781092399838696</v>
      </c>
      <c r="H3074">
        <v>-23.095947461303201</v>
      </c>
      <c r="I3074">
        <v>-44.082586818046103</v>
      </c>
      <c r="J3074">
        <v>-6.4299074166115799</v>
      </c>
      <c r="K3074">
        <v>46.806624676919</v>
      </c>
      <c r="L3074">
        <v>47.9478572887881</v>
      </c>
      <c r="M3074">
        <v>26.8861331866601</v>
      </c>
      <c r="N3074">
        <v>1.1192371255768101</v>
      </c>
      <c r="O3074">
        <v>119.490781387181</v>
      </c>
      <c r="P3074">
        <v>36.271186440677901</v>
      </c>
      <c r="Q3074">
        <v>0.18816025303355799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Row],[Ticker]],[1]!Table2[[Symbol]:[Industry]],2,FALSE),"-")</f>
        <v>-</v>
      </c>
      <c r="E3075">
        <v>80.371641600000004</v>
      </c>
      <c r="F3075">
        <v>132.47999999999999</v>
      </c>
      <c r="G3075">
        <v>1598.68936609664</v>
      </c>
      <c r="H3075">
        <v>22.478818332431299</v>
      </c>
      <c r="I3075">
        <v>34.814851529870701</v>
      </c>
      <c r="J3075">
        <v>6.0213642549119699</v>
      </c>
      <c r="K3075">
        <v>114.81034480584</v>
      </c>
      <c r="L3075">
        <v>90.190637449565997</v>
      </c>
      <c r="M3075">
        <v>86.704027020839305</v>
      </c>
      <c r="N3075">
        <v>0.86984775178658602</v>
      </c>
      <c r="O3075">
        <v>11.5640096618357</v>
      </c>
      <c r="P3075">
        <v>1625</v>
      </c>
      <c r="Q3075">
        <v>0.27213527095777801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Row],[Ticker]],[1]!Table2[[Symbol]:[Industry]],2,FALSE),"-")</f>
        <v>-</v>
      </c>
      <c r="D3076" t="s">
        <v>471</v>
      </c>
      <c r="E3076">
        <v>80.078125099999994</v>
      </c>
      <c r="F3076">
        <v>162.65</v>
      </c>
      <c r="G3076">
        <v>-51.009707977424299</v>
      </c>
      <c r="H3076">
        <v>-9.8480502119283493</v>
      </c>
      <c r="I3076">
        <v>-21.610357800803399</v>
      </c>
      <c r="J3076">
        <v>-5.10851514018883</v>
      </c>
      <c r="K3076">
        <v>160.51452536166099</v>
      </c>
      <c r="L3076">
        <v>171.52390059110999</v>
      </c>
      <c r="M3076">
        <v>53.736447235307899</v>
      </c>
      <c r="N3076">
        <v>0.41527825554882403</v>
      </c>
      <c r="O3076">
        <v>50.261297264063899</v>
      </c>
      <c r="P3076">
        <v>25.115384615384599</v>
      </c>
      <c r="Q3076">
        <v>9.9600174387545995E-2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Row],[Ticker]],[1]!Table2[[Symbol]:[Industry]],2,FALSE),"-")</f>
        <v>-</v>
      </c>
      <c r="D3077" t="s">
        <v>1397</v>
      </c>
      <c r="E3077">
        <v>80.001000000000005</v>
      </c>
      <c r="F3077">
        <v>270</v>
      </c>
      <c r="G3077">
        <v>49.014041421324997</v>
      </c>
      <c r="H3077">
        <v>-4.2248682100543</v>
      </c>
      <c r="I3077">
        <v>-6.5429929108398097</v>
      </c>
      <c r="J3077">
        <v>-0.80840565629356698</v>
      </c>
      <c r="K3077">
        <v>267.13800584818398</v>
      </c>
      <c r="L3077">
        <v>252.76109920389999</v>
      </c>
      <c r="M3077">
        <v>56.708412586075397</v>
      </c>
      <c r="N3077">
        <v>0.64035623926627805</v>
      </c>
      <c r="O3077">
        <v>34.814814814814802</v>
      </c>
      <c r="P3077">
        <v>79.820179820179803</v>
      </c>
      <c r="Q3077">
        <v>5.8379970660721002E-2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Row],[Ticker]],[1]!Table2[[Symbol]:[Industry]],2,FALSE),"-")</f>
        <v>-</v>
      </c>
      <c r="D3078" t="s">
        <v>513</v>
      </c>
      <c r="E3078">
        <v>79.946452500000007</v>
      </c>
      <c r="F3078">
        <v>1.7</v>
      </c>
      <c r="G3078">
        <v>61.071232374862099</v>
      </c>
      <c r="H3078">
        <v>51.350221134326198</v>
      </c>
      <c r="I3078">
        <v>13.770896975549</v>
      </c>
      <c r="J3078">
        <v>2.5036172127523399</v>
      </c>
      <c r="K3078">
        <v>1.4175624719545299</v>
      </c>
      <c r="L3078">
        <v>1.2078552330652701</v>
      </c>
      <c r="M3078">
        <v>58.212163724113402</v>
      </c>
      <c r="N3078">
        <v>4.4357831427440297</v>
      </c>
      <c r="O3078">
        <v>15.294117647058799</v>
      </c>
      <c r="P3078">
        <v>131.23719668375099</v>
      </c>
      <c r="Q3078">
        <v>0.132608687908676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Row],[Ticker]],[1]!Table2[[Symbol]:[Industry]],2,FALSE),"-")</f>
        <v>-</v>
      </c>
      <c r="D3079" t="s">
        <v>198</v>
      </c>
      <c r="E3079">
        <v>79.929851999999997</v>
      </c>
      <c r="F3079">
        <v>70.05</v>
      </c>
      <c r="G3079">
        <v>-55.510148760839598</v>
      </c>
      <c r="H3079">
        <v>-0.88826991426711599</v>
      </c>
      <c r="I3079">
        <v>-33.193368713056799</v>
      </c>
      <c r="J3079">
        <v>-2.5879794259031099</v>
      </c>
      <c r="K3079">
        <v>70.7214669841335</v>
      </c>
      <c r="L3079">
        <v>77.849494516965606</v>
      </c>
      <c r="M3079">
        <v>59.159962360510299</v>
      </c>
      <c r="N3079">
        <v>0.96950839295415403</v>
      </c>
      <c r="O3079">
        <v>61.0278372591006</v>
      </c>
      <c r="P3079">
        <v>7.4386503067484604</v>
      </c>
      <c r="Q3079">
        <v>7.4639790612406998E-2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Row],[Ticker]],[1]!Table2[[Symbol]:[Industry]],2,FALSE),"-")</f>
        <v>-</v>
      </c>
      <c r="D3080" t="s">
        <v>628</v>
      </c>
      <c r="E3080">
        <v>79.684441849999999</v>
      </c>
      <c r="F3080">
        <v>82.55</v>
      </c>
      <c r="G3080">
        <v>32.378331879041099</v>
      </c>
      <c r="H3080">
        <v>-12.105743191203301</v>
      </c>
      <c r="I3080">
        <v>-6.7965037884174597</v>
      </c>
      <c r="J3080">
        <v>2.9581969907482502</v>
      </c>
      <c r="K3080">
        <v>79.2081186101654</v>
      </c>
      <c r="L3080">
        <v>73.610780062270095</v>
      </c>
      <c r="M3080">
        <v>60.067634727113003</v>
      </c>
      <c r="N3080">
        <v>1.1963954568694799</v>
      </c>
      <c r="O3080">
        <v>14.9606299212598</v>
      </c>
      <c r="P3080">
        <v>76.3888888888888</v>
      </c>
      <c r="Q3080">
        <v>4.4300888975652999E-2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Row],[Ticker]],[1]!Table2[[Symbol]:[Industry]],2,FALSE),"-")</f>
        <v>-</v>
      </c>
      <c r="D3081" t="s">
        <v>413</v>
      </c>
      <c r="E3081">
        <v>79.569188159999996</v>
      </c>
      <c r="F3081">
        <v>73.92</v>
      </c>
      <c r="G3081">
        <v>62.501626633048197</v>
      </c>
      <c r="H3081">
        <v>-5.3813738268589804</v>
      </c>
      <c r="I3081">
        <v>-32.272515466757703</v>
      </c>
      <c r="J3081">
        <v>5.7625915500026998</v>
      </c>
      <c r="K3081">
        <v>73.181004540662101</v>
      </c>
      <c r="L3081">
        <v>67.965109756013206</v>
      </c>
      <c r="M3081">
        <v>49.168820773462897</v>
      </c>
      <c r="N3081">
        <v>1.68209047164168</v>
      </c>
      <c r="O3081">
        <v>32.5757575757575</v>
      </c>
      <c r="P3081">
        <v>91.205380237972093</v>
      </c>
      <c r="Q3081">
        <v>7.0682837664442999E-2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Row],[Ticker]],[1]!Table2[[Symbol]:[Industry]],2,FALSE),"-")</f>
        <v>-</v>
      </c>
      <c r="E3082">
        <v>79.417354743999994</v>
      </c>
      <c r="F3082">
        <v>71.44</v>
      </c>
      <c r="G3082">
        <v>3.5802751875588301</v>
      </c>
      <c r="H3082">
        <v>-6.30118429823961</v>
      </c>
      <c r="I3082">
        <v>1.8476488770188499</v>
      </c>
      <c r="J3082">
        <v>-2.20226514018883</v>
      </c>
      <c r="K3082">
        <v>74.760827769186307</v>
      </c>
      <c r="L3082">
        <v>69.274075787836907</v>
      </c>
      <c r="M3082">
        <v>25.223788617929799</v>
      </c>
      <c r="N3082">
        <v>0.13260869565217301</v>
      </c>
      <c r="O3082">
        <v>22.4804031354983</v>
      </c>
      <c r="P3082">
        <v>55.948482864003402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Row],[Ticker]],[1]!Table2[[Symbol]:[Industry]],2,FALSE),"-")</f>
        <v>-</v>
      </c>
      <c r="D3083" t="s">
        <v>130</v>
      </c>
      <c r="E3083">
        <v>79.185485249999999</v>
      </c>
      <c r="F3083">
        <v>138.75</v>
      </c>
      <c r="G3083">
        <v>86.1702236770479</v>
      </c>
      <c r="H3083">
        <v>-27.5882317171701</v>
      </c>
      <c r="I3083">
        <v>-6.9535514950934401</v>
      </c>
      <c r="J3083">
        <v>-7.3970703349940301</v>
      </c>
      <c r="K3083">
        <v>168.83111878969399</v>
      </c>
      <c r="L3083">
        <v>137.77993026005399</v>
      </c>
      <c r="M3083">
        <v>5.9884869324738501</v>
      </c>
      <c r="N3083">
        <v>1.54772727272727</v>
      </c>
      <c r="O3083">
        <v>54.918918918918898</v>
      </c>
      <c r="P3083">
        <v>113.395878191325</v>
      </c>
      <c r="Q3083">
        <v>4.2748514679376001E-2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Row],[Ticker]],[1]!Table2[[Symbol]:[Industry]],2,FALSE),"-")</f>
        <v>-</v>
      </c>
      <c r="E3084">
        <v>78.8923506</v>
      </c>
      <c r="F3084">
        <v>161</v>
      </c>
      <c r="G3084">
        <v>4.8609483029394696</v>
      </c>
      <c r="H3084">
        <v>8.4002242712858894</v>
      </c>
      <c r="I3084">
        <v>16.3253401979769</v>
      </c>
      <c r="J3084">
        <v>7.14517754058717</v>
      </c>
      <c r="K3084">
        <v>141.63072566691901</v>
      </c>
      <c r="M3084">
        <v>67.250113599104196</v>
      </c>
      <c r="N3084">
        <v>0.56123940368313296</v>
      </c>
      <c r="O3084">
        <v>1.24223602484472</v>
      </c>
      <c r="P3084">
        <v>55.5104800540906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Row],[Ticker]],[1]!Table2[[Symbol]:[Industry]],2,FALSE),"-")</f>
        <v>-</v>
      </c>
      <c r="D3085" t="s">
        <v>143</v>
      </c>
      <c r="E3085">
        <v>78.656985000000006</v>
      </c>
      <c r="F3085">
        <v>363.9</v>
      </c>
      <c r="G3085">
        <v>162.21137867526599</v>
      </c>
      <c r="H3085">
        <v>-17.881146238817401</v>
      </c>
      <c r="I3085">
        <v>51.6983804173165</v>
      </c>
      <c r="J3085">
        <v>-1.21615402907772</v>
      </c>
      <c r="K3085">
        <v>355.09651540216902</v>
      </c>
      <c r="L3085">
        <v>288.900834987819</v>
      </c>
      <c r="M3085">
        <v>44.560762988287898</v>
      </c>
      <c r="N3085">
        <v>0.238105723221747</v>
      </c>
      <c r="O3085">
        <v>20.197856553998299</v>
      </c>
      <c r="P3085">
        <v>209.70212765957399</v>
      </c>
      <c r="Q3085">
        <v>0.119155851211992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Row],[Ticker]],[1]!Table2[[Symbol]:[Industry]],2,FALSE),"-")</f>
        <v>-</v>
      </c>
      <c r="D3086" t="s">
        <v>400</v>
      </c>
      <c r="E3086">
        <v>78.555692844000006</v>
      </c>
      <c r="F3086">
        <v>52.41</v>
      </c>
      <c r="G3086">
        <v>-25.715624306421201</v>
      </c>
      <c r="H3086">
        <v>-3.9201924393747198</v>
      </c>
      <c r="I3086">
        <v>-8.1048978127933893</v>
      </c>
      <c r="J3086">
        <v>-1.61054916385748</v>
      </c>
      <c r="K3086">
        <v>52.208212532267197</v>
      </c>
      <c r="L3086">
        <v>50.598410839629899</v>
      </c>
      <c r="M3086">
        <v>70.313854238904995</v>
      </c>
      <c r="N3086">
        <v>0.52161382653963895</v>
      </c>
      <c r="O3086">
        <v>58.748330471284099</v>
      </c>
      <c r="P3086">
        <v>33.869731800766203</v>
      </c>
      <c r="Q3086">
        <v>-1.0892576543931E-2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Row],[Ticker]],[1]!Table2[[Symbol]:[Industry]],2,FALSE),"-")</f>
        <v>-</v>
      </c>
      <c r="E3087">
        <v>78.516623999999993</v>
      </c>
      <c r="F3087">
        <v>174.4</v>
      </c>
      <c r="G3087">
        <v>6.4138714238947996</v>
      </c>
      <c r="H3087">
        <v>6.1371488625151001</v>
      </c>
      <c r="I3087">
        <v>-8.7635169474854795</v>
      </c>
      <c r="J3087">
        <v>3.0458264628645901</v>
      </c>
      <c r="K3087">
        <v>154.35197577827199</v>
      </c>
      <c r="L3087">
        <v>145.78673712179801</v>
      </c>
      <c r="M3087">
        <v>91.540825989960297</v>
      </c>
      <c r="N3087">
        <v>2.2676097101080299</v>
      </c>
      <c r="O3087">
        <v>7.2247706422018299</v>
      </c>
      <c r="P3087">
        <v>40.645161290322498</v>
      </c>
      <c r="Q3087">
        <v>8.3349556061327004E-2</v>
      </c>
    </row>
    <row r="3088" spans="1:17" hidden="1" x14ac:dyDescent="0.3">
      <c r="A3088" t="s">
        <v>6340</v>
      </c>
      <c r="B3088" t="s">
        <v>6233</v>
      </c>
      <c r="C3088" t="str">
        <f>IFERROR(VLOOKUP(Table1[[#This Row],[Ticker]],[1]!Table2[[Symbol]:[Industry]],2,FALSE),"-")</f>
        <v>-</v>
      </c>
      <c r="D3088" t="s">
        <v>21</v>
      </c>
      <c r="E3088">
        <v>78.363150840000003</v>
      </c>
      <c r="F3088">
        <v>22.8</v>
      </c>
      <c r="G3088">
        <v>16.388460160969199</v>
      </c>
      <c r="H3088">
        <v>20.532754050874502</v>
      </c>
      <c r="I3088">
        <v>-28.9057972288178</v>
      </c>
      <c r="J3088">
        <v>12.169594156293501</v>
      </c>
      <c r="K3088">
        <v>19.2796612295577</v>
      </c>
      <c r="L3088">
        <v>19.5698469074153</v>
      </c>
      <c r="M3088">
        <v>86.992379841338106</v>
      </c>
      <c r="N3088">
        <v>2.2401992415237402</v>
      </c>
      <c r="O3088">
        <v>18.377192982456101</v>
      </c>
      <c r="P3088">
        <v>46.982252170997398</v>
      </c>
      <c r="Q3088">
        <v>-1.4524650822400001E-2</v>
      </c>
    </row>
    <row r="3089" spans="1:17" hidden="1" x14ac:dyDescent="0.3">
      <c r="A3089" t="s">
        <v>6341</v>
      </c>
      <c r="B3089" t="s">
        <v>6342</v>
      </c>
      <c r="C3089" t="str">
        <f>IFERROR(VLOOKUP(Table1[[#This Row],[Ticker]],[1]!Table2[[Symbol]:[Industry]],2,FALSE),"-")</f>
        <v>-</v>
      </c>
      <c r="E3089">
        <v>78.362158518000001</v>
      </c>
      <c r="F3089">
        <v>94.59</v>
      </c>
      <c r="G3089">
        <v>2.3832436476701502</v>
      </c>
      <c r="H3089">
        <v>-4.6823875613259398</v>
      </c>
      <c r="I3089">
        <v>1.5006214603219501</v>
      </c>
      <c r="J3089">
        <v>2.5491160752807702</v>
      </c>
      <c r="K3089">
        <v>92.987583902893206</v>
      </c>
      <c r="L3089">
        <v>88.459758699908704</v>
      </c>
      <c r="M3089">
        <v>54.852910555501602</v>
      </c>
      <c r="N3089">
        <v>0.51939838817309103</v>
      </c>
      <c r="O3089">
        <v>16.185643302674698</v>
      </c>
      <c r="P3089">
        <v>40.2580071174377</v>
      </c>
      <c r="Q3089">
        <v>-7.0327780176300005E-4</v>
      </c>
    </row>
    <row r="3090" spans="1:17" hidden="1" x14ac:dyDescent="0.3">
      <c r="A3090" t="s">
        <v>6343</v>
      </c>
      <c r="B3090" t="s">
        <v>6344</v>
      </c>
      <c r="C3090" t="str">
        <f>IFERROR(VLOOKUP(Table1[[#This Row],[Ticker]],[1]!Table2[[Symbol]:[Industry]],2,FALSE),"-")</f>
        <v>-</v>
      </c>
      <c r="D3090" t="s">
        <v>130</v>
      </c>
      <c r="E3090">
        <v>78.189749315999904</v>
      </c>
      <c r="F3090">
        <v>47.88</v>
      </c>
      <c r="G3090">
        <v>54.984330125426702</v>
      </c>
      <c r="H3090">
        <v>-2.4308959781169102</v>
      </c>
      <c r="I3090">
        <v>-21.421851764410199</v>
      </c>
      <c r="J3090">
        <v>-4.2683808426681704</v>
      </c>
      <c r="K3090">
        <v>45.287995386706903</v>
      </c>
      <c r="L3090">
        <v>38.944183130808803</v>
      </c>
      <c r="M3090">
        <v>58.663051975603899</v>
      </c>
      <c r="N3090">
        <v>1.00770283738619</v>
      </c>
      <c r="O3090">
        <v>17.836257309941502</v>
      </c>
      <c r="P3090">
        <v>116.651583710407</v>
      </c>
      <c r="Q3090">
        <v>3.7616799530476003E-2</v>
      </c>
    </row>
    <row r="3091" spans="1:17" hidden="1" x14ac:dyDescent="0.3">
      <c r="A3091" t="s">
        <v>6345</v>
      </c>
      <c r="B3091" t="s">
        <v>6346</v>
      </c>
      <c r="C3091" t="str">
        <f>IFERROR(VLOOKUP(Table1[[#This Row],[Ticker]],[1]!Table2[[Symbol]:[Industry]],2,FALSE),"-")</f>
        <v>-</v>
      </c>
      <c r="D3091" t="s">
        <v>924</v>
      </c>
      <c r="E3091">
        <v>77.962500000000006</v>
      </c>
      <c r="F3091">
        <v>69.3</v>
      </c>
      <c r="G3091">
        <v>140.330381871947</v>
      </c>
      <c r="H3091">
        <v>151.11306698412801</v>
      </c>
      <c r="I3091">
        <v>23.726043534578601</v>
      </c>
      <c r="J3091">
        <v>17.307280102710401</v>
      </c>
      <c r="K3091">
        <v>40.748491017520898</v>
      </c>
      <c r="L3091">
        <v>39.963687392236899</v>
      </c>
      <c r="M3091">
        <v>67.727157467135896</v>
      </c>
      <c r="N3091">
        <v>1.1792853762261499</v>
      </c>
      <c r="O3091">
        <v>20.6204906204906</v>
      </c>
      <c r="P3091">
        <v>189.71571906354501</v>
      </c>
      <c r="Q3091">
        <v>6.1705754089739998E-3</v>
      </c>
    </row>
    <row r="3092" spans="1:17" hidden="1" x14ac:dyDescent="0.3">
      <c r="A3092" t="s">
        <v>6347</v>
      </c>
      <c r="B3092" t="s">
        <v>6348</v>
      </c>
      <c r="C3092" t="str">
        <f>IFERROR(VLOOKUP(Table1[[#This Row],[Ticker]],[1]!Table2[[Symbol]:[Industry]],2,FALSE),"-")</f>
        <v>-</v>
      </c>
      <c r="E3092">
        <v>77.879850000000005</v>
      </c>
      <c r="F3092">
        <v>157</v>
      </c>
      <c r="G3092">
        <v>108.01772430560401</v>
      </c>
      <c r="H3092">
        <v>-0.72783432613252697</v>
      </c>
      <c r="I3092">
        <v>159.00688898767501</v>
      </c>
      <c r="J3092">
        <v>-0.54181105682727104</v>
      </c>
      <c r="K3092">
        <v>140.56208997863601</v>
      </c>
      <c r="L3092">
        <v>106.01392226965601</v>
      </c>
      <c r="M3092">
        <v>57.151269444277297</v>
      </c>
      <c r="N3092">
        <v>0.44912280701754298</v>
      </c>
      <c r="O3092">
        <v>18.598726114649601</v>
      </c>
      <c r="P3092">
        <v>201.923076923076</v>
      </c>
    </row>
    <row r="3093" spans="1:17" hidden="1" x14ac:dyDescent="0.3">
      <c r="A3093" t="s">
        <v>6349</v>
      </c>
      <c r="B3093" t="s">
        <v>6350</v>
      </c>
      <c r="C3093" t="str">
        <f>IFERROR(VLOOKUP(Table1[[#This Row],[Ticker]],[1]!Table2[[Symbol]:[Industry]],2,FALSE),"-")</f>
        <v>-</v>
      </c>
      <c r="E3093">
        <v>77.481719999999996</v>
      </c>
      <c r="F3093">
        <v>41.1</v>
      </c>
      <c r="G3093">
        <v>-6.8338897173037303</v>
      </c>
      <c r="H3093">
        <v>-6.8456456713400504</v>
      </c>
      <c r="I3093">
        <v>17.734403152977499</v>
      </c>
      <c r="J3093">
        <v>-5.2600227845829401</v>
      </c>
      <c r="K3093">
        <v>33.924780658681399</v>
      </c>
      <c r="L3093">
        <v>31.931655820423401</v>
      </c>
      <c r="M3093">
        <v>84.592258593676306</v>
      </c>
      <c r="N3093">
        <v>2.5041985150259398</v>
      </c>
      <c r="O3093">
        <v>8.7347931873479308</v>
      </c>
      <c r="P3093">
        <v>63.745019920318697</v>
      </c>
    </row>
    <row r="3094" spans="1:17" hidden="1" x14ac:dyDescent="0.3">
      <c r="A3094" t="s">
        <v>6351</v>
      </c>
      <c r="B3094" t="s">
        <v>6352</v>
      </c>
      <c r="C3094" t="str">
        <f>IFERROR(VLOOKUP(Table1[[#This Row],[Ticker]],[1]!Table2[[Symbol]:[Industry]],2,FALSE),"-")</f>
        <v>-</v>
      </c>
      <c r="D3094" t="s">
        <v>60</v>
      </c>
      <c r="E3094">
        <v>77.413539999999998</v>
      </c>
      <c r="F3094">
        <v>102.8</v>
      </c>
      <c r="G3094">
        <v>-31.9649298790386</v>
      </c>
      <c r="H3094">
        <v>-4.1605429011317696</v>
      </c>
      <c r="I3094">
        <v>-12.0051055537309</v>
      </c>
      <c r="J3094">
        <v>-2.0553503507666901</v>
      </c>
      <c r="K3094">
        <v>101.106559424851</v>
      </c>
      <c r="L3094">
        <v>97.751420561270706</v>
      </c>
      <c r="M3094">
        <v>47.589214174058903</v>
      </c>
      <c r="N3094">
        <v>0.94763576714558295</v>
      </c>
      <c r="O3094">
        <v>10.894941634241199</v>
      </c>
      <c r="P3094">
        <v>25.213154689403101</v>
      </c>
      <c r="Q3094">
        <v>1.1202491599811E-2</v>
      </c>
    </row>
    <row r="3095" spans="1:17" hidden="1" x14ac:dyDescent="0.3">
      <c r="A3095" t="s">
        <v>6353</v>
      </c>
      <c r="B3095" t="s">
        <v>6354</v>
      </c>
      <c r="C3095" t="str">
        <f>IFERROR(VLOOKUP(Table1[[#This Row],[Ticker]],[1]!Table2[[Symbol]:[Industry]],2,FALSE),"-")</f>
        <v>-</v>
      </c>
      <c r="E3095">
        <v>77.266571549999995</v>
      </c>
      <c r="F3095">
        <v>47.13</v>
      </c>
      <c r="G3095">
        <v>-35.061843971114001</v>
      </c>
      <c r="H3095">
        <v>13.468654105340701</v>
      </c>
      <c r="I3095">
        <v>3.2740587435669699</v>
      </c>
      <c r="J3095">
        <v>-8.6814318068554996</v>
      </c>
      <c r="K3095">
        <v>44.051962374526603</v>
      </c>
      <c r="L3095">
        <v>42.716708488936</v>
      </c>
      <c r="M3095">
        <v>58.2659397233692</v>
      </c>
      <c r="N3095">
        <v>0.43288367825202101</v>
      </c>
      <c r="O3095">
        <v>15.0010608953957</v>
      </c>
      <c r="P3095">
        <v>46.594090202177298</v>
      </c>
      <c r="Q3095">
        <v>6.4549325297084001E-2</v>
      </c>
    </row>
    <row r="3096" spans="1:17" hidden="1" x14ac:dyDescent="0.3">
      <c r="A3096" t="s">
        <v>6355</v>
      </c>
      <c r="B3096" t="s">
        <v>6356</v>
      </c>
      <c r="C3096" t="str">
        <f>IFERROR(VLOOKUP(Table1[[#This Row],[Ticker]],[1]!Table2[[Symbol]:[Industry]],2,FALSE),"-")</f>
        <v>-</v>
      </c>
      <c r="E3096">
        <v>77.248040000000003</v>
      </c>
      <c r="F3096">
        <v>38.200000000000003</v>
      </c>
      <c r="G3096">
        <v>-51.158164888988601</v>
      </c>
      <c r="H3096">
        <v>-12.1993824042701</v>
      </c>
      <c r="I3096">
        <v>-53.173655634402401</v>
      </c>
      <c r="J3096">
        <v>-7.0433409348098497</v>
      </c>
      <c r="K3096">
        <v>42.029060877796198</v>
      </c>
      <c r="L3096">
        <v>44.873906432203903</v>
      </c>
      <c r="M3096">
        <v>34.033177789900698</v>
      </c>
      <c r="N3096">
        <v>0.13161221544931301</v>
      </c>
      <c r="O3096">
        <v>79.293193717277404</v>
      </c>
      <c r="P3096">
        <v>9.1428571428571406</v>
      </c>
      <c r="Q3096">
        <v>0.11542080543562</v>
      </c>
    </row>
    <row r="3097" spans="1:17" hidden="1" x14ac:dyDescent="0.3">
      <c r="A3097" t="s">
        <v>6357</v>
      </c>
      <c r="B3097" t="s">
        <v>6358</v>
      </c>
      <c r="C3097" t="str">
        <f>IFERROR(VLOOKUP(Table1[[#This Row],[Ticker]],[1]!Table2[[Symbol]:[Industry]],2,FALSE),"-")</f>
        <v>-</v>
      </c>
      <c r="D3097" t="s">
        <v>400</v>
      </c>
      <c r="E3097">
        <v>77.057500000000005</v>
      </c>
      <c r="F3097">
        <v>6.5</v>
      </c>
      <c r="G3097">
        <v>6.7769991842828201</v>
      </c>
      <c r="H3097">
        <v>37.300371059363698</v>
      </c>
      <c r="I3097">
        <v>35.860922378425002</v>
      </c>
      <c r="J3097">
        <v>-4.0067764183843204</v>
      </c>
      <c r="K3097">
        <v>5.5824995423917203</v>
      </c>
      <c r="L3097">
        <v>4.64754590029382</v>
      </c>
      <c r="M3097">
        <v>47.157056058929903</v>
      </c>
      <c r="N3097">
        <v>1.0809971081813099</v>
      </c>
      <c r="O3097">
        <v>21.4615384615384</v>
      </c>
      <c r="P3097">
        <v>101.863354037267</v>
      </c>
      <c r="Q3097">
        <v>0.15178665171327599</v>
      </c>
    </row>
    <row r="3098" spans="1:17" hidden="1" x14ac:dyDescent="0.3">
      <c r="A3098" t="s">
        <v>6359</v>
      </c>
      <c r="B3098" t="s">
        <v>6360</v>
      </c>
      <c r="C3098" t="str">
        <f>IFERROR(VLOOKUP(Table1[[#This Row],[Ticker]],[1]!Table2[[Symbol]:[Industry]],2,FALSE),"-")</f>
        <v>-</v>
      </c>
      <c r="D3098" t="s">
        <v>732</v>
      </c>
      <c r="E3098">
        <v>77.053211959999999</v>
      </c>
      <c r="F3098">
        <v>63.12</v>
      </c>
      <c r="G3098">
        <v>31.568305566384598</v>
      </c>
      <c r="H3098">
        <v>1.11837089841733</v>
      </c>
      <c r="I3098">
        <v>7.4082611875036299</v>
      </c>
      <c r="J3098">
        <v>1.3644455599432499</v>
      </c>
      <c r="K3098">
        <v>59.1206711938935</v>
      </c>
      <c r="L3098">
        <v>52.332440906064697</v>
      </c>
      <c r="M3098">
        <v>51.880968766981397</v>
      </c>
      <c r="N3098">
        <v>1.06533436182972</v>
      </c>
      <c r="O3098">
        <v>0.76045627376426495</v>
      </c>
      <c r="P3098">
        <v>62.053915275994797</v>
      </c>
      <c r="Q3098">
        <v>6.5320406444950005E-2</v>
      </c>
    </row>
    <row r="3099" spans="1:17" hidden="1" x14ac:dyDescent="0.3">
      <c r="A3099" t="s">
        <v>6361</v>
      </c>
      <c r="B3099" t="s">
        <v>6362</v>
      </c>
      <c r="C3099" t="str">
        <f>IFERROR(VLOOKUP(Table1[[#This Row],[Ticker]],[1]!Table2[[Symbol]:[Industry]],2,FALSE),"-")</f>
        <v>-</v>
      </c>
      <c r="D3099" t="s">
        <v>124</v>
      </c>
      <c r="E3099">
        <v>76.930000000000007</v>
      </c>
      <c r="F3099">
        <v>98</v>
      </c>
      <c r="G3099">
        <v>-15.825853745514801</v>
      </c>
      <c r="H3099">
        <v>-3.5322876612260399</v>
      </c>
      <c r="I3099">
        <v>-35.0416817477264</v>
      </c>
      <c r="J3099">
        <v>6.4933870337241997</v>
      </c>
      <c r="K3099">
        <v>96.381133746176005</v>
      </c>
      <c r="L3099">
        <v>98.526328813949704</v>
      </c>
      <c r="M3099">
        <v>59.3619246267262</v>
      </c>
      <c r="N3099">
        <v>1.1243315508021301</v>
      </c>
      <c r="O3099">
        <v>45.969387755101998</v>
      </c>
      <c r="P3099">
        <v>28.947368421052602</v>
      </c>
    </row>
    <row r="3100" spans="1:17" hidden="1" x14ac:dyDescent="0.3">
      <c r="A3100" t="s">
        <v>6363</v>
      </c>
      <c r="B3100" t="s">
        <v>6364</v>
      </c>
      <c r="C3100" t="str">
        <f>IFERROR(VLOOKUP(Table1[[#This Row],[Ticker]],[1]!Table2[[Symbol]:[Industry]],2,FALSE),"-")</f>
        <v>-</v>
      </c>
      <c r="D3100" t="s">
        <v>553</v>
      </c>
      <c r="E3100">
        <v>76.845816119999995</v>
      </c>
      <c r="F3100">
        <v>45.77</v>
      </c>
      <c r="G3100">
        <v>47.389555849970399</v>
      </c>
      <c r="H3100">
        <v>-8.3772179659029593</v>
      </c>
      <c r="I3100">
        <v>-2.8295998154590798</v>
      </c>
      <c r="J3100">
        <v>-1.1157810028572399</v>
      </c>
      <c r="K3100">
        <v>45.659099339516402</v>
      </c>
      <c r="L3100">
        <v>39.3227471500973</v>
      </c>
      <c r="M3100">
        <v>39.253447311166198</v>
      </c>
      <c r="N3100">
        <v>0.41886480345140398</v>
      </c>
      <c r="O3100">
        <v>17.325759230937201</v>
      </c>
      <c r="P3100">
        <v>88.6644682605111</v>
      </c>
      <c r="Q3100">
        <v>7.7411909716717006E-2</v>
      </c>
    </row>
    <row r="3101" spans="1:17" hidden="1" x14ac:dyDescent="0.3">
      <c r="A3101" t="s">
        <v>6365</v>
      </c>
      <c r="B3101" t="s">
        <v>6366</v>
      </c>
      <c r="C3101" t="str">
        <f>IFERROR(VLOOKUP(Table1[[#This Row],[Ticker]],[1]!Table2[[Symbol]:[Industry]],2,FALSE),"-")</f>
        <v>-</v>
      </c>
      <c r="D3101" t="s">
        <v>393</v>
      </c>
      <c r="E3101">
        <v>76.468140000000005</v>
      </c>
      <c r="F3101">
        <v>63</v>
      </c>
      <c r="G3101">
        <v>-47.609821910845497</v>
      </c>
      <c r="H3101">
        <v>28.4043471325515</v>
      </c>
      <c r="I3101">
        <v>-11.9050655377245</v>
      </c>
      <c r="J3101">
        <v>-7.8956957971231496</v>
      </c>
      <c r="K3101">
        <v>58.6106804625433</v>
      </c>
      <c r="M3101">
        <v>44.353530889399998</v>
      </c>
      <c r="N3101">
        <v>1.9041183220706299</v>
      </c>
      <c r="O3101">
        <v>49.841269841269799</v>
      </c>
      <c r="P3101">
        <v>65.571616294349496</v>
      </c>
    </row>
    <row r="3102" spans="1:17" hidden="1" x14ac:dyDescent="0.3">
      <c r="A3102" t="s">
        <v>6367</v>
      </c>
      <c r="B3102" t="s">
        <v>6368</v>
      </c>
      <c r="C3102" t="str">
        <f>IFERROR(VLOOKUP(Table1[[#This Row],[Ticker]],[1]!Table2[[Symbol]:[Industry]],2,FALSE),"-")</f>
        <v>-</v>
      </c>
      <c r="D3102" t="s">
        <v>133</v>
      </c>
      <c r="E3102">
        <v>76.301957199</v>
      </c>
      <c r="F3102">
        <v>65.91</v>
      </c>
      <c r="G3102">
        <v>51.392250971278997</v>
      </c>
      <c r="H3102">
        <v>56.567612438673997</v>
      </c>
      <c r="I3102">
        <v>36.740694514226298</v>
      </c>
      <c r="J3102">
        <v>-4.44493334030384</v>
      </c>
      <c r="K3102">
        <v>58.765363757935603</v>
      </c>
      <c r="L3102">
        <v>46.550773127535301</v>
      </c>
      <c r="M3102">
        <v>41.7874978432558</v>
      </c>
      <c r="N3102">
        <v>0.49498175452793203</v>
      </c>
      <c r="O3102">
        <v>53.755120619025902</v>
      </c>
      <c r="P3102">
        <v>92.719298245613999</v>
      </c>
      <c r="Q3102">
        <v>8.3160462608607003E-2</v>
      </c>
    </row>
    <row r="3103" spans="1:17" hidden="1" x14ac:dyDescent="0.3">
      <c r="A3103" t="s">
        <v>6369</v>
      </c>
      <c r="B3103" t="s">
        <v>6370</v>
      </c>
      <c r="C3103" t="str">
        <f>IFERROR(VLOOKUP(Table1[[#This Row],[Ticker]],[1]!Table2[[Symbol]:[Industry]],2,FALSE),"-")</f>
        <v>-</v>
      </c>
      <c r="D3103" t="s">
        <v>393</v>
      </c>
      <c r="E3103">
        <v>76.284734400000005</v>
      </c>
      <c r="F3103">
        <v>123.9</v>
      </c>
      <c r="G3103">
        <v>-47.317965749062701</v>
      </c>
      <c r="H3103">
        <v>-8.1486452300375998</v>
      </c>
      <c r="I3103">
        <v>-7.0602480979169098</v>
      </c>
      <c r="J3103">
        <v>-2.00065223696302</v>
      </c>
      <c r="K3103">
        <v>130.297516193484</v>
      </c>
      <c r="L3103">
        <v>139.19933418654199</v>
      </c>
      <c r="M3103">
        <v>39.653608602612501</v>
      </c>
      <c r="N3103">
        <v>0.21473078766576101</v>
      </c>
      <c r="O3103">
        <v>89.346246973365595</v>
      </c>
      <c r="P3103">
        <v>67.432432432432407</v>
      </c>
      <c r="Q3103">
        <v>0.118508941097956</v>
      </c>
    </row>
    <row r="3104" spans="1:17" hidden="1" x14ac:dyDescent="0.3">
      <c r="A3104" t="s">
        <v>6371</v>
      </c>
      <c r="B3104" t="s">
        <v>6372</v>
      </c>
      <c r="C3104" t="str">
        <f>IFERROR(VLOOKUP(Table1[[#This Row],[Ticker]],[1]!Table2[[Symbol]:[Industry]],2,FALSE),"-")</f>
        <v>-</v>
      </c>
      <c r="D3104" t="s">
        <v>118</v>
      </c>
      <c r="E3104">
        <v>76.201999999999998</v>
      </c>
      <c r="F3104">
        <v>1905.05</v>
      </c>
      <c r="G3104">
        <v>141.13987852118899</v>
      </c>
      <c r="H3104">
        <v>-9.8300253566015297</v>
      </c>
      <c r="I3104">
        <v>-5.2598407197715504</v>
      </c>
      <c r="J3104">
        <v>-0.491035193664771</v>
      </c>
      <c r="K3104">
        <v>1872.83992508694</v>
      </c>
      <c r="L3104">
        <v>1566.3310492918899</v>
      </c>
      <c r="M3104">
        <v>48.650527950539797</v>
      </c>
      <c r="N3104">
        <v>0.23407535066302801</v>
      </c>
      <c r="O3104">
        <v>29.865357864622901</v>
      </c>
      <c r="P3104">
        <v>175.83435893723299</v>
      </c>
      <c r="Q3104">
        <v>8.6754161734811E-2</v>
      </c>
    </row>
    <row r="3105" spans="1:17" hidden="1" x14ac:dyDescent="0.3">
      <c r="A3105" t="s">
        <v>6373</v>
      </c>
      <c r="B3105" t="s">
        <v>6374</v>
      </c>
      <c r="C3105" t="str">
        <f>IFERROR(VLOOKUP(Table1[[#This Row],[Ticker]],[1]!Table2[[Symbol]:[Industry]],2,FALSE),"-")</f>
        <v>-</v>
      </c>
      <c r="E3105">
        <v>76.14</v>
      </c>
      <c r="F3105">
        <v>235</v>
      </c>
      <c r="G3105">
        <v>208.44720085448401</v>
      </c>
      <c r="H3105">
        <v>-9.9537072603419503</v>
      </c>
      <c r="I3105">
        <v>105.294273214169</v>
      </c>
      <c r="J3105">
        <v>-8.3069163029795305</v>
      </c>
      <c r="K3105">
        <v>241.13546298652901</v>
      </c>
      <c r="L3105">
        <v>167.75257875901801</v>
      </c>
      <c r="M3105">
        <v>25.248899443074698</v>
      </c>
      <c r="N3105">
        <v>0.31163859481897699</v>
      </c>
      <c r="O3105">
        <v>21.1489361702127</v>
      </c>
      <c r="P3105">
        <v>250.74626865671601</v>
      </c>
      <c r="Q3105">
        <v>0.119182102553178</v>
      </c>
    </row>
    <row r="3106" spans="1:17" hidden="1" x14ac:dyDescent="0.3">
      <c r="A3106" t="s">
        <v>6375</v>
      </c>
      <c r="B3106" t="s">
        <v>6376</v>
      </c>
      <c r="C3106" t="str">
        <f>IFERROR(VLOOKUP(Table1[[#This Row],[Ticker]],[1]!Table2[[Symbol]:[Industry]],2,FALSE),"-")</f>
        <v>-</v>
      </c>
      <c r="D3106" t="s">
        <v>413</v>
      </c>
      <c r="E3106">
        <v>76.050935999999993</v>
      </c>
      <c r="F3106">
        <v>131.05000000000001</v>
      </c>
      <c r="G3106">
        <v>195.600444455775</v>
      </c>
      <c r="H3106">
        <v>18.8210018729891</v>
      </c>
      <c r="I3106">
        <v>50.287326540074297</v>
      </c>
      <c r="J3106">
        <v>13.813706465844801</v>
      </c>
      <c r="K3106">
        <v>109.979298142779</v>
      </c>
      <c r="L3106">
        <v>86.136162572024404</v>
      </c>
      <c r="M3106">
        <v>84.7680836542104</v>
      </c>
      <c r="N3106">
        <v>0.330072810330859</v>
      </c>
      <c r="O3106">
        <v>6.1045402518122804</v>
      </c>
      <c r="P3106">
        <v>226.64506480558299</v>
      </c>
      <c r="Q3106">
        <v>7.5896994075877994E-2</v>
      </c>
    </row>
    <row r="3107" spans="1:17" hidden="1" x14ac:dyDescent="0.3">
      <c r="A3107" t="s">
        <v>6377</v>
      </c>
      <c r="B3107" t="s">
        <v>6378</v>
      </c>
      <c r="C3107" t="str">
        <f>IFERROR(VLOOKUP(Table1[[#This Row],[Ticker]],[1]!Table2[[Symbol]:[Industry]],2,FALSE),"-")</f>
        <v>-</v>
      </c>
      <c r="D3107" t="s">
        <v>1147</v>
      </c>
      <c r="E3107">
        <v>75.963579999999993</v>
      </c>
      <c r="F3107">
        <v>58.85</v>
      </c>
      <c r="G3107">
        <v>-60.885397660993299</v>
      </c>
      <c r="H3107">
        <v>4.6679017347203304</v>
      </c>
      <c r="I3107">
        <v>-49.4573531194238</v>
      </c>
      <c r="J3107">
        <v>-2.20226514018883</v>
      </c>
      <c r="K3107">
        <v>59.498945431165403</v>
      </c>
      <c r="L3107">
        <v>81.607307500573498</v>
      </c>
      <c r="M3107">
        <v>57.735730118343199</v>
      </c>
      <c r="N3107">
        <v>1.1340206185567001</v>
      </c>
      <c r="O3107">
        <v>178.58963466440099</v>
      </c>
      <c r="P3107">
        <v>22.2222222222222</v>
      </c>
    </row>
    <row r="3108" spans="1:17" hidden="1" x14ac:dyDescent="0.3">
      <c r="A3108" t="s">
        <v>6379</v>
      </c>
      <c r="B3108" t="s">
        <v>6380</v>
      </c>
      <c r="C3108" t="str">
        <f>IFERROR(VLOOKUP(Table1[[#This Row],[Ticker]],[1]!Table2[[Symbol]:[Industry]],2,FALSE),"-")</f>
        <v>-</v>
      </c>
      <c r="E3108">
        <v>75.954484574000006</v>
      </c>
      <c r="F3108">
        <v>6.01</v>
      </c>
      <c r="G3108">
        <v>-68.908532661707397</v>
      </c>
      <c r="H3108">
        <v>4.5747298763964697</v>
      </c>
      <c r="I3108">
        <v>-36.2841505050447</v>
      </c>
      <c r="J3108">
        <v>5.8048522975335803</v>
      </c>
      <c r="K3108">
        <v>5.8638093935012101</v>
      </c>
      <c r="L3108">
        <v>6.5616990452503696</v>
      </c>
      <c r="M3108">
        <v>57.875663223502301</v>
      </c>
      <c r="N3108">
        <v>1.8383500198096101</v>
      </c>
      <c r="O3108">
        <v>90.349417637271202</v>
      </c>
      <c r="P3108">
        <v>26.2605042016806</v>
      </c>
      <c r="Q3108">
        <v>8.6634371197432003E-2</v>
      </c>
    </row>
    <row r="3109" spans="1:17" hidden="1" x14ac:dyDescent="0.3">
      <c r="A3109" t="s">
        <v>6381</v>
      </c>
      <c r="B3109" t="s">
        <v>6382</v>
      </c>
      <c r="C3109" t="str">
        <f>IFERROR(VLOOKUP(Table1[[#This Row],[Ticker]],[1]!Table2[[Symbol]:[Industry]],2,FALSE),"-")</f>
        <v>-</v>
      </c>
      <c r="D3109" t="s">
        <v>21</v>
      </c>
      <c r="E3109">
        <v>75.317102000000006</v>
      </c>
      <c r="F3109">
        <v>137.44999999999999</v>
      </c>
      <c r="G3109">
        <v>-24.495819088535399</v>
      </c>
      <c r="H3109">
        <v>-14.4990952157987</v>
      </c>
      <c r="I3109">
        <v>-39.324263986334699</v>
      </c>
      <c r="J3109">
        <v>-7.1940549595648502</v>
      </c>
      <c r="K3109">
        <v>153.36030822802499</v>
      </c>
      <c r="L3109">
        <v>155.214273573963</v>
      </c>
      <c r="M3109">
        <v>22.111219311849101</v>
      </c>
      <c r="N3109">
        <v>1.5933734939758999</v>
      </c>
      <c r="O3109">
        <v>74.5361949799927</v>
      </c>
      <c r="P3109">
        <v>23.661718398560399</v>
      </c>
    </row>
    <row r="3110" spans="1:17" hidden="1" x14ac:dyDescent="0.3">
      <c r="A3110" t="s">
        <v>6383</v>
      </c>
      <c r="B3110" t="s">
        <v>6384</v>
      </c>
      <c r="C3110" t="str">
        <f>IFERROR(VLOOKUP(Table1[[#This Row],[Ticker]],[1]!Table2[[Symbol]:[Industry]],2,FALSE),"-")</f>
        <v>-</v>
      </c>
      <c r="D3110" t="s">
        <v>513</v>
      </c>
      <c r="E3110">
        <v>75.284178859999997</v>
      </c>
      <c r="F3110">
        <v>54.41</v>
      </c>
      <c r="G3110">
        <v>32.8294655409317</v>
      </c>
      <c r="H3110">
        <v>3.4499653798505201</v>
      </c>
      <c r="I3110">
        <v>-24.147792266689098</v>
      </c>
      <c r="J3110">
        <v>6.6870676604503796</v>
      </c>
      <c r="K3110">
        <v>50.601599967056501</v>
      </c>
      <c r="L3110">
        <v>47.149507148268803</v>
      </c>
      <c r="M3110">
        <v>71.389673869315999</v>
      </c>
      <c r="N3110">
        <v>1.29089085347263</v>
      </c>
      <c r="O3110">
        <v>31.225877596030099</v>
      </c>
      <c r="P3110">
        <v>77.810457516339795</v>
      </c>
      <c r="Q3110">
        <v>5.2253449081398E-2</v>
      </c>
    </row>
    <row r="3111" spans="1:17" hidden="1" x14ac:dyDescent="0.3">
      <c r="A3111" t="s">
        <v>6385</v>
      </c>
      <c r="B3111" t="s">
        <v>6386</v>
      </c>
      <c r="C3111" t="str">
        <f>IFERROR(VLOOKUP(Table1[[#This Row],[Ticker]],[1]!Table2[[Symbol]:[Industry]],2,FALSE),"-")</f>
        <v>-</v>
      </c>
      <c r="D3111" t="s">
        <v>1124</v>
      </c>
      <c r="E3111">
        <v>75.238416000000001</v>
      </c>
      <c r="F3111">
        <v>63.9</v>
      </c>
      <c r="G3111">
        <v>63.7265408178393</v>
      </c>
      <c r="H3111">
        <v>-15.6546097835481</v>
      </c>
      <c r="I3111">
        <v>-44.8188447480387</v>
      </c>
      <c r="J3111">
        <v>-4.2177690161578196</v>
      </c>
      <c r="K3111">
        <v>67.988024892328298</v>
      </c>
      <c r="L3111">
        <v>66.590279610658996</v>
      </c>
      <c r="M3111">
        <v>41.519048100036798</v>
      </c>
      <c r="N3111">
        <v>0.80887873347478301</v>
      </c>
      <c r="O3111">
        <v>54.460093896713602</v>
      </c>
      <c r="P3111">
        <v>103.39522546419001</v>
      </c>
    </row>
    <row r="3112" spans="1:17" hidden="1" x14ac:dyDescent="0.3">
      <c r="A3112" t="s">
        <v>6387</v>
      </c>
      <c r="B3112" t="s">
        <v>6388</v>
      </c>
      <c r="C3112" t="str">
        <f>IFERROR(VLOOKUP(Table1[[#This Row],[Ticker]],[1]!Table2[[Symbol]:[Industry]],2,FALSE),"-")</f>
        <v>-</v>
      </c>
      <c r="D3112" t="s">
        <v>628</v>
      </c>
      <c r="E3112">
        <v>75.215204679999999</v>
      </c>
      <c r="F3112">
        <v>109.34</v>
      </c>
      <c r="G3112">
        <v>-5.1582793327131196</v>
      </c>
      <c r="H3112">
        <v>15.8362156096033</v>
      </c>
      <c r="I3112">
        <v>2.69837205317942</v>
      </c>
      <c r="J3112">
        <v>8.1403472795113707</v>
      </c>
      <c r="K3112">
        <v>92.811889958156797</v>
      </c>
      <c r="L3112">
        <v>92.162388380665206</v>
      </c>
      <c r="M3112">
        <v>80.665100875878593</v>
      </c>
      <c r="N3112">
        <v>2.1614923897618201</v>
      </c>
      <c r="O3112">
        <v>4.9935979513444098</v>
      </c>
      <c r="P3112">
        <v>52.496513249651301</v>
      </c>
      <c r="Q3112">
        <v>-7.0939018645319998E-2</v>
      </c>
    </row>
    <row r="3113" spans="1:17" hidden="1" x14ac:dyDescent="0.3">
      <c r="A3113" t="s">
        <v>6389</v>
      </c>
      <c r="B3113" t="s">
        <v>6390</v>
      </c>
      <c r="C3113" t="str">
        <f>IFERROR(VLOOKUP(Table1[[#This Row],[Ticker]],[1]!Table2[[Symbol]:[Industry]],2,FALSE),"-")</f>
        <v>-</v>
      </c>
      <c r="E3113">
        <v>75.207999999999998</v>
      </c>
      <c r="F3113">
        <v>350</v>
      </c>
      <c r="G3113">
        <v>149.75814666140701</v>
      </c>
      <c r="H3113">
        <v>-0.49121109073771002</v>
      </c>
      <c r="I3113">
        <v>74.342947180876394</v>
      </c>
      <c r="J3113">
        <v>-1.7862559592965701</v>
      </c>
      <c r="K3113">
        <v>320.28628507354398</v>
      </c>
      <c r="L3113">
        <v>269.16546969154001</v>
      </c>
      <c r="M3113">
        <v>65.765905691832003</v>
      </c>
      <c r="N3113">
        <v>1.8929121725731799</v>
      </c>
      <c r="O3113">
        <v>15.7</v>
      </c>
      <c r="P3113">
        <v>196.610169491525</v>
      </c>
    </row>
    <row r="3114" spans="1:17" hidden="1" x14ac:dyDescent="0.3">
      <c r="A3114" t="s">
        <v>6391</v>
      </c>
      <c r="B3114" t="s">
        <v>6392</v>
      </c>
      <c r="C3114" t="str">
        <f>IFERROR(VLOOKUP(Table1[[#This Row],[Ticker]],[1]!Table2[[Symbol]:[Industry]],2,FALSE),"-")</f>
        <v>-</v>
      </c>
      <c r="D3114" t="s">
        <v>1538</v>
      </c>
      <c r="E3114">
        <v>75.042706769999995</v>
      </c>
      <c r="F3114">
        <v>73.650000000000006</v>
      </c>
      <c r="G3114">
        <v>-17.441454302463299</v>
      </c>
      <c r="H3114">
        <v>7.0390410101026202</v>
      </c>
      <c r="I3114">
        <v>-10.8208182794991</v>
      </c>
      <c r="J3114">
        <v>-1.0379532615912399</v>
      </c>
      <c r="K3114">
        <v>76.648878123539504</v>
      </c>
      <c r="L3114">
        <v>76.547484906302998</v>
      </c>
      <c r="M3114">
        <v>37.646189513825298</v>
      </c>
      <c r="N3114">
        <v>0.68106460444243699</v>
      </c>
      <c r="O3114">
        <v>90.970807875084802</v>
      </c>
      <c r="P3114">
        <v>29.7797356828193</v>
      </c>
      <c r="Q3114">
        <v>0.108467107530343</v>
      </c>
    </row>
    <row r="3115" spans="1:17" hidden="1" x14ac:dyDescent="0.3">
      <c r="A3115" t="s">
        <v>6393</v>
      </c>
      <c r="B3115" t="s">
        <v>6394</v>
      </c>
      <c r="C3115" t="str">
        <f>IFERROR(VLOOKUP(Table1[[#This Row],[Ticker]],[1]!Table2[[Symbol]:[Industry]],2,FALSE),"-")</f>
        <v>-</v>
      </c>
      <c r="D3115" t="s">
        <v>1785</v>
      </c>
      <c r="E3115">
        <v>74.996630928000002</v>
      </c>
      <c r="F3115">
        <v>0.86</v>
      </c>
      <c r="G3115">
        <v>5.9970584043420399</v>
      </c>
      <c r="H3115">
        <v>27.336843207904799</v>
      </c>
      <c r="I3115">
        <v>-28.8462420083127</v>
      </c>
      <c r="J3115">
        <v>2.73600646474942</v>
      </c>
      <c r="K3115">
        <v>0.73075837938952204</v>
      </c>
      <c r="L3115">
        <v>0.82517213805193701</v>
      </c>
      <c r="M3115">
        <v>99.317847848654395</v>
      </c>
      <c r="N3115">
        <v>0.508876558793106</v>
      </c>
      <c r="O3115">
        <v>33.720930232558104</v>
      </c>
      <c r="P3115">
        <v>72</v>
      </c>
      <c r="Q3115">
        <v>-1.23749002111E-2</v>
      </c>
    </row>
    <row r="3116" spans="1:17" hidden="1" x14ac:dyDescent="0.3">
      <c r="A3116" t="s">
        <v>6395</v>
      </c>
      <c r="B3116" t="s">
        <v>6396</v>
      </c>
      <c r="C3116" t="str">
        <f>IFERROR(VLOOKUP(Table1[[#This Row],[Ticker]],[1]!Table2[[Symbol]:[Industry]],2,FALSE),"-")</f>
        <v>-</v>
      </c>
      <c r="D3116" t="s">
        <v>732</v>
      </c>
      <c r="E3116">
        <v>74.910257103000006</v>
      </c>
      <c r="F3116">
        <v>737.63</v>
      </c>
      <c r="G3116">
        <v>33.011583039066203</v>
      </c>
      <c r="H3116">
        <v>-2.7557755127402999</v>
      </c>
      <c r="I3116">
        <v>3.3087820990732602</v>
      </c>
      <c r="J3116">
        <v>2.57820419867833E-2</v>
      </c>
      <c r="K3116">
        <v>727.76347990774104</v>
      </c>
      <c r="L3116">
        <v>652.61030725405897</v>
      </c>
      <c r="M3116">
        <v>87.496234820458398</v>
      </c>
      <c r="N3116">
        <v>0.96347830248755895</v>
      </c>
      <c r="O3116">
        <v>21.604327372802</v>
      </c>
      <c r="P3116">
        <v>72.2106786823243</v>
      </c>
      <c r="Q3116">
        <v>2.3985275242898001E-2</v>
      </c>
    </row>
    <row r="3117" spans="1:17" hidden="1" x14ac:dyDescent="0.3">
      <c r="A3117" t="s">
        <v>6397</v>
      </c>
      <c r="B3117" t="s">
        <v>6398</v>
      </c>
      <c r="C3117" t="str">
        <f>IFERROR(VLOOKUP(Table1[[#This Row],[Ticker]],[1]!Table2[[Symbol]:[Industry]],2,FALSE),"-")</f>
        <v>-</v>
      </c>
      <c r="D3117" t="s">
        <v>77</v>
      </c>
      <c r="E3117">
        <v>74.842071446999995</v>
      </c>
      <c r="F3117">
        <v>8.69</v>
      </c>
      <c r="G3117">
        <v>78.159954331943794</v>
      </c>
      <c r="H3117">
        <v>-17.6490219907263</v>
      </c>
      <c r="I3117">
        <v>7.5481241888703599</v>
      </c>
      <c r="J3117">
        <v>-6.4139282071434804</v>
      </c>
      <c r="K3117">
        <v>8.5801195846308396</v>
      </c>
      <c r="L3117">
        <v>7.0502983738682401</v>
      </c>
      <c r="M3117">
        <v>27.042551347953399</v>
      </c>
      <c r="N3117">
        <v>0.232311015041792</v>
      </c>
      <c r="O3117">
        <v>49.252013808975803</v>
      </c>
      <c r="P3117">
        <v>109.397590361445</v>
      </c>
      <c r="Q3117">
        <v>9.4851288616963E-2</v>
      </c>
    </row>
    <row r="3118" spans="1:17" hidden="1" x14ac:dyDescent="0.3">
      <c r="A3118" t="s">
        <v>6399</v>
      </c>
      <c r="B3118" t="s">
        <v>6400</v>
      </c>
      <c r="C3118" t="str">
        <f>IFERROR(VLOOKUP(Table1[[#This Row],[Ticker]],[1]!Table2[[Symbol]:[Industry]],2,FALSE),"-")</f>
        <v>-</v>
      </c>
      <c r="D3118" t="s">
        <v>43</v>
      </c>
      <c r="E3118">
        <v>74.819799697999997</v>
      </c>
      <c r="F3118">
        <v>42.49</v>
      </c>
      <c r="G3118">
        <v>-29.632590672406</v>
      </c>
      <c r="H3118">
        <v>-7.61843407295384</v>
      </c>
      <c r="I3118">
        <v>-35.721474782986803</v>
      </c>
      <c r="J3118">
        <v>-6.3883116518167302</v>
      </c>
      <c r="K3118">
        <v>43.881192545134098</v>
      </c>
      <c r="L3118">
        <v>48.9463386229638</v>
      </c>
      <c r="M3118">
        <v>49.913990973137999</v>
      </c>
      <c r="N3118">
        <v>0.80067990154541402</v>
      </c>
      <c r="O3118">
        <v>49.446928689103302</v>
      </c>
      <c r="P3118">
        <v>15.1490514905149</v>
      </c>
      <c r="Q3118">
        <v>-7.947577982798E-2</v>
      </c>
    </row>
    <row r="3119" spans="1:17" hidden="1" x14ac:dyDescent="0.3">
      <c r="A3119" t="s">
        <v>6401</v>
      </c>
      <c r="B3119" t="s">
        <v>6402</v>
      </c>
      <c r="C3119" t="str">
        <f>IFERROR(VLOOKUP(Table1[[#This Row],[Ticker]],[1]!Table2[[Symbol]:[Industry]],2,FALSE),"-")</f>
        <v>-</v>
      </c>
      <c r="D3119" t="s">
        <v>46</v>
      </c>
      <c r="E3119">
        <v>74.468995199999995</v>
      </c>
      <c r="F3119">
        <v>96</v>
      </c>
      <c r="G3119">
        <v>20.928629900330701</v>
      </c>
      <c r="H3119">
        <v>-14.7897282815475</v>
      </c>
      <c r="I3119">
        <v>38.753757991687202</v>
      </c>
      <c r="J3119">
        <v>-1.1496335612414601</v>
      </c>
      <c r="K3119">
        <v>95.073539357392406</v>
      </c>
      <c r="L3119">
        <v>72.985162091543401</v>
      </c>
      <c r="M3119">
        <v>27.229903922904299</v>
      </c>
      <c r="N3119">
        <v>0.37424242424242399</v>
      </c>
      <c r="O3119">
        <v>18.75</v>
      </c>
      <c r="P3119">
        <v>113.333333333333</v>
      </c>
    </row>
    <row r="3120" spans="1:17" hidden="1" x14ac:dyDescent="0.3">
      <c r="A3120" t="s">
        <v>6403</v>
      </c>
      <c r="B3120" t="s">
        <v>6404</v>
      </c>
      <c r="C3120" t="str">
        <f>IFERROR(VLOOKUP(Table1[[#This Row],[Ticker]],[1]!Table2[[Symbol]:[Industry]],2,FALSE),"-")</f>
        <v>-</v>
      </c>
      <c r="D3120" t="s">
        <v>21</v>
      </c>
      <c r="E3120">
        <v>74.436889800000003</v>
      </c>
      <c r="F3120">
        <v>5.88</v>
      </c>
      <c r="G3120">
        <v>183.16305030717601</v>
      </c>
      <c r="H3120">
        <v>42.274683145744703</v>
      </c>
      <c r="I3120">
        <v>84.475791889992294</v>
      </c>
      <c r="J3120">
        <v>5.6482021495307801</v>
      </c>
      <c r="K3120">
        <v>4.1141833664502903</v>
      </c>
      <c r="L3120">
        <v>2.9125338467077602</v>
      </c>
      <c r="M3120">
        <v>99.993247328345007</v>
      </c>
      <c r="N3120">
        <v>0.90465254217038304</v>
      </c>
      <c r="O3120">
        <v>0</v>
      </c>
      <c r="P3120">
        <v>267.5</v>
      </c>
      <c r="Q3120">
        <v>0.103920048715041</v>
      </c>
    </row>
    <row r="3121" spans="1:17" hidden="1" x14ac:dyDescent="0.3">
      <c r="A3121" t="s">
        <v>6405</v>
      </c>
      <c r="B3121" t="s">
        <v>6406</v>
      </c>
      <c r="C3121" t="str">
        <f>IFERROR(VLOOKUP(Table1[[#This Row],[Ticker]],[1]!Table2[[Symbol]:[Industry]],2,FALSE),"-")</f>
        <v>-</v>
      </c>
      <c r="D3121" t="s">
        <v>101</v>
      </c>
      <c r="E3121">
        <v>74.288627239999997</v>
      </c>
      <c r="F3121">
        <v>180.65</v>
      </c>
      <c r="G3121">
        <v>54.736747642784401</v>
      </c>
      <c r="H3121">
        <v>-5.9875247318477296</v>
      </c>
      <c r="I3121">
        <v>-42.237721107991199</v>
      </c>
      <c r="J3121">
        <v>4.9236958296514999</v>
      </c>
      <c r="K3121">
        <v>173.55568246914601</v>
      </c>
      <c r="L3121">
        <v>162.152925997929</v>
      </c>
      <c r="M3121">
        <v>59.1121627371828</v>
      </c>
      <c r="N3121">
        <v>1.31770907944875</v>
      </c>
      <c r="O3121">
        <v>71.768613340714097</v>
      </c>
      <c r="P3121">
        <v>86.237113402061794</v>
      </c>
      <c r="Q3121">
        <v>1.5349480666924001E-2</v>
      </c>
    </row>
    <row r="3122" spans="1:17" hidden="1" x14ac:dyDescent="0.3">
      <c r="A3122" t="s">
        <v>6407</v>
      </c>
      <c r="B3122" t="s">
        <v>6408</v>
      </c>
      <c r="C3122" t="str">
        <f>IFERROR(VLOOKUP(Table1[[#This Row],[Ticker]],[1]!Table2[[Symbol]:[Industry]],2,FALSE),"-")</f>
        <v>-</v>
      </c>
      <c r="D3122" t="s">
        <v>1656</v>
      </c>
      <c r="E3122">
        <v>74.215319454999999</v>
      </c>
      <c r="F3122">
        <v>6157.05</v>
      </c>
      <c r="G3122">
        <v>-9.8762541756649203</v>
      </c>
      <c r="H3122">
        <v>-7.7453625650514599</v>
      </c>
      <c r="I3122">
        <v>-3.8133760419451201</v>
      </c>
      <c r="J3122">
        <v>-5.8814061476102797</v>
      </c>
      <c r="K3122">
        <v>6332.1718190429601</v>
      </c>
      <c r="L3122">
        <v>5957.3157063762501</v>
      </c>
      <c r="M3122">
        <v>54.002539861815002</v>
      </c>
      <c r="N3122">
        <v>1.23486502580389</v>
      </c>
      <c r="O3122">
        <v>7.8600953378647098</v>
      </c>
      <c r="P3122">
        <v>23.017982017982</v>
      </c>
      <c r="Q3122">
        <v>-2.6802431944266999E-2</v>
      </c>
    </row>
    <row r="3123" spans="1:17" hidden="1" x14ac:dyDescent="0.3">
      <c r="A3123" t="s">
        <v>6409</v>
      </c>
      <c r="B3123" t="s">
        <v>6410</v>
      </c>
      <c r="C3123" t="str">
        <f>IFERROR(VLOOKUP(Table1[[#This Row],[Ticker]],[1]!Table2[[Symbol]:[Industry]],2,FALSE),"-")</f>
        <v>-</v>
      </c>
      <c r="D3123" t="s">
        <v>1147</v>
      </c>
      <c r="E3123">
        <v>74.084854472999993</v>
      </c>
      <c r="F3123">
        <v>0.81</v>
      </c>
      <c r="G3123">
        <v>49.776322618388797</v>
      </c>
      <c r="H3123">
        <v>-10.409131747372401</v>
      </c>
      <c r="I3123">
        <v>-19.552124361253899</v>
      </c>
      <c r="J3123">
        <v>-0.93644235537870801</v>
      </c>
      <c r="K3123">
        <v>0.80534344109908995</v>
      </c>
      <c r="L3123">
        <v>0.74875343371505199</v>
      </c>
      <c r="M3123">
        <v>49.374245747970903</v>
      </c>
      <c r="N3123">
        <v>0.93893009637094704</v>
      </c>
      <c r="O3123">
        <v>48.148148148148103</v>
      </c>
      <c r="P3123">
        <v>102.49999999999901</v>
      </c>
      <c r="Q3123">
        <v>-2.7998317434930999E-2</v>
      </c>
    </row>
    <row r="3124" spans="1:17" hidden="1" x14ac:dyDescent="0.3">
      <c r="A3124" t="s">
        <v>6411</v>
      </c>
      <c r="B3124" t="s">
        <v>6412</v>
      </c>
      <c r="C3124" t="str">
        <f>IFERROR(VLOOKUP(Table1[[#This Row],[Ticker]],[1]!Table2[[Symbol]:[Industry]],2,FALSE),"-")</f>
        <v>-</v>
      </c>
      <c r="D3124" t="s">
        <v>258</v>
      </c>
      <c r="E3124">
        <v>73.955416999999997</v>
      </c>
      <c r="F3124">
        <v>212.65</v>
      </c>
      <c r="G3124">
        <v>-4.93506312709453</v>
      </c>
      <c r="H3124">
        <v>-9.3019527787172507</v>
      </c>
      <c r="I3124">
        <v>-10.835481431154401</v>
      </c>
      <c r="J3124">
        <v>-0.39177842492902099</v>
      </c>
      <c r="K3124">
        <v>215.64882711418301</v>
      </c>
      <c r="L3124">
        <v>199.608125379662</v>
      </c>
      <c r="M3124">
        <v>41.255403808356803</v>
      </c>
      <c r="N3124">
        <v>0.55848980583387098</v>
      </c>
      <c r="O3124">
        <v>25.934634375734699</v>
      </c>
      <c r="P3124">
        <v>45.005114217524699</v>
      </c>
      <c r="Q3124">
        <v>8.9970516111498006E-2</v>
      </c>
    </row>
    <row r="3125" spans="1:17" hidden="1" x14ac:dyDescent="0.3">
      <c r="A3125" t="s">
        <v>6413</v>
      </c>
      <c r="B3125" t="s">
        <v>6414</v>
      </c>
      <c r="C3125" t="str">
        <f>IFERROR(VLOOKUP(Table1[[#This Row],[Ticker]],[1]!Table2[[Symbol]:[Industry]],2,FALSE),"-")</f>
        <v>-</v>
      </c>
      <c r="D3125" t="s">
        <v>21</v>
      </c>
      <c r="E3125">
        <v>73.935696577999906</v>
      </c>
      <c r="F3125">
        <v>17.53</v>
      </c>
      <c r="G3125">
        <v>9.4489762724703397</v>
      </c>
      <c r="H3125">
        <v>-10.594191274853801</v>
      </c>
      <c r="I3125">
        <v>-18.5275606896314</v>
      </c>
      <c r="J3125">
        <v>-7.6076705455942397</v>
      </c>
      <c r="K3125">
        <v>18.181367931780599</v>
      </c>
      <c r="L3125">
        <v>17.564997011960401</v>
      </c>
      <c r="M3125">
        <v>48.817480459823102</v>
      </c>
      <c r="N3125">
        <v>0.71931874753045999</v>
      </c>
      <c r="O3125">
        <v>42.287826737961602</v>
      </c>
      <c r="P3125">
        <v>42.7816589780182</v>
      </c>
      <c r="Q3125">
        <v>9.6124909950591003E-2</v>
      </c>
    </row>
    <row r="3126" spans="1:17" hidden="1" x14ac:dyDescent="0.3">
      <c r="A3126" t="s">
        <v>6415</v>
      </c>
      <c r="B3126" t="s">
        <v>6416</v>
      </c>
      <c r="C3126" t="str">
        <f>IFERROR(VLOOKUP(Table1[[#This Row],[Ticker]],[1]!Table2[[Symbol]:[Industry]],2,FALSE),"-")</f>
        <v>-</v>
      </c>
      <c r="D3126" t="s">
        <v>628</v>
      </c>
      <c r="E3126">
        <v>73.818164999999993</v>
      </c>
      <c r="F3126">
        <v>42.95</v>
      </c>
      <c r="G3126">
        <v>-39.542957135673397</v>
      </c>
      <c r="H3126">
        <v>12.3896149108619</v>
      </c>
      <c r="I3126">
        <v>-28.0785652406359</v>
      </c>
      <c r="J3126">
        <v>0.76476782684413402</v>
      </c>
      <c r="K3126">
        <v>44.794460200769997</v>
      </c>
      <c r="M3126">
        <v>35.823288444259198</v>
      </c>
      <c r="N3126">
        <v>0.15146831530139099</v>
      </c>
      <c r="O3126">
        <v>35.972060535506301</v>
      </c>
      <c r="P3126">
        <v>20.985915492957702</v>
      </c>
    </row>
    <row r="3127" spans="1:17" hidden="1" x14ac:dyDescent="0.3">
      <c r="A3127" t="s">
        <v>6417</v>
      </c>
      <c r="B3127" t="s">
        <v>6418</v>
      </c>
      <c r="C3127" t="str">
        <f>IFERROR(VLOOKUP(Table1[[#This Row],[Ticker]],[1]!Table2[[Symbol]:[Industry]],2,FALSE),"-")</f>
        <v>-</v>
      </c>
      <c r="D3127" t="s">
        <v>471</v>
      </c>
      <c r="E3127">
        <v>73.671480000000003</v>
      </c>
      <c r="F3127">
        <v>54.33</v>
      </c>
      <c r="G3127">
        <v>-1.5574766128795201</v>
      </c>
      <c r="H3127">
        <v>5.1433831724994796</v>
      </c>
      <c r="I3127">
        <v>-16.954350116420802</v>
      </c>
      <c r="J3127">
        <v>5.1614102569773301</v>
      </c>
      <c r="K3127">
        <v>48.4306106916601</v>
      </c>
      <c r="L3127">
        <v>49.385418142301504</v>
      </c>
      <c r="M3127">
        <v>79.545145371179103</v>
      </c>
      <c r="N3127">
        <v>1.8008684250892</v>
      </c>
      <c r="O3127">
        <v>39.5177618258788</v>
      </c>
      <c r="P3127">
        <v>29.976076555023901</v>
      </c>
      <c r="Q3127">
        <v>3.8267065023588002E-2</v>
      </c>
    </row>
    <row r="3128" spans="1:17" hidden="1" x14ac:dyDescent="0.3">
      <c r="A3128" t="s">
        <v>6419</v>
      </c>
      <c r="B3128" t="s">
        <v>6420</v>
      </c>
      <c r="C3128" t="str">
        <f>IFERROR(VLOOKUP(Table1[[#This Row],[Ticker]],[1]!Table2[[Symbol]:[Industry]],2,FALSE),"-")</f>
        <v>-</v>
      </c>
      <c r="D3128" t="s">
        <v>978</v>
      </c>
      <c r="E3128">
        <v>73.599063999999998</v>
      </c>
      <c r="F3128">
        <v>22.82</v>
      </c>
      <c r="G3128">
        <v>-53.5195653228079</v>
      </c>
      <c r="H3128">
        <v>-7.1551089990666403</v>
      </c>
      <c r="I3128">
        <v>-45.589792842910597</v>
      </c>
      <c r="J3128">
        <v>-0.85091378883748103</v>
      </c>
      <c r="K3128">
        <v>23.077389578201998</v>
      </c>
      <c r="M3128">
        <v>60.097463976042803</v>
      </c>
      <c r="N3128">
        <v>1.7721874048102</v>
      </c>
      <c r="O3128">
        <v>74.846625766871099</v>
      </c>
      <c r="P3128">
        <v>18.2383419689119</v>
      </c>
    </row>
    <row r="3129" spans="1:17" hidden="1" x14ac:dyDescent="0.3">
      <c r="A3129" t="s">
        <v>6421</v>
      </c>
      <c r="B3129" t="s">
        <v>6422</v>
      </c>
      <c r="C3129" t="str">
        <f>IFERROR(VLOOKUP(Table1[[#This Row],[Ticker]],[1]!Table2[[Symbol]:[Industry]],2,FALSE),"-")</f>
        <v>-</v>
      </c>
      <c r="D3129" t="s">
        <v>1152</v>
      </c>
      <c r="E3129">
        <v>73.590400000000002</v>
      </c>
      <c r="F3129">
        <v>64</v>
      </c>
      <c r="G3129">
        <v>-23.084827451737301</v>
      </c>
      <c r="H3129">
        <v>6.8059178226105104</v>
      </c>
      <c r="I3129">
        <v>-8.1795753416460695</v>
      </c>
      <c r="J3129">
        <v>5.4701486529146104</v>
      </c>
      <c r="K3129">
        <v>58.6676459801619</v>
      </c>
      <c r="L3129">
        <v>59.388019289551799</v>
      </c>
      <c r="M3129">
        <v>76.454925298151807</v>
      </c>
      <c r="N3129">
        <v>2.1352409638554199</v>
      </c>
      <c r="O3129">
        <v>15.625</v>
      </c>
      <c r="P3129">
        <v>29.949238578680099</v>
      </c>
    </row>
    <row r="3130" spans="1:17" hidden="1" x14ac:dyDescent="0.3">
      <c r="A3130" t="s">
        <v>6423</v>
      </c>
      <c r="B3130" t="s">
        <v>6424</v>
      </c>
      <c r="C3130" t="str">
        <f>IFERROR(VLOOKUP(Table1[[#This Row],[Ticker]],[1]!Table2[[Symbol]:[Industry]],2,FALSE),"-")</f>
        <v>-</v>
      </c>
      <c r="D3130" t="s">
        <v>548</v>
      </c>
      <c r="E3130">
        <v>73.475494299999994</v>
      </c>
      <c r="F3130">
        <v>10.37</v>
      </c>
      <c r="G3130">
        <v>-5.0240841957479301</v>
      </c>
      <c r="H3130">
        <v>-3.1439260228644099</v>
      </c>
      <c r="I3130">
        <v>-26.740889416978799</v>
      </c>
      <c r="J3130">
        <v>-9.07726514018883</v>
      </c>
      <c r="K3130">
        <v>10.8397201656263</v>
      </c>
      <c r="L3130">
        <v>10.921984724499501</v>
      </c>
      <c r="M3130">
        <v>43.712730778768702</v>
      </c>
      <c r="N3130">
        <v>0.84513253451702197</v>
      </c>
      <c r="O3130">
        <v>37.512054001928597</v>
      </c>
      <c r="P3130">
        <v>33.634020618556598</v>
      </c>
      <c r="Q3130">
        <v>6.3102972475604993E-2</v>
      </c>
    </row>
    <row r="3131" spans="1:17" hidden="1" x14ac:dyDescent="0.3">
      <c r="A3131" t="s">
        <v>6425</v>
      </c>
      <c r="B3131" t="s">
        <v>6426</v>
      </c>
      <c r="C3131" t="str">
        <f>IFERROR(VLOOKUP(Table1[[#This Row],[Ticker]],[1]!Table2[[Symbol]:[Industry]],2,FALSE),"-")</f>
        <v>-</v>
      </c>
      <c r="D3131" t="s">
        <v>843</v>
      </c>
      <c r="E3131">
        <v>73.464029999999994</v>
      </c>
      <c r="F3131">
        <v>72.3</v>
      </c>
      <c r="G3131">
        <v>-58.929459625624197</v>
      </c>
      <c r="H3131">
        <v>-9.3139665086943602</v>
      </c>
      <c r="I3131">
        <v>-11.7813809961958</v>
      </c>
      <c r="J3131">
        <v>-2.7860038476245501</v>
      </c>
      <c r="K3131">
        <v>75.2957144960845</v>
      </c>
      <c r="L3131">
        <v>73.435312324630004</v>
      </c>
      <c r="M3131">
        <v>40.987007434552702</v>
      </c>
      <c r="N3131">
        <v>0.66659644481518399</v>
      </c>
      <c r="O3131">
        <v>58.644536652835399</v>
      </c>
      <c r="P3131">
        <v>24.9783923941227</v>
      </c>
      <c r="Q3131">
        <v>0.13700301481371899</v>
      </c>
    </row>
    <row r="3132" spans="1:17" hidden="1" x14ac:dyDescent="0.3">
      <c r="A3132" t="s">
        <v>6427</v>
      </c>
      <c r="B3132" t="s">
        <v>6428</v>
      </c>
      <c r="C3132" t="str">
        <f>IFERROR(VLOOKUP(Table1[[#This Row],[Ticker]],[1]!Table2[[Symbol]:[Industry]],2,FALSE),"-")</f>
        <v>-</v>
      </c>
      <c r="D3132" t="s">
        <v>413</v>
      </c>
      <c r="E3132">
        <v>73.307883000000004</v>
      </c>
      <c r="F3132">
        <v>36.25</v>
      </c>
      <c r="G3132">
        <v>34.1586002710632</v>
      </c>
      <c r="H3132">
        <v>0.73309032740444202</v>
      </c>
      <c r="I3132">
        <v>-8.5412566710693394</v>
      </c>
      <c r="J3132">
        <v>5.4333480673583203</v>
      </c>
      <c r="K3132">
        <v>33.968622810129503</v>
      </c>
      <c r="L3132">
        <v>30.955728780928499</v>
      </c>
      <c r="M3132">
        <v>27.071967311283601</v>
      </c>
      <c r="N3132">
        <v>0.95863169364881695</v>
      </c>
      <c r="O3132">
        <v>8.1103448275861894</v>
      </c>
      <c r="P3132">
        <v>98.087431693989004</v>
      </c>
      <c r="Q3132">
        <v>9.4669027237661005E-2</v>
      </c>
    </row>
    <row r="3133" spans="1:17" hidden="1" x14ac:dyDescent="0.3">
      <c r="A3133" t="s">
        <v>6429</v>
      </c>
      <c r="B3133" t="s">
        <v>6430</v>
      </c>
      <c r="C3133" t="str">
        <f>IFERROR(VLOOKUP(Table1[[#This Row],[Ticker]],[1]!Table2[[Symbol]:[Industry]],2,FALSE),"-")</f>
        <v>-</v>
      </c>
      <c r="E3133">
        <v>73.106710711999995</v>
      </c>
      <c r="F3133">
        <v>53.41</v>
      </c>
      <c r="G3133">
        <v>-5.9907420358125298</v>
      </c>
      <c r="H3133">
        <v>1.47219259134581</v>
      </c>
      <c r="I3133">
        <v>-17.0257291877999</v>
      </c>
      <c r="J3133">
        <v>-12.087511041828099</v>
      </c>
      <c r="K3133">
        <v>53.4471933941226</v>
      </c>
      <c r="L3133">
        <v>49.459938025589601</v>
      </c>
      <c r="M3133">
        <v>34.754207060922496</v>
      </c>
      <c r="N3133">
        <v>0.68992832893247802</v>
      </c>
      <c r="O3133">
        <v>23.5349185545778</v>
      </c>
      <c r="P3133">
        <v>50.450704225352098</v>
      </c>
    </row>
    <row r="3134" spans="1:17" hidden="1" x14ac:dyDescent="0.3">
      <c r="A3134" t="s">
        <v>6431</v>
      </c>
      <c r="B3134" t="s">
        <v>6432</v>
      </c>
      <c r="C3134" t="str">
        <f>IFERROR(VLOOKUP(Table1[[#This Row],[Ticker]],[1]!Table2[[Symbol]:[Industry]],2,FALSE),"-")</f>
        <v>-</v>
      </c>
      <c r="D3134" t="s">
        <v>628</v>
      </c>
      <c r="E3134">
        <v>73.065499595999995</v>
      </c>
      <c r="F3134">
        <v>48.76</v>
      </c>
      <c r="G3134">
        <v>5.0825215803468504</v>
      </c>
      <c r="H3134">
        <v>-11.584998003093</v>
      </c>
      <c r="I3134">
        <v>9.95382840022003E-2</v>
      </c>
      <c r="J3134">
        <v>-4.8624055956048799</v>
      </c>
      <c r="K3134">
        <v>44.312564076694798</v>
      </c>
      <c r="L3134">
        <v>42.807950840080302</v>
      </c>
      <c r="M3134">
        <v>72.549452620846196</v>
      </c>
      <c r="N3134">
        <v>1.2766587814914501</v>
      </c>
      <c r="O3134">
        <v>33.285479901558602</v>
      </c>
      <c r="P3134">
        <v>47.623372691492499</v>
      </c>
      <c r="Q3134">
        <v>3.1730304295646002E-2</v>
      </c>
    </row>
    <row r="3135" spans="1:17" hidden="1" x14ac:dyDescent="0.3">
      <c r="A3135" t="s">
        <v>6433</v>
      </c>
      <c r="B3135" t="s">
        <v>6434</v>
      </c>
      <c r="C3135" t="str">
        <f>IFERROR(VLOOKUP(Table1[[#This Row],[Ticker]],[1]!Table2[[Symbol]:[Industry]],2,FALSE),"-")</f>
        <v>-</v>
      </c>
      <c r="D3135" t="s">
        <v>513</v>
      </c>
      <c r="E3135">
        <v>73.061599999999999</v>
      </c>
      <c r="F3135">
        <v>135.5</v>
      </c>
      <c r="G3135">
        <v>86.4052216696481</v>
      </c>
      <c r="H3135">
        <v>7.8176124386740504</v>
      </c>
      <c r="I3135">
        <v>57.326566123834603</v>
      </c>
      <c r="J3135">
        <v>8.3567410709912799</v>
      </c>
      <c r="K3135">
        <v>118.799620390162</v>
      </c>
      <c r="L3135">
        <v>101.575764772368</v>
      </c>
      <c r="M3135">
        <v>86.348441392410805</v>
      </c>
      <c r="N3135">
        <v>1.1843395122738301</v>
      </c>
      <c r="O3135">
        <v>24.354243542435398</v>
      </c>
      <c r="P3135">
        <v>172.96535052377101</v>
      </c>
      <c r="Q3135">
        <v>0.116465673362768</v>
      </c>
    </row>
    <row r="3136" spans="1:17" hidden="1" x14ac:dyDescent="0.3">
      <c r="A3136" t="s">
        <v>6435</v>
      </c>
      <c r="B3136" t="s">
        <v>6436</v>
      </c>
      <c r="C3136" t="str">
        <f>IFERROR(VLOOKUP(Table1[[#This Row],[Ticker]],[1]!Table2[[Symbol]:[Industry]],2,FALSE),"-")</f>
        <v>-</v>
      </c>
      <c r="D3136" t="s">
        <v>413</v>
      </c>
      <c r="E3136">
        <v>72.920736000000005</v>
      </c>
      <c r="F3136">
        <v>13.44</v>
      </c>
      <c r="G3136">
        <v>57.295923473698899</v>
      </c>
      <c r="H3136">
        <v>20.909024451318899</v>
      </c>
      <c r="I3136">
        <v>8.3434921805048496</v>
      </c>
      <c r="J3136">
        <v>33.742435320640602</v>
      </c>
      <c r="K3136">
        <v>9.3547743818782099</v>
      </c>
      <c r="L3136">
        <v>9.3910965159828308</v>
      </c>
      <c r="M3136">
        <v>90.194126406509895</v>
      </c>
      <c r="N3136">
        <v>3.34520350291867</v>
      </c>
      <c r="O3136">
        <v>2.6041666666666701</v>
      </c>
      <c r="P3136">
        <v>98.522895125553902</v>
      </c>
      <c r="Q3136">
        <v>7.3584632729393001E-2</v>
      </c>
    </row>
    <row r="3137" spans="1:17" hidden="1" x14ac:dyDescent="0.3">
      <c r="A3137" t="s">
        <v>6437</v>
      </c>
      <c r="B3137" t="s">
        <v>6438</v>
      </c>
      <c r="C3137" t="str">
        <f>IFERROR(VLOOKUP(Table1[[#This Row],[Ticker]],[1]!Table2[[Symbol]:[Industry]],2,FALSE),"-")</f>
        <v>-</v>
      </c>
      <c r="D3137" t="s">
        <v>628</v>
      </c>
      <c r="E3137">
        <v>72.897084000000007</v>
      </c>
      <c r="F3137">
        <v>2.4300000000000002</v>
      </c>
      <c r="G3137">
        <v>-90.310633903350194</v>
      </c>
      <c r="H3137">
        <v>-8.3196056064387403</v>
      </c>
      <c r="I3137">
        <v>-57.103667750886899</v>
      </c>
      <c r="J3137">
        <v>5.9173929794692803</v>
      </c>
      <c r="K3137">
        <v>2.5349926101364599</v>
      </c>
      <c r="L3137">
        <v>3.4569527447250601</v>
      </c>
      <c r="M3137">
        <v>47.572298473235698</v>
      </c>
      <c r="N3137">
        <v>2.28365435813051</v>
      </c>
      <c r="O3137">
        <v>191.49519890260601</v>
      </c>
      <c r="P3137">
        <v>14.622641509433899</v>
      </c>
      <c r="Q3137">
        <v>-7.2292470065865005E-2</v>
      </c>
    </row>
    <row r="3138" spans="1:17" hidden="1" x14ac:dyDescent="0.3">
      <c r="A3138" t="s">
        <v>6439</v>
      </c>
      <c r="B3138" t="s">
        <v>6440</v>
      </c>
      <c r="C3138" t="str">
        <f>IFERROR(VLOOKUP(Table1[[#This Row],[Ticker]],[1]!Table2[[Symbol]:[Industry]],2,FALSE),"-")</f>
        <v>-</v>
      </c>
      <c r="E3138">
        <v>72.646786520000006</v>
      </c>
      <c r="F3138">
        <v>83.93</v>
      </c>
      <c r="G3138">
        <v>-49.815920086361501</v>
      </c>
      <c r="H3138">
        <v>8.72977460083621</v>
      </c>
      <c r="I3138">
        <v>-38.351528191324</v>
      </c>
      <c r="J3138">
        <v>12.486141658208201</v>
      </c>
      <c r="K3138">
        <v>80.137022246809195</v>
      </c>
      <c r="M3138">
        <v>62.613424450247798</v>
      </c>
      <c r="O3138">
        <v>44.120100083402797</v>
      </c>
      <c r="P3138">
        <v>45.7118055555555</v>
      </c>
    </row>
    <row r="3139" spans="1:17" hidden="1" x14ac:dyDescent="0.3">
      <c r="A3139" t="s">
        <v>6441</v>
      </c>
      <c r="B3139" t="s">
        <v>6442</v>
      </c>
      <c r="C3139" t="str">
        <f>IFERROR(VLOOKUP(Table1[[#This Row],[Ticker]],[1]!Table2[[Symbol]:[Industry]],2,FALSE),"-")</f>
        <v>-</v>
      </c>
      <c r="D3139" t="s">
        <v>68</v>
      </c>
      <c r="E3139">
        <v>72.577699584000001</v>
      </c>
      <c r="F3139">
        <v>22.84</v>
      </c>
      <c r="G3139">
        <v>-47.822661394759102</v>
      </c>
      <c r="H3139">
        <v>0.76966876410989504</v>
      </c>
      <c r="I3139">
        <v>-17.447521326009898</v>
      </c>
      <c r="J3139">
        <v>-0.36740275486774299</v>
      </c>
      <c r="K3139">
        <v>22.0070829771939</v>
      </c>
      <c r="L3139">
        <v>22.9157362150656</v>
      </c>
      <c r="M3139">
        <v>54.684144688349697</v>
      </c>
      <c r="N3139">
        <v>1.71006415763141</v>
      </c>
      <c r="O3139">
        <v>42.732049036777497</v>
      </c>
      <c r="P3139">
        <v>29.772727272727199</v>
      </c>
      <c r="Q3139">
        <v>6.5075343015409001E-2</v>
      </c>
    </row>
    <row r="3140" spans="1:17" hidden="1" x14ac:dyDescent="0.3">
      <c r="A3140" t="s">
        <v>6443</v>
      </c>
      <c r="B3140" t="s">
        <v>6444</v>
      </c>
      <c r="C3140" t="str">
        <f>IFERROR(VLOOKUP(Table1[[#This Row],[Ticker]],[1]!Table2[[Symbol]:[Industry]],2,FALSE),"-")</f>
        <v>-</v>
      </c>
      <c r="D3140" t="s">
        <v>186</v>
      </c>
      <c r="E3140">
        <v>72.274310459999995</v>
      </c>
      <c r="F3140">
        <v>35.47</v>
      </c>
      <c r="G3140">
        <v>20.320205286397499</v>
      </c>
      <c r="H3140">
        <v>-7.9885540970682696</v>
      </c>
      <c r="I3140">
        <v>1.52514906780274</v>
      </c>
      <c r="J3140">
        <v>0.38709596310416</v>
      </c>
      <c r="K3140">
        <v>33.1858477307835</v>
      </c>
      <c r="L3140">
        <v>30.512449936905298</v>
      </c>
      <c r="M3140">
        <v>43.3480462844337</v>
      </c>
      <c r="N3140">
        <v>0.57060701003610403</v>
      </c>
      <c r="O3140">
        <v>18.409923879334599</v>
      </c>
      <c r="P3140">
        <v>73.024390243902403</v>
      </c>
      <c r="Q3140">
        <v>1.3498651962456001E-2</v>
      </c>
    </row>
    <row r="3141" spans="1:17" hidden="1" x14ac:dyDescent="0.3">
      <c r="A3141" t="s">
        <v>6445</v>
      </c>
      <c r="B3141" t="s">
        <v>6446</v>
      </c>
      <c r="C3141" t="str">
        <f>IFERROR(VLOOKUP(Table1[[#This Row],[Ticker]],[1]!Table2[[Symbol]:[Industry]],2,FALSE),"-")</f>
        <v>-</v>
      </c>
      <c r="D3141" t="s">
        <v>1545</v>
      </c>
      <c r="E3141">
        <v>72.272723052000003</v>
      </c>
      <c r="F3141">
        <v>6.14</v>
      </c>
      <c r="G3141">
        <v>81.824959316988696</v>
      </c>
      <c r="H3141">
        <v>15.9553675407148</v>
      </c>
      <c r="I3141">
        <v>-5.2033848654555896</v>
      </c>
      <c r="J3141">
        <v>8.1750933503771996</v>
      </c>
      <c r="K3141">
        <v>5.1391498430878402</v>
      </c>
      <c r="L3141">
        <v>4.6942031357788796</v>
      </c>
      <c r="M3141">
        <v>78.910217135481204</v>
      </c>
      <c r="N3141">
        <v>1.41502716037665</v>
      </c>
      <c r="O3141">
        <v>10.7491856677524</v>
      </c>
      <c r="P3141">
        <v>123.272727272727</v>
      </c>
      <c r="Q3141">
        <v>7.8989492538837996E-2</v>
      </c>
    </row>
    <row r="3142" spans="1:17" hidden="1" x14ac:dyDescent="0.3">
      <c r="A3142" t="s">
        <v>6447</v>
      </c>
      <c r="B3142" t="s">
        <v>6448</v>
      </c>
      <c r="C3142" t="str">
        <f>IFERROR(VLOOKUP(Table1[[#This Row],[Ticker]],[1]!Table2[[Symbol]:[Industry]],2,FALSE),"-")</f>
        <v>-</v>
      </c>
      <c r="D3142" t="s">
        <v>416</v>
      </c>
      <c r="E3142">
        <v>72.245249999999999</v>
      </c>
      <c r="F3142">
        <v>76.45</v>
      </c>
      <c r="G3142">
        <v>-33.192485304081004</v>
      </c>
      <c r="H3142">
        <v>7.2059103110144704</v>
      </c>
      <c r="I3142">
        <v>-18.6827199957341</v>
      </c>
      <c r="J3142">
        <v>-11.399005535997899</v>
      </c>
      <c r="K3142">
        <v>76.198026017508397</v>
      </c>
      <c r="L3142">
        <v>69.496557166413496</v>
      </c>
      <c r="M3142">
        <v>34.706195718525201</v>
      </c>
      <c r="N3142">
        <v>0.74949494949494899</v>
      </c>
      <c r="O3142">
        <v>18.2472204054937</v>
      </c>
      <c r="P3142">
        <v>41.574074074073998</v>
      </c>
      <c r="Q3142">
        <v>8.6640175021546001E-2</v>
      </c>
    </row>
    <row r="3143" spans="1:17" hidden="1" x14ac:dyDescent="0.3">
      <c r="A3143" t="s">
        <v>6449</v>
      </c>
      <c r="B3143" t="s">
        <v>6450</v>
      </c>
      <c r="C3143" t="str">
        <f>IFERROR(VLOOKUP(Table1[[#This Row],[Ticker]],[1]!Table2[[Symbol]:[Industry]],2,FALSE),"-")</f>
        <v>-</v>
      </c>
      <c r="D3143" t="s">
        <v>21</v>
      </c>
      <c r="E3143">
        <v>72.076359999999994</v>
      </c>
      <c r="F3143">
        <v>30.95</v>
      </c>
      <c r="G3143">
        <v>-52.707780157809196</v>
      </c>
      <c r="H3143">
        <v>-6.6019596690913902</v>
      </c>
      <c r="I3143">
        <v>-23.006479397036699</v>
      </c>
      <c r="J3143">
        <v>-0.70724852889315704</v>
      </c>
      <c r="K3143">
        <v>30.7088650807165</v>
      </c>
      <c r="L3143">
        <v>34.013285449856802</v>
      </c>
      <c r="M3143">
        <v>56.472465307597197</v>
      </c>
      <c r="N3143">
        <v>0.36015058561070801</v>
      </c>
      <c r="O3143">
        <v>77.705977382875602</v>
      </c>
      <c r="P3143">
        <v>21.135029354207401</v>
      </c>
    </row>
    <row r="3144" spans="1:17" hidden="1" x14ac:dyDescent="0.3">
      <c r="A3144" t="s">
        <v>6451</v>
      </c>
      <c r="B3144" t="s">
        <v>6452</v>
      </c>
      <c r="C3144" t="str">
        <f>IFERROR(VLOOKUP(Table1[[#This Row],[Ticker]],[1]!Table2[[Symbol]:[Industry]],2,FALSE),"-")</f>
        <v>-</v>
      </c>
      <c r="E3144">
        <v>71.937399999999997</v>
      </c>
      <c r="F3144">
        <v>229.1</v>
      </c>
      <c r="G3144">
        <v>501.36059897336202</v>
      </c>
      <c r="H3144">
        <v>44.753628269808601</v>
      </c>
      <c r="I3144">
        <v>354.71719312183598</v>
      </c>
      <c r="J3144">
        <v>6.0106443010443096</v>
      </c>
      <c r="K3144">
        <v>156.17978287296901</v>
      </c>
      <c r="L3144">
        <v>102.38329401525699</v>
      </c>
      <c r="M3144">
        <v>99.996937820359804</v>
      </c>
      <c r="N3144">
        <v>1.3073951997934401</v>
      </c>
      <c r="O3144">
        <v>0</v>
      </c>
      <c r="P3144">
        <v>561.18326118326104</v>
      </c>
    </row>
    <row r="3145" spans="1:17" hidden="1" x14ac:dyDescent="0.3">
      <c r="A3145" t="s">
        <v>6453</v>
      </c>
      <c r="B3145" t="s">
        <v>6454</v>
      </c>
      <c r="C3145" t="str">
        <f>IFERROR(VLOOKUP(Table1[[#This Row],[Ticker]],[1]!Table2[[Symbol]:[Industry]],2,FALSE),"-")</f>
        <v>-</v>
      </c>
      <c r="E3145">
        <v>71.928052800000003</v>
      </c>
      <c r="F3145">
        <v>90.69</v>
      </c>
      <c r="G3145">
        <v>63.536550522021301</v>
      </c>
      <c r="H3145">
        <v>-3.4652067277191199</v>
      </c>
      <c r="I3145">
        <v>-15.6772972297452</v>
      </c>
      <c r="J3145">
        <v>-5.4936187225784998</v>
      </c>
      <c r="K3145">
        <v>92.675513458982195</v>
      </c>
      <c r="L3145">
        <v>84.332258634309795</v>
      </c>
      <c r="M3145">
        <v>41.130868527972801</v>
      </c>
      <c r="N3145">
        <v>0.80570279965894998</v>
      </c>
      <c r="O3145">
        <v>28.228029551218398</v>
      </c>
      <c r="P3145">
        <v>115.928571428571</v>
      </c>
      <c r="Q3145">
        <v>8.6280023101743999E-2</v>
      </c>
    </row>
    <row r="3146" spans="1:17" hidden="1" x14ac:dyDescent="0.3">
      <c r="A3146" t="s">
        <v>6455</v>
      </c>
      <c r="B3146" t="s">
        <v>6456</v>
      </c>
      <c r="C3146" t="str">
        <f>IFERROR(VLOOKUP(Table1[[#This Row],[Ticker]],[1]!Table2[[Symbol]:[Industry]],2,FALSE),"-")</f>
        <v>-</v>
      </c>
      <c r="D3146" t="s">
        <v>1538</v>
      </c>
      <c r="E3146">
        <v>71.711875000000006</v>
      </c>
      <c r="F3146">
        <v>6.41</v>
      </c>
      <c r="G3146">
        <v>3078.6893660966498</v>
      </c>
      <c r="H3146">
        <v>75.260794256855803</v>
      </c>
      <c r="I3146">
        <v>142.58347686718901</v>
      </c>
      <c r="J3146">
        <v>5.6879578443737699</v>
      </c>
      <c r="K3146">
        <v>4.4013560275491104</v>
      </c>
      <c r="L3146">
        <v>2.7935248727589599</v>
      </c>
      <c r="M3146">
        <v>99.496639570936793</v>
      </c>
      <c r="N3146">
        <v>1.23709580404695</v>
      </c>
      <c r="O3146">
        <v>0</v>
      </c>
      <c r="P3146">
        <v>3104.99999999999</v>
      </c>
    </row>
    <row r="3147" spans="1:17" hidden="1" x14ac:dyDescent="0.3">
      <c r="A3147" t="s">
        <v>6457</v>
      </c>
      <c r="B3147" t="s">
        <v>6458</v>
      </c>
      <c r="C3147" t="str">
        <f>IFERROR(VLOOKUP(Table1[[#This Row],[Ticker]],[1]!Table2[[Symbol]:[Industry]],2,FALSE),"-")</f>
        <v>-</v>
      </c>
      <c r="E3147">
        <v>71.655000000000001</v>
      </c>
      <c r="F3147">
        <v>47.77</v>
      </c>
      <c r="G3147">
        <v>-61.901645139305302</v>
      </c>
      <c r="H3147">
        <v>-15.6709196714176</v>
      </c>
      <c r="I3147">
        <v>-49.9119420536231</v>
      </c>
      <c r="J3147">
        <v>-6.4848346819138696</v>
      </c>
      <c r="K3147">
        <v>52.928021225829298</v>
      </c>
      <c r="L3147">
        <v>62.3254941404536</v>
      </c>
      <c r="M3147">
        <v>40.431041719545199</v>
      </c>
      <c r="N3147">
        <v>1.4637079455977</v>
      </c>
      <c r="O3147">
        <v>99.288256227757998</v>
      </c>
      <c r="P3147">
        <v>3.8478260869565202</v>
      </c>
      <c r="Q3147">
        <v>3.9045247224679999E-3</v>
      </c>
    </row>
    <row r="3148" spans="1:17" hidden="1" x14ac:dyDescent="0.3">
      <c r="A3148" t="s">
        <v>6459</v>
      </c>
      <c r="B3148" t="s">
        <v>6460</v>
      </c>
      <c r="C3148" t="str">
        <f>IFERROR(VLOOKUP(Table1[[#This Row],[Ticker]],[1]!Table2[[Symbol]:[Industry]],2,FALSE),"-")</f>
        <v>-</v>
      </c>
      <c r="E3148">
        <v>71.644313600000004</v>
      </c>
      <c r="F3148">
        <v>47.36</v>
      </c>
      <c r="G3148">
        <v>-61.407248950629899</v>
      </c>
      <c r="H3148">
        <v>-8.4966803407522402</v>
      </c>
      <c r="I3148">
        <v>-35.222839183833898</v>
      </c>
      <c r="J3148">
        <v>-2.2230984735221599</v>
      </c>
      <c r="K3148">
        <v>50.544888664947401</v>
      </c>
      <c r="L3148">
        <v>55.895535012831701</v>
      </c>
      <c r="M3148">
        <v>48.446311012958802</v>
      </c>
      <c r="N3148">
        <v>0.44123996826914402</v>
      </c>
      <c r="O3148">
        <v>61.528716216216203</v>
      </c>
      <c r="P3148">
        <v>13.9557266602502</v>
      </c>
      <c r="Q3148">
        <v>3.4684179162040002E-2</v>
      </c>
    </row>
    <row r="3149" spans="1:17" hidden="1" x14ac:dyDescent="0.3">
      <c r="A3149" t="s">
        <v>6461</v>
      </c>
      <c r="B3149" t="s">
        <v>6462</v>
      </c>
      <c r="C3149" t="str">
        <f>IFERROR(VLOOKUP(Table1[[#This Row],[Ticker]],[1]!Table2[[Symbol]:[Industry]],2,FALSE),"-")</f>
        <v>-</v>
      </c>
      <c r="D3149" t="s">
        <v>198</v>
      </c>
      <c r="E3149">
        <v>71.610375000000005</v>
      </c>
      <c r="F3149">
        <v>119.85</v>
      </c>
      <c r="G3149">
        <v>33.489366096649697</v>
      </c>
      <c r="H3149">
        <v>-0.33960405617131201</v>
      </c>
      <c r="I3149">
        <v>-16.969557647348999</v>
      </c>
      <c r="J3149">
        <v>5.7114039245593604</v>
      </c>
      <c r="K3149">
        <v>109.63951449867101</v>
      </c>
      <c r="L3149">
        <v>101.43348056539401</v>
      </c>
      <c r="M3149">
        <v>67.644101246862306</v>
      </c>
      <c r="N3149">
        <v>0.83899739184737998</v>
      </c>
      <c r="O3149">
        <v>30.037546933666999</v>
      </c>
      <c r="P3149">
        <v>72.819033886084995</v>
      </c>
      <c r="Q3149">
        <v>2.9826608128287E-2</v>
      </c>
    </row>
    <row r="3150" spans="1:17" hidden="1" x14ac:dyDescent="0.3">
      <c r="A3150" t="s">
        <v>6463</v>
      </c>
      <c r="B3150" t="s">
        <v>6464</v>
      </c>
      <c r="C3150" t="str">
        <f>IFERROR(VLOOKUP(Table1[[#This Row],[Ticker]],[1]!Table2[[Symbol]:[Industry]],2,FALSE),"-")</f>
        <v>-</v>
      </c>
      <c r="E3150">
        <v>71.400000000000006</v>
      </c>
      <c r="F3150">
        <v>13.6</v>
      </c>
      <c r="G3150">
        <v>-26.676934269650602</v>
      </c>
      <c r="H3150">
        <v>-9.8753405814601791</v>
      </c>
      <c r="I3150">
        <v>-22.013477503193201</v>
      </c>
      <c r="J3150">
        <v>-4.3777037366800604</v>
      </c>
      <c r="K3150">
        <v>15.0969060844533</v>
      </c>
      <c r="L3150">
        <v>15.164968702111601</v>
      </c>
      <c r="M3150">
        <v>36.811981337739901</v>
      </c>
      <c r="N3150">
        <v>0.836282357530441</v>
      </c>
      <c r="O3150">
        <v>49.264705882352899</v>
      </c>
      <c r="P3150">
        <v>23.636363636363601</v>
      </c>
      <c r="Q3150">
        <v>-6.7743363604967993E-2</v>
      </c>
    </row>
    <row r="3151" spans="1:17" hidden="1" x14ac:dyDescent="0.3">
      <c r="A3151" t="s">
        <v>6465</v>
      </c>
      <c r="B3151" t="s">
        <v>6466</v>
      </c>
      <c r="C3151" t="str">
        <f>IFERROR(VLOOKUP(Table1[[#This Row],[Ticker]],[1]!Table2[[Symbol]:[Industry]],2,FALSE),"-")</f>
        <v>-</v>
      </c>
      <c r="D3151" t="s">
        <v>21</v>
      </c>
      <c r="E3151">
        <v>71.333282650000001</v>
      </c>
      <c r="F3151">
        <v>4.3</v>
      </c>
      <c r="G3151">
        <v>126.630542567237</v>
      </c>
      <c r="H3151">
        <v>-22.300312089627798</v>
      </c>
      <c r="I3151">
        <v>44.413017250946503</v>
      </c>
      <c r="J3151">
        <v>-2.20226514018883</v>
      </c>
      <c r="K3151">
        <v>4.4955895075566499</v>
      </c>
      <c r="L3151">
        <v>3.6647276710771801</v>
      </c>
      <c r="M3151">
        <v>8.6548916419556008</v>
      </c>
      <c r="N3151">
        <v>0.14919461445518101</v>
      </c>
      <c r="O3151">
        <v>67.441860465116207</v>
      </c>
      <c r="P3151">
        <v>160.60606060606</v>
      </c>
      <c r="Q3151">
        <v>-3.7414137390846001E-2</v>
      </c>
    </row>
    <row r="3152" spans="1:17" hidden="1" x14ac:dyDescent="0.3">
      <c r="A3152" t="s">
        <v>6467</v>
      </c>
      <c r="B3152" t="s">
        <v>6468</v>
      </c>
      <c r="C3152" t="str">
        <f>IFERROR(VLOOKUP(Table1[[#This Row],[Ticker]],[1]!Table2[[Symbol]:[Industry]],2,FALSE),"-")</f>
        <v>-</v>
      </c>
      <c r="D3152" t="s">
        <v>1538</v>
      </c>
      <c r="E3152">
        <v>71.305018950000004</v>
      </c>
      <c r="F3152">
        <v>245.55</v>
      </c>
      <c r="G3152">
        <v>37.553229960513598</v>
      </c>
      <c r="H3152">
        <v>4.0160057138389798</v>
      </c>
      <c r="I3152">
        <v>12.811673250330299</v>
      </c>
      <c r="J3152">
        <v>-4.2014887426733196</v>
      </c>
      <c r="K3152">
        <v>240.945603994311</v>
      </c>
      <c r="L3152">
        <v>209.81974452547101</v>
      </c>
      <c r="M3152">
        <v>37.900334670977003</v>
      </c>
      <c r="N3152">
        <v>2.6126266714987199</v>
      </c>
      <c r="O3152">
        <v>20.138464671146298</v>
      </c>
      <c r="P3152">
        <v>97.944377267230905</v>
      </c>
      <c r="Q3152">
        <v>8.4001885812200999E-2</v>
      </c>
    </row>
    <row r="3153" spans="1:17" hidden="1" x14ac:dyDescent="0.3">
      <c r="A3153" t="s">
        <v>6469</v>
      </c>
      <c r="B3153" t="s">
        <v>6470</v>
      </c>
      <c r="C3153" t="str">
        <f>IFERROR(VLOOKUP(Table1[[#This Row],[Ticker]],[1]!Table2[[Symbol]:[Industry]],2,FALSE),"-")</f>
        <v>-</v>
      </c>
      <c r="D3153" t="s">
        <v>388</v>
      </c>
      <c r="E3153">
        <v>71.117054999999993</v>
      </c>
      <c r="F3153">
        <v>58.05</v>
      </c>
      <c r="G3153">
        <v>-15.7392053319216</v>
      </c>
      <c r="H3153">
        <v>-0.84618066477422105</v>
      </c>
      <c r="I3153">
        <v>-25.538549700620401</v>
      </c>
      <c r="J3153">
        <v>-2.20226514018883</v>
      </c>
      <c r="K3153">
        <v>57.270037884222397</v>
      </c>
      <c r="L3153">
        <v>54.245513282530098</v>
      </c>
      <c r="M3153">
        <v>49.142283018198</v>
      </c>
      <c r="N3153">
        <v>0.71507528111301699</v>
      </c>
      <c r="O3153">
        <v>25.581395348837201</v>
      </c>
      <c r="P3153">
        <v>56.0483870967741</v>
      </c>
    </row>
    <row r="3154" spans="1:17" hidden="1" x14ac:dyDescent="0.3">
      <c r="A3154" t="s">
        <v>6471</v>
      </c>
      <c r="B3154" t="s">
        <v>6472</v>
      </c>
      <c r="C3154" t="str">
        <f>IFERROR(VLOOKUP(Table1[[#This Row],[Ticker]],[1]!Table2[[Symbol]:[Industry]],2,FALSE),"-")</f>
        <v>-</v>
      </c>
      <c r="E3154">
        <v>71.102570880000002</v>
      </c>
      <c r="F3154">
        <v>75.680000000000007</v>
      </c>
      <c r="G3154">
        <v>139.606442695384</v>
      </c>
      <c r="H3154">
        <v>-25.088702261118801</v>
      </c>
      <c r="I3154">
        <v>137.420424658353</v>
      </c>
      <c r="J3154">
        <v>-2.16260882822584</v>
      </c>
      <c r="K3154">
        <v>74.361622241563296</v>
      </c>
      <c r="L3154">
        <v>49.8502183287316</v>
      </c>
      <c r="M3154">
        <v>36.9458517609757</v>
      </c>
      <c r="N3154">
        <v>0.15616285554935799</v>
      </c>
      <c r="O3154">
        <v>33.456659619450299</v>
      </c>
      <c r="P3154">
        <v>230.76923076923001</v>
      </c>
    </row>
    <row r="3155" spans="1:17" hidden="1" x14ac:dyDescent="0.3">
      <c r="A3155" t="s">
        <v>6473</v>
      </c>
      <c r="B3155" t="s">
        <v>6474</v>
      </c>
      <c r="C3155" t="str">
        <f>IFERROR(VLOOKUP(Table1[[#This Row],[Ticker]],[1]!Table2[[Symbol]:[Industry]],2,FALSE),"-")</f>
        <v>-</v>
      </c>
      <c r="D3155" t="s">
        <v>628</v>
      </c>
      <c r="E3155">
        <v>71.026020000000003</v>
      </c>
      <c r="F3155">
        <v>127</v>
      </c>
      <c r="G3155">
        <v>149.77632261838801</v>
      </c>
      <c r="H3155">
        <v>-7.87268606878862</v>
      </c>
      <c r="I3155">
        <v>43.448660147987802</v>
      </c>
      <c r="J3155">
        <v>-7.6655357197384602</v>
      </c>
      <c r="K3155">
        <v>122.598962936815</v>
      </c>
      <c r="L3155">
        <v>89.743405115398801</v>
      </c>
      <c r="M3155">
        <v>19.953906735825601</v>
      </c>
      <c r="N3155">
        <v>4.7164621944966997E-2</v>
      </c>
      <c r="O3155">
        <v>29.0944881889763</v>
      </c>
      <c r="P3155">
        <v>209.75609756097501</v>
      </c>
      <c r="Q3155">
        <v>7.1907640580727003E-2</v>
      </c>
    </row>
    <row r="3156" spans="1:17" hidden="1" x14ac:dyDescent="0.3">
      <c r="A3156" t="s">
        <v>6475</v>
      </c>
      <c r="B3156" t="s">
        <v>6476</v>
      </c>
      <c r="C3156" t="str">
        <f>IFERROR(VLOOKUP(Table1[[#This Row],[Ticker]],[1]!Table2[[Symbol]:[Industry]],2,FALSE),"-")</f>
        <v>-</v>
      </c>
      <c r="E3156">
        <v>70.848571128999893</v>
      </c>
      <c r="F3156">
        <v>41.83</v>
      </c>
      <c r="G3156">
        <v>-20.304551794885899</v>
      </c>
      <c r="H3156">
        <v>-10.6382699142671</v>
      </c>
      <c r="I3156">
        <v>-27.989929715953899</v>
      </c>
      <c r="J3156">
        <v>-3.8281003294984002</v>
      </c>
      <c r="K3156">
        <v>42.788852658770402</v>
      </c>
      <c r="L3156">
        <v>42.198513308609101</v>
      </c>
      <c r="M3156">
        <v>31.6745869499923</v>
      </c>
      <c r="N3156">
        <v>0.44539060188190699</v>
      </c>
      <c r="O3156">
        <v>46.545541477408499</v>
      </c>
      <c r="P3156">
        <v>34.631477309301502</v>
      </c>
      <c r="Q3156">
        <v>-1.9026667016982999E-2</v>
      </c>
    </row>
    <row r="3157" spans="1:17" hidden="1" x14ac:dyDescent="0.3">
      <c r="A3157" t="s">
        <v>6477</v>
      </c>
      <c r="B3157" t="s">
        <v>6478</v>
      </c>
      <c r="C3157" t="str">
        <f>IFERROR(VLOOKUP(Table1[[#This Row],[Ticker]],[1]!Table2[[Symbol]:[Industry]],2,FALSE),"-")</f>
        <v>-</v>
      </c>
      <c r="D3157" t="s">
        <v>60</v>
      </c>
      <c r="E3157">
        <v>70.774967834999998</v>
      </c>
      <c r="F3157">
        <v>64.349999999999994</v>
      </c>
      <c r="G3157">
        <v>2.2607946680783102</v>
      </c>
      <c r="H3157">
        <v>43.570010520208797</v>
      </c>
      <c r="I3157">
        <v>26.582329420258599</v>
      </c>
      <c r="J3157">
        <v>17.993813291183699</v>
      </c>
      <c r="K3157">
        <v>48.7171898204071</v>
      </c>
      <c r="L3157">
        <v>45.202424871627798</v>
      </c>
      <c r="M3157">
        <v>79.410061372805899</v>
      </c>
      <c r="N3157">
        <v>1.2163934426229499</v>
      </c>
      <c r="O3157">
        <v>0</v>
      </c>
      <c r="P3157">
        <v>78.502080443828007</v>
      </c>
    </row>
    <row r="3158" spans="1:17" hidden="1" x14ac:dyDescent="0.3">
      <c r="A3158" t="s">
        <v>6479</v>
      </c>
      <c r="B3158" t="s">
        <v>6480</v>
      </c>
      <c r="C3158" t="str">
        <f>IFERROR(VLOOKUP(Table1[[#This Row],[Ticker]],[1]!Table2[[Symbol]:[Industry]],2,FALSE),"-")</f>
        <v>-</v>
      </c>
      <c r="D3158" t="s">
        <v>732</v>
      </c>
      <c r="E3158">
        <v>70.753706170000001</v>
      </c>
      <c r="F3158">
        <v>23.96</v>
      </c>
      <c r="G3158">
        <v>-10.2815782132776</v>
      </c>
      <c r="H3158">
        <v>-3.6415925822464299</v>
      </c>
      <c r="I3158">
        <v>0.18016221636322299</v>
      </c>
      <c r="J3158">
        <v>-1.82347726140095</v>
      </c>
      <c r="K3158">
        <v>23.410507769724202</v>
      </c>
      <c r="L3158">
        <v>21.8636243074573</v>
      </c>
      <c r="M3158">
        <v>67.469215611950702</v>
      </c>
      <c r="N3158">
        <v>0.98583154918746696</v>
      </c>
      <c r="O3158">
        <v>4.1318864774624302</v>
      </c>
      <c r="P3158">
        <v>26.105263157894701</v>
      </c>
    </row>
    <row r="3159" spans="1:17" hidden="1" x14ac:dyDescent="0.3">
      <c r="A3159" t="s">
        <v>6481</v>
      </c>
      <c r="B3159" t="s">
        <v>6482</v>
      </c>
      <c r="C3159" t="str">
        <f>IFERROR(VLOOKUP(Table1[[#This Row],[Ticker]],[1]!Table2[[Symbol]:[Industry]],2,FALSE),"-")</f>
        <v>-</v>
      </c>
      <c r="E3159">
        <v>70.676944023000004</v>
      </c>
      <c r="F3159">
        <v>96.81</v>
      </c>
      <c r="G3159">
        <v>20.4156467877682</v>
      </c>
      <c r="H3159">
        <v>-6.4314878312449704</v>
      </c>
      <c r="I3159">
        <v>-8.6483481952368209</v>
      </c>
      <c r="J3159">
        <v>-4.1723601088693796</v>
      </c>
      <c r="K3159">
        <v>98.035697501772006</v>
      </c>
      <c r="L3159">
        <v>93.805501133580506</v>
      </c>
      <c r="M3159">
        <v>46.848780210888798</v>
      </c>
      <c r="N3159">
        <v>0.44637273019361501</v>
      </c>
      <c r="O3159">
        <v>58.031195124470599</v>
      </c>
      <c r="P3159">
        <v>63.144590495449897</v>
      </c>
      <c r="Q3159">
        <v>3.7222601851033002E-2</v>
      </c>
    </row>
    <row r="3160" spans="1:17" hidden="1" x14ac:dyDescent="0.3">
      <c r="A3160" t="s">
        <v>6483</v>
      </c>
      <c r="B3160" t="s">
        <v>6484</v>
      </c>
      <c r="C3160" t="str">
        <f>IFERROR(VLOOKUP(Table1[[#This Row],[Ticker]],[1]!Table2[[Symbol]:[Industry]],2,FALSE),"-")</f>
        <v>-</v>
      </c>
      <c r="D3160" t="s">
        <v>170</v>
      </c>
      <c r="E3160">
        <v>70.586590000000001</v>
      </c>
      <c r="F3160">
        <v>100</v>
      </c>
      <c r="G3160">
        <v>-46.945554538270798</v>
      </c>
      <c r="H3160">
        <v>-4.6700113237021803</v>
      </c>
      <c r="I3160">
        <v>-39.658272083500698</v>
      </c>
      <c r="J3160">
        <v>-2.45226514018883</v>
      </c>
      <c r="K3160">
        <v>108.306541609191</v>
      </c>
      <c r="L3160">
        <v>112.143101123337</v>
      </c>
      <c r="M3160">
        <v>54.7169944831574</v>
      </c>
      <c r="N3160">
        <v>0.61475409836065498</v>
      </c>
      <c r="O3160">
        <v>62.999999999999901</v>
      </c>
      <c r="P3160">
        <v>7.1811361200428703</v>
      </c>
    </row>
    <row r="3161" spans="1:17" hidden="1" x14ac:dyDescent="0.3">
      <c r="A3161" t="s">
        <v>6485</v>
      </c>
      <c r="B3161" t="s">
        <v>6486</v>
      </c>
      <c r="C3161" t="str">
        <f>IFERROR(VLOOKUP(Table1[[#This Row],[Ticker]],[1]!Table2[[Symbol]:[Industry]],2,FALSE),"-")</f>
        <v>-</v>
      </c>
      <c r="E3161">
        <v>70.542343149999994</v>
      </c>
      <c r="F3161">
        <v>5.99</v>
      </c>
      <c r="G3161">
        <v>61.463660767496101</v>
      </c>
      <c r="H3161">
        <v>-30.206982829071801</v>
      </c>
      <c r="I3161">
        <v>18.8591151345443</v>
      </c>
      <c r="J3161">
        <v>-2.20226514018883</v>
      </c>
      <c r="K3161">
        <v>6.10822111290023</v>
      </c>
      <c r="L3161">
        <v>4.9886530725092504</v>
      </c>
      <c r="M3161">
        <v>38.926181206460598</v>
      </c>
      <c r="N3161">
        <v>0.53282923472838895</v>
      </c>
      <c r="O3161">
        <v>39.398998330550903</v>
      </c>
      <c r="P3161">
        <v>103.741496598639</v>
      </c>
      <c r="Q3161">
        <v>5.6104792227481E-2</v>
      </c>
    </row>
    <row r="3162" spans="1:17" hidden="1" x14ac:dyDescent="0.3">
      <c r="A3162" t="s">
        <v>6487</v>
      </c>
      <c r="B3162" t="s">
        <v>6488</v>
      </c>
      <c r="C3162" t="str">
        <f>IFERROR(VLOOKUP(Table1[[#This Row],[Ticker]],[1]!Table2[[Symbol]:[Industry]],2,FALSE),"-")</f>
        <v>-</v>
      </c>
      <c r="D3162" t="s">
        <v>942</v>
      </c>
      <c r="E3162">
        <v>70.529250000000005</v>
      </c>
      <c r="F3162">
        <v>41.5</v>
      </c>
      <c r="G3162">
        <v>45.532016200169402</v>
      </c>
      <c r="H3162">
        <v>-14.7571738861122</v>
      </c>
      <c r="I3162">
        <v>-21.060931273849398</v>
      </c>
      <c r="J3162">
        <v>7.73150969424825</v>
      </c>
      <c r="K3162">
        <v>38.577752523903399</v>
      </c>
      <c r="L3162">
        <v>32.921604678816401</v>
      </c>
      <c r="M3162">
        <v>52.3460861234528</v>
      </c>
      <c r="N3162">
        <v>0.53046594982078799</v>
      </c>
      <c r="O3162">
        <v>16.506024096385499</v>
      </c>
      <c r="P3162">
        <v>88.208616780045304</v>
      </c>
      <c r="Q3162">
        <v>0.120084539718644</v>
      </c>
    </row>
    <row r="3163" spans="1:17" hidden="1" x14ac:dyDescent="0.3">
      <c r="A3163" t="s">
        <v>6489</v>
      </c>
      <c r="B3163" t="s">
        <v>6490</v>
      </c>
      <c r="C3163" t="str">
        <f>IFERROR(VLOOKUP(Table1[[#This Row],[Ticker]],[1]!Table2[[Symbol]:[Industry]],2,FALSE),"-")</f>
        <v>-</v>
      </c>
      <c r="D3163" t="s">
        <v>497</v>
      </c>
      <c r="E3163">
        <v>70.390330000000006</v>
      </c>
      <c r="F3163">
        <v>9.2899999999999991</v>
      </c>
      <c r="G3163">
        <v>118.808099605884</v>
      </c>
      <c r="H3163">
        <v>2.23210045610324</v>
      </c>
      <c r="I3163">
        <v>-29.224122192644501</v>
      </c>
      <c r="J3163">
        <v>-5.49239475135533</v>
      </c>
      <c r="K3163">
        <v>8.8454280770904496</v>
      </c>
      <c r="L3163">
        <v>7.8763986098907299</v>
      </c>
      <c r="M3163">
        <v>36.009108747115398</v>
      </c>
      <c r="N3163">
        <v>0.55897214444066701</v>
      </c>
      <c r="O3163">
        <v>34.122712594187298</v>
      </c>
      <c r="P3163">
        <v>156.62983425414299</v>
      </c>
      <c r="Q3163">
        <v>7.2544253869344003E-2</v>
      </c>
    </row>
    <row r="3164" spans="1:17" hidden="1" x14ac:dyDescent="0.3">
      <c r="A3164" t="s">
        <v>6491</v>
      </c>
      <c r="B3164" t="s">
        <v>6492</v>
      </c>
      <c r="C3164" t="str">
        <f>IFERROR(VLOOKUP(Table1[[#This Row],[Ticker]],[1]!Table2[[Symbol]:[Industry]],2,FALSE),"-")</f>
        <v>-</v>
      </c>
      <c r="D3164" t="s">
        <v>513</v>
      </c>
      <c r="E3164">
        <v>70.310572269999994</v>
      </c>
      <c r="F3164">
        <v>103.06</v>
      </c>
      <c r="G3164">
        <v>310.569400009324</v>
      </c>
      <c r="H3164">
        <v>17.551140727048299</v>
      </c>
      <c r="I3164">
        <v>121.964419756393</v>
      </c>
      <c r="J3164">
        <v>10.6582181022117</v>
      </c>
      <c r="K3164">
        <v>85.349609886393793</v>
      </c>
      <c r="L3164">
        <v>61.978467685876403</v>
      </c>
      <c r="M3164">
        <v>76.751335197505298</v>
      </c>
      <c r="N3164">
        <v>2.1747427893316802</v>
      </c>
      <c r="O3164">
        <v>4.7933242771201101</v>
      </c>
      <c r="P3164">
        <v>384.98823529411698</v>
      </c>
      <c r="Q3164">
        <v>0.14113900137681101</v>
      </c>
    </row>
    <row r="3165" spans="1:17" hidden="1" x14ac:dyDescent="0.3">
      <c r="A3165" t="s">
        <v>6493</v>
      </c>
      <c r="B3165" t="s">
        <v>6494</v>
      </c>
      <c r="C3165" t="str">
        <f>IFERROR(VLOOKUP(Table1[[#This Row],[Ticker]],[1]!Table2[[Symbol]:[Industry]],2,FALSE),"-")</f>
        <v>-</v>
      </c>
      <c r="D3165" t="s">
        <v>628</v>
      </c>
      <c r="E3165">
        <v>70.273278325000007</v>
      </c>
      <c r="F3165">
        <v>27.41</v>
      </c>
      <c r="G3165">
        <v>-28.9330115257278</v>
      </c>
      <c r="H3165">
        <v>-1.4572595437692499</v>
      </c>
      <c r="I3165">
        <v>-42.447932446770203</v>
      </c>
      <c r="J3165">
        <v>3.04499797796896</v>
      </c>
      <c r="K3165">
        <v>26.85700594983</v>
      </c>
      <c r="L3165">
        <v>28.9459483583056</v>
      </c>
      <c r="M3165">
        <v>62.384341819807197</v>
      </c>
      <c r="N3165">
        <v>1.2778376901780899</v>
      </c>
      <c r="O3165">
        <v>52.863918278000703</v>
      </c>
      <c r="P3165">
        <v>21.283185840707901</v>
      </c>
      <c r="Q3165">
        <v>-6.7295772225940007E-2</v>
      </c>
    </row>
    <row r="3166" spans="1:17" hidden="1" x14ac:dyDescent="0.3">
      <c r="A3166" t="s">
        <v>6495</v>
      </c>
      <c r="B3166" t="s">
        <v>6496</v>
      </c>
      <c r="C3166" t="str">
        <f>IFERROR(VLOOKUP(Table1[[#This Row],[Ticker]],[1]!Table2[[Symbol]:[Industry]],2,FALSE),"-")</f>
        <v>-</v>
      </c>
      <c r="D3166" t="s">
        <v>628</v>
      </c>
      <c r="E3166">
        <v>70.046054999999996</v>
      </c>
      <c r="F3166">
        <v>164.25</v>
      </c>
      <c r="G3166">
        <v>-18.251423377034399</v>
      </c>
      <c r="H3166">
        <v>-2.5864661111748801</v>
      </c>
      <c r="I3166">
        <v>-20.774077059859099</v>
      </c>
      <c r="J3166">
        <v>2.1102348598111602</v>
      </c>
      <c r="K3166">
        <v>158.660307735153</v>
      </c>
      <c r="L3166">
        <v>160.67827630407899</v>
      </c>
      <c r="M3166">
        <v>57.054334968991697</v>
      </c>
      <c r="N3166">
        <v>1.24734551337193</v>
      </c>
      <c r="O3166">
        <v>26.544901065449</v>
      </c>
      <c r="P3166">
        <v>18.935553946415599</v>
      </c>
      <c r="Q3166">
        <v>-7.3219697786969004E-2</v>
      </c>
    </row>
    <row r="3167" spans="1:17" hidden="1" x14ac:dyDescent="0.3">
      <c r="A3167" t="s">
        <v>6497</v>
      </c>
      <c r="B3167" t="s">
        <v>6498</v>
      </c>
      <c r="C3167" t="str">
        <f>IFERROR(VLOOKUP(Table1[[#This Row],[Ticker]],[1]!Table2[[Symbol]:[Industry]],2,FALSE),"-")</f>
        <v>-</v>
      </c>
      <c r="D3167" t="s">
        <v>628</v>
      </c>
      <c r="E3167">
        <v>69.825000000000003</v>
      </c>
      <c r="F3167">
        <v>245</v>
      </c>
      <c r="G3167">
        <v>-28.701072150362201</v>
      </c>
      <c r="H3167">
        <v>-3.18113127991891</v>
      </c>
      <c r="I3167">
        <v>-8.8315297625316802</v>
      </c>
      <c r="J3167">
        <v>5.6355726976489997</v>
      </c>
      <c r="K3167">
        <v>236.48594073893901</v>
      </c>
      <c r="L3167">
        <v>241.776469519567</v>
      </c>
      <c r="M3167">
        <v>60.817747478176301</v>
      </c>
      <c r="N3167">
        <v>2.1821501687600202</v>
      </c>
      <c r="O3167">
        <v>21.999999999999901</v>
      </c>
      <c r="P3167">
        <v>21.287128712871201</v>
      </c>
      <c r="Q3167">
        <v>0.174504135997052</v>
      </c>
    </row>
    <row r="3168" spans="1:17" hidden="1" x14ac:dyDescent="0.3">
      <c r="A3168" t="s">
        <v>6499</v>
      </c>
      <c r="B3168" t="s">
        <v>6500</v>
      </c>
      <c r="C3168" t="str">
        <f>IFERROR(VLOOKUP(Table1[[#This Row],[Ticker]],[1]!Table2[[Symbol]:[Industry]],2,FALSE),"-")</f>
        <v>-</v>
      </c>
      <c r="D3168" t="s">
        <v>101</v>
      </c>
      <c r="E3168">
        <v>69.734269999999995</v>
      </c>
      <c r="F3168">
        <v>53.65</v>
      </c>
      <c r="G3168">
        <v>786.10433208304403</v>
      </c>
      <c r="H3168">
        <v>79.067612438674004</v>
      </c>
      <c r="I3168">
        <v>263.23691514461098</v>
      </c>
      <c r="J3168">
        <v>19.2908399477807</v>
      </c>
      <c r="K3168">
        <v>28.363334480979798</v>
      </c>
      <c r="L3168">
        <v>17.309828706486901</v>
      </c>
      <c r="M3168">
        <v>94.404016978847295</v>
      </c>
      <c r="N3168">
        <v>0.71430352911834305</v>
      </c>
      <c r="O3168">
        <v>0</v>
      </c>
      <c r="P3168">
        <v>921.90476190476102</v>
      </c>
      <c r="Q3168">
        <v>9.3549635946543003E-2</v>
      </c>
    </row>
    <row r="3169" spans="1:17" hidden="1" x14ac:dyDescent="0.3">
      <c r="A3169" t="s">
        <v>6501</v>
      </c>
      <c r="B3169" t="s">
        <v>6502</v>
      </c>
      <c r="C3169" t="str">
        <f>IFERROR(VLOOKUP(Table1[[#This Row],[Ticker]],[1]!Table2[[Symbol]:[Industry]],2,FALSE),"-")</f>
        <v>-</v>
      </c>
      <c r="D3169" t="s">
        <v>400</v>
      </c>
      <c r="E3169">
        <v>69.645355499999994</v>
      </c>
      <c r="F3169">
        <v>15.45</v>
      </c>
      <c r="G3169">
        <v>102.578254985538</v>
      </c>
      <c r="H3169">
        <v>5.2104695815311999</v>
      </c>
      <c r="I3169">
        <v>112.359640344628</v>
      </c>
      <c r="J3169">
        <v>22.982920044996298</v>
      </c>
      <c r="K3169">
        <v>14.609083914683801</v>
      </c>
      <c r="L3169">
        <v>11.864294243857699</v>
      </c>
      <c r="M3169">
        <v>69.070987987160706</v>
      </c>
      <c r="N3169">
        <v>0.56450124302439997</v>
      </c>
      <c r="O3169">
        <v>17.475728155339699</v>
      </c>
      <c r="P3169">
        <v>209</v>
      </c>
    </row>
    <row r="3170" spans="1:17" hidden="1" x14ac:dyDescent="0.3">
      <c r="A3170" t="s">
        <v>6503</v>
      </c>
      <c r="B3170" t="s">
        <v>6504</v>
      </c>
      <c r="C3170" t="str">
        <f>IFERROR(VLOOKUP(Table1[[#This Row],[Ticker]],[1]!Table2[[Symbol]:[Industry]],2,FALSE),"-")</f>
        <v>-</v>
      </c>
      <c r="D3170" t="s">
        <v>198</v>
      </c>
      <c r="E3170">
        <v>69.597411100000002</v>
      </c>
      <c r="F3170">
        <v>47.95</v>
      </c>
      <c r="G3170">
        <v>135.997900013498</v>
      </c>
      <c r="H3170">
        <v>27.343235707372099</v>
      </c>
      <c r="I3170">
        <v>16.8121874260639</v>
      </c>
      <c r="J3170">
        <v>18.570310966232199</v>
      </c>
      <c r="K3170">
        <v>39.3284632864993</v>
      </c>
      <c r="L3170">
        <v>33.446010201986098</v>
      </c>
      <c r="M3170">
        <v>84.635778596514996</v>
      </c>
      <c r="N3170">
        <v>1.8236774313241599</v>
      </c>
      <c r="O3170">
        <v>1.1053180396245901</v>
      </c>
      <c r="P3170">
        <v>175.574712643678</v>
      </c>
      <c r="Q3170">
        <v>0.10851777201141601</v>
      </c>
    </row>
    <row r="3171" spans="1:17" hidden="1" x14ac:dyDescent="0.3">
      <c r="A3171" t="s">
        <v>6505</v>
      </c>
      <c r="B3171" t="s">
        <v>6506</v>
      </c>
      <c r="C3171" t="str">
        <f>IFERROR(VLOOKUP(Table1[[#This Row],[Ticker]],[1]!Table2[[Symbol]:[Industry]],2,FALSE),"-")</f>
        <v>-</v>
      </c>
      <c r="E3171">
        <v>69.577198316999997</v>
      </c>
      <c r="F3171">
        <v>33.21</v>
      </c>
      <c r="G3171">
        <v>101.296728059839</v>
      </c>
      <c r="H3171">
        <v>34.3935249938284</v>
      </c>
      <c r="I3171">
        <v>44.970889849242603</v>
      </c>
      <c r="J3171">
        <v>20.512020574096798</v>
      </c>
      <c r="K3171">
        <v>27.319145350357999</v>
      </c>
      <c r="L3171">
        <v>23.789193281378601</v>
      </c>
      <c r="M3171">
        <v>78.862696401520495</v>
      </c>
      <c r="N3171">
        <v>2.5937527898809098</v>
      </c>
      <c r="O3171">
        <v>12.2854561878952</v>
      </c>
      <c r="P3171">
        <v>158.443579766536</v>
      </c>
      <c r="Q3171">
        <v>0.10584865040239</v>
      </c>
    </row>
    <row r="3172" spans="1:17" hidden="1" x14ac:dyDescent="0.3">
      <c r="A3172" t="s">
        <v>6507</v>
      </c>
      <c r="B3172" t="s">
        <v>6508</v>
      </c>
      <c r="C3172" t="str">
        <f>IFERROR(VLOOKUP(Table1[[#This Row],[Ticker]],[1]!Table2[[Symbol]:[Industry]],2,FALSE),"-")</f>
        <v>-</v>
      </c>
      <c r="D3172" t="s">
        <v>95</v>
      </c>
      <c r="E3172">
        <v>69.566472321999996</v>
      </c>
      <c r="F3172">
        <v>37.61</v>
      </c>
      <c r="G3172">
        <v>129.167289434835</v>
      </c>
      <c r="H3172">
        <v>4.0780435930551198</v>
      </c>
      <c r="I3172">
        <v>71.177428721240304</v>
      </c>
      <c r="J3172">
        <v>14.635703420875201</v>
      </c>
      <c r="K3172">
        <v>34.932299502236901</v>
      </c>
      <c r="L3172">
        <v>28.264570535241301</v>
      </c>
      <c r="M3172">
        <v>63.796852283748002</v>
      </c>
      <c r="N3172">
        <v>1.76225901109253</v>
      </c>
      <c r="O3172">
        <v>9.0135602233448502</v>
      </c>
      <c r="P3172">
        <v>177.27224855186901</v>
      </c>
      <c r="Q3172">
        <v>7.3679636061530001E-3</v>
      </c>
    </row>
    <row r="3173" spans="1:17" hidden="1" x14ac:dyDescent="0.3">
      <c r="A3173" t="s">
        <v>6509</v>
      </c>
      <c r="B3173" t="s">
        <v>6510</v>
      </c>
      <c r="C3173" t="str">
        <f>IFERROR(VLOOKUP(Table1[[#This Row],[Ticker]],[1]!Table2[[Symbol]:[Industry]],2,FALSE),"-")</f>
        <v>-</v>
      </c>
      <c r="D3173" t="s">
        <v>686</v>
      </c>
      <c r="E3173">
        <v>69.501435200000003</v>
      </c>
      <c r="F3173">
        <v>51.4</v>
      </c>
      <c r="G3173">
        <v>118.451270858554</v>
      </c>
      <c r="H3173">
        <v>21.878094306532901</v>
      </c>
      <c r="I3173">
        <v>4.4112985949355101</v>
      </c>
      <c r="J3173">
        <v>17.9167824788587</v>
      </c>
      <c r="K3173">
        <v>43.006772538318302</v>
      </c>
      <c r="L3173">
        <v>39.033917015056304</v>
      </c>
      <c r="M3173">
        <v>87.446317643541605</v>
      </c>
      <c r="N3173">
        <v>0.57566458092543105</v>
      </c>
      <c r="O3173">
        <v>17.782101167315101</v>
      </c>
      <c r="P3173">
        <v>156.99999999999901</v>
      </c>
      <c r="Q3173">
        <v>9.4748765198096996E-2</v>
      </c>
    </row>
    <row r="3174" spans="1:17" hidden="1" x14ac:dyDescent="0.3">
      <c r="A3174" t="s">
        <v>6511</v>
      </c>
      <c r="B3174" t="s">
        <v>6512</v>
      </c>
      <c r="C3174" t="str">
        <f>IFERROR(VLOOKUP(Table1[[#This Row],[Ticker]],[1]!Table2[[Symbol]:[Industry]],2,FALSE),"-")</f>
        <v>-</v>
      </c>
      <c r="D3174" t="s">
        <v>21</v>
      </c>
      <c r="E3174">
        <v>69.327082000000004</v>
      </c>
      <c r="F3174">
        <v>12.43</v>
      </c>
      <c r="G3174">
        <v>40.175119149566903</v>
      </c>
      <c r="H3174">
        <v>15.720644199982999</v>
      </c>
      <c r="I3174">
        <v>-6.2872900432472303</v>
      </c>
      <c r="J3174">
        <v>10.240968283971</v>
      </c>
      <c r="K3174">
        <v>11.0752365634804</v>
      </c>
      <c r="L3174">
        <v>10.184016334029801</v>
      </c>
      <c r="M3174">
        <v>69.621144136546803</v>
      </c>
      <c r="N3174">
        <v>1.36883875515734</v>
      </c>
      <c r="O3174">
        <v>21.480289621882498</v>
      </c>
      <c r="P3174">
        <v>82.794117647058798</v>
      </c>
      <c r="Q3174">
        <v>8.6633698894495001E-2</v>
      </c>
    </row>
    <row r="3175" spans="1:17" hidden="1" x14ac:dyDescent="0.3">
      <c r="A3175" t="s">
        <v>6513</v>
      </c>
      <c r="B3175" t="s">
        <v>6514</v>
      </c>
      <c r="C3175" t="str">
        <f>IFERROR(VLOOKUP(Table1[[#This Row],[Ticker]],[1]!Table2[[Symbol]:[Industry]],2,FALSE),"-")</f>
        <v>-</v>
      </c>
      <c r="D3175" t="s">
        <v>1545</v>
      </c>
      <c r="E3175">
        <v>69.291876935000005</v>
      </c>
      <c r="F3175">
        <v>4.45</v>
      </c>
      <c r="G3175">
        <v>73.972988088977999</v>
      </c>
      <c r="H3175">
        <v>44.703205659013001</v>
      </c>
      <c r="I3175">
        <v>-5.3161362312582101</v>
      </c>
      <c r="J3175">
        <v>19.524754358418399</v>
      </c>
      <c r="K3175">
        <v>3.3694156695767399</v>
      </c>
      <c r="L3175">
        <v>3.0935078414930501</v>
      </c>
      <c r="M3175">
        <v>90.847806437073999</v>
      </c>
      <c r="N3175">
        <v>2.26247970690634</v>
      </c>
      <c r="O3175">
        <v>1.28493824867674</v>
      </c>
      <c r="Q3175">
        <v>0.12518797253136901</v>
      </c>
    </row>
    <row r="3176" spans="1:17" hidden="1" x14ac:dyDescent="0.3">
      <c r="A3176" t="s">
        <v>6515</v>
      </c>
      <c r="B3176" t="s">
        <v>6516</v>
      </c>
      <c r="C3176" t="str">
        <f>IFERROR(VLOOKUP(Table1[[#This Row],[Ticker]],[1]!Table2[[Symbol]:[Industry]],2,FALSE),"-")</f>
        <v>-</v>
      </c>
      <c r="D3176" t="s">
        <v>490</v>
      </c>
      <c r="E3176">
        <v>69.242370327999893</v>
      </c>
      <c r="F3176">
        <v>7.78</v>
      </c>
      <c r="G3176">
        <v>-2.6174155863822599</v>
      </c>
      <c r="H3176">
        <v>3.0053806790173998</v>
      </c>
      <c r="I3176">
        <v>13.5680915115929</v>
      </c>
      <c r="J3176">
        <v>-18.134468530019301</v>
      </c>
      <c r="K3176">
        <v>6.9811971312117702</v>
      </c>
      <c r="L3176">
        <v>7.3545079567523803</v>
      </c>
      <c r="M3176">
        <v>50.735601233329703</v>
      </c>
      <c r="N3176">
        <v>2.7759290798463701</v>
      </c>
      <c r="O3176">
        <v>14.524421593830301</v>
      </c>
      <c r="P3176">
        <v>89.014356079861102</v>
      </c>
      <c r="Q3176">
        <v>5.9695486165173998E-2</v>
      </c>
    </row>
    <row r="3177" spans="1:17" hidden="1" x14ac:dyDescent="0.3">
      <c r="A3177" t="s">
        <v>6517</v>
      </c>
      <c r="B3177" t="s">
        <v>6518</v>
      </c>
      <c r="C3177" t="str">
        <f>IFERROR(VLOOKUP(Table1[[#This Row],[Ticker]],[1]!Table2[[Symbol]:[Industry]],2,FALSE),"-")</f>
        <v>-</v>
      </c>
      <c r="D3177" t="s">
        <v>400</v>
      </c>
      <c r="E3177">
        <v>69.137377259999994</v>
      </c>
      <c r="F3177">
        <v>21.72</v>
      </c>
      <c r="G3177">
        <v>-64.570769038485395</v>
      </c>
      <c r="H3177">
        <v>1.90813179193226</v>
      </c>
      <c r="I3177">
        <v>-58.809090305526297</v>
      </c>
      <c r="J3177">
        <v>22.003396327171</v>
      </c>
      <c r="K3177">
        <v>23.309328747992801</v>
      </c>
      <c r="L3177">
        <v>29.675260098663099</v>
      </c>
      <c r="M3177">
        <v>63.529483098689198</v>
      </c>
      <c r="N3177">
        <v>0.51866478102902602</v>
      </c>
      <c r="O3177">
        <v>108.747697974217</v>
      </c>
      <c r="P3177">
        <v>30.293941211757598</v>
      </c>
      <c r="Q3177">
        <v>8.5890129137593002E-2</v>
      </c>
    </row>
    <row r="3178" spans="1:17" hidden="1" x14ac:dyDescent="0.3">
      <c r="A3178" t="s">
        <v>6519</v>
      </c>
      <c r="B3178" t="s">
        <v>6520</v>
      </c>
      <c r="C3178" t="str">
        <f>IFERROR(VLOOKUP(Table1[[#This Row],[Ticker]],[1]!Table2[[Symbol]:[Industry]],2,FALSE),"-")</f>
        <v>-</v>
      </c>
      <c r="D3178" t="s">
        <v>1147</v>
      </c>
      <c r="E3178">
        <v>69.09</v>
      </c>
      <c r="F3178">
        <v>13.16</v>
      </c>
      <c r="G3178">
        <v>-39.158316022555503</v>
      </c>
      <c r="H3178">
        <v>-2.4415339027893501</v>
      </c>
      <c r="I3178">
        <v>-23.962264107760198</v>
      </c>
      <c r="J3178">
        <v>2.12844352122849</v>
      </c>
      <c r="K3178">
        <v>13.331108116706201</v>
      </c>
      <c r="L3178">
        <v>13.737249838039601</v>
      </c>
      <c r="M3178">
        <v>52.571438669374103</v>
      </c>
      <c r="N3178">
        <v>0.85747600167272897</v>
      </c>
      <c r="O3178">
        <v>55.319148936170201</v>
      </c>
      <c r="P3178">
        <v>29.019607843137202</v>
      </c>
      <c r="Q3178">
        <v>-3.1564200406792003E-2</v>
      </c>
    </row>
    <row r="3179" spans="1:17" hidden="1" x14ac:dyDescent="0.3">
      <c r="A3179" t="s">
        <v>6521</v>
      </c>
      <c r="B3179" t="s">
        <v>6522</v>
      </c>
      <c r="C3179" t="str">
        <f>IFERROR(VLOOKUP(Table1[[#This Row],[Ticker]],[1]!Table2[[Symbol]:[Industry]],2,FALSE),"-")</f>
        <v>-</v>
      </c>
      <c r="D3179" t="s">
        <v>287</v>
      </c>
      <c r="E3179">
        <v>69.080674500000001</v>
      </c>
      <c r="F3179">
        <v>137</v>
      </c>
      <c r="G3179">
        <v>20.4017242033107</v>
      </c>
      <c r="H3179">
        <v>-8.6048013544293909</v>
      </c>
      <c r="I3179">
        <v>7.9686392108714799</v>
      </c>
      <c r="J3179">
        <v>0.409675158318627</v>
      </c>
      <c r="K3179">
        <v>139.061310367321</v>
      </c>
      <c r="L3179">
        <v>128.75538883291199</v>
      </c>
      <c r="M3179">
        <v>48.467936003449502</v>
      </c>
      <c r="N3179">
        <v>0.73434512477436098</v>
      </c>
      <c r="O3179">
        <v>34.963503649635001</v>
      </c>
      <c r="P3179">
        <v>66.060606060606005</v>
      </c>
      <c r="Q3179">
        <v>7.8915207387933006E-2</v>
      </c>
    </row>
    <row r="3180" spans="1:17" hidden="1" x14ac:dyDescent="0.3">
      <c r="A3180" t="s">
        <v>6523</v>
      </c>
      <c r="B3180" t="s">
        <v>6524</v>
      </c>
      <c r="C3180" t="str">
        <f>IFERROR(VLOOKUP(Table1[[#This Row],[Ticker]],[1]!Table2[[Symbol]:[Industry]],2,FALSE),"-")</f>
        <v>-</v>
      </c>
      <c r="E3180">
        <v>69.051060000000007</v>
      </c>
      <c r="F3180">
        <v>76.98</v>
      </c>
      <c r="G3180">
        <v>-3.9064360976577599</v>
      </c>
      <c r="H3180">
        <v>7.82709650544186</v>
      </c>
      <c r="I3180">
        <v>-18.633268629985</v>
      </c>
      <c r="J3180">
        <v>9.2263062883825793</v>
      </c>
      <c r="K3180">
        <v>66.730147782179301</v>
      </c>
      <c r="L3180">
        <v>70.530019107081003</v>
      </c>
      <c r="M3180">
        <v>72.892725780297098</v>
      </c>
      <c r="N3180">
        <v>0.98324812275634099</v>
      </c>
      <c r="O3180">
        <v>29.033515198752902</v>
      </c>
      <c r="P3180">
        <v>65.370569280343702</v>
      </c>
      <c r="Q3180">
        <v>0.123292892696028</v>
      </c>
    </row>
    <row r="3181" spans="1:17" hidden="1" x14ac:dyDescent="0.3">
      <c r="A3181" t="s">
        <v>6525</v>
      </c>
      <c r="B3181" t="s">
        <v>6526</v>
      </c>
      <c r="C3181" t="str">
        <f>IFERROR(VLOOKUP(Table1[[#This Row],[Ticker]],[1]!Table2[[Symbol]:[Industry]],2,FALSE),"-")</f>
        <v>-</v>
      </c>
      <c r="D3181" t="s">
        <v>548</v>
      </c>
      <c r="E3181">
        <v>69.026849999999996</v>
      </c>
      <c r="F3181">
        <v>54</v>
      </c>
      <c r="G3181">
        <v>-3.5833611760775201</v>
      </c>
      <c r="H3181">
        <v>-8.2427483383842102</v>
      </c>
      <c r="I3181">
        <v>-4.6421603756596701</v>
      </c>
      <c r="J3181">
        <v>-3.3550028923502002</v>
      </c>
      <c r="K3181">
        <v>45.826149950909702</v>
      </c>
      <c r="L3181">
        <v>39.626144219581398</v>
      </c>
      <c r="M3181">
        <v>67.349017420393395</v>
      </c>
      <c r="N3181">
        <v>0.75954861111111105</v>
      </c>
      <c r="O3181">
        <v>16.3888888888888</v>
      </c>
      <c r="P3181">
        <v>97.080291970802904</v>
      </c>
      <c r="Q3181">
        <v>0.12910405844297401</v>
      </c>
    </row>
    <row r="3182" spans="1:17" hidden="1" x14ac:dyDescent="0.3">
      <c r="A3182" t="s">
        <v>6527</v>
      </c>
      <c r="B3182" t="s">
        <v>6528</v>
      </c>
      <c r="C3182" t="str">
        <f>IFERROR(VLOOKUP(Table1[[#This Row],[Ticker]],[1]!Table2[[Symbol]:[Industry]],2,FALSE),"-")</f>
        <v>-</v>
      </c>
      <c r="E3182">
        <v>68.962567559999997</v>
      </c>
      <c r="F3182">
        <v>15.09</v>
      </c>
      <c r="G3182">
        <v>-42.709525870109204</v>
      </c>
      <c r="H3182">
        <v>2.7553791527565501</v>
      </c>
      <c r="I3182">
        <v>-4.1345765644389303</v>
      </c>
      <c r="J3182">
        <v>-2.3360444044028799</v>
      </c>
      <c r="K3182">
        <v>14.4773582246207</v>
      </c>
      <c r="L3182">
        <v>14.7346040171266</v>
      </c>
      <c r="M3182">
        <v>49.3568920603484</v>
      </c>
      <c r="N3182">
        <v>0.64290152575263604</v>
      </c>
      <c r="O3182">
        <v>71.968190854870699</v>
      </c>
      <c r="P3182">
        <v>45.797101449275303</v>
      </c>
      <c r="Q3182">
        <v>0.10835660097028101</v>
      </c>
    </row>
    <row r="3183" spans="1:17" hidden="1" x14ac:dyDescent="0.3">
      <c r="A3183" t="s">
        <v>6529</v>
      </c>
      <c r="B3183" t="s">
        <v>6530</v>
      </c>
      <c r="C3183" t="str">
        <f>IFERROR(VLOOKUP(Table1[[#This Row],[Ticker]],[1]!Table2[[Symbol]:[Industry]],2,FALSE),"-")</f>
        <v>-</v>
      </c>
      <c r="D3183" t="s">
        <v>416</v>
      </c>
      <c r="E3183">
        <v>68.857985510000006</v>
      </c>
      <c r="F3183">
        <v>34.18</v>
      </c>
      <c r="G3183">
        <v>74.985008028333993</v>
      </c>
      <c r="H3183">
        <v>-6.1851965500899997</v>
      </c>
      <c r="I3183">
        <v>3.42365418545889</v>
      </c>
      <c r="J3183">
        <v>-0.91496262409756102</v>
      </c>
      <c r="K3183">
        <v>35.146606997091801</v>
      </c>
      <c r="L3183">
        <v>30.607411729631899</v>
      </c>
      <c r="M3183">
        <v>47.886105515334002</v>
      </c>
      <c r="N3183">
        <v>1.06965263271057</v>
      </c>
      <c r="O3183">
        <v>43.066120538326501</v>
      </c>
      <c r="P3183">
        <v>134.10958904109501</v>
      </c>
      <c r="Q3183">
        <v>3.3377101090095999E-2</v>
      </c>
    </row>
    <row r="3184" spans="1:17" hidden="1" x14ac:dyDescent="0.3">
      <c r="A3184" t="s">
        <v>6531</v>
      </c>
      <c r="B3184" t="s">
        <v>6532</v>
      </c>
      <c r="C3184" t="str">
        <f>IFERROR(VLOOKUP(Table1[[#This Row],[Ticker]],[1]!Table2[[Symbol]:[Industry]],2,FALSE),"-")</f>
        <v>-</v>
      </c>
      <c r="D3184" t="s">
        <v>628</v>
      </c>
      <c r="E3184">
        <v>68.365546500999997</v>
      </c>
      <c r="F3184">
        <v>42.91</v>
      </c>
      <c r="G3184">
        <v>22.328064395997298</v>
      </c>
      <c r="H3184">
        <v>-0.654609783548178</v>
      </c>
      <c r="I3184">
        <v>-15.676041652482001</v>
      </c>
      <c r="J3184">
        <v>6.2756239387263797</v>
      </c>
      <c r="K3184">
        <v>44.050426202402001</v>
      </c>
      <c r="L3184">
        <v>43.5025650731816</v>
      </c>
      <c r="M3184">
        <v>51.296403896795901</v>
      </c>
      <c r="N3184">
        <v>0.55503193843719301</v>
      </c>
      <c r="O3184">
        <v>62.829177347937502</v>
      </c>
      <c r="P3184">
        <v>52.723905652183802</v>
      </c>
      <c r="Q3184">
        <v>2.3720645819090998E-2</v>
      </c>
    </row>
    <row r="3185" spans="1:17" hidden="1" x14ac:dyDescent="0.3">
      <c r="A3185" t="s">
        <v>6533</v>
      </c>
      <c r="B3185" t="s">
        <v>6534</v>
      </c>
      <c r="C3185" t="str">
        <f>IFERROR(VLOOKUP(Table1[[#This Row],[Ticker]],[1]!Table2[[Symbol]:[Industry]],2,FALSE),"-")</f>
        <v>-</v>
      </c>
      <c r="E3185">
        <v>68.260000000000005</v>
      </c>
      <c r="F3185">
        <v>34.130000000000003</v>
      </c>
      <c r="G3185">
        <v>-1.10887308163345</v>
      </c>
      <c r="H3185">
        <v>-4.4557793741914402</v>
      </c>
      <c r="I3185">
        <v>-9.7338305515834307</v>
      </c>
      <c r="J3185">
        <v>-1.4282252473635899</v>
      </c>
      <c r="K3185">
        <v>33.709624363000103</v>
      </c>
      <c r="L3185">
        <v>32.512417582558598</v>
      </c>
      <c r="M3185">
        <v>60.1053428307846</v>
      </c>
      <c r="N3185">
        <v>0.53707567997212602</v>
      </c>
      <c r="O3185">
        <v>28.5965426311163</v>
      </c>
      <c r="P3185">
        <v>72.373737373737299</v>
      </c>
      <c r="Q3185">
        <v>0.115019294964715</v>
      </c>
    </row>
    <row r="3186" spans="1:17" hidden="1" x14ac:dyDescent="0.3">
      <c r="A3186" t="s">
        <v>6535</v>
      </c>
      <c r="B3186" t="s">
        <v>6536</v>
      </c>
      <c r="C3186" t="str">
        <f>IFERROR(VLOOKUP(Table1[[#This Row],[Ticker]],[1]!Table2[[Symbol]:[Industry]],2,FALSE),"-")</f>
        <v>-</v>
      </c>
      <c r="E3186">
        <v>68.025999999999996</v>
      </c>
      <c r="F3186">
        <v>242.95</v>
      </c>
      <c r="G3186">
        <v>33.5248924124392</v>
      </c>
      <c r="H3186">
        <v>-17.728683857622201</v>
      </c>
      <c r="I3186">
        <v>36.054379109699603</v>
      </c>
      <c r="J3186">
        <v>0.187115390784617</v>
      </c>
      <c r="K3186">
        <v>217.812525676587</v>
      </c>
      <c r="M3186">
        <v>56.207469947106198</v>
      </c>
      <c r="N3186">
        <v>0.25874125874125797</v>
      </c>
      <c r="O3186">
        <v>15.455855114221</v>
      </c>
      <c r="P3186">
        <v>137.02439024390199</v>
      </c>
    </row>
    <row r="3187" spans="1:17" hidden="1" x14ac:dyDescent="0.3">
      <c r="A3187" t="s">
        <v>6537</v>
      </c>
      <c r="B3187" t="s">
        <v>6538</v>
      </c>
      <c r="C3187" t="str">
        <f>IFERROR(VLOOKUP(Table1[[#This Row],[Ticker]],[1]!Table2[[Symbol]:[Industry]],2,FALSE),"-")</f>
        <v>-</v>
      </c>
      <c r="E3187">
        <v>68.018500000000003</v>
      </c>
      <c r="F3187">
        <v>149</v>
      </c>
      <c r="G3187">
        <v>1341.66966166315</v>
      </c>
      <c r="H3187">
        <v>-1.0940106699916901</v>
      </c>
      <c r="I3187">
        <v>183.75095238046401</v>
      </c>
      <c r="J3187">
        <v>5.0023458108198096</v>
      </c>
      <c r="K3187">
        <v>138.58745010758599</v>
      </c>
      <c r="L3187">
        <v>99.990900722672293</v>
      </c>
      <c r="M3187">
        <v>58.955922951630299</v>
      </c>
      <c r="N3187">
        <v>1.2200483128750499</v>
      </c>
      <c r="O3187">
        <v>6.4093959731543704</v>
      </c>
      <c r="P3187">
        <v>1367.9802955665</v>
      </c>
      <c r="Q3187">
        <v>0.151508107839778</v>
      </c>
    </row>
    <row r="3188" spans="1:17" hidden="1" x14ac:dyDescent="0.3">
      <c r="A3188" t="s">
        <v>6539</v>
      </c>
      <c r="B3188" t="s">
        <v>6540</v>
      </c>
      <c r="C3188" t="str">
        <f>IFERROR(VLOOKUP(Table1[[#This Row],[Ticker]],[1]!Table2[[Symbol]:[Industry]],2,FALSE),"-")</f>
        <v>-</v>
      </c>
      <c r="D3188" t="s">
        <v>1448</v>
      </c>
      <c r="E3188">
        <v>67.918858099999994</v>
      </c>
      <c r="F3188">
        <v>33.5</v>
      </c>
      <c r="G3188">
        <v>-17.367544472455901</v>
      </c>
      <c r="H3188">
        <v>18.203976075037598</v>
      </c>
      <c r="I3188">
        <v>-7.1292002076696503</v>
      </c>
      <c r="J3188">
        <v>-3.8199121990123501</v>
      </c>
      <c r="K3188">
        <v>30.8410511399406</v>
      </c>
      <c r="L3188">
        <v>30.1033002381518</v>
      </c>
      <c r="M3188">
        <v>51.408671729748797</v>
      </c>
      <c r="N3188">
        <v>0.66535250463821904</v>
      </c>
      <c r="O3188">
        <v>39.999999999999901</v>
      </c>
      <c r="P3188">
        <v>39.293139293139198</v>
      </c>
    </row>
    <row r="3189" spans="1:17" hidden="1" x14ac:dyDescent="0.3">
      <c r="A3189" t="s">
        <v>6541</v>
      </c>
      <c r="B3189" t="s">
        <v>6542</v>
      </c>
      <c r="C3189" t="str">
        <f>IFERROR(VLOOKUP(Table1[[#This Row],[Ticker]],[1]!Table2[[Symbol]:[Industry]],2,FALSE),"-")</f>
        <v>-</v>
      </c>
      <c r="D3189" t="s">
        <v>287</v>
      </c>
      <c r="E3189">
        <v>67.847666431999997</v>
      </c>
      <c r="F3189">
        <v>4.16</v>
      </c>
      <c r="G3189">
        <v>38.003091586845798</v>
      </c>
      <c r="H3189">
        <v>-2.9550605923522002</v>
      </c>
      <c r="I3189">
        <v>-13.134750565769901</v>
      </c>
      <c r="J3189">
        <v>9.1733962354725396</v>
      </c>
      <c r="K3189">
        <v>4.0542873234923196</v>
      </c>
      <c r="L3189">
        <v>3.8099981932189602</v>
      </c>
      <c r="M3189">
        <v>60.954419761559201</v>
      </c>
      <c r="N3189">
        <v>0.78174757698143305</v>
      </c>
      <c r="O3189">
        <v>27.163461538461501</v>
      </c>
      <c r="P3189">
        <v>69.105691056910501</v>
      </c>
      <c r="Q3189">
        <v>2.1420634193160999E-2</v>
      </c>
    </row>
    <row r="3190" spans="1:17" hidden="1" x14ac:dyDescent="0.3">
      <c r="A3190" t="s">
        <v>6543</v>
      </c>
      <c r="B3190" t="s">
        <v>6544</v>
      </c>
      <c r="C3190" t="str">
        <f>IFERROR(VLOOKUP(Table1[[#This Row],[Ticker]],[1]!Table2[[Symbol]:[Industry]],2,FALSE),"-")</f>
        <v>-</v>
      </c>
      <c r="D3190" t="s">
        <v>21</v>
      </c>
      <c r="E3190">
        <v>67.707659000000007</v>
      </c>
      <c r="F3190">
        <v>47.35</v>
      </c>
      <c r="G3190">
        <v>-64.008002324402796</v>
      </c>
      <c r="H3190">
        <v>-3.2025025038546699</v>
      </c>
      <c r="I3190">
        <v>-28.124630286700999</v>
      </c>
      <c r="J3190">
        <v>0.99300113200051598</v>
      </c>
      <c r="K3190">
        <v>44.461807133870103</v>
      </c>
      <c r="M3190">
        <v>80.764063691662301</v>
      </c>
      <c r="N3190">
        <v>1.2480818414322199</v>
      </c>
      <c r="O3190">
        <v>70.644139387539596</v>
      </c>
      <c r="P3190">
        <v>15.7701711491442</v>
      </c>
    </row>
    <row r="3191" spans="1:17" hidden="1" x14ac:dyDescent="0.3">
      <c r="A3191" t="s">
        <v>6545</v>
      </c>
      <c r="B3191" t="s">
        <v>6546</v>
      </c>
      <c r="C3191" t="str">
        <f>IFERROR(VLOOKUP(Table1[[#This Row],[Ticker]],[1]!Table2[[Symbol]:[Industry]],2,FALSE),"-")</f>
        <v>-</v>
      </c>
      <c r="D3191" t="s">
        <v>95</v>
      </c>
      <c r="E3191">
        <v>67.471639984000007</v>
      </c>
      <c r="F3191">
        <v>8.92</v>
      </c>
      <c r="G3191">
        <v>-25.746936045402101</v>
      </c>
      <c r="H3191">
        <v>-5.3046342573611804</v>
      </c>
      <c r="I3191">
        <v>-28.579317443515802</v>
      </c>
      <c r="J3191">
        <v>-4.0745118362240698</v>
      </c>
      <c r="K3191">
        <v>8.9697037498862002</v>
      </c>
      <c r="L3191">
        <v>9.3338028963175397</v>
      </c>
      <c r="M3191">
        <v>53.932857382277902</v>
      </c>
      <c r="N3191">
        <v>0.74838162687207699</v>
      </c>
      <c r="O3191">
        <v>30.605381165919201</v>
      </c>
      <c r="P3191">
        <v>22.8650137741046</v>
      </c>
      <c r="Q3191">
        <v>2.7983640362035999E-2</v>
      </c>
    </row>
    <row r="3192" spans="1:17" hidden="1" x14ac:dyDescent="0.3">
      <c r="A3192" t="s">
        <v>6547</v>
      </c>
      <c r="B3192" t="s">
        <v>6548</v>
      </c>
      <c r="C3192" t="str">
        <f>IFERROR(VLOOKUP(Table1[[#This Row],[Ticker]],[1]!Table2[[Symbol]:[Industry]],2,FALSE),"-")</f>
        <v>-</v>
      </c>
      <c r="D3192" t="s">
        <v>513</v>
      </c>
      <c r="E3192">
        <v>67.457248500000006</v>
      </c>
      <c r="F3192">
        <v>224.85</v>
      </c>
      <c r="G3192">
        <v>271.44277136818698</v>
      </c>
      <c r="H3192">
        <v>18.562293289737799</v>
      </c>
      <c r="I3192">
        <v>64.245753212714703</v>
      </c>
      <c r="J3192">
        <v>25.214401526477801</v>
      </c>
      <c r="K3192">
        <v>193.762548189407</v>
      </c>
      <c r="L3192">
        <v>147.24104038990799</v>
      </c>
      <c r="M3192">
        <v>62.548594908978302</v>
      </c>
      <c r="N3192">
        <v>0.508629988288546</v>
      </c>
      <c r="O3192">
        <v>18.456748943740202</v>
      </c>
      <c r="P3192">
        <v>306.89467969598201</v>
      </c>
      <c r="Q3192">
        <v>0.120429327340678</v>
      </c>
    </row>
    <row r="3193" spans="1:17" hidden="1" x14ac:dyDescent="0.3">
      <c r="A3193" t="s">
        <v>6549</v>
      </c>
      <c r="B3193" t="s">
        <v>6550</v>
      </c>
      <c r="C3193" t="str">
        <f>IFERROR(VLOOKUP(Table1[[#This Row],[Ticker]],[1]!Table2[[Symbol]:[Industry]],2,FALSE),"-")</f>
        <v>-</v>
      </c>
      <c r="D3193" t="s">
        <v>1574</v>
      </c>
      <c r="E3193">
        <v>67.405571660000007</v>
      </c>
      <c r="F3193">
        <v>38.15</v>
      </c>
      <c r="G3193">
        <v>-1.0232775815111701</v>
      </c>
      <c r="H3193">
        <v>-7.93801960137601</v>
      </c>
      <c r="I3193">
        <v>-60.3462420083127</v>
      </c>
      <c r="J3193">
        <v>-2.46370304868557</v>
      </c>
      <c r="K3193">
        <v>41.7278943234748</v>
      </c>
      <c r="M3193">
        <v>33.560701063316102</v>
      </c>
      <c r="N3193">
        <v>1.33836206896551</v>
      </c>
      <c r="O3193">
        <v>96.592398427260804</v>
      </c>
      <c r="P3193">
        <v>35.765124555160099</v>
      </c>
    </row>
    <row r="3194" spans="1:17" hidden="1" x14ac:dyDescent="0.3">
      <c r="A3194" t="s">
        <v>6551</v>
      </c>
      <c r="B3194" t="s">
        <v>6552</v>
      </c>
      <c r="C3194" t="str">
        <f>IFERROR(VLOOKUP(Table1[[#This Row],[Ticker]],[1]!Table2[[Symbol]:[Industry]],2,FALSE),"-")</f>
        <v>-</v>
      </c>
      <c r="E3194">
        <v>66.927999999999997</v>
      </c>
      <c r="F3194">
        <v>209.15</v>
      </c>
      <c r="G3194">
        <v>-54.264474757638901</v>
      </c>
      <c r="H3194">
        <v>6.5935191744253396</v>
      </c>
      <c r="I3194">
        <v>-13.7831832984794</v>
      </c>
      <c r="J3194">
        <v>1.43365482076772</v>
      </c>
      <c r="K3194">
        <v>204.12125594113701</v>
      </c>
      <c r="L3194">
        <v>226.132526837987</v>
      </c>
      <c r="M3194">
        <v>52.044215504969998</v>
      </c>
      <c r="N3194">
        <v>2.74016255871613</v>
      </c>
      <c r="O3194">
        <v>48.218981592158698</v>
      </c>
      <c r="P3194">
        <v>16.001109262340499</v>
      </c>
      <c r="Q3194">
        <v>8.4051053041001994E-2</v>
      </c>
    </row>
    <row r="3195" spans="1:17" hidden="1" x14ac:dyDescent="0.3">
      <c r="A3195" t="s">
        <v>6553</v>
      </c>
      <c r="B3195" t="s">
        <v>6554</v>
      </c>
      <c r="C3195" t="str">
        <f>IFERROR(VLOOKUP(Table1[[#This Row],[Ticker]],[1]!Table2[[Symbol]:[Industry]],2,FALSE),"-")</f>
        <v>-</v>
      </c>
      <c r="D3195" t="s">
        <v>133</v>
      </c>
      <c r="E3195">
        <v>66.906000000000006</v>
      </c>
      <c r="F3195">
        <v>37.17</v>
      </c>
      <c r="G3195">
        <v>66.280039671779207</v>
      </c>
      <c r="H3195">
        <v>-1.0323875613259399</v>
      </c>
      <c r="I3195">
        <v>-16.901577976692099</v>
      </c>
      <c r="J3195">
        <v>9.1020826858981092</v>
      </c>
      <c r="K3195">
        <v>34.8303276281408</v>
      </c>
      <c r="L3195">
        <v>30.957056716702699</v>
      </c>
      <c r="M3195">
        <v>51.774208200473403</v>
      </c>
      <c r="N3195">
        <v>1.72467619304841</v>
      </c>
      <c r="O3195">
        <v>11.7029862792574</v>
      </c>
      <c r="P3195">
        <v>97.712765957446805</v>
      </c>
      <c r="Q3195">
        <v>7.5058880582684007E-2</v>
      </c>
    </row>
    <row r="3196" spans="1:17" hidden="1" x14ac:dyDescent="0.3">
      <c r="A3196" t="s">
        <v>6555</v>
      </c>
      <c r="B3196" t="s">
        <v>6556</v>
      </c>
      <c r="C3196" t="str">
        <f>IFERROR(VLOOKUP(Table1[[#This Row],[Ticker]],[1]!Table2[[Symbol]:[Industry]],2,FALSE),"-")</f>
        <v>-</v>
      </c>
      <c r="D3196" t="s">
        <v>471</v>
      </c>
      <c r="E3196">
        <v>66.886481537999998</v>
      </c>
      <c r="F3196">
        <v>100.79</v>
      </c>
      <c r="G3196">
        <v>-6.6785864256054301</v>
      </c>
      <c r="H3196">
        <v>-2.8447966839232901</v>
      </c>
      <c r="I3196">
        <v>-18.396481242762398</v>
      </c>
      <c r="J3196">
        <v>-4.5044512496877598</v>
      </c>
      <c r="K3196">
        <v>98.924543770120295</v>
      </c>
      <c r="L3196">
        <v>95.010411878745202</v>
      </c>
      <c r="M3196">
        <v>42.940902192118401</v>
      </c>
      <c r="N3196">
        <v>0.82035488347426899</v>
      </c>
      <c r="O3196">
        <v>19.009822403016098</v>
      </c>
      <c r="P3196">
        <v>23.3659730722154</v>
      </c>
      <c r="Q3196">
        <v>8.3321403453980002E-3</v>
      </c>
    </row>
    <row r="3197" spans="1:17" hidden="1" x14ac:dyDescent="0.3">
      <c r="A3197" t="s">
        <v>6557</v>
      </c>
      <c r="B3197" t="s">
        <v>6558</v>
      </c>
      <c r="C3197" t="str">
        <f>IFERROR(VLOOKUP(Table1[[#This Row],[Ticker]],[1]!Table2[[Symbol]:[Industry]],2,FALSE),"-")</f>
        <v>-</v>
      </c>
      <c r="E3197">
        <v>66.877462883999996</v>
      </c>
      <c r="F3197">
        <v>80.67</v>
      </c>
      <c r="G3197">
        <v>125.783116096649</v>
      </c>
      <c r="H3197">
        <v>33.764041010102602</v>
      </c>
      <c r="I3197">
        <v>44.391815630850303</v>
      </c>
      <c r="J3197">
        <v>30.2632521011904</v>
      </c>
      <c r="K3197">
        <v>56.2251620545454</v>
      </c>
      <c r="L3197">
        <v>51.032481840760298</v>
      </c>
      <c r="M3197">
        <v>99.883393114846001</v>
      </c>
      <c r="N3197">
        <v>2.4766584766584701</v>
      </c>
      <c r="O3197">
        <v>11.9375232428412</v>
      </c>
      <c r="P3197">
        <v>168.9</v>
      </c>
    </row>
    <row r="3198" spans="1:17" hidden="1" x14ac:dyDescent="0.3">
      <c r="A3198" t="s">
        <v>6559</v>
      </c>
      <c r="B3198" t="s">
        <v>6560</v>
      </c>
      <c r="C3198" t="str">
        <f>IFERROR(VLOOKUP(Table1[[#This Row],[Ticker]],[1]!Table2[[Symbol]:[Industry]],2,FALSE),"-")</f>
        <v>-</v>
      </c>
      <c r="D3198" t="s">
        <v>924</v>
      </c>
      <c r="E3198">
        <v>66.845754165000002</v>
      </c>
      <c r="F3198">
        <v>58.35</v>
      </c>
      <c r="G3198">
        <v>-48.9233659988409</v>
      </c>
      <c r="H3198">
        <v>-6.0990542279926103</v>
      </c>
      <c r="I3198">
        <v>-39.894411565152801</v>
      </c>
      <c r="J3198">
        <v>-3.21921429273121</v>
      </c>
      <c r="K3198">
        <v>60.436865053401</v>
      </c>
      <c r="M3198">
        <v>42.9872873063482</v>
      </c>
      <c r="N3198">
        <v>2.53081902617506</v>
      </c>
      <c r="O3198">
        <v>57.497857754927097</v>
      </c>
      <c r="P3198">
        <v>5.8983666061706002</v>
      </c>
    </row>
    <row r="3199" spans="1:17" hidden="1" x14ac:dyDescent="0.3">
      <c r="A3199" t="s">
        <v>6561</v>
      </c>
      <c r="B3199" t="s">
        <v>6562</v>
      </c>
      <c r="C3199" t="str">
        <f>IFERROR(VLOOKUP(Table1[[#This Row],[Ticker]],[1]!Table2[[Symbol]:[Industry]],2,FALSE),"-")</f>
        <v>-</v>
      </c>
      <c r="D3199" t="s">
        <v>931</v>
      </c>
      <c r="E3199">
        <v>66.772294680000002</v>
      </c>
      <c r="F3199">
        <v>33.18</v>
      </c>
      <c r="G3199">
        <v>288.439366096649</v>
      </c>
      <c r="H3199">
        <v>44.498490110342999</v>
      </c>
      <c r="I3199">
        <v>92.528757991687201</v>
      </c>
      <c r="J3199">
        <v>5.9786460669943997</v>
      </c>
      <c r="K3199">
        <v>23.451453933360401</v>
      </c>
      <c r="L3199">
        <v>16.545965105936698</v>
      </c>
      <c r="M3199">
        <v>99.711052715443003</v>
      </c>
      <c r="N3199">
        <v>0.24245504631235501</v>
      </c>
      <c r="O3199">
        <v>0</v>
      </c>
      <c r="P3199">
        <v>339.47019867549602</v>
      </c>
      <c r="Q3199">
        <v>0.168375064215429</v>
      </c>
    </row>
    <row r="3200" spans="1:17" hidden="1" x14ac:dyDescent="0.3">
      <c r="A3200" t="s">
        <v>6563</v>
      </c>
      <c r="B3200" t="s">
        <v>6564</v>
      </c>
      <c r="C3200" t="str">
        <f>IFERROR(VLOOKUP(Table1[[#This Row],[Ticker]],[1]!Table2[[Symbol]:[Industry]],2,FALSE),"-")</f>
        <v>-</v>
      </c>
      <c r="E3200">
        <v>66.733500000000006</v>
      </c>
      <c r="F3200">
        <v>1962.75</v>
      </c>
      <c r="G3200">
        <v>147.02622740543501</v>
      </c>
      <c r="H3200">
        <v>32.923821589000802</v>
      </c>
      <c r="I3200">
        <v>123.27932669050401</v>
      </c>
      <c r="J3200">
        <v>-9.9625930543416494</v>
      </c>
      <c r="K3200">
        <v>1676.6692919004399</v>
      </c>
      <c r="L3200">
        <v>1145.52453069595</v>
      </c>
      <c r="M3200">
        <v>33.770531481142399</v>
      </c>
      <c r="N3200">
        <v>0.30154235650754502</v>
      </c>
      <c r="O3200">
        <v>24.873264552286301</v>
      </c>
      <c r="P3200">
        <v>184.45652173913001</v>
      </c>
      <c r="Q3200">
        <v>0.13305937551702801</v>
      </c>
    </row>
    <row r="3201" spans="1:17" hidden="1" x14ac:dyDescent="0.3">
      <c r="A3201" t="s">
        <v>6565</v>
      </c>
      <c r="B3201" t="s">
        <v>6566</v>
      </c>
      <c r="C3201" t="str">
        <f>IFERROR(VLOOKUP(Table1[[#This Row],[Ticker]],[1]!Table2[[Symbol]:[Industry]],2,FALSE),"-")</f>
        <v>-</v>
      </c>
      <c r="E3201">
        <v>66.6990926</v>
      </c>
      <c r="F3201">
        <v>326.2</v>
      </c>
      <c r="G3201">
        <v>155.017524785739</v>
      </c>
      <c r="H3201">
        <v>-3.3357380767898599</v>
      </c>
      <c r="I3201">
        <v>-81.969805805934101</v>
      </c>
      <c r="J3201">
        <v>13.106697561611099</v>
      </c>
      <c r="K3201">
        <v>331.37838948950099</v>
      </c>
      <c r="L3201">
        <v>429.01119974827202</v>
      </c>
      <c r="M3201">
        <v>77.742524916053497</v>
      </c>
      <c r="N3201">
        <v>0.56553951499442001</v>
      </c>
      <c r="O3201">
        <v>331.68301655426097</v>
      </c>
      <c r="P3201">
        <v>181.32815868909</v>
      </c>
    </row>
    <row r="3202" spans="1:17" hidden="1" x14ac:dyDescent="0.3">
      <c r="A3202" t="s">
        <v>6567</v>
      </c>
      <c r="B3202" t="s">
        <v>6568</v>
      </c>
      <c r="C3202" t="str">
        <f>IFERROR(VLOOKUP(Table1[[#This Row],[Ticker]],[1]!Table2[[Symbol]:[Industry]],2,FALSE),"-")</f>
        <v>-</v>
      </c>
      <c r="D3202" t="s">
        <v>21</v>
      </c>
      <c r="E3202">
        <v>66.632331500000006</v>
      </c>
      <c r="F3202">
        <v>61.25</v>
      </c>
      <c r="G3202">
        <v>21.886801373688201</v>
      </c>
      <c r="H3202">
        <v>4.4992671149330397</v>
      </c>
      <c r="I3202">
        <v>-15.1554867999794</v>
      </c>
      <c r="J3202">
        <v>6.9068257689020696</v>
      </c>
      <c r="K3202">
        <v>56.979260862484601</v>
      </c>
      <c r="L3202">
        <v>55.711080741114699</v>
      </c>
      <c r="M3202">
        <v>80.773829287822494</v>
      </c>
      <c r="N3202">
        <v>1.3738533691718999</v>
      </c>
      <c r="O3202">
        <v>25.714285714285701</v>
      </c>
      <c r="P3202">
        <v>60.550458715596299</v>
      </c>
      <c r="Q3202">
        <v>6.2212625323487002E-2</v>
      </c>
    </row>
    <row r="3203" spans="1:17" hidden="1" x14ac:dyDescent="0.3">
      <c r="A3203" t="s">
        <v>6569</v>
      </c>
      <c r="B3203" t="s">
        <v>6570</v>
      </c>
      <c r="C3203" t="str">
        <f>IFERROR(VLOOKUP(Table1[[#This Row],[Ticker]],[1]!Table2[[Symbol]:[Industry]],2,FALSE),"-")</f>
        <v>-</v>
      </c>
      <c r="D3203" t="s">
        <v>60</v>
      </c>
      <c r="E3203">
        <v>66.584205413000007</v>
      </c>
      <c r="F3203">
        <v>50.99</v>
      </c>
      <c r="G3203">
        <v>-47.561599154315502</v>
      </c>
      <c r="H3203">
        <v>-9.7715905270349293</v>
      </c>
      <c r="I3203">
        <v>-42.897603656400698</v>
      </c>
      <c r="J3203">
        <v>-2.9681724457662102</v>
      </c>
      <c r="K3203">
        <v>52.539848079885303</v>
      </c>
      <c r="L3203">
        <v>61.670256452842601</v>
      </c>
      <c r="M3203">
        <v>48.0648079084933</v>
      </c>
      <c r="N3203">
        <v>1.61160769196915</v>
      </c>
      <c r="O3203">
        <v>68.778191802314097</v>
      </c>
      <c r="P3203">
        <v>14.610024724657199</v>
      </c>
      <c r="Q3203">
        <v>-5.8944170287977E-2</v>
      </c>
    </row>
    <row r="3204" spans="1:17" hidden="1" x14ac:dyDescent="0.3">
      <c r="A3204" t="s">
        <v>6571</v>
      </c>
      <c r="B3204" t="s">
        <v>6572</v>
      </c>
      <c r="C3204" t="str">
        <f>IFERROR(VLOOKUP(Table1[[#This Row],[Ticker]],[1]!Table2[[Symbol]:[Industry]],2,FALSE),"-")</f>
        <v>-</v>
      </c>
      <c r="D3204" t="s">
        <v>628</v>
      </c>
      <c r="E3204">
        <v>66.495572998</v>
      </c>
      <c r="F3204">
        <v>37.909999999999997</v>
      </c>
      <c r="G3204">
        <v>-16.267092539054101</v>
      </c>
      <c r="H3204">
        <v>6.5734809832750001</v>
      </c>
      <c r="I3204">
        <v>-35.916406488845702</v>
      </c>
      <c r="J3204">
        <v>10.685419292211</v>
      </c>
      <c r="K3204">
        <v>34.901688487150501</v>
      </c>
      <c r="L3204">
        <v>36.331306778674303</v>
      </c>
      <c r="M3204">
        <v>69.804873805088107</v>
      </c>
      <c r="N3204">
        <v>1.02516730579962</v>
      </c>
      <c r="O3204">
        <v>66.1830651543128</v>
      </c>
      <c r="P3204">
        <v>28.814135236153501</v>
      </c>
      <c r="Q3204">
        <v>5.1849135915003002E-2</v>
      </c>
    </row>
    <row r="3205" spans="1:17" hidden="1" x14ac:dyDescent="0.3">
      <c r="A3205" t="s">
        <v>6573</v>
      </c>
      <c r="B3205" t="s">
        <v>6574</v>
      </c>
      <c r="C3205" t="str">
        <f>IFERROR(VLOOKUP(Table1[[#This Row],[Ticker]],[1]!Table2[[Symbol]:[Industry]],2,FALSE),"-")</f>
        <v>-</v>
      </c>
      <c r="D3205" t="s">
        <v>68</v>
      </c>
      <c r="E3205">
        <v>66.487841500000002</v>
      </c>
      <c r="F3205">
        <v>158.15</v>
      </c>
      <c r="G3205">
        <v>175.963830928454</v>
      </c>
      <c r="H3205">
        <v>-3.7940512141288298</v>
      </c>
      <c r="I3205">
        <v>6.38794733626374</v>
      </c>
      <c r="J3205">
        <v>-0.13372546745032199</v>
      </c>
      <c r="K3205">
        <v>162.804927022112</v>
      </c>
      <c r="L3205">
        <v>131.83423361943801</v>
      </c>
      <c r="M3205">
        <v>47.617542225738603</v>
      </c>
      <c r="N3205">
        <v>2.36473671800514</v>
      </c>
      <c r="O3205">
        <v>21.1824217515017</v>
      </c>
      <c r="P3205">
        <v>202.27446483180401</v>
      </c>
      <c r="Q3205">
        <v>0.26076400966563601</v>
      </c>
    </row>
    <row r="3206" spans="1:17" hidden="1" x14ac:dyDescent="0.3">
      <c r="A3206" t="s">
        <v>6575</v>
      </c>
      <c r="B3206" t="s">
        <v>6576</v>
      </c>
      <c r="C3206" t="str">
        <f>IFERROR(VLOOKUP(Table1[[#This Row],[Ticker]],[1]!Table2[[Symbol]:[Industry]],2,FALSE),"-")</f>
        <v>-</v>
      </c>
      <c r="D3206" t="s">
        <v>548</v>
      </c>
      <c r="E3206">
        <v>66.42470376</v>
      </c>
      <c r="F3206">
        <v>27.36</v>
      </c>
      <c r="G3206">
        <v>-8.3795994205916298</v>
      </c>
      <c r="H3206">
        <v>-18.704144813743401</v>
      </c>
      <c r="I3206">
        <v>-1.3663581426968101</v>
      </c>
      <c r="J3206">
        <v>-4.01833932875142</v>
      </c>
      <c r="K3206">
        <v>27.1287758479247</v>
      </c>
      <c r="L3206">
        <v>26.4862641882067</v>
      </c>
      <c r="M3206">
        <v>64.614073142196105</v>
      </c>
      <c r="N3206">
        <v>0.384010564526301</v>
      </c>
      <c r="O3206">
        <v>31.615497076023299</v>
      </c>
      <c r="P3206">
        <v>40.307692307692299</v>
      </c>
      <c r="Q3206">
        <v>6.0322877199529001E-2</v>
      </c>
    </row>
    <row r="3207" spans="1:17" hidden="1" x14ac:dyDescent="0.3">
      <c r="A3207" t="s">
        <v>6577</v>
      </c>
      <c r="B3207" t="s">
        <v>6578</v>
      </c>
      <c r="C3207" t="str">
        <f>IFERROR(VLOOKUP(Table1[[#This Row],[Ticker]],[1]!Table2[[Symbol]:[Industry]],2,FALSE),"-")</f>
        <v>-</v>
      </c>
      <c r="D3207" t="s">
        <v>513</v>
      </c>
      <c r="E3207">
        <v>66.405779999999993</v>
      </c>
      <c r="F3207">
        <v>220.5</v>
      </c>
      <c r="G3207">
        <v>4.9393660966497404</v>
      </c>
      <c r="H3207">
        <v>-2.55912289495783</v>
      </c>
      <c r="I3207">
        <v>-18.976676790921399</v>
      </c>
      <c r="J3207">
        <v>-0.41735777462173701</v>
      </c>
      <c r="K3207">
        <v>237.327379594223</v>
      </c>
      <c r="L3207">
        <v>223.39248570810699</v>
      </c>
      <c r="M3207">
        <v>29.837388443160599</v>
      </c>
      <c r="N3207">
        <v>3.49454364759255</v>
      </c>
      <c r="O3207">
        <v>23.3333333333333</v>
      </c>
      <c r="P3207">
        <v>96.261682242990602</v>
      </c>
      <c r="Q3207">
        <v>0.148115511136859</v>
      </c>
    </row>
    <row r="3208" spans="1:17" hidden="1" x14ac:dyDescent="0.3">
      <c r="A3208" t="s">
        <v>6579</v>
      </c>
      <c r="B3208" t="s">
        <v>6580</v>
      </c>
      <c r="C3208" t="str">
        <f>IFERROR(VLOOKUP(Table1[[#This Row],[Ticker]],[1]!Table2[[Symbol]:[Industry]],2,FALSE),"-")</f>
        <v>-</v>
      </c>
      <c r="D3208" t="s">
        <v>1574</v>
      </c>
      <c r="E3208">
        <v>66.333879999999994</v>
      </c>
      <c r="F3208">
        <v>35.5</v>
      </c>
      <c r="G3208">
        <v>-61.113205069557701</v>
      </c>
      <c r="H3208">
        <v>-3.2895304184688099</v>
      </c>
      <c r="I3208">
        <v>-40.266410075539603</v>
      </c>
      <c r="J3208">
        <v>1.80366957791203</v>
      </c>
      <c r="K3208">
        <v>35.9078353556176</v>
      </c>
      <c r="L3208">
        <v>42.097386915622998</v>
      </c>
      <c r="M3208">
        <v>54.722129991889801</v>
      </c>
      <c r="N3208">
        <v>0.66661560848586898</v>
      </c>
      <c r="O3208">
        <v>79.7183098591549</v>
      </c>
      <c r="P3208">
        <v>17.940199335548101</v>
      </c>
    </row>
    <row r="3209" spans="1:17" hidden="1" x14ac:dyDescent="0.3">
      <c r="A3209" t="s">
        <v>6581</v>
      </c>
      <c r="B3209" t="s">
        <v>6582</v>
      </c>
      <c r="C3209" t="str">
        <f>IFERROR(VLOOKUP(Table1[[#This Row],[Ticker]],[1]!Table2[[Symbol]:[Industry]],2,FALSE),"-")</f>
        <v>-</v>
      </c>
      <c r="D3209" t="s">
        <v>393</v>
      </c>
      <c r="E3209">
        <v>66.264603551999997</v>
      </c>
      <c r="F3209">
        <v>14.28</v>
      </c>
      <c r="G3209">
        <v>9.0448163336165504</v>
      </c>
      <c r="H3209">
        <v>-4.5951782590003596</v>
      </c>
      <c r="I3209">
        <v>-23.307780469851199</v>
      </c>
      <c r="J3209">
        <v>-2.5685655064891999</v>
      </c>
      <c r="K3209">
        <v>13.660165676703601</v>
      </c>
      <c r="L3209">
        <v>13.5004161461062</v>
      </c>
      <c r="M3209">
        <v>67.180342455544505</v>
      </c>
      <c r="N3209">
        <v>1.08065485678702</v>
      </c>
      <c r="O3209">
        <v>18.3473389355742</v>
      </c>
      <c r="P3209">
        <v>55.2173913043478</v>
      </c>
      <c r="Q3209">
        <v>9.4537462729210008E-3</v>
      </c>
    </row>
    <row r="3210" spans="1:17" hidden="1" x14ac:dyDescent="0.3">
      <c r="A3210" t="s">
        <v>6583</v>
      </c>
      <c r="B3210" t="s">
        <v>6584</v>
      </c>
      <c r="C3210" t="str">
        <f>IFERROR(VLOOKUP(Table1[[#This Row],[Ticker]],[1]!Table2[[Symbol]:[Industry]],2,FALSE),"-")</f>
        <v>-</v>
      </c>
      <c r="D3210" t="s">
        <v>133</v>
      </c>
      <c r="E3210">
        <v>66.150017211000005</v>
      </c>
      <c r="F3210">
        <v>91.03</v>
      </c>
      <c r="G3210">
        <v>-17.357910982943299</v>
      </c>
      <c r="H3210">
        <v>-2.32333026003205</v>
      </c>
      <c r="I3210">
        <v>-36.942947185890802</v>
      </c>
      <c r="J3210">
        <v>2.39840977544669</v>
      </c>
      <c r="K3210">
        <v>93.091466855191896</v>
      </c>
      <c r="L3210">
        <v>104.957255910691</v>
      </c>
      <c r="M3210">
        <v>50.2532028695951</v>
      </c>
      <c r="N3210">
        <v>0.60006728442039003</v>
      </c>
      <c r="O3210">
        <v>76.8647698560913</v>
      </c>
      <c r="P3210">
        <v>10.272562083585701</v>
      </c>
      <c r="Q3210">
        <v>-3.8863770813077E-2</v>
      </c>
    </row>
    <row r="3211" spans="1:17" hidden="1" x14ac:dyDescent="0.3">
      <c r="A3211" t="s">
        <v>6585</v>
      </c>
      <c r="B3211" t="s">
        <v>6586</v>
      </c>
      <c r="C3211" t="str">
        <f>IFERROR(VLOOKUP(Table1[[#This Row],[Ticker]],[1]!Table2[[Symbol]:[Industry]],2,FALSE),"-")</f>
        <v>-</v>
      </c>
      <c r="D3211" t="s">
        <v>471</v>
      </c>
      <c r="E3211">
        <v>66.150000000000006</v>
      </c>
      <c r="F3211">
        <v>7.35</v>
      </c>
      <c r="G3211">
        <v>-4.2176106475362998</v>
      </c>
      <c r="H3211">
        <v>1.8158393890286599</v>
      </c>
      <c r="I3211">
        <v>-27.5540804881227</v>
      </c>
      <c r="J3211">
        <v>-3.79377707652836</v>
      </c>
      <c r="K3211">
        <v>7.31123447490838</v>
      </c>
      <c r="L3211">
        <v>7.2310077529642802</v>
      </c>
      <c r="M3211">
        <v>46.933136929489898</v>
      </c>
      <c r="N3211">
        <v>2.2489486233445501</v>
      </c>
      <c r="O3211">
        <v>44.217687074829897</v>
      </c>
      <c r="P3211">
        <v>47</v>
      </c>
      <c r="Q3211">
        <v>1.4024866865403E-2</v>
      </c>
    </row>
    <row r="3212" spans="1:17" hidden="1" x14ac:dyDescent="0.3">
      <c r="A3212" t="s">
        <v>6587</v>
      </c>
      <c r="B3212" t="s">
        <v>6588</v>
      </c>
      <c r="C3212" t="str">
        <f>IFERROR(VLOOKUP(Table1[[#This Row],[Ticker]],[1]!Table2[[Symbol]:[Industry]],2,FALSE),"-")</f>
        <v>-</v>
      </c>
      <c r="D3212" t="s">
        <v>130</v>
      </c>
      <c r="E3212">
        <v>66.093748199999993</v>
      </c>
      <c r="F3212">
        <v>6.48</v>
      </c>
      <c r="G3212">
        <v>56.740213554276799</v>
      </c>
      <c r="H3212">
        <v>11.3536046565729</v>
      </c>
      <c r="I3212">
        <v>1.7005205816153299</v>
      </c>
      <c r="J3212">
        <v>13.032109859811101</v>
      </c>
      <c r="K3212">
        <v>5.2985193228376</v>
      </c>
      <c r="L3212">
        <v>4.9696501783470497</v>
      </c>
      <c r="M3212">
        <v>85.2676002670309</v>
      </c>
      <c r="N3212">
        <v>2.5654549685724799</v>
      </c>
      <c r="O3212">
        <v>2.31481481481481</v>
      </c>
      <c r="P3212">
        <v>96.363636363636303</v>
      </c>
      <c r="Q3212">
        <v>0.10793817796353</v>
      </c>
    </row>
    <row r="3213" spans="1:17" hidden="1" x14ac:dyDescent="0.3">
      <c r="A3213" t="s">
        <v>6589</v>
      </c>
      <c r="B3213" t="s">
        <v>6590</v>
      </c>
      <c r="C3213" t="str">
        <f>IFERROR(VLOOKUP(Table1[[#This Row],[Ticker]],[1]!Table2[[Symbol]:[Industry]],2,FALSE),"-")</f>
        <v>-</v>
      </c>
      <c r="E3213">
        <v>66.060540000000003</v>
      </c>
      <c r="F3213">
        <v>152.6</v>
      </c>
      <c r="G3213">
        <v>147.77674473742599</v>
      </c>
      <c r="H3213">
        <v>-6.1757800002687304</v>
      </c>
      <c r="I3213">
        <v>-4.2665318633852003</v>
      </c>
      <c r="J3213">
        <v>-19.710778193537301</v>
      </c>
      <c r="K3213">
        <v>161.32358266465801</v>
      </c>
      <c r="L3213">
        <v>139.62457448929899</v>
      </c>
      <c r="M3213">
        <v>34.969376634386201</v>
      </c>
      <c r="N3213">
        <v>1.4830039525691701</v>
      </c>
      <c r="O3213">
        <v>36.271297509829601</v>
      </c>
      <c r="P3213">
        <v>188.07142857142799</v>
      </c>
    </row>
    <row r="3214" spans="1:17" hidden="1" x14ac:dyDescent="0.3">
      <c r="A3214" t="s">
        <v>6591</v>
      </c>
      <c r="B3214" t="s">
        <v>6592</v>
      </c>
      <c r="C3214" t="str">
        <f>IFERROR(VLOOKUP(Table1[[#This Row],[Ticker]],[1]!Table2[[Symbol]:[Industry]],2,FALSE),"-")</f>
        <v>-</v>
      </c>
      <c r="D3214" t="s">
        <v>60</v>
      </c>
      <c r="E3214">
        <v>66.032710655999907</v>
      </c>
      <c r="F3214">
        <v>14.08</v>
      </c>
      <c r="G3214">
        <v>25.413504027684201</v>
      </c>
      <c r="H3214">
        <v>14.389394616891799</v>
      </c>
      <c r="I3214">
        <v>-25.844977785809501</v>
      </c>
      <c r="J3214">
        <v>-3.9228432544352199</v>
      </c>
      <c r="K3214">
        <v>14.017991245071601</v>
      </c>
      <c r="L3214">
        <v>13.916187797076001</v>
      </c>
      <c r="M3214">
        <v>43.6858502267999</v>
      </c>
      <c r="N3214">
        <v>0.24086909238271301</v>
      </c>
      <c r="O3214">
        <v>39.914772727272698</v>
      </c>
      <c r="P3214">
        <v>60.914285714285697</v>
      </c>
      <c r="Q3214">
        <v>3.2035410858593003E-2</v>
      </c>
    </row>
    <row r="3215" spans="1:17" hidden="1" x14ac:dyDescent="0.3">
      <c r="A3215" t="s">
        <v>6593</v>
      </c>
      <c r="B3215" t="s">
        <v>6594</v>
      </c>
      <c r="C3215" t="str">
        <f>IFERROR(VLOOKUP(Table1[[#This Row],[Ticker]],[1]!Table2[[Symbol]:[Industry]],2,FALSE),"-")</f>
        <v>-</v>
      </c>
      <c r="D3215" t="s">
        <v>46</v>
      </c>
      <c r="E3215">
        <v>65.928226420000001</v>
      </c>
      <c r="F3215">
        <v>0.7</v>
      </c>
      <c r="G3215">
        <v>0.96209336937700096</v>
      </c>
      <c r="K3215">
        <v>0.813046339516308</v>
      </c>
      <c r="L3215">
        <v>1.2524745064316301</v>
      </c>
      <c r="M3215">
        <v>70.989730741565694</v>
      </c>
      <c r="N3215">
        <v>1</v>
      </c>
      <c r="O3215">
        <v>7.1428571428571397</v>
      </c>
      <c r="P3215">
        <v>39.999999999999901</v>
      </c>
      <c r="Q3215">
        <v>3.7666979515126001E-2</v>
      </c>
    </row>
    <row r="3216" spans="1:17" hidden="1" x14ac:dyDescent="0.3">
      <c r="A3216" t="s">
        <v>6595</v>
      </c>
      <c r="B3216" t="s">
        <v>6596</v>
      </c>
      <c r="C3216" t="str">
        <f>IFERROR(VLOOKUP(Table1[[#This Row],[Ticker]],[1]!Table2[[Symbol]:[Industry]],2,FALSE),"-")</f>
        <v>-</v>
      </c>
      <c r="D3216" t="s">
        <v>548</v>
      </c>
      <c r="E3216">
        <v>65.565584896000004</v>
      </c>
      <c r="F3216">
        <v>71.12</v>
      </c>
      <c r="G3216">
        <v>12.4600978039668</v>
      </c>
      <c r="H3216">
        <v>11.6842965208753</v>
      </c>
      <c r="I3216">
        <v>-17.8864601405553</v>
      </c>
      <c r="J3216">
        <v>16.682626946142001</v>
      </c>
      <c r="K3216">
        <v>59.493623818930899</v>
      </c>
      <c r="L3216">
        <v>58.712914993650301</v>
      </c>
      <c r="M3216">
        <v>78.076525860634206</v>
      </c>
      <c r="N3216">
        <v>2.57228839390732</v>
      </c>
      <c r="O3216">
        <v>25</v>
      </c>
      <c r="P3216">
        <v>52.618025751072899</v>
      </c>
      <c r="Q3216">
        <v>-3.2417978806762997E-2</v>
      </c>
    </row>
    <row r="3217" spans="1:17" hidden="1" x14ac:dyDescent="0.3">
      <c r="A3217" t="s">
        <v>6597</v>
      </c>
      <c r="B3217" t="s">
        <v>6598</v>
      </c>
      <c r="C3217" t="str">
        <f>IFERROR(VLOOKUP(Table1[[#This Row],[Ticker]],[1]!Table2[[Symbol]:[Industry]],2,FALSE),"-")</f>
        <v>-</v>
      </c>
      <c r="E3217">
        <v>65.517199000000005</v>
      </c>
      <c r="F3217">
        <v>172.7</v>
      </c>
      <c r="G3217">
        <v>127.063779242189</v>
      </c>
      <c r="H3217">
        <v>1.2342791053407101</v>
      </c>
      <c r="I3217">
        <v>-19.773299536526299</v>
      </c>
      <c r="J3217">
        <v>4.4026731314160896</v>
      </c>
      <c r="K3217">
        <v>166.43599083384001</v>
      </c>
      <c r="L3217">
        <v>135.506687133376</v>
      </c>
      <c r="M3217">
        <v>52.0618809405075</v>
      </c>
      <c r="N3217">
        <v>0.66563944530046204</v>
      </c>
      <c r="O3217">
        <v>22.350897510133102</v>
      </c>
      <c r="P3217">
        <v>182.14344061427801</v>
      </c>
      <c r="Q3217">
        <v>0.16306713930911201</v>
      </c>
    </row>
    <row r="3218" spans="1:17" hidden="1" x14ac:dyDescent="0.3">
      <c r="A3218" t="s">
        <v>6599</v>
      </c>
      <c r="B3218" t="s">
        <v>6600</v>
      </c>
      <c r="C3218" t="str">
        <f>IFERROR(VLOOKUP(Table1[[#This Row],[Ticker]],[1]!Table2[[Symbol]:[Industry]],2,FALSE),"-")</f>
        <v>-</v>
      </c>
      <c r="D3218" t="s">
        <v>533</v>
      </c>
      <c r="E3218">
        <v>65.291520000000006</v>
      </c>
      <c r="F3218">
        <v>0.98</v>
      </c>
      <c r="G3218">
        <v>-28.310633903350201</v>
      </c>
      <c r="H3218">
        <v>5.2632646125870899</v>
      </c>
      <c r="I3218">
        <v>35.922988760918003</v>
      </c>
      <c r="J3218">
        <v>-5.1148864994121297</v>
      </c>
      <c r="K3218">
        <v>0.93514491166012603</v>
      </c>
      <c r="L3218">
        <v>0.91732681873308697</v>
      </c>
      <c r="M3218">
        <v>40.355309103462297</v>
      </c>
      <c r="N3218">
        <v>0.54684980653316095</v>
      </c>
      <c r="O3218">
        <v>21.428571428571399</v>
      </c>
      <c r="P3218">
        <v>117.777777777777</v>
      </c>
      <c r="Q3218">
        <v>1.600339201125E-3</v>
      </c>
    </row>
    <row r="3219" spans="1:17" hidden="1" x14ac:dyDescent="0.3">
      <c r="A3219" t="s">
        <v>6601</v>
      </c>
      <c r="B3219" t="s">
        <v>6602</v>
      </c>
      <c r="C3219" t="str">
        <f>IFERROR(VLOOKUP(Table1[[#This Row],[Ticker]],[1]!Table2[[Symbol]:[Industry]],2,FALSE),"-")</f>
        <v>-</v>
      </c>
      <c r="E3219">
        <v>65.151799999999994</v>
      </c>
      <c r="F3219">
        <v>188.3</v>
      </c>
      <c r="G3219">
        <v>-36.643967236683501</v>
      </c>
      <c r="H3219">
        <v>-13.0230308361797</v>
      </c>
      <c r="I3219">
        <v>-51.091374901490298</v>
      </c>
      <c r="J3219">
        <v>-3.5046144762460401</v>
      </c>
      <c r="K3219">
        <v>225.90910451373301</v>
      </c>
      <c r="M3219">
        <v>25.480927832901401</v>
      </c>
      <c r="N3219">
        <v>0.77927309347248896</v>
      </c>
      <c r="O3219">
        <v>141.609134360063</v>
      </c>
      <c r="P3219">
        <v>2.3369565217391299</v>
      </c>
    </row>
    <row r="3220" spans="1:17" hidden="1" x14ac:dyDescent="0.3">
      <c r="A3220" t="s">
        <v>6603</v>
      </c>
      <c r="B3220" t="s">
        <v>6604</v>
      </c>
      <c r="C3220" t="str">
        <f>IFERROR(VLOOKUP(Table1[[#This Row],[Ticker]],[1]!Table2[[Symbol]:[Industry]],2,FALSE),"-")</f>
        <v>-</v>
      </c>
      <c r="E3220">
        <v>65.148685360000002</v>
      </c>
      <c r="F3220">
        <v>20.350000000000001</v>
      </c>
      <c r="G3220">
        <v>-59.780336828383199</v>
      </c>
      <c r="H3220">
        <v>24.678079902863299</v>
      </c>
      <c r="I3220">
        <v>-19.724184441534302</v>
      </c>
      <c r="J3220">
        <v>0.23794959870818699</v>
      </c>
      <c r="K3220">
        <v>18.736311529983102</v>
      </c>
      <c r="L3220">
        <v>20.878720235807499</v>
      </c>
      <c r="M3220">
        <v>54.970350026496199</v>
      </c>
      <c r="N3220">
        <v>1.1157552303057301</v>
      </c>
      <c r="O3220">
        <v>63.377674462258298</v>
      </c>
      <c r="P3220">
        <v>33.060594149933998</v>
      </c>
      <c r="Q3220">
        <v>0.200727056037909</v>
      </c>
    </row>
    <row r="3221" spans="1:17" hidden="1" x14ac:dyDescent="0.3">
      <c r="A3221" t="s">
        <v>6605</v>
      </c>
      <c r="B3221" t="s">
        <v>6606</v>
      </c>
      <c r="C3221" t="str">
        <f>IFERROR(VLOOKUP(Table1[[#This Row],[Ticker]],[1]!Table2[[Symbol]:[Industry]],2,FALSE),"-")</f>
        <v>-</v>
      </c>
      <c r="D3221" t="s">
        <v>68</v>
      </c>
      <c r="E3221">
        <v>65.062799999999996</v>
      </c>
      <c r="F3221">
        <v>159</v>
      </c>
      <c r="G3221">
        <v>684.91385589256799</v>
      </c>
      <c r="H3221">
        <v>44.620793825188699</v>
      </c>
      <c r="I3221">
        <v>277.74635058427901</v>
      </c>
      <c r="J3221">
        <v>5.9489662160373102</v>
      </c>
      <c r="K3221">
        <v>107.73739952712</v>
      </c>
      <c r="L3221">
        <v>62.237899817395203</v>
      </c>
      <c r="M3221">
        <v>99.997429874702803</v>
      </c>
      <c r="N3221">
        <v>0.89637624469272803</v>
      </c>
      <c r="O3221">
        <v>0</v>
      </c>
      <c r="P3221">
        <v>734.64566929133798</v>
      </c>
      <c r="Q3221">
        <v>0.17368220081001201</v>
      </c>
    </row>
    <row r="3222" spans="1:17" hidden="1" x14ac:dyDescent="0.3">
      <c r="A3222" t="s">
        <v>6607</v>
      </c>
      <c r="B3222" t="s">
        <v>6608</v>
      </c>
      <c r="C3222" t="str">
        <f>IFERROR(VLOOKUP(Table1[[#This Row],[Ticker]],[1]!Table2[[Symbol]:[Industry]],2,FALSE),"-")</f>
        <v>-</v>
      </c>
      <c r="D3222" t="s">
        <v>413</v>
      </c>
      <c r="E3222">
        <v>64.805999999999997</v>
      </c>
      <c r="F3222">
        <v>216.02</v>
      </c>
      <c r="G3222">
        <v>46.436267336153897</v>
      </c>
      <c r="H3222">
        <v>-2.1146648799669099</v>
      </c>
      <c r="I3222">
        <v>9.7327660655050199</v>
      </c>
      <c r="J3222">
        <v>5.9905177584187204</v>
      </c>
      <c r="K3222">
        <v>208.30562286858299</v>
      </c>
      <c r="L3222">
        <v>186.34532615172</v>
      </c>
      <c r="M3222">
        <v>58.755718140853403</v>
      </c>
      <c r="N3222">
        <v>0.99597948553650095</v>
      </c>
      <c r="O3222">
        <v>15.7300249976853</v>
      </c>
      <c r="P3222">
        <v>79.567747298420599</v>
      </c>
      <c r="Q3222">
        <v>7.8736049589312004E-2</v>
      </c>
    </row>
    <row r="3223" spans="1:17" hidden="1" x14ac:dyDescent="0.3">
      <c r="A3223" t="s">
        <v>6609</v>
      </c>
      <c r="B3223" t="s">
        <v>6610</v>
      </c>
      <c r="C3223" t="str">
        <f>IFERROR(VLOOKUP(Table1[[#This Row],[Ticker]],[1]!Table2[[Symbol]:[Industry]],2,FALSE),"-")</f>
        <v>-</v>
      </c>
      <c r="D3223" t="s">
        <v>21</v>
      </c>
      <c r="E3223">
        <v>64.754078125000007</v>
      </c>
      <c r="F3223">
        <v>62.75</v>
      </c>
      <c r="G3223">
        <v>-91.718572161343602</v>
      </c>
      <c r="H3223">
        <v>-6.5018544433937899</v>
      </c>
      <c r="I3223">
        <v>-74.878089142070706</v>
      </c>
      <c r="J3223">
        <v>-2.20226514018883</v>
      </c>
      <c r="K3223">
        <v>67.934934239614094</v>
      </c>
      <c r="L3223">
        <v>112.139723980196</v>
      </c>
      <c r="M3223">
        <v>49.272776489713799</v>
      </c>
      <c r="N3223">
        <v>0.46172009808373399</v>
      </c>
      <c r="O3223">
        <v>240.71713147410301</v>
      </c>
      <c r="P3223">
        <v>24.627606752730799</v>
      </c>
    </row>
    <row r="3224" spans="1:17" hidden="1" x14ac:dyDescent="0.3">
      <c r="A3224" t="s">
        <v>6611</v>
      </c>
      <c r="B3224" t="s">
        <v>6612</v>
      </c>
      <c r="C3224" t="str">
        <f>IFERROR(VLOOKUP(Table1[[#This Row],[Ticker]],[1]!Table2[[Symbol]:[Industry]],2,FALSE),"-")</f>
        <v>-</v>
      </c>
      <c r="E3224">
        <v>64.717521820000002</v>
      </c>
      <c r="F3224">
        <v>85.96</v>
      </c>
      <c r="G3224">
        <v>-47.172353660301098</v>
      </c>
      <c r="H3224">
        <v>-9.2446238482457606</v>
      </c>
      <c r="I3224">
        <v>-48.773989894553999</v>
      </c>
      <c r="J3224">
        <v>-7.2129034380611703</v>
      </c>
      <c r="K3224">
        <v>96.504685567384399</v>
      </c>
      <c r="L3224">
        <v>111.22161374972499</v>
      </c>
      <c r="M3224">
        <v>29.3965929576215</v>
      </c>
      <c r="N3224">
        <v>0.33851239669421401</v>
      </c>
      <c r="O3224">
        <v>103.466728711028</v>
      </c>
      <c r="P3224">
        <v>27.348148148148098</v>
      </c>
    </row>
    <row r="3225" spans="1:17" hidden="1" x14ac:dyDescent="0.3">
      <c r="A3225" t="s">
        <v>6613</v>
      </c>
      <c r="B3225" t="s">
        <v>6614</v>
      </c>
      <c r="C3225" t="str">
        <f>IFERROR(VLOOKUP(Table1[[#This Row],[Ticker]],[1]!Table2[[Symbol]:[Industry]],2,FALSE),"-")</f>
        <v>-</v>
      </c>
      <c r="D3225" t="s">
        <v>379</v>
      </c>
      <c r="E3225">
        <v>64.708139000000003</v>
      </c>
      <c r="F3225">
        <v>95.05</v>
      </c>
      <c r="G3225">
        <v>4.7928143725118098</v>
      </c>
      <c r="H3225">
        <v>-0.115367441695715</v>
      </c>
      <c r="I3225">
        <v>-3.0227125965480299</v>
      </c>
      <c r="J3225">
        <v>-5.2140058242112897</v>
      </c>
      <c r="K3225">
        <v>90.279958681094698</v>
      </c>
      <c r="L3225">
        <v>79.664540135139006</v>
      </c>
      <c r="M3225">
        <v>46.342034320955896</v>
      </c>
      <c r="N3225">
        <v>0.66238594119634997</v>
      </c>
      <c r="O3225">
        <v>31.194108364018899</v>
      </c>
      <c r="P3225">
        <v>79.001883239171306</v>
      </c>
    </row>
    <row r="3226" spans="1:17" hidden="1" x14ac:dyDescent="0.3">
      <c r="A3226" t="s">
        <v>6615</v>
      </c>
      <c r="B3226" t="s">
        <v>6616</v>
      </c>
      <c r="C3226" t="str">
        <f>IFERROR(VLOOKUP(Table1[[#This Row],[Ticker]],[1]!Table2[[Symbol]:[Industry]],2,FALSE),"-")</f>
        <v>-</v>
      </c>
      <c r="D3226" t="s">
        <v>133</v>
      </c>
      <c r="E3226">
        <v>64.666799999999995</v>
      </c>
      <c r="F3226">
        <v>6.9</v>
      </c>
      <c r="G3226">
        <v>74.855546854667196</v>
      </c>
      <c r="H3226">
        <v>52.696644696738502</v>
      </c>
      <c r="I3226">
        <v>13.1686002922438</v>
      </c>
      <c r="J3226">
        <v>35.037810474177803</v>
      </c>
      <c r="K3226">
        <v>5.0096586014254001</v>
      </c>
      <c r="L3226">
        <v>4.7200074803329599</v>
      </c>
      <c r="M3226">
        <v>81.653883822849494</v>
      </c>
      <c r="N3226">
        <v>3.4975630120822498</v>
      </c>
      <c r="O3226">
        <v>10.434782608695601</v>
      </c>
      <c r="P3226">
        <v>122.58064516128999</v>
      </c>
      <c r="Q3226">
        <v>0.14510564738270401</v>
      </c>
    </row>
    <row r="3227" spans="1:17" hidden="1" x14ac:dyDescent="0.3">
      <c r="A3227" t="s">
        <v>6617</v>
      </c>
      <c r="B3227" t="s">
        <v>6618</v>
      </c>
      <c r="C3227" t="str">
        <f>IFERROR(VLOOKUP(Table1[[#This Row],[Ticker]],[1]!Table2[[Symbol]:[Industry]],2,FALSE),"-")</f>
        <v>-</v>
      </c>
      <c r="E3227">
        <v>64.628986240000003</v>
      </c>
      <c r="F3227">
        <v>256.10000000000002</v>
      </c>
      <c r="G3227">
        <v>217.21719976532799</v>
      </c>
      <c r="H3227">
        <v>-20.908115716665701</v>
      </c>
      <c r="I3227">
        <v>228.681591660366</v>
      </c>
      <c r="J3227">
        <v>-9.4749924129160998</v>
      </c>
      <c r="K3227">
        <v>267.92880698404701</v>
      </c>
      <c r="M3227">
        <v>14.5034621409844</v>
      </c>
      <c r="N3227">
        <v>0.29439252336448601</v>
      </c>
      <c r="O3227">
        <v>51.6985552518547</v>
      </c>
      <c r="P3227">
        <v>260.70422535211202</v>
      </c>
    </row>
    <row r="3228" spans="1:17" hidden="1" x14ac:dyDescent="0.3">
      <c r="A3228" t="s">
        <v>6619</v>
      </c>
      <c r="B3228" t="s">
        <v>6620</v>
      </c>
      <c r="C3228" t="str">
        <f>IFERROR(VLOOKUP(Table1[[#This Row],[Ticker]],[1]!Table2[[Symbol]:[Industry]],2,FALSE),"-")</f>
        <v>-</v>
      </c>
      <c r="D3228" t="s">
        <v>471</v>
      </c>
      <c r="E3228">
        <v>64.570610000000002</v>
      </c>
      <c r="F3228">
        <v>39.11</v>
      </c>
      <c r="G3228">
        <v>39.059344955000697</v>
      </c>
      <c r="H3228">
        <v>-32.496607744812103</v>
      </c>
      <c r="I3228">
        <v>-25.020794144279598</v>
      </c>
      <c r="J3228">
        <v>-9.0231858439728896</v>
      </c>
      <c r="K3228">
        <v>41.0930112163188</v>
      </c>
      <c r="L3228">
        <v>35.847273440905902</v>
      </c>
      <c r="M3228">
        <v>32.193684732086197</v>
      </c>
      <c r="N3228">
        <v>5.1863548657106797</v>
      </c>
      <c r="O3228">
        <v>46.305292763998899</v>
      </c>
      <c r="P3228">
        <v>105.301837270341</v>
      </c>
      <c r="Q3228">
        <v>0.22314591621346699</v>
      </c>
    </row>
    <row r="3229" spans="1:17" hidden="1" x14ac:dyDescent="0.3">
      <c r="A3229" t="s">
        <v>6621</v>
      </c>
      <c r="B3229" t="s">
        <v>6622</v>
      </c>
      <c r="C3229" t="str">
        <f>IFERROR(VLOOKUP(Table1[[#This Row],[Ticker]],[1]!Table2[[Symbol]:[Industry]],2,FALSE),"-")</f>
        <v>-</v>
      </c>
      <c r="E3229">
        <v>64.536251101999994</v>
      </c>
      <c r="F3229">
        <v>46.22</v>
      </c>
      <c r="G3229">
        <v>88.173544872136205</v>
      </c>
      <c r="H3229">
        <v>28.054098925160499</v>
      </c>
      <c r="I3229">
        <v>-13.4031693059807</v>
      </c>
      <c r="J3229">
        <v>1.1544376429001699</v>
      </c>
      <c r="K3229">
        <v>40.337250335960597</v>
      </c>
      <c r="L3229">
        <v>33.527756615436303</v>
      </c>
      <c r="M3229">
        <v>54.173307172582902</v>
      </c>
      <c r="N3229">
        <v>2.2839293408013699</v>
      </c>
      <c r="O3229">
        <v>21.159671138035399</v>
      </c>
      <c r="P3229">
        <v>114.484178775486</v>
      </c>
    </row>
    <row r="3230" spans="1:17" hidden="1" x14ac:dyDescent="0.3">
      <c r="A3230" t="s">
        <v>6623</v>
      </c>
      <c r="B3230" t="s">
        <v>6624</v>
      </c>
      <c r="C3230" t="str">
        <f>IFERROR(VLOOKUP(Table1[[#This Row],[Ticker]],[1]!Table2[[Symbol]:[Industry]],2,FALSE),"-")</f>
        <v>-</v>
      </c>
      <c r="E3230">
        <v>64.272499999999994</v>
      </c>
      <c r="F3230">
        <v>136.75</v>
      </c>
      <c r="G3230">
        <v>10.782097926223599</v>
      </c>
      <c r="H3230">
        <v>20.9989136215675</v>
      </c>
      <c r="I3230">
        <v>22.2464898212612</v>
      </c>
      <c r="J3230">
        <v>-2.0191149570386502</v>
      </c>
      <c r="K3230">
        <v>127.89526990055499</v>
      </c>
      <c r="M3230">
        <v>56.000526487844297</v>
      </c>
      <c r="N3230">
        <v>0.21671448055307299</v>
      </c>
      <c r="O3230">
        <v>27.970749542961599</v>
      </c>
      <c r="P3230">
        <v>44.785600847009</v>
      </c>
    </row>
    <row r="3231" spans="1:17" hidden="1" x14ac:dyDescent="0.3">
      <c r="A3231" t="s">
        <v>6625</v>
      </c>
      <c r="B3231" t="s">
        <v>6626</v>
      </c>
      <c r="C3231" t="str">
        <f>IFERROR(VLOOKUP(Table1[[#This Row],[Ticker]],[1]!Table2[[Symbol]:[Industry]],2,FALSE),"-")</f>
        <v>-</v>
      </c>
      <c r="D3231" t="s">
        <v>471</v>
      </c>
      <c r="E3231">
        <v>64.233000000000004</v>
      </c>
      <c r="F3231">
        <v>135</v>
      </c>
      <c r="G3231">
        <v>-28.1645052228704</v>
      </c>
      <c r="H3231">
        <v>-0.42486876433346499</v>
      </c>
      <c r="I3231">
        <v>-16.700113327832899</v>
      </c>
      <c r="J3231">
        <v>-5.5191317598077401</v>
      </c>
      <c r="K3231">
        <v>144.95960426491101</v>
      </c>
      <c r="M3231">
        <v>34.280110610415299</v>
      </c>
      <c r="N3231">
        <v>0.26970954356846399</v>
      </c>
      <c r="O3231">
        <v>46.6666666666666</v>
      </c>
      <c r="P3231">
        <v>18.473014480035101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Row],[Ticker]],[1]!Table2[[Symbol]:[Industry]],2,FALSE),"-")</f>
        <v>-</v>
      </c>
      <c r="D3232" t="s">
        <v>258</v>
      </c>
      <c r="E3232">
        <v>64.206193771000002</v>
      </c>
      <c r="F3232">
        <v>21.11</v>
      </c>
      <c r="G3232">
        <v>-10.9554426465196</v>
      </c>
      <c r="H3232">
        <v>-10.619336414941399</v>
      </c>
      <c r="I3232">
        <v>-42.921199418874899</v>
      </c>
      <c r="J3232">
        <v>2.99513615916148</v>
      </c>
      <c r="K3232">
        <v>21.831172138243801</v>
      </c>
      <c r="L3232">
        <v>22.273922120965999</v>
      </c>
      <c r="M3232">
        <v>46.829102420408098</v>
      </c>
      <c r="N3232">
        <v>0.63297248410377105</v>
      </c>
      <c r="O3232">
        <v>66.745618190431102</v>
      </c>
      <c r="Q3232">
        <v>4.2955205068353E-2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Row],[Ticker]],[1]!Table2[[Symbol]:[Industry]],2,FALSE),"-")</f>
        <v>-</v>
      </c>
      <c r="D3233" t="s">
        <v>173</v>
      </c>
      <c r="E3233">
        <v>64.001895000000005</v>
      </c>
      <c r="F3233">
        <v>36.65</v>
      </c>
      <c r="G3233">
        <v>240.189366096649</v>
      </c>
      <c r="H3233">
        <v>38.941185032474998</v>
      </c>
      <c r="I3233">
        <v>24.0847663313385</v>
      </c>
      <c r="J3233">
        <v>5.6778337473266003</v>
      </c>
      <c r="K3233">
        <v>27.051835109583202</v>
      </c>
      <c r="L3233">
        <v>21.073126331318001</v>
      </c>
      <c r="M3233">
        <v>73.079303703531195</v>
      </c>
      <c r="N3233">
        <v>1.4946528660692999</v>
      </c>
      <c r="O3233">
        <v>8.5948158253751501</v>
      </c>
      <c r="P3233">
        <v>285.383806519453</v>
      </c>
      <c r="Q3233">
        <v>0.114522665978066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Row],[Ticker]],[1]!Table2[[Symbol]:[Industry]],2,FALSE),"-")</f>
        <v>-</v>
      </c>
      <c r="D3234" t="s">
        <v>413</v>
      </c>
      <c r="E3234">
        <v>63.96967575</v>
      </c>
      <c r="F3234">
        <v>63.1</v>
      </c>
      <c r="G3234">
        <v>-57.723677381611097</v>
      </c>
      <c r="H3234">
        <v>-14.301952778717199</v>
      </c>
      <c r="I3234">
        <v>-23.858498677382599</v>
      </c>
      <c r="J3234">
        <v>-7.5868805248042204</v>
      </c>
      <c r="K3234">
        <v>64.877243970849094</v>
      </c>
      <c r="L3234">
        <v>68.901822363132496</v>
      </c>
      <c r="M3234">
        <v>47.849487791871198</v>
      </c>
      <c r="N3234">
        <v>2.5233262930347701E-2</v>
      </c>
      <c r="O3234">
        <v>57.908082408874797</v>
      </c>
      <c r="P3234">
        <v>12.4777183600713</v>
      </c>
      <c r="Q3234">
        <v>-2.2375849746674E-2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Row],[Ticker]],[1]!Table2[[Symbol]:[Industry]],2,FALSE),"-")</f>
        <v>-</v>
      </c>
      <c r="D3235" t="s">
        <v>60</v>
      </c>
      <c r="E3235">
        <v>63.958404324</v>
      </c>
      <c r="F3235">
        <v>51.29</v>
      </c>
      <c r="G3235">
        <v>-3.5779227284280202</v>
      </c>
      <c r="H3235">
        <v>-0.65742300795344299</v>
      </c>
      <c r="I3235">
        <v>-27.618350851850099</v>
      </c>
      <c r="J3235">
        <v>1.3487552679744299</v>
      </c>
      <c r="K3235">
        <v>49.695605900131198</v>
      </c>
      <c r="L3235">
        <v>48.196648617423101</v>
      </c>
      <c r="M3235">
        <v>59.644184966724197</v>
      </c>
      <c r="N3235">
        <v>1.3113660638831599</v>
      </c>
      <c r="O3235">
        <v>23.786313121466101</v>
      </c>
      <c r="P3235">
        <v>42.038216560509497</v>
      </c>
      <c r="Q3235">
        <v>-8.1336731456860007E-3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Row],[Ticker]],[1]!Table2[[Symbol]:[Industry]],2,FALSE),"-")</f>
        <v>-</v>
      </c>
      <c r="D3236" t="s">
        <v>68</v>
      </c>
      <c r="E3236">
        <v>63.863326800000003</v>
      </c>
      <c r="F3236">
        <v>63.7</v>
      </c>
      <c r="G3236">
        <v>22.174214581498202</v>
      </c>
      <c r="H3236">
        <v>0.75805757156171005</v>
      </c>
      <c r="I3236">
        <v>-25.568035981683401</v>
      </c>
      <c r="J3236">
        <v>-3.5454795913236099</v>
      </c>
      <c r="K3236">
        <v>68.660621072772898</v>
      </c>
      <c r="L3236">
        <v>66.9021493546893</v>
      </c>
      <c r="M3236">
        <v>50.292062201623096</v>
      </c>
      <c r="N3236">
        <v>0.126752139015118</v>
      </c>
      <c r="O3236">
        <v>41.287284144426899</v>
      </c>
      <c r="P3236">
        <v>65.8854166666666</v>
      </c>
      <c r="Q3236">
        <v>1.6752831805089002E-2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Row],[Ticker]],[1]!Table2[[Symbol]:[Industry]],2,FALSE),"-")</f>
        <v>-</v>
      </c>
      <c r="D3237" t="s">
        <v>77</v>
      </c>
      <c r="E3237">
        <v>63.7652</v>
      </c>
      <c r="F3237">
        <v>95.6</v>
      </c>
      <c r="G3237">
        <v>108.003091586845</v>
      </c>
      <c r="H3237">
        <v>0.74107184526028202</v>
      </c>
      <c r="I3237">
        <v>-51.760588055560902</v>
      </c>
      <c r="J3237">
        <v>4.2977348598111504</v>
      </c>
      <c r="K3237">
        <v>98.394232584623893</v>
      </c>
      <c r="L3237">
        <v>89.637469082761598</v>
      </c>
      <c r="M3237">
        <v>51.342672382096701</v>
      </c>
      <c r="N3237">
        <v>1.03359092287225</v>
      </c>
      <c r="O3237">
        <v>64.853556485355597</v>
      </c>
      <c r="P3237">
        <v>158.93824485373699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Row],[Ticker]],[1]!Table2[[Symbol]:[Industry]],2,FALSE),"-")</f>
        <v>-</v>
      </c>
      <c r="D3238" t="s">
        <v>130</v>
      </c>
      <c r="E3238">
        <v>63.721179599999999</v>
      </c>
      <c r="F3238">
        <v>86.97</v>
      </c>
      <c r="G3238">
        <v>-38.771630380451398</v>
      </c>
      <c r="H3238">
        <v>0.93847336582638297</v>
      </c>
      <c r="I3238">
        <v>-18.126935958490598</v>
      </c>
      <c r="J3238">
        <v>0.37761651661590601</v>
      </c>
      <c r="K3238">
        <v>84.602884884500298</v>
      </c>
      <c r="L3238">
        <v>86.966527329198598</v>
      </c>
      <c r="M3238">
        <v>63.214718111615902</v>
      </c>
      <c r="N3238">
        <v>0.97511124875648403</v>
      </c>
      <c r="O3238">
        <v>26.4803955386915</v>
      </c>
      <c r="P3238">
        <v>20.7916666666666</v>
      </c>
      <c r="Q3238">
        <v>6.3961792013289998E-2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Row],[Ticker]],[1]!Table2[[Symbol]:[Industry]],2,FALSE),"-")</f>
        <v>-</v>
      </c>
      <c r="D3239" t="s">
        <v>548</v>
      </c>
      <c r="E3239">
        <v>63.675114999999998</v>
      </c>
      <c r="F3239">
        <v>59.5</v>
      </c>
      <c r="G3239">
        <v>-30.032316751246601</v>
      </c>
      <c r="H3239">
        <v>-8.0548837092458303</v>
      </c>
      <c r="I3239">
        <v>-26.698093860164501</v>
      </c>
      <c r="J3239">
        <v>-7.6984483462956996</v>
      </c>
      <c r="K3239">
        <v>59.750868061524002</v>
      </c>
      <c r="L3239">
        <v>61.803943976416498</v>
      </c>
      <c r="M3239">
        <v>45.213288620032898</v>
      </c>
      <c r="N3239">
        <v>2.07692307692307</v>
      </c>
      <c r="O3239">
        <v>27.647058823529399</v>
      </c>
      <c r="P3239">
        <v>16.6666666666666</v>
      </c>
      <c r="Q3239">
        <v>2.6953989365899E-2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Row],[Ticker]],[1]!Table2[[Symbol]:[Industry]],2,FALSE),"-")</f>
        <v>-</v>
      </c>
      <c r="D3240" t="s">
        <v>628</v>
      </c>
      <c r="E3240">
        <v>63.5</v>
      </c>
      <c r="F3240">
        <v>25.4</v>
      </c>
      <c r="G3240">
        <v>-16.875045794776302</v>
      </c>
      <c r="H3240">
        <v>-9.9054227992609795E-2</v>
      </c>
      <c r="I3240">
        <v>-2.9519688805594302</v>
      </c>
      <c r="J3240">
        <v>-6.8176497555734397</v>
      </c>
      <c r="K3240">
        <v>24.667323984388801</v>
      </c>
      <c r="L3240">
        <v>24.036869560241598</v>
      </c>
      <c r="M3240">
        <v>51.837651414927301</v>
      </c>
      <c r="N3240">
        <v>0.84545454545454501</v>
      </c>
      <c r="O3240">
        <v>25.984251968503902</v>
      </c>
      <c r="P3240">
        <v>37.149028077753698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Row],[Ticker]],[1]!Table2[[Symbol]:[Industry]],2,FALSE),"-")</f>
        <v>-</v>
      </c>
      <c r="E3241">
        <v>63.469799999999999</v>
      </c>
      <c r="F3241">
        <v>5.55</v>
      </c>
      <c r="G3241">
        <v>-80.226544867900898</v>
      </c>
      <c r="H3241">
        <v>-7.7729551740137497</v>
      </c>
      <c r="I3241">
        <v>-13.568869745539001</v>
      </c>
      <c r="J3241">
        <v>-0.24496976652334901</v>
      </c>
      <c r="K3241">
        <v>5.6995081165543002</v>
      </c>
      <c r="L3241">
        <v>6.4981151761350899</v>
      </c>
      <c r="M3241">
        <v>47.4037579819299</v>
      </c>
      <c r="N3241">
        <v>1.4304501830266001</v>
      </c>
      <c r="O3241">
        <v>174.59459459459401</v>
      </c>
      <c r="P3241">
        <v>38.0597014925373</v>
      </c>
      <c r="Q3241">
        <v>5.0284667484042998E-2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Row],[Ticker]],[1]!Table2[[Symbol]:[Industry]],2,FALSE),"-")</f>
        <v>-</v>
      </c>
      <c r="D3242" t="s">
        <v>290</v>
      </c>
      <c r="E3242">
        <v>63.36</v>
      </c>
      <c r="F3242">
        <v>160</v>
      </c>
      <c r="G3242">
        <v>105.57342406766401</v>
      </c>
      <c r="H3242">
        <v>20.6948428498455</v>
      </c>
      <c r="I3242">
        <v>61.268232400052703</v>
      </c>
      <c r="J3242">
        <v>-3.8012811303487299</v>
      </c>
      <c r="K3242">
        <v>141.03890598129999</v>
      </c>
      <c r="L3242">
        <v>110.72594515778999</v>
      </c>
      <c r="M3242">
        <v>47.580082362295101</v>
      </c>
      <c r="N3242">
        <v>0.19262284936254401</v>
      </c>
      <c r="O3242">
        <v>18.656249999999901</v>
      </c>
      <c r="P3242">
        <v>143.71667936024301</v>
      </c>
      <c r="Q3242">
        <v>0.132963187851241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Row],[Ticker]],[1]!Table2[[Symbol]:[Industry]],2,FALSE),"-")</f>
        <v>-</v>
      </c>
      <c r="D3243" t="s">
        <v>124</v>
      </c>
      <c r="E3243">
        <v>63.355316850000001</v>
      </c>
      <c r="F3243">
        <v>164.85</v>
      </c>
      <c r="G3243">
        <v>-8.2655211213953699</v>
      </c>
      <c r="H3243">
        <v>-15.011334929746999</v>
      </c>
      <c r="I3243">
        <v>3.19887077364214</v>
      </c>
      <c r="J3243">
        <v>12.0834491455254</v>
      </c>
      <c r="M3243">
        <v>56.869462875806803</v>
      </c>
      <c r="O3243">
        <v>29.693660903851899</v>
      </c>
      <c r="P3243">
        <v>31.459330143540601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Row],[Ticker]],[1]!Table2[[Symbol]:[Industry]],2,FALSE),"-")</f>
        <v>-</v>
      </c>
      <c r="D3244" t="s">
        <v>368</v>
      </c>
      <c r="E3244">
        <v>63.277257599999999</v>
      </c>
      <c r="F3244">
        <v>69.31</v>
      </c>
      <c r="G3244">
        <v>-5.6455921206204396</v>
      </c>
      <c r="H3244">
        <v>1.7256823222015001</v>
      </c>
      <c r="I3244">
        <v>-8.1169534342443495</v>
      </c>
      <c r="J3244">
        <v>-2.5177225534380399</v>
      </c>
      <c r="K3244">
        <v>67.037856541408502</v>
      </c>
      <c r="L3244">
        <v>65.104702105218706</v>
      </c>
      <c r="M3244">
        <v>70.737144509649596</v>
      </c>
      <c r="N3244">
        <v>1.50135565248143</v>
      </c>
      <c r="O3244">
        <v>27.4130717068244</v>
      </c>
      <c r="P3244">
        <v>38.619999999999997</v>
      </c>
      <c r="Q3244">
        <v>3.3902402782865E-2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Row],[Ticker]],[1]!Table2[[Symbol]:[Industry]],2,FALSE),"-")</f>
        <v>-</v>
      </c>
      <c r="D3245" t="s">
        <v>46</v>
      </c>
      <c r="E3245">
        <v>63.150189829999903</v>
      </c>
      <c r="F3245">
        <v>37.450000000000003</v>
      </c>
      <c r="G3245">
        <v>14.7439800326196</v>
      </c>
      <c r="H3245">
        <v>11.1012988170206</v>
      </c>
      <c r="I3245">
        <v>-21.2212420083127</v>
      </c>
      <c r="J3245">
        <v>10.999246927272599</v>
      </c>
      <c r="K3245">
        <v>35.636264860548899</v>
      </c>
      <c r="L3245">
        <v>35.514352517273501</v>
      </c>
      <c r="M3245">
        <v>57.776196801815097</v>
      </c>
      <c r="N3245">
        <v>2.55525761744149</v>
      </c>
      <c r="O3245">
        <v>35.113484646194898</v>
      </c>
      <c r="P3245">
        <v>48.023715415019701</v>
      </c>
      <c r="Q3245">
        <v>-7.9944265153100005E-2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Row],[Ticker]],[1]!Table2[[Symbol]:[Industry]],2,FALSE),"-")</f>
        <v>-</v>
      </c>
      <c r="E3246">
        <v>63.138599999999997</v>
      </c>
      <c r="F3246">
        <v>70</v>
      </c>
      <c r="G3246">
        <v>117.875412608277</v>
      </c>
      <c r="H3246">
        <v>7.5051124386740504</v>
      </c>
      <c r="I3246">
        <v>18.4870913250206</v>
      </c>
      <c r="J3246">
        <v>-0.77369371161740697</v>
      </c>
      <c r="K3246">
        <v>71.184563863913795</v>
      </c>
      <c r="L3246">
        <v>62.8107994388821</v>
      </c>
      <c r="M3246">
        <v>54.515994024967398</v>
      </c>
      <c r="N3246">
        <v>0.405607476635514</v>
      </c>
      <c r="O3246">
        <v>273.57142857142799</v>
      </c>
      <c r="P3246">
        <v>184.514293456171</v>
      </c>
      <c r="Q3246">
        <v>0.13993151650108801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Row],[Ticker]],[1]!Table2[[Symbol]:[Industry]],2,FALSE),"-")</f>
        <v>-</v>
      </c>
      <c r="D3247" t="s">
        <v>628</v>
      </c>
      <c r="E3247">
        <v>63.033910050000003</v>
      </c>
      <c r="F3247">
        <v>2.13</v>
      </c>
      <c r="G3247">
        <v>13.820945044018099</v>
      </c>
      <c r="H3247">
        <v>-4.8212764502148397</v>
      </c>
      <c r="I3247">
        <v>-22.2375463561388</v>
      </c>
      <c r="J3247">
        <v>-3.1324976983283701</v>
      </c>
      <c r="K3247">
        <v>2.07686675274882</v>
      </c>
      <c r="L3247">
        <v>1.93978471848683</v>
      </c>
      <c r="M3247">
        <v>48.987687654869397</v>
      </c>
      <c r="N3247">
        <v>0.97784332317272404</v>
      </c>
      <c r="O3247">
        <v>52.582159624413102</v>
      </c>
      <c r="P3247">
        <v>1131.21387283236</v>
      </c>
      <c r="Q3247">
        <v>6.8800520812311E-2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Row],[Ticker]],[1]!Table2[[Symbol]:[Industry]],2,FALSE),"-")</f>
        <v>-</v>
      </c>
      <c r="D3248" t="s">
        <v>513</v>
      </c>
      <c r="E3248">
        <v>63</v>
      </c>
      <c r="F3248">
        <v>26.25</v>
      </c>
      <c r="G3248">
        <v>-19.6466761625944</v>
      </c>
      <c r="H3248">
        <v>-12.169564780993401</v>
      </c>
      <c r="I3248">
        <v>-24.2352651356858</v>
      </c>
      <c r="J3248">
        <v>-4.84377457415109</v>
      </c>
      <c r="K3248">
        <v>27.835982403269799</v>
      </c>
      <c r="L3248">
        <v>28.476864699745601</v>
      </c>
      <c r="M3248">
        <v>48.685019653447299</v>
      </c>
      <c r="N3248">
        <v>0.31452010815575998</v>
      </c>
      <c r="O3248">
        <v>40.571428571428498</v>
      </c>
      <c r="P3248">
        <v>11.702127659574399</v>
      </c>
      <c r="Q3248">
        <v>7.0083594540727004E-2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Row],[Ticker]],[1]!Table2[[Symbol]:[Industry]],2,FALSE),"-")</f>
        <v>-</v>
      </c>
      <c r="D3249" t="s">
        <v>21</v>
      </c>
      <c r="E3249">
        <v>62.844000000000001</v>
      </c>
      <c r="F3249">
        <v>36.06</v>
      </c>
      <c r="G3249">
        <v>-18.818147648211198</v>
      </c>
      <c r="H3249">
        <v>-10.097371151328399</v>
      </c>
      <c r="I3249">
        <v>-38.3182284259697</v>
      </c>
      <c r="J3249">
        <v>-5.6496404339992301</v>
      </c>
      <c r="K3249">
        <v>40.138702791073698</v>
      </c>
      <c r="L3249">
        <v>41.044329617035999</v>
      </c>
      <c r="M3249">
        <v>32.713332010916098</v>
      </c>
      <c r="N3249">
        <v>0.75654329717169899</v>
      </c>
      <c r="O3249">
        <v>66.555740432612296</v>
      </c>
      <c r="P3249">
        <v>34.809598523021101</v>
      </c>
      <c r="Q3249">
        <v>0.23115555133274099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Row],[Ticker]],[1]!Table2[[Symbol]:[Industry]],2,FALSE),"-")</f>
        <v>-</v>
      </c>
      <c r="E3250">
        <v>62.769670560000002</v>
      </c>
      <c r="F3250">
        <v>54.3</v>
      </c>
      <c r="G3250">
        <v>3.0983270118070201</v>
      </c>
      <c r="H3250">
        <v>3.2749295118447699</v>
      </c>
      <c r="I3250">
        <v>-30.6471413725552</v>
      </c>
      <c r="J3250">
        <v>-1.7237962406673</v>
      </c>
      <c r="K3250">
        <v>53.343588011281703</v>
      </c>
      <c r="L3250">
        <v>53.661735352246701</v>
      </c>
      <c r="M3250">
        <v>55.6778662977745</v>
      </c>
      <c r="N3250">
        <v>1.22266139657444</v>
      </c>
      <c r="O3250">
        <v>48.9871086556169</v>
      </c>
      <c r="P3250">
        <v>44.8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Row],[Ticker]],[1]!Table2[[Symbol]:[Industry]],2,FALSE),"-")</f>
        <v>-</v>
      </c>
      <c r="D3251" t="s">
        <v>471</v>
      </c>
      <c r="E3251">
        <v>62.659629779999896</v>
      </c>
      <c r="F3251">
        <v>36.299999999999997</v>
      </c>
      <c r="G3251">
        <v>-78.533370316451297</v>
      </c>
      <c r="H3251">
        <v>-16.882687221348</v>
      </c>
      <c r="I3251">
        <v>-54.463474656933599</v>
      </c>
      <c r="J3251">
        <v>-4.8948804427747996</v>
      </c>
      <c r="K3251">
        <v>41.917766250528103</v>
      </c>
      <c r="L3251">
        <v>51.513273240947797</v>
      </c>
      <c r="M3251">
        <v>19.276267083434099</v>
      </c>
      <c r="N3251">
        <v>0.51148192799936898</v>
      </c>
      <c r="O3251">
        <v>128.59203073906099</v>
      </c>
      <c r="P3251">
        <v>0.469413140871144</v>
      </c>
      <c r="Q3251">
        <v>6.6197855282470004E-3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Row],[Ticker]],[1]!Table2[[Symbol]:[Industry]],2,FALSE),"-")</f>
        <v>-</v>
      </c>
      <c r="E3252">
        <v>62.627146031999999</v>
      </c>
      <c r="F3252">
        <v>45.32</v>
      </c>
      <c r="G3252">
        <v>-46.7180803381939</v>
      </c>
      <c r="H3252">
        <v>4.3875176519441803</v>
      </c>
      <c r="I3252">
        <v>-51.015256092819698</v>
      </c>
      <c r="J3252">
        <v>-1.04619577602697</v>
      </c>
      <c r="K3252">
        <v>45.492251015698599</v>
      </c>
      <c r="L3252">
        <v>52.343303940273699</v>
      </c>
      <c r="M3252">
        <v>60.787327767100997</v>
      </c>
      <c r="N3252">
        <v>1.3036135412704399</v>
      </c>
      <c r="O3252">
        <v>81.906443071491594</v>
      </c>
      <c r="P3252">
        <v>25.853929464037702</v>
      </c>
      <c r="Q3252">
        <v>7.0784352018921998E-2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Row],[Ticker]],[1]!Table2[[Symbol]:[Industry]],2,FALSE),"-")</f>
        <v>-</v>
      </c>
      <c r="D3253" t="s">
        <v>133</v>
      </c>
      <c r="E3253">
        <v>62.6210211</v>
      </c>
      <c r="F3253">
        <v>8.07</v>
      </c>
      <c r="G3253">
        <v>45.3914937562242</v>
      </c>
      <c r="H3253">
        <v>25.792964551350099</v>
      </c>
      <c r="I3253">
        <v>33.227152487100099</v>
      </c>
      <c r="J3253">
        <v>17.147328355746101</v>
      </c>
      <c r="K3253">
        <v>6.3373652809605003</v>
      </c>
      <c r="L3253">
        <v>5.62115993734204</v>
      </c>
      <c r="M3253">
        <v>81.957362345311097</v>
      </c>
      <c r="N3253">
        <v>1.0871361759124401</v>
      </c>
      <c r="O3253">
        <v>0</v>
      </c>
      <c r="P3253">
        <v>101.75</v>
      </c>
      <c r="Q3253">
        <v>8.5848341817645002E-2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Row],[Ticker]],[1]!Table2[[Symbol]:[Industry]],2,FALSE),"-")</f>
        <v>-</v>
      </c>
      <c r="D3254" t="s">
        <v>1147</v>
      </c>
      <c r="E3254">
        <v>62.618879999999997</v>
      </c>
      <c r="F3254">
        <v>42.54</v>
      </c>
      <c r="G3254">
        <v>-42.718572594645202</v>
      </c>
      <c r="H3254">
        <v>0.643893725920761</v>
      </c>
      <c r="I3254">
        <v>-9.2617297223857094</v>
      </c>
      <c r="J3254">
        <v>-2.5218998433851798</v>
      </c>
      <c r="K3254">
        <v>42.121401142156898</v>
      </c>
      <c r="L3254">
        <v>40.239612729695097</v>
      </c>
      <c r="M3254">
        <v>45.880569694755998</v>
      </c>
      <c r="N3254">
        <v>1.9384775574005899</v>
      </c>
      <c r="O3254">
        <v>53.102961918194602</v>
      </c>
      <c r="P3254">
        <v>28.909090909090899</v>
      </c>
      <c r="Q3254">
        <v>0.16987524056273401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Row],[Ticker]],[1]!Table2[[Symbol]:[Industry]],2,FALSE),"-")</f>
        <v>-</v>
      </c>
      <c r="E3255">
        <v>62.543226773999997</v>
      </c>
      <c r="F3255">
        <v>76.37</v>
      </c>
      <c r="G3255">
        <v>63.428496531432302</v>
      </c>
      <c r="H3255">
        <v>-11.8749091929699</v>
      </c>
      <c r="I3255">
        <v>-9.0413098941536898</v>
      </c>
      <c r="J3255">
        <v>-0.73651171553131001</v>
      </c>
      <c r="K3255">
        <v>73.332298346487605</v>
      </c>
      <c r="L3255">
        <v>66.782507831516199</v>
      </c>
      <c r="M3255">
        <v>63.713027384931998</v>
      </c>
      <c r="N3255">
        <v>1.5416372697004199</v>
      </c>
      <c r="O3255">
        <v>23.648029330889099</v>
      </c>
      <c r="P3255">
        <v>164.43905817174499</v>
      </c>
      <c r="Q3255">
        <v>0.17583308913515699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Row],[Ticker]],[1]!Table2[[Symbol]:[Industry]],2,FALSE),"-")</f>
        <v>-</v>
      </c>
      <c r="D3256" t="s">
        <v>628</v>
      </c>
      <c r="E3256">
        <v>62.541598899999997</v>
      </c>
      <c r="F3256">
        <v>123.31</v>
      </c>
      <c r="G3256">
        <v>227.215742243438</v>
      </c>
      <c r="H3256">
        <v>94.764333750149405</v>
      </c>
      <c r="I3256">
        <v>126.417698512133</v>
      </c>
      <c r="J3256">
        <v>11.800563714125101</v>
      </c>
      <c r="K3256">
        <v>76.649939602581895</v>
      </c>
      <c r="L3256">
        <v>56.7341976702156</v>
      </c>
      <c r="M3256">
        <v>89.560929834004199</v>
      </c>
      <c r="N3256">
        <v>2.2406520135044898</v>
      </c>
      <c r="O3256">
        <v>2.0355202335576799</v>
      </c>
      <c r="P3256">
        <v>285.34375</v>
      </c>
      <c r="Q3256">
        <v>7.5476907652001005E-2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Row],[Ticker]],[1]!Table2[[Symbol]:[Industry]],2,FALSE),"-")</f>
        <v>-</v>
      </c>
      <c r="D3257" t="s">
        <v>6679</v>
      </c>
      <c r="E3257">
        <v>62.398350000000001</v>
      </c>
      <c r="F3257">
        <v>287.55</v>
      </c>
      <c r="G3257">
        <v>-12.203491046207301</v>
      </c>
      <c r="H3257">
        <v>22.2266634052821</v>
      </c>
      <c r="I3257">
        <v>-0.73909915116987601</v>
      </c>
      <c r="J3257">
        <v>-3.0688162667053001</v>
      </c>
      <c r="M3257">
        <v>49.241924165378897</v>
      </c>
      <c r="O3257">
        <v>26.238914971309299</v>
      </c>
      <c r="P3257">
        <v>32.971098265895897</v>
      </c>
    </row>
    <row r="3258" spans="1:17" hidden="1" x14ac:dyDescent="0.3">
      <c r="A3258" t="s">
        <v>6680</v>
      </c>
      <c r="B3258" t="s">
        <v>6681</v>
      </c>
      <c r="C3258" t="str">
        <f>IFERROR(VLOOKUP(Table1[[#This Row],[Ticker]],[1]!Table2[[Symbol]:[Industry]],2,FALSE),"-")</f>
        <v>-</v>
      </c>
      <c r="E3258">
        <v>62.238111000000004</v>
      </c>
      <c r="F3258">
        <v>6.2</v>
      </c>
      <c r="G3258">
        <v>5.0452983000395903</v>
      </c>
      <c r="H3258">
        <v>-3.4323875613259398</v>
      </c>
      <c r="I3258">
        <v>-23.130265676951701</v>
      </c>
      <c r="J3258">
        <v>-6.52325279450982</v>
      </c>
      <c r="K3258">
        <v>6.4014571280570403</v>
      </c>
      <c r="L3258">
        <v>6.0507745550791201</v>
      </c>
      <c r="M3258">
        <v>33.3187897227156</v>
      </c>
      <c r="N3258">
        <v>1.1136740536576599</v>
      </c>
      <c r="O3258">
        <v>48.709677419354797</v>
      </c>
      <c r="P3258">
        <v>64.021164021163997</v>
      </c>
      <c r="Q3258">
        <v>-7.1771398392611999E-2</v>
      </c>
    </row>
    <row r="3259" spans="1:17" hidden="1" x14ac:dyDescent="0.3">
      <c r="A3259" t="s">
        <v>6682</v>
      </c>
      <c r="B3259" t="s">
        <v>6683</v>
      </c>
      <c r="C3259" t="str">
        <f>IFERROR(VLOOKUP(Table1[[#This Row],[Ticker]],[1]!Table2[[Symbol]:[Industry]],2,FALSE),"-")</f>
        <v>-</v>
      </c>
      <c r="D3259" t="s">
        <v>183</v>
      </c>
      <c r="E3259">
        <v>62.136497650000003</v>
      </c>
      <c r="F3259">
        <v>48.5</v>
      </c>
      <c r="G3259">
        <v>18.034604191887802</v>
      </c>
      <c r="H3259">
        <v>-7.7181018470402298</v>
      </c>
      <c r="I3259">
        <v>29.498996086925299</v>
      </c>
      <c r="J3259">
        <v>7.6338004335816398</v>
      </c>
      <c r="M3259">
        <v>61.659732454401897</v>
      </c>
      <c r="O3259">
        <v>34.6391752577319</v>
      </c>
      <c r="P3259">
        <v>59.016393442622899</v>
      </c>
    </row>
    <row r="3260" spans="1:17" hidden="1" x14ac:dyDescent="0.3">
      <c r="A3260" t="s">
        <v>6684</v>
      </c>
      <c r="B3260" t="s">
        <v>6685</v>
      </c>
      <c r="C3260" t="str">
        <f>IFERROR(VLOOKUP(Table1[[#This Row],[Ticker]],[1]!Table2[[Symbol]:[Industry]],2,FALSE),"-")</f>
        <v>-</v>
      </c>
      <c r="D3260" t="s">
        <v>864</v>
      </c>
      <c r="E3260">
        <v>61.945673999999997</v>
      </c>
      <c r="F3260">
        <v>172.1</v>
      </c>
      <c r="G3260">
        <v>-61.805386527038401</v>
      </c>
      <c r="H3260">
        <v>-31.9453185958087</v>
      </c>
      <c r="I3260">
        <v>-19.9207042256321</v>
      </c>
      <c r="J3260">
        <v>-2.9206129402487</v>
      </c>
      <c r="K3260">
        <v>194.309488081821</v>
      </c>
      <c r="L3260">
        <v>203.88412245308101</v>
      </c>
      <c r="M3260">
        <v>42.8710297203042</v>
      </c>
      <c r="N3260">
        <v>0.64559816414057503</v>
      </c>
      <c r="O3260">
        <v>127.71644392794801</v>
      </c>
      <c r="P3260">
        <v>24.710144927536199</v>
      </c>
      <c r="Q3260">
        <v>0.13295866061770401</v>
      </c>
    </row>
    <row r="3261" spans="1:17" hidden="1" x14ac:dyDescent="0.3">
      <c r="A3261" t="s">
        <v>6686</v>
      </c>
      <c r="B3261" t="s">
        <v>6687</v>
      </c>
      <c r="C3261" t="str">
        <f>IFERROR(VLOOKUP(Table1[[#This Row],[Ticker]],[1]!Table2[[Symbol]:[Industry]],2,FALSE),"-")</f>
        <v>-</v>
      </c>
      <c r="E3261">
        <v>61.566068799999996</v>
      </c>
      <c r="F3261">
        <v>25.31</v>
      </c>
      <c r="G3261">
        <v>56.567003669297399</v>
      </c>
      <c r="H3261">
        <v>23.117612438674001</v>
      </c>
      <c r="I3261">
        <v>128.60961301027399</v>
      </c>
      <c r="J3261">
        <v>-2.20226514018883</v>
      </c>
      <c r="K3261">
        <v>21.468588530463201</v>
      </c>
      <c r="L3261">
        <v>15.950456578223401</v>
      </c>
      <c r="M3261">
        <v>66.3777386737992</v>
      </c>
      <c r="N3261">
        <v>6.6810344827586202E-3</v>
      </c>
      <c r="O3261">
        <v>6.2030817858554004</v>
      </c>
      <c r="P3261">
        <v>177.83835094845901</v>
      </c>
      <c r="Q3261">
        <v>4.2113742510144998E-2</v>
      </c>
    </row>
    <row r="3262" spans="1:17" hidden="1" x14ac:dyDescent="0.3">
      <c r="A3262" t="s">
        <v>6688</v>
      </c>
      <c r="B3262" t="s">
        <v>6689</v>
      </c>
      <c r="C3262" t="str">
        <f>IFERROR(VLOOKUP(Table1[[#This Row],[Ticker]],[1]!Table2[[Symbol]:[Industry]],2,FALSE),"-")</f>
        <v>-</v>
      </c>
      <c r="D3262" t="s">
        <v>393</v>
      </c>
      <c r="E3262">
        <v>61.560671999999997</v>
      </c>
      <c r="F3262">
        <v>56.95</v>
      </c>
      <c r="G3262">
        <v>-60.166615320307201</v>
      </c>
      <c r="H3262">
        <v>-10.575244704183</v>
      </c>
      <c r="I3262">
        <v>-19.2925507331449</v>
      </c>
      <c r="J3262">
        <v>2.2837161682223699</v>
      </c>
      <c r="K3262">
        <v>57.753713665957001</v>
      </c>
      <c r="M3262">
        <v>54.714623019268501</v>
      </c>
      <c r="N3262">
        <v>0.85398773006134898</v>
      </c>
      <c r="O3262">
        <v>52.765583845478403</v>
      </c>
      <c r="P3262">
        <v>15.869786368260399</v>
      </c>
    </row>
    <row r="3263" spans="1:17" hidden="1" x14ac:dyDescent="0.3">
      <c r="A3263" t="s">
        <v>6690</v>
      </c>
      <c r="B3263" t="s">
        <v>6691</v>
      </c>
      <c r="C3263" t="str">
        <f>IFERROR(VLOOKUP(Table1[[#This Row],[Ticker]],[1]!Table2[[Symbol]:[Industry]],2,FALSE),"-")</f>
        <v>-</v>
      </c>
      <c r="D3263" t="s">
        <v>95</v>
      </c>
      <c r="E3263">
        <v>61.536948000000002</v>
      </c>
      <c r="F3263">
        <v>3.11</v>
      </c>
      <c r="G3263">
        <v>-43.377300570016899</v>
      </c>
      <c r="H3263">
        <v>10.5461070623299</v>
      </c>
      <c r="I3263">
        <v>-61.225552353140301</v>
      </c>
      <c r="J3263">
        <v>3.7977348598111602</v>
      </c>
      <c r="K3263">
        <v>3.2293842413379199</v>
      </c>
      <c r="L3263">
        <v>3.8047487847183801</v>
      </c>
      <c r="M3263">
        <v>59.668162771555998</v>
      </c>
      <c r="N3263">
        <v>0.63556636277427103</v>
      </c>
      <c r="O3263">
        <v>142.765273311897</v>
      </c>
      <c r="P3263">
        <v>15.1851851851851</v>
      </c>
      <c r="Q3263">
        <v>-1.3031921400576E-2</v>
      </c>
    </row>
    <row r="3264" spans="1:17" hidden="1" x14ac:dyDescent="0.3">
      <c r="A3264" t="s">
        <v>6692</v>
      </c>
      <c r="B3264" t="s">
        <v>6693</v>
      </c>
      <c r="C3264" t="str">
        <f>IFERROR(VLOOKUP(Table1[[#This Row],[Ticker]],[1]!Table2[[Symbol]:[Industry]],2,FALSE),"-")</f>
        <v>-</v>
      </c>
      <c r="E3264">
        <v>61.475565199999998</v>
      </c>
      <c r="F3264">
        <v>1.4</v>
      </c>
      <c r="G3264">
        <v>-55.958875109380401</v>
      </c>
      <c r="H3264">
        <v>5.0291509002124997</v>
      </c>
      <c r="I3264">
        <v>-27.3462420083127</v>
      </c>
      <c r="J3264">
        <v>1.4742054480464399</v>
      </c>
      <c r="K3264">
        <v>1.37284178586459</v>
      </c>
      <c r="L3264">
        <v>1.56726040381335</v>
      </c>
      <c r="M3264">
        <v>50.205338047513003</v>
      </c>
      <c r="N3264">
        <v>0.93023582323378196</v>
      </c>
      <c r="O3264">
        <v>55</v>
      </c>
      <c r="P3264">
        <v>21.739130434782599</v>
      </c>
      <c r="Q3264">
        <v>-8.8237176928623998E-2</v>
      </c>
    </row>
    <row r="3265" spans="1:17" hidden="1" x14ac:dyDescent="0.3">
      <c r="A3265" t="s">
        <v>6694</v>
      </c>
      <c r="B3265" t="s">
        <v>6695</v>
      </c>
      <c r="C3265" t="str">
        <f>IFERROR(VLOOKUP(Table1[[#This Row],[Ticker]],[1]!Table2[[Symbol]:[Industry]],2,FALSE),"-")</f>
        <v>-</v>
      </c>
      <c r="D3265" t="s">
        <v>628</v>
      </c>
      <c r="E3265">
        <v>61.405806269999999</v>
      </c>
      <c r="F3265">
        <v>35.81</v>
      </c>
      <c r="G3265">
        <v>44.213175620459197</v>
      </c>
      <c r="H3265">
        <v>5.9797450215383403</v>
      </c>
      <c r="I3265">
        <v>-1.1637023257730399</v>
      </c>
      <c r="J3265">
        <v>17.996979105774699</v>
      </c>
      <c r="K3265">
        <v>31.551307014133101</v>
      </c>
      <c r="L3265">
        <v>29.059978319290401</v>
      </c>
      <c r="M3265">
        <v>73.445916138194903</v>
      </c>
      <c r="N3265">
        <v>2.6547795525695301</v>
      </c>
      <c r="O3265">
        <v>8.3496230103322802</v>
      </c>
      <c r="P3265">
        <v>88.473684210526301</v>
      </c>
      <c r="Q3265">
        <v>1.3701567793684999E-2</v>
      </c>
    </row>
    <row r="3266" spans="1:17" hidden="1" x14ac:dyDescent="0.3">
      <c r="A3266" t="s">
        <v>6696</v>
      </c>
      <c r="B3266" t="s">
        <v>6697</v>
      </c>
      <c r="C3266" t="str">
        <f>IFERROR(VLOOKUP(Table1[[#This Row],[Ticker]],[1]!Table2[[Symbol]:[Industry]],2,FALSE),"-")</f>
        <v>-</v>
      </c>
      <c r="D3266" t="s">
        <v>548</v>
      </c>
      <c r="E3266">
        <v>61.3236609</v>
      </c>
      <c r="F3266">
        <v>60.07</v>
      </c>
      <c r="G3266">
        <v>84.908202661746699</v>
      </c>
      <c r="H3266">
        <v>-10.4939260228644</v>
      </c>
      <c r="I3266">
        <v>27.668585986942301</v>
      </c>
      <c r="J3266">
        <v>3.4096229716992599</v>
      </c>
      <c r="K3266">
        <v>57.749036891267302</v>
      </c>
      <c r="L3266">
        <v>45.672891162454697</v>
      </c>
      <c r="M3266">
        <v>45.084456718265599</v>
      </c>
      <c r="N3266">
        <v>0.248569120613717</v>
      </c>
      <c r="O3266">
        <v>31.2635258864657</v>
      </c>
      <c r="P3266">
        <v>126.76481691204199</v>
      </c>
      <c r="Q3266">
        <v>5.9465088076151001E-2</v>
      </c>
    </row>
    <row r="3267" spans="1:17" hidden="1" x14ac:dyDescent="0.3">
      <c r="A3267" t="s">
        <v>6698</v>
      </c>
      <c r="B3267" t="s">
        <v>6699</v>
      </c>
      <c r="C3267" t="str">
        <f>IFERROR(VLOOKUP(Table1[[#This Row],[Ticker]],[1]!Table2[[Symbol]:[Industry]],2,FALSE),"-")</f>
        <v>-</v>
      </c>
      <c r="D3267" t="s">
        <v>513</v>
      </c>
      <c r="E3267">
        <v>61.312383287999999</v>
      </c>
      <c r="F3267">
        <v>49.86</v>
      </c>
      <c r="G3267">
        <v>44.092647026246397</v>
      </c>
      <c r="H3267">
        <v>-2.3907208946592702</v>
      </c>
      <c r="I3267">
        <v>7.4495637312016001</v>
      </c>
      <c r="J3267">
        <v>-7.0109010577550803</v>
      </c>
      <c r="K3267">
        <v>48.830974698753401</v>
      </c>
      <c r="L3267">
        <v>44.140782237442103</v>
      </c>
      <c r="M3267">
        <v>56.671589033817497</v>
      </c>
      <c r="N3267">
        <v>1.25284977219925</v>
      </c>
      <c r="O3267">
        <v>12.113918973124701</v>
      </c>
      <c r="P3267">
        <v>78.773754033703796</v>
      </c>
      <c r="Q3267">
        <v>1.4947580851829999E-2</v>
      </c>
    </row>
    <row r="3268" spans="1:17" hidden="1" x14ac:dyDescent="0.3">
      <c r="A3268" t="s">
        <v>6700</v>
      </c>
      <c r="B3268" t="s">
        <v>6701</v>
      </c>
      <c r="C3268" t="str">
        <f>IFERROR(VLOOKUP(Table1[[#This Row],[Ticker]],[1]!Table2[[Symbol]:[Industry]],2,FALSE),"-")</f>
        <v>-</v>
      </c>
      <c r="D3268" t="s">
        <v>198</v>
      </c>
      <c r="E3268">
        <v>61.246030670000003</v>
      </c>
      <c r="F3268">
        <v>117.7</v>
      </c>
      <c r="G3268">
        <v>13.8084137156973</v>
      </c>
      <c r="H3268">
        <v>30.6222821425464</v>
      </c>
      <c r="I3268">
        <v>-5.1026522647229902</v>
      </c>
      <c r="J3268">
        <v>2.0031354795544098</v>
      </c>
      <c r="K3268">
        <v>102.450596728783</v>
      </c>
      <c r="L3268">
        <v>70.083586739250507</v>
      </c>
      <c r="M3268">
        <v>90.0924995531511</v>
      </c>
      <c r="N3268">
        <v>0.97297297297297203</v>
      </c>
      <c r="O3268">
        <v>19.966015293118001</v>
      </c>
      <c r="P3268">
        <v>41.6365824308062</v>
      </c>
    </row>
    <row r="3269" spans="1:17" hidden="1" x14ac:dyDescent="0.3">
      <c r="A3269" t="s">
        <v>6702</v>
      </c>
      <c r="B3269" t="s">
        <v>6703</v>
      </c>
      <c r="C3269" t="str">
        <f>IFERROR(VLOOKUP(Table1[[#This Row],[Ticker]],[1]!Table2[[Symbol]:[Industry]],2,FALSE),"-")</f>
        <v>-</v>
      </c>
      <c r="E3269">
        <v>61.17847965</v>
      </c>
      <c r="F3269">
        <v>27.15</v>
      </c>
      <c r="G3269">
        <v>21.7264435230401</v>
      </c>
      <c r="H3269">
        <v>-18.345234559389201</v>
      </c>
      <c r="I3269">
        <v>-18.054798158045301</v>
      </c>
      <c r="J3269">
        <v>-7.0398102665426201</v>
      </c>
      <c r="K3269">
        <v>27.371150644325301</v>
      </c>
      <c r="L3269">
        <v>25.2739308987741</v>
      </c>
      <c r="M3269">
        <v>44.661824948277001</v>
      </c>
      <c r="N3269">
        <v>0.92706143742444203</v>
      </c>
      <c r="O3269">
        <v>31.786372007366399</v>
      </c>
      <c r="P3269">
        <v>71.835443037974599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Row],[Ticker]],[1]!Table2[[Symbol]:[Industry]],2,FALSE),"-")</f>
        <v>-</v>
      </c>
      <c r="D3270" t="s">
        <v>413</v>
      </c>
      <c r="E3270">
        <v>61.171604342999899</v>
      </c>
      <c r="F3270">
        <v>0.87</v>
      </c>
      <c r="G3270">
        <v>236.189366096649</v>
      </c>
      <c r="H3270">
        <v>-12.7107380767898</v>
      </c>
      <c r="I3270">
        <v>-0.37255779778642401</v>
      </c>
      <c r="J3270">
        <v>-6.5500912271453604</v>
      </c>
      <c r="K3270">
        <v>0.93411917948790701</v>
      </c>
      <c r="L3270">
        <v>0.76607874191788705</v>
      </c>
      <c r="M3270">
        <v>15.4653542104951</v>
      </c>
      <c r="N3270">
        <v>0.30660956979172999</v>
      </c>
      <c r="O3270">
        <v>28.735632183907999</v>
      </c>
      <c r="P3270">
        <v>357.89473684210498</v>
      </c>
      <c r="Q3270">
        <v>0.118673883932206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Row],[Ticker]],[1]!Table2[[Symbol]:[Industry]],2,FALSE),"-")</f>
        <v>-</v>
      </c>
      <c r="E3271">
        <v>61.168750000000003</v>
      </c>
      <c r="F3271">
        <v>50</v>
      </c>
      <c r="G3271">
        <v>-15.199522792239099</v>
      </c>
      <c r="H3271">
        <v>2.9505911620782999</v>
      </c>
      <c r="I3271">
        <v>-26.3350010807149</v>
      </c>
      <c r="J3271">
        <v>-6.0484189863426803</v>
      </c>
      <c r="K3271">
        <v>49.548607525830697</v>
      </c>
      <c r="L3271">
        <v>50.804621111119602</v>
      </c>
      <c r="M3271">
        <v>50.676444417172199</v>
      </c>
      <c r="N3271">
        <v>0.14093959731543601</v>
      </c>
      <c r="O3271">
        <v>26</v>
      </c>
      <c r="P3271">
        <v>16.306117701791099</v>
      </c>
      <c r="Q3271">
        <v>2.086876223389E-2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Row],[Ticker]],[1]!Table2[[Symbol]:[Industry]],2,FALSE),"-")</f>
        <v>-</v>
      </c>
      <c r="D3272" t="s">
        <v>287</v>
      </c>
      <c r="E3272">
        <v>61.152659999999997</v>
      </c>
      <c r="F3272">
        <v>900</v>
      </c>
      <c r="G3272">
        <v>101.537467362472</v>
      </c>
      <c r="H3272">
        <v>-35.485563336806003</v>
      </c>
      <c r="I3272">
        <v>52.4244577407812</v>
      </c>
      <c r="J3272">
        <v>-1.64482716882584</v>
      </c>
      <c r="K3272">
        <v>879.88959888698503</v>
      </c>
      <c r="L3272">
        <v>693.39764399636704</v>
      </c>
      <c r="M3272">
        <v>42.626622778592697</v>
      </c>
      <c r="N3272">
        <v>0.36050835229479899</v>
      </c>
      <c r="O3272">
        <v>50.5277777777777</v>
      </c>
      <c r="P3272">
        <v>143.90243902438999</v>
      </c>
      <c r="Q3272">
        <v>9.5169960492116998E-2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Row],[Ticker]],[1]!Table2[[Symbol]:[Industry]],2,FALSE),"-")</f>
        <v>-</v>
      </c>
      <c r="D3273" t="s">
        <v>1124</v>
      </c>
      <c r="E3273">
        <v>61.133135691</v>
      </c>
      <c r="F3273">
        <v>98.11</v>
      </c>
      <c r="G3273">
        <v>-48.197576578509398</v>
      </c>
      <c r="H3273">
        <v>5.8681588867614902</v>
      </c>
      <c r="I3273">
        <v>-36.733184683471897</v>
      </c>
      <c r="J3273">
        <v>-6.7637691004903902</v>
      </c>
      <c r="K3273">
        <v>101.264320540505</v>
      </c>
      <c r="L3273">
        <v>105.227188002774</v>
      </c>
      <c r="M3273">
        <v>37.149936133909101</v>
      </c>
      <c r="N3273">
        <v>0.29588834101460598</v>
      </c>
      <c r="O3273">
        <v>58.393639792070097</v>
      </c>
      <c r="P3273">
        <v>15.287896592244399</v>
      </c>
      <c r="Q3273">
        <v>5.3279893515133001E-2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Row],[Ticker]],[1]!Table2[[Symbol]:[Industry]],2,FALSE),"-")</f>
        <v>-</v>
      </c>
      <c r="D3274" t="s">
        <v>287</v>
      </c>
      <c r="E3274">
        <v>61.0263864</v>
      </c>
      <c r="F3274">
        <v>84.25</v>
      </c>
      <c r="G3274">
        <v>104.51128390486799</v>
      </c>
      <c r="H3274">
        <v>25.325281150330401</v>
      </c>
      <c r="I3274">
        <v>16.794382991687201</v>
      </c>
      <c r="J3274">
        <v>1.5678213863871799</v>
      </c>
      <c r="K3274">
        <v>71.453164444500501</v>
      </c>
      <c r="L3274">
        <v>58.760897885396801</v>
      </c>
      <c r="M3274">
        <v>69.598765690386898</v>
      </c>
      <c r="N3274">
        <v>0.657314974182444</v>
      </c>
      <c r="O3274">
        <v>1.3649851632047501</v>
      </c>
      <c r="P3274">
        <v>144.202898550724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Row],[Ticker]],[1]!Table2[[Symbol]:[Industry]],2,FALSE),"-")</f>
        <v>-</v>
      </c>
      <c r="D3275" t="s">
        <v>231</v>
      </c>
      <c r="E3275">
        <v>60.986255867999901</v>
      </c>
      <c r="F3275">
        <v>37.979999999999997</v>
      </c>
      <c r="G3275">
        <v>-14.736015806993001</v>
      </c>
      <c r="H3275">
        <v>-4.6375157664541398</v>
      </c>
      <c r="I3275">
        <v>-36.938549700620399</v>
      </c>
      <c r="J3275">
        <v>-3.35670331361109</v>
      </c>
      <c r="K3275">
        <v>40.448196373021901</v>
      </c>
      <c r="L3275">
        <v>39.788383421103298</v>
      </c>
      <c r="M3275">
        <v>41.189166587094498</v>
      </c>
      <c r="N3275">
        <v>0.50639949031309395</v>
      </c>
      <c r="O3275">
        <v>70.142180094786696</v>
      </c>
      <c r="P3275">
        <v>46.358381502890097</v>
      </c>
      <c r="Q3275">
        <v>9.0204454448024995E-2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Row],[Ticker]],[1]!Table2[[Symbol]:[Industry]],2,FALSE),"-")</f>
        <v>-</v>
      </c>
      <c r="E3276">
        <v>60.984262399999999</v>
      </c>
      <c r="F3276">
        <v>1.1599999999999999</v>
      </c>
      <c r="G3276">
        <v>63.853300522879202</v>
      </c>
      <c r="H3276">
        <v>9.0676124386740398</v>
      </c>
      <c r="I3276">
        <v>-11.2748134368841</v>
      </c>
      <c r="J3276">
        <v>8.1750933503771908</v>
      </c>
      <c r="K3276">
        <v>1.06989544253368</v>
      </c>
      <c r="L3276">
        <v>0.966788782374707</v>
      </c>
      <c r="M3276">
        <v>57.184065500232101</v>
      </c>
      <c r="N3276">
        <v>1.2114366256759801</v>
      </c>
      <c r="O3276">
        <v>32.758620689655103</v>
      </c>
      <c r="P3276">
        <v>93.3333333333333</v>
      </c>
      <c r="Q3276">
        <v>1.9875355112391E-2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Row],[Ticker]],[1]!Table2[[Symbol]:[Industry]],2,FALSE),"-")</f>
        <v>-</v>
      </c>
      <c r="D3277" t="s">
        <v>628</v>
      </c>
      <c r="E3277">
        <v>60.84375</v>
      </c>
      <c r="F3277">
        <v>41.25</v>
      </c>
      <c r="G3277">
        <v>4.5586554367512697</v>
      </c>
      <c r="H3277">
        <v>-24.720849099787401</v>
      </c>
      <c r="I3277">
        <v>-15.4246946475029</v>
      </c>
      <c r="J3277">
        <v>-1.1405367451271</v>
      </c>
      <c r="K3277">
        <v>41.691138818505699</v>
      </c>
      <c r="L3277">
        <v>39.199909297556502</v>
      </c>
      <c r="M3277">
        <v>49.482831717261703</v>
      </c>
      <c r="N3277">
        <v>0.66829017800203505</v>
      </c>
      <c r="O3277">
        <v>29.5757575757575</v>
      </c>
      <c r="P3277">
        <v>47.321428571428498</v>
      </c>
      <c r="Q3277">
        <v>1.760752781595E-2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Row],[Ticker]],[1]!Table2[[Symbol]:[Industry]],2,FALSE),"-")</f>
        <v>-</v>
      </c>
      <c r="D3278" t="s">
        <v>393</v>
      </c>
      <c r="E3278">
        <v>60.808429199999999</v>
      </c>
      <c r="F3278">
        <v>112.25</v>
      </c>
      <c r="G3278">
        <v>-31.8956284361116</v>
      </c>
      <c r="H3278">
        <v>-2.36095898989737</v>
      </c>
      <c r="I3278">
        <v>-18.906071068141799</v>
      </c>
      <c r="J3278">
        <v>-0.22028315820685099</v>
      </c>
      <c r="K3278">
        <v>113.128019723799</v>
      </c>
      <c r="L3278">
        <v>112.035999379798</v>
      </c>
      <c r="M3278">
        <v>53.874172143448803</v>
      </c>
      <c r="N3278">
        <v>1.00030597093742</v>
      </c>
      <c r="O3278">
        <v>43.135857461024401</v>
      </c>
      <c r="P3278">
        <v>38.580246913580197</v>
      </c>
      <c r="Q3278">
        <v>1.8818533475720999E-2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Row],[Ticker]],[1]!Table2[[Symbol]:[Industry]],2,FALSE),"-")</f>
        <v>-</v>
      </c>
      <c r="D3279" t="s">
        <v>293</v>
      </c>
      <c r="E3279">
        <v>60.680999999999997</v>
      </c>
      <c r="F3279">
        <v>26.85</v>
      </c>
      <c r="G3279">
        <v>-71.063720323103297</v>
      </c>
      <c r="H3279">
        <v>-2.1091361435565599</v>
      </c>
      <c r="I3279">
        <v>-50.688535915122699</v>
      </c>
      <c r="J3279">
        <v>-2.01534925233836</v>
      </c>
      <c r="K3279">
        <v>28.581105026863899</v>
      </c>
      <c r="L3279">
        <v>36.846603021846803</v>
      </c>
      <c r="M3279">
        <v>55.1962046584813</v>
      </c>
      <c r="N3279">
        <v>0.38144824278961398</v>
      </c>
      <c r="O3279">
        <v>123.463687150837</v>
      </c>
      <c r="P3279">
        <v>7.4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Row],[Ticker]],[1]!Table2[[Symbol]:[Industry]],2,FALSE),"-")</f>
        <v>-</v>
      </c>
      <c r="D3280" t="s">
        <v>133</v>
      </c>
      <c r="E3280">
        <v>60.648403199999997</v>
      </c>
      <c r="F3280">
        <v>6153.45</v>
      </c>
      <c r="G3280">
        <v>83.236283397563994</v>
      </c>
      <c r="H3280">
        <v>5.5261288738999204</v>
      </c>
      <c r="I3280">
        <v>4.4066649684314401</v>
      </c>
      <c r="J3280">
        <v>11.9544029690939</v>
      </c>
      <c r="K3280">
        <v>5063.6559970842</v>
      </c>
      <c r="L3280">
        <v>4370.8333513372399</v>
      </c>
      <c r="M3280">
        <v>76.535646635593807</v>
      </c>
      <c r="N3280">
        <v>0.95175422381603703</v>
      </c>
      <c r="O3280">
        <v>6.1989615581502902</v>
      </c>
      <c r="P3280">
        <v>112.18793103448201</v>
      </c>
      <c r="Q3280">
        <v>4.5151930524758001E-2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Row],[Ticker]],[1]!Table2[[Symbol]:[Industry]],2,FALSE),"-")</f>
        <v>-</v>
      </c>
      <c r="D3281" t="s">
        <v>686</v>
      </c>
      <c r="E3281">
        <v>60.634</v>
      </c>
      <c r="F3281">
        <v>43.31</v>
      </c>
      <c r="G3281">
        <v>91.982049023478993</v>
      </c>
      <c r="H3281">
        <v>21.567612438674001</v>
      </c>
      <c r="I3281">
        <v>7.6021605927616296</v>
      </c>
      <c r="J3281">
        <v>-11.384908934336099</v>
      </c>
      <c r="K3281">
        <v>38.274427868377103</v>
      </c>
      <c r="L3281">
        <v>31.941288299808601</v>
      </c>
      <c r="M3281">
        <v>48.112565897396998</v>
      </c>
      <c r="N3281">
        <v>1.6750751563397299</v>
      </c>
      <c r="O3281">
        <v>15.469868390671801</v>
      </c>
      <c r="P3281">
        <v>116.55</v>
      </c>
      <c r="Q3281">
        <v>0.123844175996696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Row],[Ticker]],[1]!Table2[[Symbol]:[Industry]],2,FALSE),"-")</f>
        <v>-</v>
      </c>
      <c r="D3282" t="s">
        <v>368</v>
      </c>
      <c r="E3282">
        <v>60.434373119999997</v>
      </c>
      <c r="F3282">
        <v>1.06</v>
      </c>
      <c r="G3282">
        <v>-44.772172364888696</v>
      </c>
      <c r="I3282">
        <v>-30.046242008312699</v>
      </c>
      <c r="K3282">
        <v>1.0740579266511801</v>
      </c>
      <c r="L3282">
        <v>1.7681056445472201</v>
      </c>
      <c r="M3282">
        <v>4.5782334131322697</v>
      </c>
      <c r="N3282">
        <v>1.0046547587458201</v>
      </c>
      <c r="O3282">
        <v>36.792452830188601</v>
      </c>
      <c r="P3282">
        <v>41.3333333333333</v>
      </c>
      <c r="Q3282">
        <v>-4.9493861384649E-2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Row],[Ticker]],[1]!Table2[[Symbol]:[Industry]],2,FALSE),"-")</f>
        <v>-</v>
      </c>
      <c r="D3283" t="s">
        <v>95</v>
      </c>
      <c r="E3283">
        <v>60.292198399999997</v>
      </c>
      <c r="F3283">
        <v>28.88</v>
      </c>
      <c r="G3283">
        <v>3.0800471002339598</v>
      </c>
      <c r="H3283">
        <v>-8.1752065326018304</v>
      </c>
      <c r="I3283">
        <v>-26.6361015073964</v>
      </c>
      <c r="J3283">
        <v>-5.4915157336103304</v>
      </c>
      <c r="K3283">
        <v>28.964244374374601</v>
      </c>
      <c r="L3283">
        <v>29.9468046842353</v>
      </c>
      <c r="M3283">
        <v>52.331769030575998</v>
      </c>
      <c r="N3283">
        <v>1.2823226454124801</v>
      </c>
      <c r="O3283">
        <v>46.779778393351798</v>
      </c>
      <c r="P3283">
        <v>47.196738022425997</v>
      </c>
      <c r="Q3283">
        <v>5.2694009209805E-2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Row],[Ticker]],[1]!Table2[[Symbol]:[Industry]],2,FALSE),"-")</f>
        <v>-</v>
      </c>
      <c r="E3284">
        <v>60.246514303999902</v>
      </c>
      <c r="F3284">
        <v>13.76</v>
      </c>
      <c r="G3284">
        <v>9.5235220690090507</v>
      </c>
      <c r="H3284">
        <v>-16.073896995288202</v>
      </c>
      <c r="I3284">
        <v>-7.1780103964191397</v>
      </c>
      <c r="J3284">
        <v>-9.5404906238445992</v>
      </c>
      <c r="K3284">
        <v>13.9702224729813</v>
      </c>
      <c r="L3284">
        <v>12.4577885769556</v>
      </c>
      <c r="M3284">
        <v>36.520949351460203</v>
      </c>
      <c r="N3284">
        <v>0.45405419662292401</v>
      </c>
      <c r="O3284">
        <v>19.549418604651098</v>
      </c>
      <c r="P3284">
        <v>48.756756756756701</v>
      </c>
      <c r="Q3284">
        <v>6.5298986228677997E-2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Row],[Ticker]],[1]!Table2[[Symbol]:[Industry]],2,FALSE),"-")</f>
        <v>-</v>
      </c>
      <c r="D3285" t="s">
        <v>54</v>
      </c>
      <c r="E3285">
        <v>60.2</v>
      </c>
      <c r="F3285">
        <v>60.2</v>
      </c>
      <c r="G3285">
        <v>53.4982071958134</v>
      </c>
      <c r="H3285">
        <v>-10.053182668359501</v>
      </c>
      <c r="I3285">
        <v>24.7641476020768</v>
      </c>
      <c r="J3285">
        <v>-2.7397244235764502</v>
      </c>
      <c r="K3285">
        <v>58.832288865690103</v>
      </c>
      <c r="L3285">
        <v>47.948094971507601</v>
      </c>
      <c r="M3285">
        <v>35.846633796877903</v>
      </c>
      <c r="N3285">
        <v>0.475541947176638</v>
      </c>
      <c r="O3285">
        <v>46.013289036544798</v>
      </c>
      <c r="P3285">
        <v>112.72084805653699</v>
      </c>
      <c r="Q3285">
        <v>5.3475242582030999E-2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Row],[Ticker]],[1]!Table2[[Symbol]:[Industry]],2,FALSE),"-")</f>
        <v>-</v>
      </c>
      <c r="D3286" t="s">
        <v>388</v>
      </c>
      <c r="E3286">
        <v>60.179896999999997</v>
      </c>
      <c r="F3286">
        <v>24.62</v>
      </c>
      <c r="G3286">
        <v>-71.563024385894096</v>
      </c>
      <c r="H3286">
        <v>-4.3757837877410397</v>
      </c>
      <c r="I3286">
        <v>-85.744587161976995</v>
      </c>
      <c r="J3286">
        <v>5.8514261349789303</v>
      </c>
      <c r="K3286">
        <v>29.977819304054101</v>
      </c>
      <c r="L3286">
        <v>45.5280057997306</v>
      </c>
      <c r="M3286">
        <v>76.988224748197496</v>
      </c>
      <c r="N3286">
        <v>3.1239910855778099</v>
      </c>
      <c r="O3286">
        <v>281.27538586514999</v>
      </c>
      <c r="P3286">
        <v>25.101626016260099</v>
      </c>
      <c r="Q3286">
        <v>0.11550121997743799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Row],[Ticker]],[1]!Table2[[Symbol]:[Industry]],2,FALSE),"-")</f>
        <v>-</v>
      </c>
      <c r="D3287" t="s">
        <v>130</v>
      </c>
      <c r="E3287">
        <v>60.094999999999999</v>
      </c>
      <c r="F3287">
        <v>5.95</v>
      </c>
      <c r="G3287">
        <v>-98.044600649193399</v>
      </c>
      <c r="H3287">
        <v>-1.5358358371880001</v>
      </c>
      <c r="I3287">
        <v>-52.542577086846698</v>
      </c>
      <c r="J3287">
        <v>-2.0327736147651101</v>
      </c>
      <c r="K3287">
        <v>6.1641914901703103</v>
      </c>
      <c r="L3287">
        <v>9.3092578481534805</v>
      </c>
      <c r="M3287">
        <v>57.108963136991299</v>
      </c>
      <c r="N3287">
        <v>1.38374116095928</v>
      </c>
      <c r="O3287">
        <v>327.731092436974</v>
      </c>
      <c r="P3287">
        <v>5.1236749116607596</v>
      </c>
      <c r="Q3287">
        <v>0.15021809950159501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Row],[Ticker]],[1]!Table2[[Symbol]:[Industry]],2,FALSE),"-")</f>
        <v>-</v>
      </c>
      <c r="E3288">
        <v>60.080479579999903</v>
      </c>
      <c r="F3288">
        <v>130.6</v>
      </c>
      <c r="G3288">
        <v>-8.3021401832815798</v>
      </c>
      <c r="H3288">
        <v>-8.2472023761407591</v>
      </c>
      <c r="I3288">
        <v>-53.300530415475698</v>
      </c>
      <c r="J3288">
        <v>-3.9606749261215599</v>
      </c>
      <c r="K3288">
        <v>127.766726182912</v>
      </c>
      <c r="L3288">
        <v>126.181137529255</v>
      </c>
      <c r="M3288">
        <v>51.074973621053097</v>
      </c>
      <c r="N3288">
        <v>0.63558052548878197</v>
      </c>
      <c r="O3288">
        <v>65.696784073506905</v>
      </c>
      <c r="P3288">
        <v>53.647058823529399</v>
      </c>
      <c r="Q3288">
        <v>1.8413627831013999E-2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Row],[Ticker]],[1]!Table2[[Symbol]:[Industry]],2,FALSE),"-")</f>
        <v>-</v>
      </c>
      <c r="D3289" t="s">
        <v>21</v>
      </c>
      <c r="E3289">
        <v>59.994714000000002</v>
      </c>
      <c r="F3289">
        <v>1.79</v>
      </c>
      <c r="G3289">
        <v>-64.372917640374396</v>
      </c>
      <c r="H3289">
        <v>-6.0778902068285801</v>
      </c>
      <c r="I3289">
        <v>-79.046242008312703</v>
      </c>
      <c r="J3289">
        <v>4.15611636270134</v>
      </c>
      <c r="K3289">
        <v>2.0170221279985898</v>
      </c>
      <c r="L3289">
        <v>2.85054531159077</v>
      </c>
      <c r="M3289">
        <v>54.902644880069303</v>
      </c>
      <c r="N3289">
        <v>0.794396179227425</v>
      </c>
      <c r="O3289">
        <v>196.08938547485999</v>
      </c>
      <c r="P3289">
        <v>18.5430463576159</v>
      </c>
      <c r="Q3289">
        <v>0.12658390876744999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Row],[Ticker]],[1]!Table2[[Symbol]:[Industry]],2,FALSE),"-")</f>
        <v>-</v>
      </c>
      <c r="D3290" t="s">
        <v>186</v>
      </c>
      <c r="E3290">
        <v>59.946442949999998</v>
      </c>
      <c r="F3290">
        <v>62.05</v>
      </c>
      <c r="G3290">
        <v>-8.0525816830338801</v>
      </c>
      <c r="H3290">
        <v>1.4862191251785</v>
      </c>
      <c r="I3290">
        <v>-28.389505210207599</v>
      </c>
      <c r="J3290">
        <v>0.50506865007846702</v>
      </c>
      <c r="K3290">
        <v>60.474544471046499</v>
      </c>
      <c r="L3290">
        <v>62.748888230032598</v>
      </c>
      <c r="M3290">
        <v>61.188562751250899</v>
      </c>
      <c r="N3290">
        <v>1.4045108620450999</v>
      </c>
      <c r="O3290">
        <v>36.986301369863</v>
      </c>
      <c r="P3290">
        <v>23.8522954091816</v>
      </c>
      <c r="Q3290">
        <v>-6.8254414015649998E-3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Row],[Ticker]],[1]!Table2[[Symbol]:[Industry]],2,FALSE),"-")</f>
        <v>-</v>
      </c>
      <c r="D3291" t="s">
        <v>46</v>
      </c>
      <c r="E3291">
        <v>59.902349999999998</v>
      </c>
      <c r="F3291">
        <v>82.34</v>
      </c>
      <c r="G3291">
        <v>27.768707414015001</v>
      </c>
      <c r="H3291">
        <v>12.2222085389526</v>
      </c>
      <c r="I3291">
        <v>-29.333727728532899</v>
      </c>
      <c r="J3291">
        <v>5.7119648793043396</v>
      </c>
      <c r="K3291">
        <v>77.296385135687004</v>
      </c>
      <c r="L3291">
        <v>77.012353285446906</v>
      </c>
      <c r="M3291">
        <v>77.022895457159606</v>
      </c>
      <c r="N3291">
        <v>0.68542046548171598</v>
      </c>
      <c r="O3291">
        <v>34.806898226864199</v>
      </c>
      <c r="P3291">
        <v>80.570175438596493</v>
      </c>
      <c r="Q3291">
        <v>4.0518431074374001E-2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Row],[Ticker]],[1]!Table2[[Symbol]:[Industry]],2,FALSE),"-")</f>
        <v>-</v>
      </c>
      <c r="E3292">
        <v>59.823999999999998</v>
      </c>
      <c r="F3292">
        <v>74.78</v>
      </c>
      <c r="G3292">
        <v>326.078960772995</v>
      </c>
      <c r="H3292">
        <v>0.58764304098313702</v>
      </c>
      <c r="I3292">
        <v>109.78577961980299</v>
      </c>
      <c r="J3292">
        <v>-0.210993999981514</v>
      </c>
      <c r="K3292">
        <v>65.385120447582594</v>
      </c>
      <c r="M3292">
        <v>100</v>
      </c>
      <c r="N3292">
        <v>1.5322422258592401</v>
      </c>
      <c r="O3292">
        <v>0</v>
      </c>
      <c r="P3292">
        <v>352.38959467634601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Row],[Ticker]],[1]!Table2[[Symbol]:[Industry]],2,FALSE),"-")</f>
        <v>-</v>
      </c>
      <c r="D3293" t="s">
        <v>293</v>
      </c>
      <c r="E3293">
        <v>59.792136599999999</v>
      </c>
      <c r="F3293">
        <v>43.4</v>
      </c>
      <c r="G3293">
        <v>-22.606930199646499</v>
      </c>
      <c r="H3293">
        <v>-6.9879431168814996</v>
      </c>
      <c r="I3293">
        <v>-6.34624200831274</v>
      </c>
      <c r="J3293">
        <v>-6.8176497555734503</v>
      </c>
      <c r="K3293">
        <v>44.947233590338499</v>
      </c>
      <c r="M3293">
        <v>26.9191511595725</v>
      </c>
      <c r="N3293">
        <v>0.73295454545454497</v>
      </c>
      <c r="O3293">
        <v>14.4009216589861</v>
      </c>
      <c r="P3293">
        <v>20.5555555555555</v>
      </c>
    </row>
    <row r="3294" spans="1:17" hidden="1" x14ac:dyDescent="0.3">
      <c r="A3294" t="s">
        <v>6752</v>
      </c>
      <c r="B3294" t="s">
        <v>6753</v>
      </c>
      <c r="C3294" t="str">
        <f>IFERROR(VLOOKUP(Table1[[#This Row],[Ticker]],[1]!Table2[[Symbol]:[Industry]],2,FALSE),"-")</f>
        <v>-</v>
      </c>
      <c r="D3294" t="s">
        <v>46</v>
      </c>
      <c r="E3294">
        <v>59.782631459999998</v>
      </c>
      <c r="F3294">
        <v>54</v>
      </c>
      <c r="G3294">
        <v>66.798185675548893</v>
      </c>
      <c r="H3294">
        <v>-5.6505021639137496</v>
      </c>
      <c r="I3294">
        <v>12.809828626776801</v>
      </c>
      <c r="J3294">
        <v>-5.1558516380791302</v>
      </c>
      <c r="K3294">
        <v>53.350264822257202</v>
      </c>
      <c r="L3294">
        <v>45.329426227416398</v>
      </c>
      <c r="M3294">
        <v>58.766023887231803</v>
      </c>
      <c r="N3294">
        <v>0.36098532944954698</v>
      </c>
      <c r="O3294">
        <v>53.185185185185098</v>
      </c>
      <c r="P3294">
        <v>110.42070484080099</v>
      </c>
      <c r="Q3294">
        <v>0.13738735527919599</v>
      </c>
    </row>
    <row r="3295" spans="1:17" hidden="1" x14ac:dyDescent="0.3">
      <c r="A3295" t="s">
        <v>6754</v>
      </c>
      <c r="B3295" t="s">
        <v>6755</v>
      </c>
      <c r="C3295" t="str">
        <f>IFERROR(VLOOKUP(Table1[[#This Row],[Ticker]],[1]!Table2[[Symbol]:[Industry]],2,FALSE),"-")</f>
        <v>-</v>
      </c>
      <c r="D3295" t="s">
        <v>368</v>
      </c>
      <c r="E3295">
        <v>59.7408</v>
      </c>
      <c r="F3295">
        <v>63.5</v>
      </c>
      <c r="G3295">
        <v>8.5088990053546194</v>
      </c>
      <c r="H3295">
        <v>-2.76656638187128</v>
      </c>
      <c r="I3295">
        <v>-8.1235529326824807</v>
      </c>
      <c r="J3295">
        <v>6.5306115721399296</v>
      </c>
      <c r="K3295">
        <v>63.902903998856502</v>
      </c>
      <c r="L3295">
        <v>59.611691140831802</v>
      </c>
      <c r="M3295">
        <v>55.911303843625497</v>
      </c>
      <c r="N3295">
        <v>0.198294350430508</v>
      </c>
      <c r="O3295">
        <v>27.165354330708599</v>
      </c>
      <c r="P3295">
        <v>102.551834130781</v>
      </c>
      <c r="Q3295">
        <v>-1.0281085344029E-2</v>
      </c>
    </row>
    <row r="3296" spans="1:17" hidden="1" x14ac:dyDescent="0.3">
      <c r="A3296" t="s">
        <v>6756</v>
      </c>
      <c r="B3296" t="s">
        <v>6757</v>
      </c>
      <c r="C3296" t="str">
        <f>IFERROR(VLOOKUP(Table1[[#This Row],[Ticker]],[1]!Table2[[Symbol]:[Industry]],2,FALSE),"-")</f>
        <v>-</v>
      </c>
      <c r="D3296" t="s">
        <v>198</v>
      </c>
      <c r="E3296">
        <v>59.649648379999903</v>
      </c>
      <c r="F3296">
        <v>57.7</v>
      </c>
      <c r="G3296">
        <v>-38.016831301972999</v>
      </c>
      <c r="H3296">
        <v>-3.0086587477666198</v>
      </c>
      <c r="I3296">
        <v>-26.552439406935498</v>
      </c>
      <c r="J3296">
        <v>0.30638537884231098</v>
      </c>
      <c r="K3296">
        <v>59.280999999999999</v>
      </c>
      <c r="M3296">
        <v>31.883437991292201</v>
      </c>
      <c r="O3296">
        <v>28.942807625649898</v>
      </c>
      <c r="P3296">
        <v>17.1573604060913</v>
      </c>
    </row>
    <row r="3297" spans="1:17" hidden="1" x14ac:dyDescent="0.3">
      <c r="A3297" t="s">
        <v>6758</v>
      </c>
      <c r="B3297" t="s">
        <v>6759</v>
      </c>
      <c r="C3297" t="str">
        <f>IFERROR(VLOOKUP(Table1[[#This Row],[Ticker]],[1]!Table2[[Symbol]:[Industry]],2,FALSE),"-")</f>
        <v>-</v>
      </c>
      <c r="D3297" t="s">
        <v>379</v>
      </c>
      <c r="E3297">
        <v>59.5775322</v>
      </c>
      <c r="F3297">
        <v>165.15</v>
      </c>
      <c r="G3297">
        <v>-9.1829743288821604</v>
      </c>
      <c r="H3297">
        <v>-0.27109723874529701</v>
      </c>
      <c r="I3297">
        <v>-30.197344007287601</v>
      </c>
      <c r="J3297">
        <v>2.3075387813797898</v>
      </c>
      <c r="K3297">
        <v>154.74792651072099</v>
      </c>
      <c r="L3297">
        <v>153.67592767845099</v>
      </c>
      <c r="M3297">
        <v>63.275315628075603</v>
      </c>
      <c r="N3297">
        <v>0.92635466478524797</v>
      </c>
      <c r="O3297">
        <v>53.194066000605503</v>
      </c>
      <c r="P3297">
        <v>43.6086956521739</v>
      </c>
      <c r="Q3297">
        <v>7.0430900851230993E-2</v>
      </c>
    </row>
    <row r="3298" spans="1:17" hidden="1" x14ac:dyDescent="0.3">
      <c r="A3298" t="s">
        <v>6760</v>
      </c>
      <c r="B3298" t="s">
        <v>6761</v>
      </c>
      <c r="C3298" t="str">
        <f>IFERROR(VLOOKUP(Table1[[#This Row],[Ticker]],[1]!Table2[[Symbol]:[Industry]],2,FALSE),"-")</f>
        <v>-</v>
      </c>
      <c r="D3298" t="s">
        <v>533</v>
      </c>
      <c r="E3298">
        <v>59.455559999999998</v>
      </c>
      <c r="F3298">
        <v>84.55</v>
      </c>
      <c r="G3298">
        <v>85.064366096649707</v>
      </c>
      <c r="H3298">
        <v>65.330087488574193</v>
      </c>
      <c r="I3298">
        <v>21.305126751751601</v>
      </c>
      <c r="J3298">
        <v>-2.4382533407787998</v>
      </c>
      <c r="K3298">
        <v>65.255764049087105</v>
      </c>
      <c r="L3298">
        <v>57.587489878734203</v>
      </c>
      <c r="M3298">
        <v>79.248887526404999</v>
      </c>
      <c r="N3298">
        <v>4.3636363636363598</v>
      </c>
      <c r="O3298">
        <v>10.5263157894736</v>
      </c>
      <c r="P3298">
        <v>150.14792899408201</v>
      </c>
    </row>
    <row r="3299" spans="1:17" hidden="1" x14ac:dyDescent="0.3">
      <c r="A3299" t="s">
        <v>6762</v>
      </c>
      <c r="B3299" t="s">
        <v>6763</v>
      </c>
      <c r="C3299" t="str">
        <f>IFERROR(VLOOKUP(Table1[[#This Row],[Ticker]],[1]!Table2[[Symbol]:[Industry]],2,FALSE),"-")</f>
        <v>-</v>
      </c>
      <c r="D3299" t="s">
        <v>121</v>
      </c>
      <c r="E3299">
        <v>59.4375</v>
      </c>
      <c r="F3299">
        <v>79.25</v>
      </c>
      <c r="G3299">
        <v>55.5388383316199</v>
      </c>
      <c r="H3299">
        <v>-2.2172244388850499</v>
      </c>
      <c r="I3299">
        <v>-17.975443817382502</v>
      </c>
      <c r="J3299">
        <v>7.3630765812867098</v>
      </c>
      <c r="K3299">
        <v>71.914137234511799</v>
      </c>
      <c r="L3299">
        <v>63.7149443630409</v>
      </c>
      <c r="M3299">
        <v>77.332222237995296</v>
      </c>
      <c r="N3299">
        <v>1.14959056555501</v>
      </c>
      <c r="O3299">
        <v>23.0283911671924</v>
      </c>
      <c r="P3299">
        <v>97.877652933832707</v>
      </c>
      <c r="Q3299">
        <v>8.4969469879596998E-2</v>
      </c>
    </row>
    <row r="3300" spans="1:17" hidden="1" x14ac:dyDescent="0.3">
      <c r="A3300" t="s">
        <v>6764</v>
      </c>
      <c r="B3300" t="s">
        <v>6765</v>
      </c>
      <c r="C3300" t="str">
        <f>IFERROR(VLOOKUP(Table1[[#This Row],[Ticker]],[1]!Table2[[Symbol]:[Industry]],2,FALSE),"-")</f>
        <v>-</v>
      </c>
      <c r="D3300" t="s">
        <v>287</v>
      </c>
      <c r="E3300">
        <v>59.437030999999998</v>
      </c>
      <c r="F3300">
        <v>14.78</v>
      </c>
      <c r="G3300">
        <v>86.657665808465197</v>
      </c>
      <c r="H3300">
        <v>15.5579970540586</v>
      </c>
      <c r="I3300">
        <v>-46.229714617412</v>
      </c>
      <c r="J3300">
        <v>4.8633440883619903</v>
      </c>
      <c r="K3300">
        <v>13.389705518104201</v>
      </c>
      <c r="L3300">
        <v>13.0856228252159</v>
      </c>
      <c r="M3300">
        <v>69.3332014798399</v>
      </c>
      <c r="N3300">
        <v>2.1006441854762601</v>
      </c>
      <c r="O3300">
        <v>48.646820027063598</v>
      </c>
      <c r="P3300">
        <v>120.597014925373</v>
      </c>
      <c r="Q3300">
        <v>5.9093285973964002E-2</v>
      </c>
    </row>
    <row r="3301" spans="1:17" hidden="1" x14ac:dyDescent="0.3">
      <c r="A3301" t="s">
        <v>6766</v>
      </c>
      <c r="B3301" t="s">
        <v>6767</v>
      </c>
      <c r="C3301" t="str">
        <f>IFERROR(VLOOKUP(Table1[[#This Row],[Ticker]],[1]!Table2[[Symbol]:[Industry]],2,FALSE),"-")</f>
        <v>-</v>
      </c>
      <c r="D3301" t="s">
        <v>924</v>
      </c>
      <c r="E3301">
        <v>59.407446684</v>
      </c>
      <c r="F3301">
        <v>49.71</v>
      </c>
      <c r="G3301">
        <v>-30.234097374552402</v>
      </c>
      <c r="H3301">
        <v>0.96884068841816495</v>
      </c>
      <c r="I3301">
        <v>-17.983420496231599</v>
      </c>
      <c r="J3301">
        <v>-2.9611676504048301</v>
      </c>
      <c r="K3301">
        <v>48.815432399460803</v>
      </c>
      <c r="L3301">
        <v>49.009887015206999</v>
      </c>
      <c r="M3301">
        <v>48.5298147947411</v>
      </c>
      <c r="N3301">
        <v>0.57686711978250005</v>
      </c>
      <c r="O3301">
        <v>15.670891168778899</v>
      </c>
      <c r="P3301">
        <v>39.399887829500798</v>
      </c>
      <c r="Q3301">
        <v>-0.14207434342354999</v>
      </c>
    </row>
    <row r="3302" spans="1:17" hidden="1" x14ac:dyDescent="0.3">
      <c r="A3302" t="s">
        <v>6768</v>
      </c>
      <c r="B3302" t="s">
        <v>6769</v>
      </c>
      <c r="C3302" t="str">
        <f>IFERROR(VLOOKUP(Table1[[#This Row],[Ticker]],[1]!Table2[[Symbol]:[Industry]],2,FALSE),"-")</f>
        <v>-</v>
      </c>
      <c r="D3302" t="s">
        <v>628</v>
      </c>
      <c r="E3302">
        <v>59.338306500000002</v>
      </c>
      <c r="F3302">
        <v>69.150000000000006</v>
      </c>
      <c r="G3302">
        <v>33.536800215928501</v>
      </c>
      <c r="H3302">
        <v>-4.6323875613259498</v>
      </c>
      <c r="I3302">
        <v>2.0401677279955899</v>
      </c>
      <c r="J3302">
        <v>-3.40226514018884</v>
      </c>
      <c r="K3302">
        <v>69.460753175099995</v>
      </c>
      <c r="L3302">
        <v>61.523689481165299</v>
      </c>
      <c r="M3302">
        <v>46.3808762606199</v>
      </c>
      <c r="N3302">
        <v>0.616424986056887</v>
      </c>
      <c r="O3302">
        <v>15.6905278380332</v>
      </c>
      <c r="P3302">
        <v>65.787580915847499</v>
      </c>
      <c r="Q3302">
        <v>7.3641155669144004E-2</v>
      </c>
    </row>
    <row r="3303" spans="1:17" hidden="1" x14ac:dyDescent="0.3">
      <c r="A3303" t="s">
        <v>6770</v>
      </c>
      <c r="B3303" t="s">
        <v>6771</v>
      </c>
      <c r="C3303" t="str">
        <f>IFERROR(VLOOKUP(Table1[[#This Row],[Ticker]],[1]!Table2[[Symbol]:[Industry]],2,FALSE),"-")</f>
        <v>-</v>
      </c>
      <c r="D3303" t="s">
        <v>46</v>
      </c>
      <c r="E3303">
        <v>58.911960000000001</v>
      </c>
      <c r="F3303">
        <v>7.96</v>
      </c>
      <c r="G3303">
        <v>-95.481819031158096</v>
      </c>
      <c r="H3303">
        <v>6.5272355880684003</v>
      </c>
      <c r="I3303">
        <v>-67.745650292336293</v>
      </c>
      <c r="J3303">
        <v>14.5120205740968</v>
      </c>
      <c r="K3303">
        <v>8.1318603529288893</v>
      </c>
      <c r="L3303">
        <v>11.899472997894399</v>
      </c>
      <c r="M3303">
        <v>70.235205092297207</v>
      </c>
      <c r="N3303">
        <v>0.88334081899860795</v>
      </c>
      <c r="O3303">
        <v>270.72864321608</v>
      </c>
      <c r="P3303">
        <v>18.628912071535002</v>
      </c>
      <c r="Q3303">
        <v>2.7596967104135998E-2</v>
      </c>
    </row>
    <row r="3304" spans="1:17" hidden="1" x14ac:dyDescent="0.3">
      <c r="A3304" t="s">
        <v>6772</v>
      </c>
      <c r="B3304" t="s">
        <v>6773</v>
      </c>
      <c r="C3304" t="str">
        <f>IFERROR(VLOOKUP(Table1[[#This Row],[Ticker]],[1]!Table2[[Symbol]:[Industry]],2,FALSE),"-")</f>
        <v>-</v>
      </c>
      <c r="D3304" t="s">
        <v>628</v>
      </c>
      <c r="E3304">
        <v>58.885662500000002</v>
      </c>
      <c r="F3304">
        <v>148.75</v>
      </c>
      <c r="G3304">
        <v>0.231263161728438</v>
      </c>
      <c r="H3304">
        <v>-6.0990542279926103</v>
      </c>
      <c r="I3304">
        <v>-5.4712420083127302</v>
      </c>
      <c r="J3304">
        <v>-0.24695787761899499</v>
      </c>
      <c r="K3304">
        <v>151.833576627578</v>
      </c>
      <c r="L3304">
        <v>144.62498364553801</v>
      </c>
      <c r="M3304">
        <v>50.922060060682</v>
      </c>
      <c r="N3304">
        <v>0.50436545567509194</v>
      </c>
      <c r="O3304">
        <v>64.033613445378094</v>
      </c>
      <c r="P3304">
        <v>39.540337711069398</v>
      </c>
      <c r="Q3304">
        <v>2.1038152074910998E-2</v>
      </c>
    </row>
    <row r="3305" spans="1:17" hidden="1" x14ac:dyDescent="0.3">
      <c r="A3305" t="s">
        <v>6774</v>
      </c>
      <c r="B3305" t="s">
        <v>6775</v>
      </c>
      <c r="C3305" t="str">
        <f>IFERROR(VLOOKUP(Table1[[#This Row],[Ticker]],[1]!Table2[[Symbol]:[Industry]],2,FALSE),"-")</f>
        <v>-</v>
      </c>
      <c r="D3305" t="s">
        <v>293</v>
      </c>
      <c r="E3305">
        <v>58.885037500000003</v>
      </c>
      <c r="F3305">
        <v>175.75</v>
      </c>
      <c r="G3305">
        <v>21.876549907779602</v>
      </c>
      <c r="H3305">
        <v>-6.0617344654820098</v>
      </c>
      <c r="I3305">
        <v>-18.492075341646</v>
      </c>
      <c r="J3305">
        <v>1.97196353494726</v>
      </c>
      <c r="K3305">
        <v>167.549791367555</v>
      </c>
      <c r="L3305">
        <v>158.75847796674799</v>
      </c>
      <c r="M3305">
        <v>69.606064862076295</v>
      </c>
      <c r="N3305">
        <v>0.43881045688832698</v>
      </c>
      <c r="O3305">
        <v>30.8677098150782</v>
      </c>
      <c r="P3305">
        <v>62.505779010633297</v>
      </c>
      <c r="Q3305">
        <v>0.113671729994202</v>
      </c>
    </row>
    <row r="3306" spans="1:17" hidden="1" x14ac:dyDescent="0.3">
      <c r="A3306" t="s">
        <v>6776</v>
      </c>
      <c r="B3306" t="s">
        <v>6777</v>
      </c>
      <c r="C3306" t="str">
        <f>IFERROR(VLOOKUP(Table1[[#This Row],[Ticker]],[1]!Table2[[Symbol]:[Industry]],2,FALSE),"-")</f>
        <v>-</v>
      </c>
      <c r="D3306" t="s">
        <v>400</v>
      </c>
      <c r="E3306">
        <v>58.795244920000002</v>
      </c>
      <c r="F3306">
        <v>40.32</v>
      </c>
      <c r="G3306">
        <v>-29.6885575412851</v>
      </c>
      <c r="H3306">
        <v>-9.5791765521516297</v>
      </c>
      <c r="I3306">
        <v>-40.793552540968598</v>
      </c>
      <c r="J3306">
        <v>-0.41122036406943502</v>
      </c>
      <c r="K3306">
        <v>43.234975341694202</v>
      </c>
      <c r="L3306">
        <v>45.080115729662197</v>
      </c>
      <c r="M3306">
        <v>37.257661651477001</v>
      </c>
      <c r="N3306">
        <v>0.15248548782049401</v>
      </c>
      <c r="O3306">
        <v>47.583589836441497</v>
      </c>
      <c r="P3306">
        <v>29.9472537091338</v>
      </c>
      <c r="Q3306">
        <v>4.4613742372080004E-3</v>
      </c>
    </row>
    <row r="3307" spans="1:17" hidden="1" x14ac:dyDescent="0.3">
      <c r="A3307" t="s">
        <v>6778</v>
      </c>
      <c r="B3307" t="s">
        <v>6779</v>
      </c>
      <c r="C3307" t="str">
        <f>IFERROR(VLOOKUP(Table1[[#This Row],[Ticker]],[1]!Table2[[Symbol]:[Industry]],2,FALSE),"-")</f>
        <v>-</v>
      </c>
      <c r="E3307">
        <v>58.714559999999999</v>
      </c>
      <c r="F3307">
        <v>166.5</v>
      </c>
      <c r="G3307">
        <v>24.915524134796801</v>
      </c>
      <c r="H3307">
        <v>-9.36079919443557</v>
      </c>
      <c r="I3307">
        <v>15.231882991687201</v>
      </c>
      <c r="J3307">
        <v>-3.2610886696005998</v>
      </c>
      <c r="K3307">
        <v>169.48030164009199</v>
      </c>
      <c r="L3307">
        <v>152.38470947399199</v>
      </c>
      <c r="M3307">
        <v>46.4017689630479</v>
      </c>
      <c r="N3307">
        <v>0.62753190358327204</v>
      </c>
      <c r="O3307">
        <v>26.5165165165165</v>
      </c>
      <c r="P3307">
        <v>83.977900552486105</v>
      </c>
      <c r="Q3307">
        <v>0.100729264479418</v>
      </c>
    </row>
    <row r="3308" spans="1:17" hidden="1" x14ac:dyDescent="0.3">
      <c r="A3308" t="s">
        <v>6780</v>
      </c>
      <c r="B3308" t="s">
        <v>6781</v>
      </c>
      <c r="C3308" t="str">
        <f>IFERROR(VLOOKUP(Table1[[#This Row],[Ticker]],[1]!Table2[[Symbol]:[Industry]],2,FALSE),"-")</f>
        <v>-</v>
      </c>
      <c r="D3308" t="s">
        <v>413</v>
      </c>
      <c r="E3308">
        <v>58.710464020000003</v>
      </c>
      <c r="F3308">
        <v>3.94</v>
      </c>
      <c r="G3308">
        <v>-66.8794961787993</v>
      </c>
      <c r="H3308">
        <v>-4.6886689683611102</v>
      </c>
      <c r="I3308">
        <v>-45.357705853109898</v>
      </c>
      <c r="J3308">
        <v>-1.69075618878218</v>
      </c>
      <c r="K3308">
        <v>4.0112211328543399</v>
      </c>
      <c r="L3308">
        <v>5.0732417313092704</v>
      </c>
      <c r="M3308">
        <v>56.027668407639503</v>
      </c>
      <c r="N3308">
        <v>1.0146210916060201</v>
      </c>
      <c r="O3308">
        <v>70.050761421319805</v>
      </c>
      <c r="P3308">
        <v>21.230769230769202</v>
      </c>
      <c r="Q3308">
        <v>3.9061614396007999E-2</v>
      </c>
    </row>
    <row r="3309" spans="1:17" hidden="1" x14ac:dyDescent="0.3">
      <c r="A3309" t="s">
        <v>6782</v>
      </c>
      <c r="B3309" t="s">
        <v>6783</v>
      </c>
      <c r="C3309" t="str">
        <f>IFERROR(VLOOKUP(Table1[[#This Row],[Ticker]],[1]!Table2[[Symbol]:[Industry]],2,FALSE),"-")</f>
        <v>-</v>
      </c>
      <c r="D3309" t="s">
        <v>368</v>
      </c>
      <c r="E3309">
        <v>58.659599999999998</v>
      </c>
      <c r="F3309">
        <v>120</v>
      </c>
      <c r="G3309">
        <v>33.263834181756103</v>
      </c>
      <c r="H3309">
        <v>4.5273562630107396</v>
      </c>
      <c r="I3309">
        <v>-34.9261620882328</v>
      </c>
      <c r="J3309">
        <v>-17.553771596429801</v>
      </c>
      <c r="K3309">
        <v>119.22245354149</v>
      </c>
      <c r="L3309">
        <v>113.12962770451099</v>
      </c>
      <c r="M3309">
        <v>41.500040569737102</v>
      </c>
      <c r="N3309">
        <v>2.6090088313515598</v>
      </c>
      <c r="O3309">
        <v>50.8333333333333</v>
      </c>
      <c r="P3309">
        <v>68.990283058724103</v>
      </c>
      <c r="Q3309">
        <v>5.3726376339932998E-2</v>
      </c>
    </row>
    <row r="3310" spans="1:17" hidden="1" x14ac:dyDescent="0.3">
      <c r="A3310" t="s">
        <v>6784</v>
      </c>
      <c r="B3310" t="s">
        <v>6785</v>
      </c>
      <c r="C3310" t="str">
        <f>IFERROR(VLOOKUP(Table1[[#This Row],[Ticker]],[1]!Table2[[Symbol]:[Industry]],2,FALSE),"-")</f>
        <v>-</v>
      </c>
      <c r="D3310" t="s">
        <v>513</v>
      </c>
      <c r="E3310">
        <v>58.574199999999998</v>
      </c>
      <c r="F3310">
        <v>1.1599999999999999</v>
      </c>
      <c r="G3310">
        <v>67.022699429983007</v>
      </c>
      <c r="H3310">
        <v>-6.7937320991410699</v>
      </c>
      <c r="I3310">
        <v>-5.4122797441617996</v>
      </c>
      <c r="J3310">
        <v>-3.0643341057060698</v>
      </c>
      <c r="K3310">
        <v>1.1199577162110099</v>
      </c>
      <c r="L3310">
        <v>0.97324140379945201</v>
      </c>
      <c r="M3310">
        <v>46.320895277055101</v>
      </c>
      <c r="N3310">
        <v>0.869115877221734</v>
      </c>
      <c r="O3310">
        <v>21.551724137931</v>
      </c>
      <c r="P3310">
        <v>100</v>
      </c>
      <c r="Q3310">
        <v>7.3112824266685E-2</v>
      </c>
    </row>
    <row r="3311" spans="1:17" hidden="1" x14ac:dyDescent="0.3">
      <c r="A3311" t="s">
        <v>6786</v>
      </c>
      <c r="B3311" t="s">
        <v>6787</v>
      </c>
      <c r="C3311" t="str">
        <f>IFERROR(VLOOKUP(Table1[[#This Row],[Ticker]],[1]!Table2[[Symbol]:[Industry]],2,FALSE),"-")</f>
        <v>-</v>
      </c>
      <c r="D3311" t="s">
        <v>130</v>
      </c>
      <c r="E3311">
        <v>58.560857499999997</v>
      </c>
      <c r="F3311">
        <v>4.1500000000000004</v>
      </c>
      <c r="G3311">
        <v>33.304750712034298</v>
      </c>
      <c r="H3311">
        <v>-0.22251101811607199</v>
      </c>
      <c r="I3311">
        <v>-23.637450799521499</v>
      </c>
      <c r="J3311">
        <v>-5.44300588092959</v>
      </c>
      <c r="K3311">
        <v>4.0478350544210997</v>
      </c>
      <c r="L3311">
        <v>4.2538822533129297</v>
      </c>
      <c r="M3311">
        <v>52.145027173077501</v>
      </c>
      <c r="N3311">
        <v>1.2948989096596599</v>
      </c>
      <c r="O3311">
        <v>39.759036144578197</v>
      </c>
      <c r="Q3311">
        <v>7.3544817083006003E-2</v>
      </c>
    </row>
    <row r="3312" spans="1:17" hidden="1" x14ac:dyDescent="0.3">
      <c r="A3312" t="s">
        <v>6788</v>
      </c>
      <c r="B3312" t="s">
        <v>6789</v>
      </c>
      <c r="C3312" t="str">
        <f>IFERROR(VLOOKUP(Table1[[#This Row],[Ticker]],[1]!Table2[[Symbol]:[Industry]],2,FALSE),"-")</f>
        <v>-</v>
      </c>
      <c r="E3312">
        <v>58.428150000000002</v>
      </c>
      <c r="F3312">
        <v>104.15</v>
      </c>
      <c r="G3312">
        <v>20.7481896260615</v>
      </c>
      <c r="H3312">
        <v>-6.0197684056291703</v>
      </c>
      <c r="I3312">
        <v>-10.057027801652101</v>
      </c>
      <c r="J3312">
        <v>7.2875307781784997</v>
      </c>
      <c r="K3312">
        <v>108.57403962607999</v>
      </c>
      <c r="L3312">
        <v>97.868255422800203</v>
      </c>
      <c r="M3312">
        <v>38.748410452816302</v>
      </c>
      <c r="N3312">
        <v>0.54345178250415505</v>
      </c>
      <c r="O3312">
        <v>53.605376860297604</v>
      </c>
      <c r="P3312">
        <v>48.700742432895403</v>
      </c>
    </row>
    <row r="3313" spans="1:17" hidden="1" x14ac:dyDescent="0.3">
      <c r="A3313" t="s">
        <v>6790</v>
      </c>
      <c r="B3313" t="s">
        <v>6791</v>
      </c>
      <c r="C3313" t="str">
        <f>IFERROR(VLOOKUP(Table1[[#This Row],[Ticker]],[1]!Table2[[Symbol]:[Industry]],2,FALSE),"-")</f>
        <v>-</v>
      </c>
      <c r="E3313">
        <v>58.332839999999997</v>
      </c>
      <c r="F3313">
        <v>4</v>
      </c>
      <c r="G3313">
        <v>17.0585417238898</v>
      </c>
      <c r="H3313">
        <v>-2.4323875613259398</v>
      </c>
      <c r="I3313">
        <v>-21.606148768219398</v>
      </c>
      <c r="J3313">
        <v>-0.94913230810863902</v>
      </c>
      <c r="K3313">
        <v>3.86022989979634</v>
      </c>
      <c r="L3313">
        <v>3.5763924871824999</v>
      </c>
      <c r="M3313">
        <v>56.2475783455601</v>
      </c>
      <c r="N3313">
        <v>1.21077621231291</v>
      </c>
      <c r="O3313">
        <v>42.999999999999901</v>
      </c>
      <c r="P3313">
        <v>62.601626016260099</v>
      </c>
      <c r="Q3313">
        <v>5.1460600035640999E-2</v>
      </c>
    </row>
    <row r="3314" spans="1:17" hidden="1" x14ac:dyDescent="0.3">
      <c r="A3314" t="s">
        <v>6792</v>
      </c>
      <c r="B3314" t="s">
        <v>6793</v>
      </c>
      <c r="C3314" t="str">
        <f>IFERROR(VLOOKUP(Table1[[#This Row],[Ticker]],[1]!Table2[[Symbol]:[Industry]],2,FALSE),"-")</f>
        <v>-</v>
      </c>
      <c r="E3314">
        <v>58.3</v>
      </c>
      <c r="F3314">
        <v>1.06</v>
      </c>
      <c r="G3314">
        <v>99.221280990266706</v>
      </c>
      <c r="H3314">
        <v>0.56761243867405697</v>
      </c>
      <c r="I3314">
        <v>-8.8462420083127302</v>
      </c>
      <c r="J3314">
        <v>-9.3451222830459795</v>
      </c>
      <c r="K3314">
        <v>1.0643354827584599</v>
      </c>
      <c r="L3314">
        <v>0.88735608077357797</v>
      </c>
      <c r="M3314">
        <v>31.221332823804101</v>
      </c>
      <c r="N3314">
        <v>0.60254045008842105</v>
      </c>
      <c r="O3314">
        <v>30.188679245283002</v>
      </c>
      <c r="P3314">
        <v>135.555555555555</v>
      </c>
      <c r="Q3314">
        <v>9.3941853421728005E-2</v>
      </c>
    </row>
    <row r="3315" spans="1:17" hidden="1" x14ac:dyDescent="0.3">
      <c r="A3315" t="s">
        <v>6794</v>
      </c>
      <c r="B3315" t="s">
        <v>6795</v>
      </c>
      <c r="C3315" t="str">
        <f>IFERROR(VLOOKUP(Table1[[#This Row],[Ticker]],[1]!Table2[[Symbol]:[Industry]],2,FALSE),"-")</f>
        <v>-</v>
      </c>
      <c r="D3315" t="s">
        <v>133</v>
      </c>
      <c r="E3315">
        <v>58.243425000000002</v>
      </c>
      <c r="F3315">
        <v>87.65</v>
      </c>
      <c r="G3315">
        <v>-12.6927197488831</v>
      </c>
      <c r="H3315">
        <v>1.5519716245500199</v>
      </c>
      <c r="I3315">
        <v>-10.870979564353901</v>
      </c>
      <c r="J3315">
        <v>0.64134879291996105</v>
      </c>
      <c r="M3315">
        <v>100</v>
      </c>
    </row>
    <row r="3316" spans="1:17" hidden="1" x14ac:dyDescent="0.3">
      <c r="A3316" t="s">
        <v>6796</v>
      </c>
      <c r="B3316" t="s">
        <v>6797</v>
      </c>
      <c r="C3316" t="str">
        <f>IFERROR(VLOOKUP(Table1[[#This Row],[Ticker]],[1]!Table2[[Symbol]:[Industry]],2,FALSE),"-")</f>
        <v>-</v>
      </c>
      <c r="D3316" t="s">
        <v>1147</v>
      </c>
      <c r="E3316">
        <v>58.075370466999999</v>
      </c>
      <c r="F3316">
        <v>0.59</v>
      </c>
      <c r="G3316">
        <v>-5.9024706380441296</v>
      </c>
      <c r="H3316">
        <v>-18.9253453078048</v>
      </c>
      <c r="I3316">
        <v>-13.1221040772782</v>
      </c>
      <c r="J3316">
        <v>-6.9641699020935999</v>
      </c>
      <c r="K3316">
        <v>0.63193056854542695</v>
      </c>
      <c r="L3316">
        <v>0.57204533613798303</v>
      </c>
      <c r="M3316">
        <v>9.4939181435931896</v>
      </c>
      <c r="N3316">
        <v>1.1271157346631</v>
      </c>
      <c r="O3316">
        <v>28.8135593220339</v>
      </c>
      <c r="P3316">
        <v>20.408163265306101</v>
      </c>
      <c r="Q3316">
        <v>-2.9487596940541001E-2</v>
      </c>
    </row>
    <row r="3317" spans="1:17" hidden="1" x14ac:dyDescent="0.3">
      <c r="A3317" t="s">
        <v>6798</v>
      </c>
      <c r="B3317" t="s">
        <v>6799</v>
      </c>
      <c r="C3317" t="str">
        <f>IFERROR(VLOOKUP(Table1[[#This Row],[Ticker]],[1]!Table2[[Symbol]:[Industry]],2,FALSE),"-")</f>
        <v>-</v>
      </c>
      <c r="E3317">
        <v>58.062279060000002</v>
      </c>
      <c r="F3317">
        <v>24.3</v>
      </c>
      <c r="G3317">
        <v>261.249174709089</v>
      </c>
      <c r="H3317">
        <v>1.27136639615935</v>
      </c>
      <c r="I3317">
        <v>189.66503618717499</v>
      </c>
      <c r="J3317">
        <v>4.4797625095807403</v>
      </c>
      <c r="K3317">
        <v>21.1506204176751</v>
      </c>
      <c r="L3317">
        <v>14.1819802413599</v>
      </c>
      <c r="M3317">
        <v>77.796103257240702</v>
      </c>
      <c r="N3317">
        <v>0.557451501067182</v>
      </c>
      <c r="O3317">
        <v>11.7283950617283</v>
      </c>
      <c r="P3317">
        <v>287.55980861244001</v>
      </c>
      <c r="Q3317">
        <v>0.16140100753565001</v>
      </c>
    </row>
    <row r="3318" spans="1:17" hidden="1" x14ac:dyDescent="0.3">
      <c r="A3318" t="s">
        <v>6800</v>
      </c>
      <c r="B3318" t="s">
        <v>6801</v>
      </c>
      <c r="C3318" t="str">
        <f>IFERROR(VLOOKUP(Table1[[#This Row],[Ticker]],[1]!Table2[[Symbol]:[Industry]],2,FALSE),"-")</f>
        <v>-</v>
      </c>
      <c r="D3318" t="s">
        <v>497</v>
      </c>
      <c r="E3318">
        <v>57.944885759999998</v>
      </c>
      <c r="F3318">
        <v>38.880000000000003</v>
      </c>
      <c r="G3318">
        <v>2.64458997724677</v>
      </c>
      <c r="H3318">
        <v>-4.7977478647393399</v>
      </c>
      <c r="I3318">
        <v>-19.598814276808501</v>
      </c>
      <c r="J3318">
        <v>3.23016729224359</v>
      </c>
      <c r="K3318">
        <v>39.660621283970002</v>
      </c>
      <c r="L3318">
        <v>39.160803294910103</v>
      </c>
      <c r="M3318">
        <v>56.7502443062628</v>
      </c>
      <c r="N3318">
        <v>0.77092483230619002</v>
      </c>
      <c r="O3318">
        <v>44.032921810699499</v>
      </c>
      <c r="P3318">
        <v>44</v>
      </c>
      <c r="Q3318">
        <v>-7.1361451850672997E-2</v>
      </c>
    </row>
    <row r="3319" spans="1:17" hidden="1" x14ac:dyDescent="0.3">
      <c r="A3319" t="s">
        <v>6802</v>
      </c>
      <c r="B3319" t="s">
        <v>6803</v>
      </c>
      <c r="C3319" t="str">
        <f>IFERROR(VLOOKUP(Table1[[#This Row],[Ticker]],[1]!Table2[[Symbol]:[Industry]],2,FALSE),"-")</f>
        <v>-</v>
      </c>
      <c r="D3319" t="s">
        <v>400</v>
      </c>
      <c r="E3319">
        <v>57.732194</v>
      </c>
      <c r="F3319">
        <v>96.98</v>
      </c>
      <c r="G3319">
        <v>93.349615247272595</v>
      </c>
      <c r="H3319">
        <v>-3.5034535511736502</v>
      </c>
      <c r="I3319">
        <v>-21.3985642283936</v>
      </c>
      <c r="J3319">
        <v>-5.6738744370408396</v>
      </c>
      <c r="K3319">
        <v>98.354190488516096</v>
      </c>
      <c r="L3319">
        <v>92.060247166063704</v>
      </c>
      <c r="M3319">
        <v>41.337708007229097</v>
      </c>
      <c r="N3319">
        <v>1.0308936311283099</v>
      </c>
      <c r="O3319">
        <v>54.310167044751402</v>
      </c>
      <c r="P3319">
        <v>142.44999999999999</v>
      </c>
      <c r="Q3319">
        <v>0.140199428935186</v>
      </c>
    </row>
    <row r="3320" spans="1:17" hidden="1" x14ac:dyDescent="0.3">
      <c r="A3320" t="s">
        <v>6804</v>
      </c>
      <c r="B3320" t="s">
        <v>6805</v>
      </c>
      <c r="C3320" t="str">
        <f>IFERROR(VLOOKUP(Table1[[#This Row],[Ticker]],[1]!Table2[[Symbol]:[Industry]],2,FALSE),"-")</f>
        <v>-</v>
      </c>
      <c r="D3320" t="s">
        <v>1397</v>
      </c>
      <c r="E3320">
        <v>57.66</v>
      </c>
      <c r="F3320">
        <v>31</v>
      </c>
      <c r="G3320">
        <v>21.2381523888915</v>
      </c>
      <c r="H3320">
        <v>-6.4448099215744001</v>
      </c>
      <c r="I3320">
        <v>26.0628489007781</v>
      </c>
      <c r="J3320">
        <v>-7.7090730070572002</v>
      </c>
      <c r="K3320">
        <v>31.0137712187496</v>
      </c>
      <c r="L3320">
        <v>25.759574969038201</v>
      </c>
      <c r="M3320">
        <v>23.7569599576101</v>
      </c>
      <c r="N3320">
        <v>0.28966562359914</v>
      </c>
      <c r="O3320">
        <v>23.322580645161199</v>
      </c>
      <c r="P3320">
        <v>72.2222222222222</v>
      </c>
      <c r="Q3320">
        <v>1.0789692279564E-2</v>
      </c>
    </row>
    <row r="3321" spans="1:17" hidden="1" x14ac:dyDescent="0.3">
      <c r="A3321" t="s">
        <v>6806</v>
      </c>
      <c r="B3321" t="s">
        <v>6807</v>
      </c>
      <c r="C3321" t="str">
        <f>IFERROR(VLOOKUP(Table1[[#This Row],[Ticker]],[1]!Table2[[Symbol]:[Industry]],2,FALSE),"-")</f>
        <v>-</v>
      </c>
      <c r="D3321" t="s">
        <v>138</v>
      </c>
      <c r="E3321">
        <v>57.645000000000003</v>
      </c>
      <c r="F3321">
        <v>274.5</v>
      </c>
      <c r="G3321">
        <v>-68.215395808112106</v>
      </c>
      <c r="H3321">
        <v>13.527741967109501</v>
      </c>
      <c r="I3321">
        <v>-47.051724843580701</v>
      </c>
      <c r="J3321">
        <v>4.4213510959735203</v>
      </c>
      <c r="K3321">
        <v>300.49302225007699</v>
      </c>
      <c r="M3321">
        <v>36.441871846928301</v>
      </c>
      <c r="N3321">
        <v>0.64285714285714202</v>
      </c>
      <c r="O3321">
        <v>82.149362477231307</v>
      </c>
      <c r="P3321">
        <v>11.1111111111111</v>
      </c>
    </row>
    <row r="3322" spans="1:17" hidden="1" x14ac:dyDescent="0.3">
      <c r="A3322" t="s">
        <v>6808</v>
      </c>
      <c r="B3322" t="s">
        <v>6809</v>
      </c>
      <c r="C3322" t="str">
        <f>IFERROR(VLOOKUP(Table1[[#This Row],[Ticker]],[1]!Table2[[Symbol]:[Industry]],2,FALSE),"-")</f>
        <v>-</v>
      </c>
      <c r="D3322" t="s">
        <v>130</v>
      </c>
      <c r="E3322">
        <v>57.596035829999998</v>
      </c>
      <c r="F3322">
        <v>41.7</v>
      </c>
      <c r="G3322">
        <v>-38.243052065969003</v>
      </c>
      <c r="H3322">
        <v>-8.0887068517915797</v>
      </c>
      <c r="I3322">
        <v>-26.778660170931499</v>
      </c>
      <c r="J3322">
        <v>4.1018139698235103</v>
      </c>
      <c r="M3322">
        <v>55.146803538412698</v>
      </c>
      <c r="O3322">
        <v>16.906474820143799</v>
      </c>
      <c r="P3322">
        <v>10.9042553191489</v>
      </c>
    </row>
    <row r="3323" spans="1:17" hidden="1" x14ac:dyDescent="0.3">
      <c r="A3323" t="s">
        <v>6810</v>
      </c>
      <c r="B3323" t="s">
        <v>6811</v>
      </c>
      <c r="C3323" t="str">
        <f>IFERROR(VLOOKUP(Table1[[#This Row],[Ticker]],[1]!Table2[[Symbol]:[Industry]],2,FALSE),"-")</f>
        <v>-</v>
      </c>
      <c r="D3323" t="s">
        <v>133</v>
      </c>
      <c r="E3323">
        <v>57.5</v>
      </c>
      <c r="F3323">
        <v>23</v>
      </c>
      <c r="G3323">
        <v>-10.4416162711084</v>
      </c>
      <c r="H3323">
        <v>-1.80976354649052</v>
      </c>
      <c r="I3323">
        <v>-38.838310745920097</v>
      </c>
      <c r="J3323">
        <v>1.1452124647145101</v>
      </c>
      <c r="K3323">
        <v>21.207576349391399</v>
      </c>
      <c r="L3323">
        <v>22.5778958081745</v>
      </c>
      <c r="M3323">
        <v>65.821649527128898</v>
      </c>
      <c r="N3323">
        <v>1.5356141600737601</v>
      </c>
      <c r="O3323">
        <v>62.782608695652101</v>
      </c>
      <c r="P3323">
        <v>26.027397260273901</v>
      </c>
      <c r="Q3323">
        <v>8.5446683314907998E-2</v>
      </c>
    </row>
    <row r="3324" spans="1:17" hidden="1" x14ac:dyDescent="0.3">
      <c r="A3324" t="s">
        <v>6812</v>
      </c>
      <c r="B3324" t="s">
        <v>6813</v>
      </c>
      <c r="C3324" t="str">
        <f>IFERROR(VLOOKUP(Table1[[#This Row],[Ticker]],[1]!Table2[[Symbol]:[Industry]],2,FALSE),"-")</f>
        <v>-</v>
      </c>
      <c r="D3324" t="s">
        <v>46</v>
      </c>
      <c r="E3324">
        <v>57.481836999999999</v>
      </c>
      <c r="F3324">
        <v>29.95</v>
      </c>
      <c r="G3324">
        <v>25.7198229494416</v>
      </c>
      <c r="H3324">
        <v>10.3503839742545</v>
      </c>
      <c r="I3324">
        <v>-28.185362378683099</v>
      </c>
      <c r="J3324">
        <v>-0.46080499283451698</v>
      </c>
      <c r="K3324">
        <v>28.647014867911398</v>
      </c>
      <c r="L3324">
        <v>26.310489383012001</v>
      </c>
      <c r="M3324">
        <v>39.448796832442603</v>
      </c>
      <c r="N3324">
        <v>0.66602576785651901</v>
      </c>
      <c r="O3324">
        <v>53.5559265442404</v>
      </c>
      <c r="P3324">
        <v>57.631578947368403</v>
      </c>
      <c r="Q3324">
        <v>6.2542455250229001E-2</v>
      </c>
    </row>
    <row r="3325" spans="1:17" hidden="1" x14ac:dyDescent="0.3">
      <c r="A3325" t="s">
        <v>6814</v>
      </c>
      <c r="B3325" t="s">
        <v>6815</v>
      </c>
      <c r="C3325" t="str">
        <f>IFERROR(VLOOKUP(Table1[[#This Row],[Ticker]],[1]!Table2[[Symbol]:[Industry]],2,FALSE),"-")</f>
        <v>-</v>
      </c>
      <c r="D3325" t="s">
        <v>400</v>
      </c>
      <c r="E3325">
        <v>57.339232000000003</v>
      </c>
      <c r="F3325">
        <v>185.3</v>
      </c>
      <c r="G3325">
        <v>77.338118706826705</v>
      </c>
      <c r="H3325">
        <v>12.181438421987499</v>
      </c>
      <c r="I3325">
        <v>17.605509242580698</v>
      </c>
      <c r="J3325">
        <v>-9.8213127592364504</v>
      </c>
      <c r="K3325">
        <v>168.239021919175</v>
      </c>
      <c r="L3325">
        <v>139.61762600584399</v>
      </c>
      <c r="M3325">
        <v>47.795114661645599</v>
      </c>
      <c r="N3325">
        <v>2.8660188155352402</v>
      </c>
      <c r="O3325">
        <v>26.3086886130599</v>
      </c>
      <c r="P3325">
        <v>130.18633540372599</v>
      </c>
      <c r="Q3325">
        <v>0.19304347752950399</v>
      </c>
    </row>
    <row r="3326" spans="1:17" hidden="1" x14ac:dyDescent="0.3">
      <c r="A3326" t="s">
        <v>6816</v>
      </c>
      <c r="B3326" t="s">
        <v>6817</v>
      </c>
      <c r="C3326" t="str">
        <f>IFERROR(VLOOKUP(Table1[[#This Row],[Ticker]],[1]!Table2[[Symbol]:[Industry]],2,FALSE),"-")</f>
        <v>-</v>
      </c>
      <c r="D3326" t="s">
        <v>717</v>
      </c>
      <c r="E3326">
        <v>57.296796337000004</v>
      </c>
      <c r="F3326">
        <v>5.83</v>
      </c>
      <c r="G3326">
        <v>16.5815229593948</v>
      </c>
      <c r="H3326">
        <v>7.9796047017301399</v>
      </c>
      <c r="I3326">
        <v>9.9931584199527901</v>
      </c>
      <c r="J3326">
        <v>9.8599916691496894</v>
      </c>
      <c r="K3326">
        <v>5.0240044213349</v>
      </c>
      <c r="L3326">
        <v>4.4988061549605698</v>
      </c>
      <c r="M3326">
        <v>75.492321194274496</v>
      </c>
      <c r="N3326">
        <v>1.6150933625636099</v>
      </c>
      <c r="O3326">
        <v>3.4305317324185101</v>
      </c>
      <c r="P3326">
        <v>108.960573476702</v>
      </c>
      <c r="Q3326">
        <v>7.4283662243132001E-2</v>
      </c>
    </row>
    <row r="3327" spans="1:17" hidden="1" x14ac:dyDescent="0.3">
      <c r="A3327" t="s">
        <v>6818</v>
      </c>
      <c r="B3327" t="s">
        <v>6819</v>
      </c>
      <c r="C3327" t="str">
        <f>IFERROR(VLOOKUP(Table1[[#This Row],[Ticker]],[1]!Table2[[Symbol]:[Industry]],2,FALSE),"-")</f>
        <v>-</v>
      </c>
      <c r="D3327" t="s">
        <v>258</v>
      </c>
      <c r="E3327">
        <v>57.250917287999997</v>
      </c>
      <c r="F3327">
        <v>120.24</v>
      </c>
      <c r="G3327">
        <v>74.1896162217122</v>
      </c>
      <c r="H3327">
        <v>8.9676124386740401</v>
      </c>
      <c r="I3327">
        <v>-31.950688750815299</v>
      </c>
      <c r="J3327">
        <v>-4.3759935939546502</v>
      </c>
      <c r="K3327">
        <v>110.674774324917</v>
      </c>
      <c r="L3327">
        <v>105.63292989571499</v>
      </c>
      <c r="M3327">
        <v>64.957780056911801</v>
      </c>
      <c r="N3327">
        <v>0.81242856112748296</v>
      </c>
      <c r="O3327">
        <v>35.395874916833002</v>
      </c>
      <c r="P3327">
        <v>118.22141560798499</v>
      </c>
      <c r="Q3327">
        <v>6.9676349201285001E-2</v>
      </c>
    </row>
    <row r="3328" spans="1:17" hidden="1" x14ac:dyDescent="0.3">
      <c r="A3328" t="s">
        <v>5958</v>
      </c>
      <c r="B3328" t="s">
        <v>6820</v>
      </c>
      <c r="C3328" t="str">
        <f>IFERROR(VLOOKUP(Table1[[#This Row],[Ticker]],[1]!Table2[[Symbol]:[Industry]],2,FALSE),"-")</f>
        <v>-</v>
      </c>
      <c r="D3328" t="s">
        <v>118</v>
      </c>
      <c r="E3328">
        <v>57.140644727999998</v>
      </c>
      <c r="F3328">
        <v>0.78</v>
      </c>
      <c r="G3328">
        <v>-39.643967236683501</v>
      </c>
      <c r="H3328">
        <v>-3.4323875613259398</v>
      </c>
      <c r="I3328">
        <v>-17.3462420083127</v>
      </c>
      <c r="J3328">
        <v>-4.6714009426579697</v>
      </c>
      <c r="K3328">
        <v>0.79265322491504997</v>
      </c>
      <c r="L3328">
        <v>0.99758630281333505</v>
      </c>
      <c r="M3328">
        <v>21.880748769301999</v>
      </c>
      <c r="N3328">
        <v>0.98449321175094795</v>
      </c>
      <c r="O3328">
        <v>41.025641025641001</v>
      </c>
      <c r="P3328">
        <v>30</v>
      </c>
      <c r="Q3328">
        <v>-0.148754052681627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Row],[Ticker]],[1]!Table2[[Symbol]:[Industry]],2,FALSE),"-")</f>
        <v>-</v>
      </c>
      <c r="E3329">
        <v>57.12</v>
      </c>
      <c r="F3329">
        <v>95.2</v>
      </c>
      <c r="G3329">
        <v>130.36232376717999</v>
      </c>
      <c r="H3329">
        <v>-17.986163305032999</v>
      </c>
      <c r="I3329">
        <v>52.200608316305598</v>
      </c>
      <c r="J3329">
        <v>3.8772803143566099</v>
      </c>
      <c r="K3329">
        <v>95.445498366981994</v>
      </c>
      <c r="L3329">
        <v>74.733267692086301</v>
      </c>
      <c r="M3329">
        <v>58.3354500606019</v>
      </c>
      <c r="N3329">
        <v>0.50759705700508895</v>
      </c>
      <c r="O3329">
        <v>33.088235294117602</v>
      </c>
      <c r="P3329">
        <v>190.243902439024</v>
      </c>
      <c r="Q3329">
        <v>0.117788217504796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Row],[Ticker]],[1]!Table2[[Symbol]:[Industry]],2,FALSE),"-")</f>
        <v>-</v>
      </c>
      <c r="D3330" t="s">
        <v>124</v>
      </c>
      <c r="E3330">
        <v>57.095039999999997</v>
      </c>
      <c r="F3330">
        <v>9.08</v>
      </c>
      <c r="G3330">
        <v>-21.218041310757599</v>
      </c>
      <c r="H3330">
        <v>-2.87683200577038</v>
      </c>
      <c r="I3330">
        <v>-28.616422445159799</v>
      </c>
      <c r="J3330">
        <v>5.5358300979064001</v>
      </c>
      <c r="K3330">
        <v>9.3081309718323499</v>
      </c>
      <c r="L3330">
        <v>9.9692535965210904</v>
      </c>
      <c r="M3330">
        <v>58.545293217153898</v>
      </c>
      <c r="N3330">
        <v>0.72996906747872203</v>
      </c>
      <c r="O3330">
        <v>68.502202643171799</v>
      </c>
      <c r="P3330">
        <v>8.7425149700598901</v>
      </c>
      <c r="Q3330">
        <v>8.0162341305410004E-3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Row],[Ticker]],[1]!Table2[[Symbol]:[Industry]],2,FALSE),"-")</f>
        <v>-</v>
      </c>
      <c r="D3331" t="s">
        <v>133</v>
      </c>
      <c r="E3331">
        <v>56.94885</v>
      </c>
      <c r="F3331">
        <v>15.15</v>
      </c>
      <c r="G3331">
        <v>-35.237051273675903</v>
      </c>
      <c r="H3331">
        <v>-11.233370362308699</v>
      </c>
      <c r="I3331">
        <v>-31.005622196469901</v>
      </c>
      <c r="J3331">
        <v>-1.4640101066317901</v>
      </c>
      <c r="K3331">
        <v>15.366781594464101</v>
      </c>
      <c r="L3331">
        <v>16.3080082248004</v>
      </c>
      <c r="M3331">
        <v>48.303330029574497</v>
      </c>
      <c r="N3331">
        <v>0.48802853236031002</v>
      </c>
      <c r="O3331">
        <v>70.297029702970207</v>
      </c>
      <c r="P3331">
        <v>21.6867469879518</v>
      </c>
      <c r="Q3331">
        <v>-2.0351141613401999E-2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Row],[Ticker]],[1]!Table2[[Symbol]:[Industry]],2,FALSE),"-")</f>
        <v>-</v>
      </c>
      <c r="D3332" t="s">
        <v>133</v>
      </c>
      <c r="E3332">
        <v>56.845309999999998</v>
      </c>
      <c r="F3332">
        <v>52.45</v>
      </c>
      <c r="G3332">
        <v>52.090726640867402</v>
      </c>
      <c r="H3332">
        <v>-0.33960405617130401</v>
      </c>
      <c r="I3332">
        <v>28.773692274272101</v>
      </c>
      <c r="J3332">
        <v>-0.91130188298923498</v>
      </c>
      <c r="K3332">
        <v>47.067506856230303</v>
      </c>
      <c r="L3332">
        <v>40.4558594458884</v>
      </c>
      <c r="M3332">
        <v>57.035544596021403</v>
      </c>
      <c r="N3332">
        <v>0.41962581753580402</v>
      </c>
      <c r="O3332">
        <v>14.756911344137199</v>
      </c>
      <c r="P3332">
        <v>86.987522281639897</v>
      </c>
      <c r="Q3332">
        <v>3.3038794717238001E-2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Row],[Ticker]],[1]!Table2[[Symbol]:[Industry]],2,FALSE),"-")</f>
        <v>-</v>
      </c>
      <c r="D3333" t="s">
        <v>133</v>
      </c>
      <c r="E3333">
        <v>56.836146919999997</v>
      </c>
      <c r="F3333">
        <v>33.49</v>
      </c>
      <c r="G3333">
        <v>47.122820265474203</v>
      </c>
      <c r="H3333">
        <v>14.549913323629699</v>
      </c>
      <c r="I3333">
        <v>-12.367661836954101</v>
      </c>
      <c r="J3333">
        <v>13.4867317358958</v>
      </c>
      <c r="K3333">
        <v>30.740547358888399</v>
      </c>
      <c r="L3333">
        <v>28.501666075478301</v>
      </c>
      <c r="M3333">
        <v>66.789738865527298</v>
      </c>
      <c r="N3333">
        <v>1.5033872463870701</v>
      </c>
      <c r="O3333">
        <v>12.929232606748201</v>
      </c>
      <c r="P3333">
        <v>112.63492063491999</v>
      </c>
      <c r="Q3333">
        <v>7.4974141927910007E-2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Row],[Ticker]],[1]!Table2[[Symbol]:[Industry]],2,FALSE),"-")</f>
        <v>-</v>
      </c>
      <c r="E3334">
        <v>56.638146825</v>
      </c>
      <c r="F3334">
        <v>3.25</v>
      </c>
      <c r="G3334">
        <v>-13.853886498505901</v>
      </c>
      <c r="H3334">
        <v>-16.918392650384401</v>
      </c>
      <c r="I3334">
        <v>-59.761496245600803</v>
      </c>
      <c r="J3334">
        <v>-2.7870604618262602</v>
      </c>
      <c r="K3334">
        <v>3.6345539822669402</v>
      </c>
      <c r="L3334">
        <v>3.6923152870881699</v>
      </c>
      <c r="M3334">
        <v>32.342321087180999</v>
      </c>
      <c r="N3334">
        <v>1.1329880826966101</v>
      </c>
      <c r="O3334">
        <v>109.53846153846099</v>
      </c>
      <c r="P3334">
        <v>53.301886792452798</v>
      </c>
      <c r="Q3334">
        <v>1.1527580213127E-2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Row],[Ticker]],[1]!Table2[[Symbol]:[Industry]],2,FALSE),"-")</f>
        <v>-</v>
      </c>
      <c r="E3335">
        <v>56.619201449999998</v>
      </c>
      <c r="F3335">
        <v>115.35</v>
      </c>
      <c r="G3335">
        <v>99.644312227893593</v>
      </c>
      <c r="H3335">
        <v>8.9431458668390498</v>
      </c>
      <c r="I3335">
        <v>42.520742984865898</v>
      </c>
      <c r="J3335">
        <v>11.849707910821699</v>
      </c>
      <c r="K3335">
        <v>100.883160499553</v>
      </c>
      <c r="L3335">
        <v>78.811330619427096</v>
      </c>
      <c r="M3335">
        <v>71.152409950407701</v>
      </c>
      <c r="N3335">
        <v>0.80686106346483699</v>
      </c>
      <c r="O3335">
        <v>3.7711313394018302</v>
      </c>
      <c r="P3335">
        <v>164.321723189734</v>
      </c>
      <c r="Q3335">
        <v>8.1639639085031995E-2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Row],[Ticker]],[1]!Table2[[Symbol]:[Industry]],2,FALSE),"-")</f>
        <v>-</v>
      </c>
      <c r="D3336" t="s">
        <v>351</v>
      </c>
      <c r="E3336">
        <v>56.548617</v>
      </c>
      <c r="F3336">
        <v>105.45</v>
      </c>
      <c r="G3336">
        <v>-41.598261956935701</v>
      </c>
      <c r="H3336">
        <v>-6.0470664604085096</v>
      </c>
      <c r="I3336">
        <v>-37.423334519325898</v>
      </c>
      <c r="J3336">
        <v>-2.4372275462038702</v>
      </c>
      <c r="K3336">
        <v>105.525104653912</v>
      </c>
      <c r="L3336">
        <v>121.34035014298399</v>
      </c>
      <c r="M3336">
        <v>57.0620054980484</v>
      </c>
      <c r="N3336">
        <v>1.80289014726703</v>
      </c>
      <c r="O3336">
        <v>98.198198198198199</v>
      </c>
      <c r="P3336">
        <v>21.444201312910199</v>
      </c>
      <c r="Q3336">
        <v>0.117106444379528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Row],[Ticker]],[1]!Table2[[Symbol]:[Industry]],2,FALSE),"-")</f>
        <v>-</v>
      </c>
      <c r="D3337" t="s">
        <v>864</v>
      </c>
      <c r="E3337">
        <v>56.504901799999999</v>
      </c>
      <c r="F3337">
        <v>112.1</v>
      </c>
      <c r="G3337">
        <v>7.8605210936575203</v>
      </c>
      <c r="H3337">
        <v>14.3160911404996</v>
      </c>
      <c r="I3337">
        <v>4.98272645774819</v>
      </c>
      <c r="J3337">
        <v>5.3475264299825298</v>
      </c>
      <c r="K3337">
        <v>104.50013588419699</v>
      </c>
      <c r="L3337">
        <v>100.01143354342901</v>
      </c>
      <c r="M3337">
        <v>57.646168104991098</v>
      </c>
      <c r="N3337">
        <v>1.24391889613919</v>
      </c>
      <c r="O3337">
        <v>21.6770740410348</v>
      </c>
      <c r="P3337">
        <v>51.282051282051199</v>
      </c>
      <c r="Q3337">
        <v>1.3379092750015999E-2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Row],[Ticker]],[1]!Table2[[Symbol]:[Industry]],2,FALSE),"-")</f>
        <v>-</v>
      </c>
      <c r="D3338" t="s">
        <v>118</v>
      </c>
      <c r="E3338">
        <v>56.43</v>
      </c>
      <c r="F3338">
        <v>18.809999999999999</v>
      </c>
      <c r="G3338">
        <v>-20.3984717411881</v>
      </c>
      <c r="H3338">
        <v>-1.0984557839471201</v>
      </c>
      <c r="I3338">
        <v>-29.5401195593331</v>
      </c>
      <c r="J3338">
        <v>9.2710073500328107</v>
      </c>
      <c r="K3338">
        <v>16.365653751022201</v>
      </c>
      <c r="L3338">
        <v>17.8654543071886</v>
      </c>
      <c r="M3338">
        <v>83.893238078132399</v>
      </c>
      <c r="N3338">
        <v>1.36395926402079</v>
      </c>
      <c r="O3338">
        <v>47.7405635300372</v>
      </c>
      <c r="P3338">
        <v>28.835616438356102</v>
      </c>
      <c r="Q3338">
        <v>4.7981719691429997E-3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Row],[Ticker]],[1]!Table2[[Symbol]:[Industry]],2,FALSE),"-")</f>
        <v>-</v>
      </c>
      <c r="D3339" t="s">
        <v>513</v>
      </c>
      <c r="E3339">
        <v>56.054927279999902</v>
      </c>
      <c r="F3339">
        <v>48.89</v>
      </c>
      <c r="G3339">
        <v>-3.9326614377682798</v>
      </c>
      <c r="H3339">
        <v>-9.23200220487122</v>
      </c>
      <c r="I3339">
        <v>-9.2978827682436496</v>
      </c>
      <c r="J3339">
        <v>-1.29411240541071</v>
      </c>
      <c r="K3339">
        <v>50.808062635031199</v>
      </c>
      <c r="L3339">
        <v>48.098794668606097</v>
      </c>
      <c r="M3339">
        <v>48.567309021565698</v>
      </c>
      <c r="N3339">
        <v>0.115282046156368</v>
      </c>
      <c r="O3339">
        <v>69.318879116383698</v>
      </c>
      <c r="P3339">
        <v>39.645815481291002</v>
      </c>
      <c r="Q3339">
        <v>0.165035453391918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Row],[Ticker]],[1]!Table2[[Symbol]:[Industry]],2,FALSE),"-")</f>
        <v>-</v>
      </c>
      <c r="D3340" t="s">
        <v>68</v>
      </c>
      <c r="E3340">
        <v>55.580824049999997</v>
      </c>
      <c r="F3340">
        <v>54.26</v>
      </c>
      <c r="G3340">
        <v>-67.274620411891206</v>
      </c>
      <c r="H3340">
        <v>1.5245685040064801E-2</v>
      </c>
      <c r="I3340">
        <v>-39.891137712139198</v>
      </c>
      <c r="J3340">
        <v>-0.199325044635737</v>
      </c>
      <c r="K3340">
        <v>55.337191637455703</v>
      </c>
      <c r="L3340">
        <v>61.435378515263601</v>
      </c>
      <c r="M3340">
        <v>45.942369605235797</v>
      </c>
      <c r="N3340">
        <v>1.02466595357247</v>
      </c>
      <c r="O3340">
        <v>83.376336159233304</v>
      </c>
      <c r="P3340">
        <v>10.734693877551001</v>
      </c>
      <c r="Q3340">
        <v>1.4140534597282E-2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Row],[Ticker]],[1]!Table2[[Symbol]:[Industry]],2,FALSE),"-")</f>
        <v>-</v>
      </c>
      <c r="D3341" t="s">
        <v>631</v>
      </c>
      <c r="E3341">
        <v>55.502414999999999</v>
      </c>
      <c r="F3341">
        <v>12.15</v>
      </c>
      <c r="G3341">
        <v>76.189366096649707</v>
      </c>
      <c r="H3341">
        <v>10.543990391429899</v>
      </c>
      <c r="I3341">
        <v>-28.369373680910599</v>
      </c>
      <c r="J3341">
        <v>13.021615456826</v>
      </c>
      <c r="K3341">
        <v>10.4229595938933</v>
      </c>
      <c r="L3341">
        <v>10.1157615858156</v>
      </c>
      <c r="M3341">
        <v>89.951183211034603</v>
      </c>
      <c r="N3341">
        <v>1.50882054153836</v>
      </c>
      <c r="O3341">
        <v>40.740740740740698</v>
      </c>
      <c r="P3341">
        <v>105.93220338982999</v>
      </c>
      <c r="Q3341">
        <v>-2.6570749893569001E-2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Row],[Ticker]],[1]!Table2[[Symbol]:[Industry]],2,FALSE),"-")</f>
        <v>-</v>
      </c>
      <c r="D3342" t="s">
        <v>513</v>
      </c>
      <c r="E3342">
        <v>55.475999999999999</v>
      </c>
      <c r="F3342">
        <v>180</v>
      </c>
      <c r="G3342">
        <v>34.691155005415297</v>
      </c>
      <c r="H3342">
        <v>11.9522278232894</v>
      </c>
      <c r="I3342">
        <v>23.615296453225699</v>
      </c>
      <c r="J3342">
        <v>-8.9380164355256202</v>
      </c>
      <c r="K3342">
        <v>167.32025052079601</v>
      </c>
      <c r="L3342">
        <v>140.07074151825699</v>
      </c>
      <c r="M3342">
        <v>44.076240182261003</v>
      </c>
      <c r="N3342">
        <v>1.0964850042987899</v>
      </c>
      <c r="O3342">
        <v>13.4444444444444</v>
      </c>
      <c r="P3342">
        <v>131.06546854942201</v>
      </c>
      <c r="Q3342">
        <v>0.16255141020716901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Row],[Ticker]],[1]!Table2[[Symbol]:[Industry]],2,FALSE),"-")</f>
        <v>-</v>
      </c>
      <c r="D3343" t="s">
        <v>400</v>
      </c>
      <c r="E3343">
        <v>55.403596</v>
      </c>
      <c r="F3343">
        <v>118</v>
      </c>
      <c r="G3343">
        <v>9.7908655199484702</v>
      </c>
      <c r="H3343">
        <v>5.0762166451750099</v>
      </c>
      <c r="I3343">
        <v>-33.3826589913986</v>
      </c>
      <c r="J3343">
        <v>0.97955304162934498</v>
      </c>
      <c r="K3343">
        <v>114.78951161417299</v>
      </c>
      <c r="L3343">
        <v>103.22497635961101</v>
      </c>
      <c r="M3343">
        <v>56.544501408192303</v>
      </c>
      <c r="N3343">
        <v>0.63560830860534101</v>
      </c>
      <c r="O3343">
        <v>30.466101694915199</v>
      </c>
      <c r="P3343">
        <v>51.282051282051199</v>
      </c>
      <c r="Q3343">
        <v>7.7963298246497004E-2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Row],[Ticker]],[1]!Table2[[Symbol]:[Industry]],2,FALSE),"-")</f>
        <v>-</v>
      </c>
      <c r="D3344" t="s">
        <v>513</v>
      </c>
      <c r="E3344">
        <v>55.343295599999998</v>
      </c>
      <c r="F3344">
        <v>43.06</v>
      </c>
      <c r="G3344">
        <v>80.212147871230002</v>
      </c>
      <c r="H3344">
        <v>4.2618480276464803</v>
      </c>
      <c r="I3344">
        <v>27.4538240855405</v>
      </c>
      <c r="J3344">
        <v>-9.8730859395012498</v>
      </c>
      <c r="K3344">
        <v>39.132536263444699</v>
      </c>
      <c r="L3344">
        <v>32.441028533541903</v>
      </c>
      <c r="M3344">
        <v>49.895570023427702</v>
      </c>
      <c r="N3344">
        <v>2.9806876596240599</v>
      </c>
      <c r="O3344">
        <v>19.600557361820702</v>
      </c>
      <c r="P3344">
        <v>120.255754475703</v>
      </c>
      <c r="Q3344">
        <v>8.0548552809771995E-2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Row],[Ticker]],[1]!Table2[[Symbol]:[Industry]],2,FALSE),"-")</f>
        <v>-</v>
      </c>
      <c r="D3345" t="s">
        <v>628</v>
      </c>
      <c r="E3345">
        <v>55.234792159999998</v>
      </c>
      <c r="F3345">
        <v>20.12</v>
      </c>
      <c r="G3345">
        <v>20.550679965262901</v>
      </c>
      <c r="H3345">
        <v>11.7511497023003</v>
      </c>
      <c r="I3345">
        <v>-8.67209952810164</v>
      </c>
      <c r="J3345">
        <v>19.6212642715758</v>
      </c>
      <c r="K3345">
        <v>17.218833219545498</v>
      </c>
      <c r="L3345">
        <v>16.4365562552162</v>
      </c>
      <c r="M3345">
        <v>69.093611695714898</v>
      </c>
      <c r="N3345">
        <v>3.6737133777064002</v>
      </c>
      <c r="O3345">
        <v>17.793240556659999</v>
      </c>
      <c r="P3345">
        <v>53.5877862595419</v>
      </c>
      <c r="Q3345">
        <v>2.5559980527006001E-2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Row],[Ticker]],[1]!Table2[[Symbol]:[Industry]],2,FALSE),"-")</f>
        <v>-</v>
      </c>
      <c r="D3346" t="s">
        <v>68</v>
      </c>
      <c r="E3346">
        <v>55.216163999999999</v>
      </c>
      <c r="F3346">
        <v>20.25</v>
      </c>
      <c r="G3346">
        <v>-27.770487917948799</v>
      </c>
      <c r="H3346">
        <v>-5.9262750918882796</v>
      </c>
      <c r="I3346">
        <v>-39.427247594904898</v>
      </c>
      <c r="J3346">
        <v>1.5978389722526001</v>
      </c>
      <c r="K3346">
        <v>20.257524997516398</v>
      </c>
      <c r="L3346">
        <v>20.887911008781298</v>
      </c>
      <c r="M3346">
        <v>66.913029405751701</v>
      </c>
      <c r="N3346">
        <v>0.322791270480284</v>
      </c>
      <c r="O3346">
        <v>76.296296296296305</v>
      </c>
      <c r="P3346">
        <v>19.117647058823501</v>
      </c>
      <c r="Q3346">
        <v>0.13190347644206399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Row],[Ticker]],[1]!Table2[[Symbol]:[Industry]],2,FALSE),"-")</f>
        <v>-</v>
      </c>
      <c r="D3347" t="s">
        <v>258</v>
      </c>
      <c r="E3347">
        <v>55.210577000000001</v>
      </c>
      <c r="F3347">
        <v>53</v>
      </c>
      <c r="G3347">
        <v>116.80863215169499</v>
      </c>
      <c r="I3347">
        <v>-22.350605010057901</v>
      </c>
      <c r="K3347">
        <v>53.706138190125102</v>
      </c>
      <c r="L3347">
        <v>38.513103008389599</v>
      </c>
      <c r="M3347">
        <v>19.721633824694301</v>
      </c>
      <c r="N3347">
        <v>3.1746031746031703E-2</v>
      </c>
      <c r="O3347">
        <v>50.943396226415103</v>
      </c>
      <c r="P3347">
        <v>218.31831831831801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Row],[Ticker]],[1]!Table2[[Symbol]:[Industry]],2,FALSE),"-")</f>
        <v>-</v>
      </c>
      <c r="D3348" t="s">
        <v>732</v>
      </c>
      <c r="E3348">
        <v>54.986265107999998</v>
      </c>
      <c r="F3348">
        <v>434.14</v>
      </c>
      <c r="G3348">
        <v>12.680882024294901</v>
      </c>
      <c r="H3348">
        <v>9.4015569122204106</v>
      </c>
      <c r="I3348">
        <v>-1.8742677180631899</v>
      </c>
      <c r="J3348">
        <v>-0.60567999291151098</v>
      </c>
      <c r="K3348">
        <v>394.46998474788001</v>
      </c>
      <c r="L3348">
        <v>367.977391200125</v>
      </c>
      <c r="M3348">
        <v>51.557362812998498</v>
      </c>
      <c r="N3348">
        <v>0.76940693764219203</v>
      </c>
      <c r="O3348">
        <v>0.93518219929056201</v>
      </c>
      <c r="P3348">
        <v>41.418287240626697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Row],[Ticker]],[1]!Table2[[Symbol]:[Industry]],2,FALSE),"-")</f>
        <v>-</v>
      </c>
      <c r="D3349" t="s">
        <v>413</v>
      </c>
      <c r="E3349">
        <v>54.960065999999998</v>
      </c>
      <c r="F3349">
        <v>180</v>
      </c>
      <c r="G3349">
        <v>-35.699005411027002</v>
      </c>
      <c r="H3349">
        <v>-25.803895345501601</v>
      </c>
      <c r="I3349">
        <v>-24.643285355844601</v>
      </c>
      <c r="J3349">
        <v>1.94651883692132</v>
      </c>
      <c r="K3349">
        <v>206.03190742843</v>
      </c>
      <c r="L3349">
        <v>207.774010545919</v>
      </c>
      <c r="M3349">
        <v>40.504549030030702</v>
      </c>
      <c r="N3349">
        <v>5.1547362187491901</v>
      </c>
      <c r="O3349">
        <v>51.8888888888888</v>
      </c>
      <c r="P3349">
        <v>29.4964028776978</v>
      </c>
      <c r="Q3349">
        <v>1.8263624923150999E-2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Row],[Ticker]],[1]!Table2[[Symbol]:[Industry]],2,FALSE),"-")</f>
        <v>-</v>
      </c>
      <c r="D3350" t="s">
        <v>258</v>
      </c>
      <c r="E3350">
        <v>54.951374999999999</v>
      </c>
      <c r="F3350">
        <v>179.8</v>
      </c>
      <c r="G3350">
        <v>-13.264422020294599</v>
      </c>
      <c r="H3350">
        <v>12.4928219809048</v>
      </c>
      <c r="I3350">
        <v>6.1904459755310803</v>
      </c>
      <c r="J3350">
        <v>1.7283706979614499</v>
      </c>
      <c r="K3350">
        <v>170.668694619891</v>
      </c>
      <c r="L3350">
        <v>160.16051314393201</v>
      </c>
      <c r="M3350">
        <v>57.362182904097601</v>
      </c>
      <c r="N3350">
        <v>0.27736824773902002</v>
      </c>
      <c r="O3350">
        <v>40.127919911012199</v>
      </c>
      <c r="P3350">
        <v>42.359461599366597</v>
      </c>
      <c r="Q3350">
        <v>6.6765113626276004E-2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Row],[Ticker]],[1]!Table2[[Symbol]:[Industry]],2,FALSE),"-")</f>
        <v>-</v>
      </c>
      <c r="D3351" t="s">
        <v>46</v>
      </c>
      <c r="E3351">
        <v>54.95</v>
      </c>
      <c r="F3351">
        <v>70</v>
      </c>
      <c r="G3351">
        <v>40.356032763316399</v>
      </c>
      <c r="H3351">
        <v>-0.70779256868972495</v>
      </c>
      <c r="I3351">
        <v>-3.7351308972016199</v>
      </c>
      <c r="J3351">
        <v>-9.20226514018883</v>
      </c>
      <c r="K3351">
        <v>66.977577326150296</v>
      </c>
      <c r="L3351">
        <v>57.889056567265101</v>
      </c>
      <c r="M3351">
        <v>37.576524430301298</v>
      </c>
      <c r="N3351">
        <v>0.51889596602972399</v>
      </c>
      <c r="O3351">
        <v>23.571428571428498</v>
      </c>
      <c r="P3351">
        <v>81.112548512289706</v>
      </c>
      <c r="Q3351">
        <v>9.5538952682278994E-2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Row],[Ticker]],[1]!Table2[[Symbol]:[Industry]],2,FALSE),"-")</f>
        <v>-</v>
      </c>
      <c r="D3352" t="s">
        <v>21</v>
      </c>
      <c r="E3352">
        <v>54.9</v>
      </c>
      <c r="F3352">
        <v>54.9</v>
      </c>
      <c r="G3352">
        <v>157.556997947735</v>
      </c>
      <c r="H3352">
        <v>110.21948957177899</v>
      </c>
      <c r="I3352">
        <v>96.7144516333057</v>
      </c>
      <c r="J3352">
        <v>20.4359586299461</v>
      </c>
      <c r="K3352">
        <v>34.186319136198897</v>
      </c>
      <c r="L3352">
        <v>28.158016216139899</v>
      </c>
      <c r="M3352">
        <v>87.295554042885101</v>
      </c>
      <c r="N3352">
        <v>2.1442677826366001</v>
      </c>
      <c r="O3352">
        <v>7.7413479052823302</v>
      </c>
      <c r="P3352">
        <v>198.694232861806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Row],[Ticker]],[1]!Table2[[Symbol]:[Industry]],2,FALSE),"-")</f>
        <v>-</v>
      </c>
      <c r="E3353">
        <v>54.69229</v>
      </c>
      <c r="F3353">
        <v>139.44999999999999</v>
      </c>
      <c r="G3353">
        <v>22.8337511233877</v>
      </c>
      <c r="H3353">
        <v>0.35011834883952497</v>
      </c>
      <c r="I3353">
        <v>-21.568650035068501</v>
      </c>
      <c r="J3353">
        <v>3.1577348598111499</v>
      </c>
      <c r="K3353">
        <v>130.20947350057301</v>
      </c>
      <c r="L3353">
        <v>129.81799872689601</v>
      </c>
      <c r="M3353">
        <v>68.378090468508006</v>
      </c>
      <c r="N3353">
        <v>2.0362831533105399</v>
      </c>
      <c r="O3353">
        <v>21.9074937253495</v>
      </c>
      <c r="P3353">
        <v>63.004091174751601</v>
      </c>
      <c r="Q3353">
        <v>2.3127514043302998E-2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Row],[Ticker]],[1]!Table2[[Symbol]:[Industry]],2,FALSE),"-")</f>
        <v>-</v>
      </c>
      <c r="D3354" t="s">
        <v>133</v>
      </c>
      <c r="E3354">
        <v>54.678715199999999</v>
      </c>
      <c r="F3354">
        <v>164</v>
      </c>
      <c r="G3354">
        <v>54.107407900830097</v>
      </c>
      <c r="H3354">
        <v>-6.1326842972309903</v>
      </c>
      <c r="I3354">
        <v>57.061514805104402</v>
      </c>
      <c r="J3354">
        <v>0.26648485981115699</v>
      </c>
      <c r="K3354">
        <v>151.18924908998699</v>
      </c>
      <c r="L3354">
        <v>121.255256359958</v>
      </c>
      <c r="M3354">
        <v>51.1198005384189</v>
      </c>
      <c r="N3354">
        <v>0.28443074401294199</v>
      </c>
      <c r="O3354">
        <v>9.7560975609756095</v>
      </c>
      <c r="P3354">
        <v>107.59493670886</v>
      </c>
      <c r="Q3354">
        <v>9.8134048674784993E-2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Row],[Ticker]],[1]!Table2[[Symbol]:[Industry]],2,FALSE),"-")</f>
        <v>-</v>
      </c>
      <c r="D3355" t="s">
        <v>942</v>
      </c>
      <c r="E3355">
        <v>54.677273749999998</v>
      </c>
      <c r="F3355">
        <v>98.23</v>
      </c>
      <c r="G3355">
        <v>-1.57412596684231</v>
      </c>
      <c r="H3355">
        <v>-3.22074734968573</v>
      </c>
      <c r="I3355">
        <v>-6.9604649627333703</v>
      </c>
      <c r="J3355">
        <v>5.37469725899326</v>
      </c>
      <c r="K3355">
        <v>90.107515580012304</v>
      </c>
      <c r="L3355">
        <v>86.359114828714596</v>
      </c>
      <c r="M3355">
        <v>76.440960179773597</v>
      </c>
      <c r="N3355">
        <v>0.50566602194474297</v>
      </c>
      <c r="O3355">
        <v>6.9937900844955596</v>
      </c>
      <c r="P3355">
        <v>42.259232440260597</v>
      </c>
      <c r="Q3355">
        <v>8.3924287666121006E-2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Row],[Ticker]],[1]!Table2[[Symbol]:[Industry]],2,FALSE),"-")</f>
        <v>-</v>
      </c>
      <c r="D3356" t="s">
        <v>400</v>
      </c>
      <c r="E3356">
        <v>54.599602500000003</v>
      </c>
      <c r="F3356">
        <v>130.94999999999999</v>
      </c>
      <c r="G3356">
        <v>-50.813372444716599</v>
      </c>
      <c r="H3356">
        <v>-5.1337108127437103</v>
      </c>
      <c r="I3356">
        <v>-30.903934316005</v>
      </c>
      <c r="J3356">
        <v>-4.4579042379331897</v>
      </c>
      <c r="K3356">
        <v>137.24049061772001</v>
      </c>
      <c r="L3356">
        <v>142.90751644811101</v>
      </c>
      <c r="M3356">
        <v>45.185625790157097</v>
      </c>
      <c r="N3356">
        <v>0.692390139335476</v>
      </c>
      <c r="O3356">
        <v>60.366552119129402</v>
      </c>
      <c r="P3356">
        <v>12.839293408013701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Row],[Ticker]],[1]!Table2[[Symbol]:[Industry]],2,FALSE),"-")</f>
        <v>-</v>
      </c>
      <c r="E3357">
        <v>54.422488928</v>
      </c>
      <c r="F3357">
        <v>72.13</v>
      </c>
      <c r="G3357">
        <v>-72.280671356533702</v>
      </c>
      <c r="H3357">
        <v>-9.76150148537657</v>
      </c>
      <c r="I3357">
        <v>-53.459007965759497</v>
      </c>
      <c r="J3357">
        <v>3.5120205740968702</v>
      </c>
      <c r="K3357">
        <v>84.428455042445293</v>
      </c>
      <c r="L3357">
        <v>104.465460160254</v>
      </c>
      <c r="M3357">
        <v>50.883831964164699</v>
      </c>
      <c r="N3357">
        <v>0.55475166893852002</v>
      </c>
      <c r="O3357">
        <v>121.821710799944</v>
      </c>
      <c r="P3357">
        <v>14.4920634920634</v>
      </c>
      <c r="Q3357">
        <v>4.8057087224379997E-3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Row],[Ticker]],[1]!Table2[[Symbol]:[Industry]],2,FALSE),"-")</f>
        <v>-</v>
      </c>
      <c r="D3358" t="s">
        <v>101</v>
      </c>
      <c r="E3358">
        <v>54.397325000000002</v>
      </c>
      <c r="F3358">
        <v>959.6</v>
      </c>
      <c r="G3358">
        <v>50.557857479932402</v>
      </c>
      <c r="H3358">
        <v>-8.4318925608309403</v>
      </c>
      <c r="I3358">
        <v>-7.2677666719898601</v>
      </c>
      <c r="K3358">
        <v>976.46109252052702</v>
      </c>
      <c r="M3358">
        <v>5.6022450359880004E-3</v>
      </c>
      <c r="N3358">
        <v>0.72727272727272696</v>
      </c>
      <c r="O3358">
        <v>42.246769487286301</v>
      </c>
      <c r="P3358">
        <v>76.868491383282603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Row],[Ticker]],[1]!Table2[[Symbol]:[Industry]],2,FALSE),"-")</f>
        <v>-</v>
      </c>
      <c r="E3359">
        <v>54.381360000000001</v>
      </c>
      <c r="F3359">
        <v>110</v>
      </c>
      <c r="G3359">
        <v>129.80112395462399</v>
      </c>
      <c r="H3359">
        <v>-17.829274720859001</v>
      </c>
      <c r="I3359">
        <v>423.05106850513403</v>
      </c>
      <c r="J3359">
        <v>2.5596396217159199</v>
      </c>
      <c r="K3359">
        <v>107.542414961256</v>
      </c>
      <c r="L3359">
        <v>69.223409473062304</v>
      </c>
      <c r="M3359">
        <v>43.855016544365398</v>
      </c>
      <c r="N3359">
        <v>0.30701982619555601</v>
      </c>
      <c r="O3359">
        <v>21.772727272727199</v>
      </c>
      <c r="P3359">
        <v>472.02288091523599</v>
      </c>
      <c r="Q3359">
        <v>0.160176293081573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Row],[Ticker]],[1]!Table2[[Symbol]:[Industry]],2,FALSE),"-")</f>
        <v>-</v>
      </c>
      <c r="D3360" t="s">
        <v>413</v>
      </c>
      <c r="E3360">
        <v>54.184520632000002</v>
      </c>
      <c r="F3360">
        <v>85.72</v>
      </c>
      <c r="G3360">
        <v>-43.847911440627797</v>
      </c>
      <c r="H3360">
        <v>5.7234565945181997</v>
      </c>
      <c r="I3360">
        <v>-35.313861232658603</v>
      </c>
      <c r="J3360">
        <v>-1.3019049961312099</v>
      </c>
      <c r="K3360">
        <v>84.315876079609694</v>
      </c>
      <c r="L3360">
        <v>92.210515107761196</v>
      </c>
      <c r="M3360">
        <v>77.515933997542902</v>
      </c>
      <c r="N3360">
        <v>0.17547214727820901</v>
      </c>
      <c r="O3360">
        <v>87.820811945870204</v>
      </c>
      <c r="P3360">
        <v>21.934566145092401</v>
      </c>
      <c r="Q3360">
        <v>2.642692159924E-2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Row],[Ticker]],[1]!Table2[[Symbol]:[Industry]],2,FALSE),"-")</f>
        <v>-</v>
      </c>
      <c r="D3361" t="s">
        <v>1448</v>
      </c>
      <c r="E3361">
        <v>54.17022</v>
      </c>
      <c r="F3361">
        <v>72.150000000000006</v>
      </c>
      <c r="G3361">
        <v>-38.856088448804798</v>
      </c>
      <c r="H3361">
        <v>-1.64794787538733</v>
      </c>
      <c r="I3361">
        <v>-19.912031481996902</v>
      </c>
      <c r="J3361">
        <v>-11.834711274536099</v>
      </c>
      <c r="K3361">
        <v>71.870730363758398</v>
      </c>
      <c r="L3361">
        <v>70.212047870877598</v>
      </c>
      <c r="M3361">
        <v>39.076600645663802</v>
      </c>
      <c r="N3361">
        <v>0.68624946785866303</v>
      </c>
      <c r="O3361">
        <v>45.114345114345099</v>
      </c>
      <c r="P3361">
        <v>33.858998144712402</v>
      </c>
      <c r="Q3361">
        <v>5.8642340437223002E-2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Row],[Ticker]],[1]!Table2[[Symbol]:[Industry]],2,FALSE),"-")</f>
        <v>-</v>
      </c>
      <c r="D3362" t="s">
        <v>153</v>
      </c>
      <c r="E3362">
        <v>54.140187599999997</v>
      </c>
      <c r="F3362">
        <v>31.74</v>
      </c>
      <c r="G3362">
        <v>25.919581923987799</v>
      </c>
      <c r="H3362">
        <v>10.843027002480801</v>
      </c>
      <c r="I3362">
        <v>-8.8696142954579802</v>
      </c>
      <c r="J3362">
        <v>-6.9784742119821601</v>
      </c>
      <c r="K3362">
        <v>29.790613008735399</v>
      </c>
      <c r="L3362">
        <v>27.935134697317</v>
      </c>
      <c r="M3362">
        <v>49.463181514041999</v>
      </c>
      <c r="N3362">
        <v>3.5902615383266401</v>
      </c>
      <c r="O3362">
        <v>27.4417139256458</v>
      </c>
      <c r="P3362">
        <v>57.1287128712871</v>
      </c>
      <c r="Q3362">
        <v>-4.6003578084109001E-2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Row],[Ticker]],[1]!Table2[[Symbol]:[Industry]],2,FALSE),"-")</f>
        <v>-</v>
      </c>
      <c r="D3363" t="s">
        <v>121</v>
      </c>
      <c r="E3363">
        <v>54.055549999999997</v>
      </c>
      <c r="F3363">
        <v>5.38</v>
      </c>
      <c r="G3363">
        <v>24.241852284495</v>
      </c>
      <c r="H3363">
        <v>-6.4681018470402298</v>
      </c>
      <c r="I3363">
        <v>-19.2867393440143</v>
      </c>
      <c r="J3363">
        <v>5.9650655371020003</v>
      </c>
      <c r="K3363">
        <v>5.3260604279351202</v>
      </c>
      <c r="L3363">
        <v>5.36599266270977</v>
      </c>
      <c r="M3363">
        <v>50.7796405228871</v>
      </c>
      <c r="N3363">
        <v>1.52094757976957</v>
      </c>
      <c r="O3363">
        <v>77.695167286245294</v>
      </c>
      <c r="P3363">
        <v>65.538461538461505</v>
      </c>
      <c r="Q3363">
        <v>7.5280518925300993E-2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Row],[Ticker]],[1]!Table2[[Symbol]:[Industry]],2,FALSE),"-")</f>
        <v>-</v>
      </c>
      <c r="E3364">
        <v>53.909460000000003</v>
      </c>
      <c r="F3364">
        <v>17.100000000000001</v>
      </c>
      <c r="G3364">
        <v>-36.310633903350201</v>
      </c>
      <c r="H3364">
        <v>36.851182080041802</v>
      </c>
      <c r="I3364">
        <v>-11.3353461245354</v>
      </c>
      <c r="J3364">
        <v>8.2376560679529902</v>
      </c>
      <c r="K3364">
        <v>13.982540915244799</v>
      </c>
      <c r="L3364">
        <v>15.080555564318599</v>
      </c>
      <c r="M3364">
        <v>92.566085274411407</v>
      </c>
      <c r="N3364">
        <v>1.7916634372721001</v>
      </c>
      <c r="O3364">
        <v>46.491228070175403</v>
      </c>
      <c r="P3364">
        <v>55.454545454545404</v>
      </c>
      <c r="Q3364">
        <v>0.12953966153281701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Row],[Ticker]],[1]!Table2[[Symbol]:[Industry]],2,FALSE),"-")</f>
        <v>-</v>
      </c>
      <c r="E3365">
        <v>53.856000000000002</v>
      </c>
      <c r="F3365">
        <v>44</v>
      </c>
      <c r="G3365">
        <v>-56.258094498796801</v>
      </c>
      <c r="H3365">
        <v>-0.46072204646760301</v>
      </c>
      <c r="I3365">
        <v>-45.192925560631799</v>
      </c>
      <c r="J3365">
        <v>3.4465176534769602</v>
      </c>
      <c r="K3365">
        <v>44.664491173628498</v>
      </c>
      <c r="L3365">
        <v>48.867785806742603</v>
      </c>
      <c r="M3365">
        <v>54.414072470935899</v>
      </c>
      <c r="N3365">
        <v>0.23140495867768501</v>
      </c>
      <c r="O3365">
        <v>74.886363636363598</v>
      </c>
      <c r="P3365">
        <v>7.9754601226993804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Row],[Ticker]],[1]!Table2[[Symbol]:[Industry]],2,FALSE),"-")</f>
        <v>-</v>
      </c>
      <c r="D3366" t="s">
        <v>368</v>
      </c>
      <c r="E3366">
        <v>53.838112535999997</v>
      </c>
      <c r="F3366">
        <v>31.98</v>
      </c>
      <c r="G3366">
        <v>15.1937908754108</v>
      </c>
      <c r="H3366">
        <v>-5.7186387357700399</v>
      </c>
      <c r="I3366">
        <v>-18.665790880493098</v>
      </c>
      <c r="J3366">
        <v>-1.8807217318287099</v>
      </c>
      <c r="K3366">
        <v>32.923949970043601</v>
      </c>
      <c r="L3366">
        <v>32.425251333119299</v>
      </c>
      <c r="M3366">
        <v>58.902664380557098</v>
      </c>
      <c r="N3366">
        <v>0.24192730927844799</v>
      </c>
      <c r="O3366">
        <v>51.344590368980597</v>
      </c>
      <c r="P3366">
        <v>47.713625866050798</v>
      </c>
      <c r="Q3366">
        <v>5.5887527441079998E-2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Row],[Ticker]],[1]!Table2[[Symbol]:[Industry]],2,FALSE),"-")</f>
        <v>-</v>
      </c>
      <c r="D3367" t="s">
        <v>732</v>
      </c>
      <c r="E3367">
        <v>53.792091599999999</v>
      </c>
      <c r="F3367">
        <v>917.79</v>
      </c>
      <c r="G3367">
        <v>-2.04145781506916</v>
      </c>
      <c r="H3367">
        <v>5.0585445071123801E-2</v>
      </c>
      <c r="I3367">
        <v>-0.311474374907867</v>
      </c>
      <c r="J3367">
        <v>-1.04835558471875</v>
      </c>
      <c r="K3367">
        <v>881.50963927531802</v>
      </c>
      <c r="L3367">
        <v>819.57610743529006</v>
      </c>
      <c r="M3367">
        <v>58.819350865168801</v>
      </c>
      <c r="N3367">
        <v>0.62786051558222999</v>
      </c>
      <c r="O3367">
        <v>6.2334520968848999</v>
      </c>
      <c r="P3367">
        <v>30.3493821900298</v>
      </c>
      <c r="Q3367">
        <v>1.3226938830403E-2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Row],[Ticker]],[1]!Table2[[Symbol]:[Industry]],2,FALSE),"-")</f>
        <v>-</v>
      </c>
      <c r="D3368" t="s">
        <v>628</v>
      </c>
      <c r="E3368">
        <v>53.790399891</v>
      </c>
      <c r="F3368">
        <v>5.19</v>
      </c>
      <c r="G3368">
        <v>79.939366096649707</v>
      </c>
      <c r="H3368">
        <v>144.06761243867399</v>
      </c>
      <c r="I3368">
        <v>16.5461630549784</v>
      </c>
      <c r="J3368">
        <v>18.824629725336798</v>
      </c>
      <c r="K3368">
        <v>3.0401976051600799</v>
      </c>
      <c r="L3368">
        <v>3.3975666136687601</v>
      </c>
      <c r="M3368">
        <v>97.925871552754302</v>
      </c>
      <c r="N3368">
        <v>0.67909089551694501</v>
      </c>
      <c r="O3368">
        <v>2.1194605009633798</v>
      </c>
      <c r="P3368">
        <v>173.157894736842</v>
      </c>
      <c r="Q3368">
        <v>-3.6359686380199997E-4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Row],[Ticker]],[1]!Table2[[Symbol]:[Industry]],2,FALSE),"-")</f>
        <v>-</v>
      </c>
      <c r="E3369">
        <v>53.7069154</v>
      </c>
      <c r="F3369">
        <v>60.98</v>
      </c>
      <c r="G3369">
        <v>32.367482151814897</v>
      </c>
      <c r="H3369">
        <v>-8.8919379512938299</v>
      </c>
      <c r="I3369">
        <v>-20.406099527284301</v>
      </c>
      <c r="J3369">
        <v>3.4368326041720598</v>
      </c>
      <c r="K3369">
        <v>60.928292204756097</v>
      </c>
      <c r="L3369">
        <v>58.126414391272</v>
      </c>
      <c r="M3369">
        <v>50.047636446226797</v>
      </c>
      <c r="N3369">
        <v>1.0545271315536699</v>
      </c>
      <c r="O3369">
        <v>31.928501147917299</v>
      </c>
      <c r="P3369">
        <v>74.129069103369403</v>
      </c>
      <c r="Q3369">
        <v>4.2482674251560999E-2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Row],[Ticker]],[1]!Table2[[Symbol]:[Industry]],2,FALSE),"-")</f>
        <v>-</v>
      </c>
      <c r="E3370">
        <v>53.6636764</v>
      </c>
      <c r="F3370">
        <v>52.49</v>
      </c>
      <c r="G3370">
        <v>-88.411716935841199</v>
      </c>
      <c r="H3370">
        <v>14.657524247665201</v>
      </c>
      <c r="I3370">
        <v>-59.7733220628715</v>
      </c>
      <c r="J3370">
        <v>6.6399235989071199</v>
      </c>
      <c r="K3370">
        <v>53.184011499564001</v>
      </c>
      <c r="L3370">
        <v>77.212380298248704</v>
      </c>
      <c r="M3370">
        <v>45.0628221126032</v>
      </c>
      <c r="N3370">
        <v>0.56322624743677296</v>
      </c>
      <c r="O3370">
        <v>225.01428843589201</v>
      </c>
      <c r="P3370">
        <v>28.024390243902399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Row],[Ticker]],[1]!Table2[[Symbol]:[Industry]],2,FALSE),"-")</f>
        <v>-</v>
      </c>
      <c r="D3371" t="s">
        <v>548</v>
      </c>
      <c r="E3371">
        <v>53.634980880000001</v>
      </c>
      <c r="F3371">
        <v>68.19</v>
      </c>
      <c r="G3371">
        <v>30.447986786304899</v>
      </c>
      <c r="H3371">
        <v>2.8286665596503502</v>
      </c>
      <c r="I3371">
        <v>-2.4142551987496699</v>
      </c>
      <c r="J3371">
        <v>-0.26809479746742299</v>
      </c>
      <c r="K3371">
        <v>58.642332843909003</v>
      </c>
      <c r="L3371">
        <v>55.835112623718103</v>
      </c>
      <c r="M3371">
        <v>81.216201792782002</v>
      </c>
      <c r="N3371">
        <v>1.7168007502701299</v>
      </c>
      <c r="O3371">
        <v>7.3471183457985001</v>
      </c>
      <c r="P3371">
        <v>82.326203208556095</v>
      </c>
      <c r="Q3371">
        <v>0.115242282164083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Row],[Ticker]],[1]!Table2[[Symbol]:[Industry]],2,FALSE),"-")</f>
        <v>-</v>
      </c>
      <c r="E3372">
        <v>53.588450000000002</v>
      </c>
      <c r="F3372">
        <v>48.85</v>
      </c>
      <c r="G3372">
        <v>73.240019691420898</v>
      </c>
      <c r="H3372">
        <v>-20.635777391834399</v>
      </c>
      <c r="I3372">
        <v>20.923630142882299</v>
      </c>
      <c r="J3372">
        <v>-1.25165551009997</v>
      </c>
      <c r="K3372">
        <v>48.637103756137599</v>
      </c>
      <c r="L3372">
        <v>38.087620704868797</v>
      </c>
      <c r="M3372">
        <v>39.904682358032296</v>
      </c>
      <c r="N3372">
        <v>0.50386215092097397</v>
      </c>
      <c r="O3372">
        <v>41.146366427840299</v>
      </c>
      <c r="P3372">
        <v>113.225665648188</v>
      </c>
      <c r="Q3372">
        <v>0.108799934160673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Row],[Ticker]],[1]!Table2[[Symbol]:[Industry]],2,FALSE),"-")</f>
        <v>-</v>
      </c>
      <c r="D3373" t="s">
        <v>1424</v>
      </c>
      <c r="E3373">
        <v>53.549495999999998</v>
      </c>
      <c r="F3373">
        <v>30.03</v>
      </c>
      <c r="G3373">
        <v>1.8037005676394999</v>
      </c>
      <c r="H3373">
        <v>-16.7657208946592</v>
      </c>
      <c r="I3373">
        <v>-12.179575341646</v>
      </c>
      <c r="J3373">
        <v>-9.1941350588880102</v>
      </c>
      <c r="K3373">
        <v>31.695924653585699</v>
      </c>
      <c r="L3373">
        <v>30.4016861445633</v>
      </c>
      <c r="M3373">
        <v>48.023647747790598</v>
      </c>
      <c r="N3373">
        <v>0.78906734048270699</v>
      </c>
      <c r="O3373">
        <v>55.044955044955003</v>
      </c>
      <c r="P3373">
        <v>84.8</v>
      </c>
      <c r="Q3373">
        <v>8.8939735587492005E-2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Row],[Ticker]],[1]!Table2[[Symbol]:[Industry]],2,FALSE),"-")</f>
        <v>-</v>
      </c>
      <c r="D3374" t="s">
        <v>287</v>
      </c>
      <c r="E3374">
        <v>53.38255024</v>
      </c>
      <c r="F3374">
        <v>62.68</v>
      </c>
      <c r="G3374">
        <v>12.9782549855386</v>
      </c>
      <c r="H3374">
        <v>-7.5140202143871697</v>
      </c>
      <c r="I3374">
        <v>-25.213752375823098</v>
      </c>
      <c r="J3374">
        <v>-2.98412596896131</v>
      </c>
      <c r="K3374">
        <v>65.971078477309106</v>
      </c>
      <c r="L3374">
        <v>61.906326565967802</v>
      </c>
      <c r="M3374">
        <v>39.156443366012702</v>
      </c>
      <c r="N3374">
        <v>0.41761267058531398</v>
      </c>
      <c r="O3374">
        <v>21.250797702616399</v>
      </c>
      <c r="P3374">
        <v>41.489841986456</v>
      </c>
      <c r="Q3374">
        <v>0.10943801400424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Row],[Ticker]],[1]!Table2[[Symbol]:[Industry]],2,FALSE),"-")</f>
        <v>-</v>
      </c>
      <c r="E3375">
        <v>53.351143999999998</v>
      </c>
      <c r="F3375">
        <v>26.96</v>
      </c>
      <c r="G3375">
        <v>87.657620064903696</v>
      </c>
      <c r="H3375">
        <v>-10.332526257581099</v>
      </c>
      <c r="I3375">
        <v>-6.3552963342684698</v>
      </c>
      <c r="J3375">
        <v>-7.8593276841101201</v>
      </c>
      <c r="K3375">
        <v>28.014693115235598</v>
      </c>
      <c r="L3375">
        <v>26.5827222427931</v>
      </c>
      <c r="M3375">
        <v>41.363139816032401</v>
      </c>
      <c r="N3375">
        <v>0.91087950726254197</v>
      </c>
      <c r="O3375">
        <v>26.112759643916899</v>
      </c>
      <c r="P3375">
        <v>124.666666666666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Row],[Ticker]],[1]!Table2[[Symbol]:[Industry]],2,FALSE),"-")</f>
        <v>-</v>
      </c>
      <c r="D3376" t="s">
        <v>413</v>
      </c>
      <c r="E3376">
        <v>53.349868499999999</v>
      </c>
      <c r="F3376">
        <v>2.4900000000000002</v>
      </c>
      <c r="G3376">
        <v>2.70491013810053</v>
      </c>
      <c r="H3376">
        <v>15.524958410238</v>
      </c>
      <c r="I3376">
        <v>-23.970329599553601</v>
      </c>
      <c r="J3376">
        <v>9.3532904153667094</v>
      </c>
      <c r="K3376">
        <v>2.36415064076605</v>
      </c>
      <c r="L3376">
        <v>2.34975577533532</v>
      </c>
      <c r="M3376">
        <v>58.833364602261199</v>
      </c>
      <c r="N3376">
        <v>0.86802321864506005</v>
      </c>
      <c r="O3376">
        <v>42.570281124497903</v>
      </c>
      <c r="P3376">
        <v>33.870967741935502</v>
      </c>
      <c r="Q3376">
        <v>7.2165191621551994E-2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Row],[Ticker]],[1]!Table2[[Symbol]:[Industry]],2,FALSE),"-")</f>
        <v>-</v>
      </c>
      <c r="D3377" t="s">
        <v>258</v>
      </c>
      <c r="E3377">
        <v>53.287192040000001</v>
      </c>
      <c r="F3377">
        <v>49.9</v>
      </c>
      <c r="G3377">
        <v>-15.7166622721445</v>
      </c>
      <c r="H3377">
        <v>-8.3431874845947007</v>
      </c>
      <c r="I3377">
        <v>-13.5675734473222</v>
      </c>
      <c r="J3377">
        <v>3.64868510538024</v>
      </c>
      <c r="K3377">
        <v>47.733102927131299</v>
      </c>
      <c r="L3377">
        <v>46.3026174405666</v>
      </c>
      <c r="M3377">
        <v>53.643397090411298</v>
      </c>
      <c r="N3377">
        <v>1.59092587600392</v>
      </c>
      <c r="O3377">
        <v>19.839679358717401</v>
      </c>
      <c r="P3377">
        <v>42.652944539737</v>
      </c>
      <c r="Q3377">
        <v>-5.9913140045393998E-2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Row],[Ticker]],[1]!Table2[[Symbol]:[Industry]],2,FALSE),"-")</f>
        <v>-</v>
      </c>
      <c r="E3378">
        <v>53.219639538000003</v>
      </c>
      <c r="F3378">
        <v>52.18</v>
      </c>
      <c r="G3378">
        <v>-12.0061432133173</v>
      </c>
      <c r="H3378">
        <v>-0.228086486057124</v>
      </c>
      <c r="I3378">
        <v>-9.4321005941713203</v>
      </c>
      <c r="J3378">
        <v>1.1131277553978101</v>
      </c>
      <c r="K3378">
        <v>47.507502653819799</v>
      </c>
      <c r="L3378">
        <v>48.330084496979197</v>
      </c>
      <c r="M3378">
        <v>70.296891772646703</v>
      </c>
      <c r="N3378">
        <v>0.97119572853730496</v>
      </c>
      <c r="O3378">
        <v>23.802223073974599</v>
      </c>
      <c r="P3378">
        <v>30.45</v>
      </c>
      <c r="Q3378">
        <v>1.4053473797145E-2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Row],[Ticker]],[1]!Table2[[Symbol]:[Industry]],2,FALSE),"-")</f>
        <v>-</v>
      </c>
      <c r="D3379" t="s">
        <v>124</v>
      </c>
      <c r="E3379">
        <v>53.097964040000001</v>
      </c>
      <c r="F3379">
        <v>2.2000000000000002</v>
      </c>
      <c r="G3379">
        <v>-5.5931859894901201</v>
      </c>
      <c r="H3379">
        <v>-1.87035303188851</v>
      </c>
      <c r="I3379">
        <v>-12.2495918825592</v>
      </c>
      <c r="J3379">
        <v>1.0670674632677399</v>
      </c>
      <c r="K3379">
        <v>2.80531640952095</v>
      </c>
      <c r="L3379">
        <v>2.8492677430408602</v>
      </c>
      <c r="M3379">
        <v>15.3874106226971</v>
      </c>
      <c r="N3379">
        <v>1</v>
      </c>
      <c r="Q3379">
        <v>-0.13535727796024799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Row],[Ticker]],[1]!Table2[[Symbol]:[Industry]],2,FALSE),"-")</f>
        <v>-</v>
      </c>
      <c r="E3380">
        <v>53.040472200000004</v>
      </c>
      <c r="F3380">
        <v>49.59</v>
      </c>
      <c r="G3380">
        <v>92.243795360642693</v>
      </c>
      <c r="H3380">
        <v>20.796265870867298</v>
      </c>
      <c r="I3380">
        <v>12.4708311624189</v>
      </c>
      <c r="J3380">
        <v>-1.3478962081500001</v>
      </c>
      <c r="K3380">
        <v>44.555126615829998</v>
      </c>
      <c r="L3380">
        <v>37.9695348685742</v>
      </c>
      <c r="M3380">
        <v>49.543951123684899</v>
      </c>
      <c r="N3380">
        <v>4.2152040188850002</v>
      </c>
      <c r="O3380">
        <v>23.109497882637601</v>
      </c>
      <c r="P3380">
        <v>147.94999999999999</v>
      </c>
      <c r="Q3380">
        <v>0.132005941654638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Row],[Ticker]],[1]!Table2[[Symbol]:[Industry]],2,FALSE),"-")</f>
        <v>-</v>
      </c>
      <c r="D3381" t="s">
        <v>68</v>
      </c>
      <c r="E3381">
        <v>52.887</v>
      </c>
      <c r="F3381">
        <v>36.6</v>
      </c>
      <c r="G3381">
        <v>-53.402267369485699</v>
      </c>
      <c r="H3381">
        <v>-0.53668893889130598</v>
      </c>
      <c r="I3381">
        <v>-9.0658951875034894</v>
      </c>
      <c r="J3381">
        <v>-3.8944488629930101</v>
      </c>
      <c r="K3381">
        <v>36.3135416071419</v>
      </c>
      <c r="L3381">
        <v>37.572213829115</v>
      </c>
      <c r="M3381">
        <v>55.391772785240697</v>
      </c>
      <c r="N3381">
        <v>2.0584096735837001</v>
      </c>
      <c r="O3381">
        <v>37.158469945355101</v>
      </c>
      <c r="P3381">
        <v>30.714285714285701</v>
      </c>
      <c r="Q3381">
        <v>-6.6100341445932007E-2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Row],[Ticker]],[1]!Table2[[Symbol]:[Industry]],2,FALSE),"-")</f>
        <v>-</v>
      </c>
      <c r="D3382" t="s">
        <v>628</v>
      </c>
      <c r="E3382">
        <v>52.816108039999897</v>
      </c>
      <c r="F3382">
        <v>317.3</v>
      </c>
      <c r="G3382">
        <v>18.641398988381098</v>
      </c>
      <c r="H3382">
        <v>-4.65113756132593</v>
      </c>
      <c r="I3382">
        <v>-17.8570932997692</v>
      </c>
      <c r="J3382">
        <v>0.36100546331539302</v>
      </c>
      <c r="K3382">
        <v>313.65928622036199</v>
      </c>
      <c r="L3382">
        <v>283.95034539361097</v>
      </c>
      <c r="M3382">
        <v>37.703720864043497</v>
      </c>
      <c r="N3382">
        <v>0.47035542655811802</v>
      </c>
      <c r="O3382">
        <v>29.530412858493499</v>
      </c>
      <c r="P3382">
        <v>51.818181818181799</v>
      </c>
      <c r="Q3382">
        <v>-4.4001098835409001E-2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Row],[Ticker]],[1]!Table2[[Symbol]:[Industry]],2,FALSE),"-")</f>
        <v>-</v>
      </c>
      <c r="D3383" t="s">
        <v>130</v>
      </c>
      <c r="E3383">
        <v>52.770011760000003</v>
      </c>
      <c r="F3383">
        <v>146.4</v>
      </c>
      <c r="G3383">
        <v>-16.6477125550356</v>
      </c>
      <c r="H3383">
        <v>10.084561591216399</v>
      </c>
      <c r="I3383">
        <v>-3.4730963255436</v>
      </c>
      <c r="J3383">
        <v>9.4227348598111504</v>
      </c>
      <c r="K3383">
        <v>123.492032872067</v>
      </c>
      <c r="L3383">
        <v>126.288595980732</v>
      </c>
      <c r="M3383">
        <v>83.053777477110899</v>
      </c>
      <c r="N3383">
        <v>3.3754584720618399</v>
      </c>
      <c r="O3383">
        <v>11.3387978142076</v>
      </c>
      <c r="P3383">
        <v>42.135922330097003</v>
      </c>
      <c r="Q3383">
        <v>0.156381006065134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Row],[Ticker]],[1]!Table2[[Symbol]:[Industry]],2,FALSE),"-")</f>
        <v>-</v>
      </c>
      <c r="D3384" t="s">
        <v>1435</v>
      </c>
      <c r="E3384">
        <v>52.725110999999998</v>
      </c>
      <c r="F3384">
        <v>32.909999999999997</v>
      </c>
      <c r="G3384">
        <v>12.9025640661928</v>
      </c>
      <c r="H3384">
        <v>-1.8133399422783301</v>
      </c>
      <c r="I3384">
        <v>15.284244349931599</v>
      </c>
      <c r="J3384">
        <v>11.509990632457701</v>
      </c>
      <c r="K3384">
        <v>28.89267167621</v>
      </c>
      <c r="L3384">
        <v>25.236148553537099</v>
      </c>
      <c r="M3384">
        <v>70.240894884988094</v>
      </c>
      <c r="N3384">
        <v>0.36596093772801003</v>
      </c>
      <c r="O3384">
        <v>11.8201154664235</v>
      </c>
      <c r="P3384">
        <v>71.406249999999901</v>
      </c>
      <c r="Q3384">
        <v>6.0253346644339997E-2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Row],[Ticker]],[1]!Table2[[Symbol]:[Industry]],2,FALSE),"-")</f>
        <v>-</v>
      </c>
      <c r="D3385" t="s">
        <v>924</v>
      </c>
      <c r="E3385">
        <v>52.560899999999997</v>
      </c>
      <c r="F3385">
        <v>170.1</v>
      </c>
      <c r="G3385">
        <v>493.36149724418999</v>
      </c>
      <c r="H3385">
        <v>-21.1229871172104</v>
      </c>
      <c r="I3385">
        <v>285.10673236271901</v>
      </c>
      <c r="J3385">
        <v>-2.2921123998474</v>
      </c>
      <c r="K3385">
        <v>176.96718531865099</v>
      </c>
      <c r="L3385">
        <v>114.06177030759299</v>
      </c>
      <c r="M3385">
        <v>40.560619609321598</v>
      </c>
      <c r="N3385">
        <v>0.33655601915224997</v>
      </c>
      <c r="O3385">
        <v>38.624338624338598</v>
      </c>
      <c r="P3385">
        <v>519.67213114754099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Row],[Ticker]],[1]!Table2[[Symbol]:[Industry]],2,FALSE),"-")</f>
        <v>-</v>
      </c>
      <c r="D3386" t="s">
        <v>413</v>
      </c>
      <c r="E3386">
        <v>52.552408049999997</v>
      </c>
      <c r="F3386">
        <v>0.9</v>
      </c>
      <c r="G3386">
        <v>-45.953491046207397</v>
      </c>
      <c r="H3386">
        <v>-5.6063006048041997</v>
      </c>
      <c r="I3386">
        <v>-8.9638890671362592</v>
      </c>
      <c r="J3386">
        <v>-1.07866963457085</v>
      </c>
      <c r="K3386">
        <v>0.88231053552499195</v>
      </c>
      <c r="L3386">
        <v>0.86464492707274598</v>
      </c>
      <c r="M3386">
        <v>44.968726694609998</v>
      </c>
      <c r="N3386">
        <v>0.51596592619528103</v>
      </c>
      <c r="O3386">
        <v>50</v>
      </c>
      <c r="P3386">
        <v>36.363636363636303</v>
      </c>
      <c r="Q3386">
        <v>8.9908758181906995E-2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Row],[Ticker]],[1]!Table2[[Symbol]:[Industry]],2,FALSE),"-")</f>
        <v>-</v>
      </c>
      <c r="E3387">
        <v>52.353664000000002</v>
      </c>
      <c r="F3387">
        <v>36.1</v>
      </c>
      <c r="G3387">
        <v>-24.620493058279799</v>
      </c>
      <c r="H3387">
        <v>-4.8937056129018703</v>
      </c>
      <c r="I3387">
        <v>-3.3576688149835201</v>
      </c>
      <c r="J3387">
        <v>-4.2250571629808604</v>
      </c>
      <c r="K3387">
        <v>34.448995695339399</v>
      </c>
      <c r="L3387">
        <v>32.986103370954197</v>
      </c>
      <c r="M3387">
        <v>62.361503789269001</v>
      </c>
      <c r="N3387">
        <v>1.15985102156947</v>
      </c>
      <c r="O3387">
        <v>26.648199445983298</v>
      </c>
      <c r="P3387">
        <v>33.604737231680197</v>
      </c>
      <c r="Q3387">
        <v>0.116441062157032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Row],[Ticker]],[1]!Table2[[Symbol]:[Industry]],2,FALSE),"-")</f>
        <v>-</v>
      </c>
      <c r="D3388" t="s">
        <v>400</v>
      </c>
      <c r="E3388">
        <v>52.32546</v>
      </c>
      <c r="F3388">
        <v>138</v>
      </c>
      <c r="G3388">
        <v>-28.388830451430501</v>
      </c>
      <c r="H3388">
        <v>4.9009457720073799</v>
      </c>
      <c r="I3388">
        <v>-33.189437274584897</v>
      </c>
      <c r="J3388">
        <v>-2.8481208990693498</v>
      </c>
      <c r="K3388">
        <v>135.244661995228</v>
      </c>
      <c r="L3388">
        <v>138.71791231875301</v>
      </c>
      <c r="M3388">
        <v>48.633346698423203</v>
      </c>
      <c r="N3388">
        <v>0.64103152669763097</v>
      </c>
      <c r="O3388">
        <v>81.159420289855007</v>
      </c>
      <c r="P3388">
        <v>30.8056872037914</v>
      </c>
      <c r="Q3388">
        <v>3.7320225924679998E-2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Row],[Ticker]],[1]!Table2[[Symbol]:[Industry]],2,FALSE),"-")</f>
        <v>-</v>
      </c>
      <c r="E3389">
        <v>52.056209500000001</v>
      </c>
      <c r="F3389">
        <v>194.45</v>
      </c>
      <c r="G3389">
        <v>-23.154135229610201</v>
      </c>
      <c r="H3389">
        <v>20.325227058744598</v>
      </c>
      <c r="I3389">
        <v>-45.150901506520597</v>
      </c>
      <c r="J3389">
        <v>11.4608679575732</v>
      </c>
      <c r="K3389">
        <v>163.76023174039901</v>
      </c>
      <c r="L3389">
        <v>199.26559130724101</v>
      </c>
      <c r="M3389">
        <v>89.612011296514495</v>
      </c>
      <c r="N3389">
        <v>0.93452661328308995</v>
      </c>
      <c r="O3389">
        <v>69.195165852404202</v>
      </c>
      <c r="P3389">
        <v>56.373140329714502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Row],[Ticker]],[1]!Table2[[Symbol]:[Industry]],2,FALSE),"-")</f>
        <v>-</v>
      </c>
      <c r="D3390" t="s">
        <v>1448</v>
      </c>
      <c r="E3390">
        <v>51.98956776</v>
      </c>
      <c r="F3390">
        <v>9.8800000000000008</v>
      </c>
      <c r="G3390">
        <v>-85.685633903350194</v>
      </c>
      <c r="H3390">
        <v>-6.7301567174850101</v>
      </c>
      <c r="I3390">
        <v>-56.591525027180602</v>
      </c>
      <c r="J3390">
        <v>0.47538676506347899</v>
      </c>
      <c r="K3390">
        <v>10.200581566705299</v>
      </c>
      <c r="L3390">
        <v>14.4573138708391</v>
      </c>
      <c r="M3390">
        <v>48.823796301626302</v>
      </c>
      <c r="N3390">
        <v>0.55531557007403398</v>
      </c>
      <c r="O3390">
        <v>158.09716599190199</v>
      </c>
      <c r="P3390">
        <v>10.391061452513901</v>
      </c>
      <c r="Q3390">
        <v>0.20893793235505101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Row],[Ticker]],[1]!Table2[[Symbol]:[Industry]],2,FALSE),"-")</f>
        <v>-</v>
      </c>
      <c r="E3391">
        <v>51.855944921999999</v>
      </c>
      <c r="F3391">
        <v>48.03</v>
      </c>
      <c r="G3391">
        <v>12.866416227046701</v>
      </c>
      <c r="H3391">
        <v>-8.1254568682566308</v>
      </c>
      <c r="I3391">
        <v>-22.480857392928101</v>
      </c>
      <c r="J3391">
        <v>-14.373797986904099</v>
      </c>
      <c r="K3391">
        <v>50.695766270679201</v>
      </c>
      <c r="L3391">
        <v>50.616753040613702</v>
      </c>
      <c r="M3391">
        <v>43.892777586075802</v>
      </c>
      <c r="N3391">
        <v>0.84874118438045398</v>
      </c>
      <c r="O3391">
        <v>47.158026233603998</v>
      </c>
      <c r="P3391">
        <v>47.286108555657698</v>
      </c>
      <c r="Q3391">
        <v>0.12717705854856701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Row],[Ticker]],[1]!Table2[[Symbol]:[Industry]],2,FALSE),"-")</f>
        <v>-</v>
      </c>
      <c r="D3392" t="s">
        <v>303</v>
      </c>
      <c r="E3392">
        <v>51.7197824</v>
      </c>
      <c r="F3392">
        <v>17.66</v>
      </c>
      <c r="G3392">
        <v>52.978706198172503</v>
      </c>
      <c r="H3392">
        <v>-0.63310227246351303</v>
      </c>
      <c r="I3392">
        <v>-3.4266836486912799</v>
      </c>
      <c r="J3392">
        <v>11.0523280356641</v>
      </c>
      <c r="K3392">
        <v>16.1898893314779</v>
      </c>
      <c r="L3392">
        <v>14.9740963201927</v>
      </c>
      <c r="M3392">
        <v>67.448440359851304</v>
      </c>
      <c r="N3392">
        <v>1.17559390297</v>
      </c>
      <c r="O3392">
        <v>14.9490373725934</v>
      </c>
      <c r="P3392">
        <v>89.892473118279497</v>
      </c>
      <c r="Q3392">
        <v>6.6669858123048001E-2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Row],[Ticker]],[1]!Table2[[Symbol]:[Industry]],2,FALSE),"-")</f>
        <v>-</v>
      </c>
      <c r="E3393">
        <v>51.424999999999997</v>
      </c>
      <c r="F3393">
        <v>41.14</v>
      </c>
      <c r="G3393">
        <v>4.4047874003063399</v>
      </c>
      <c r="H3393">
        <v>-15.7266155254851</v>
      </c>
      <c r="I3393">
        <v>-26.163336209649199</v>
      </c>
      <c r="J3393">
        <v>-4.2274048049932897</v>
      </c>
      <c r="K3393">
        <v>44.508908724284701</v>
      </c>
      <c r="L3393">
        <v>43.126483795914098</v>
      </c>
      <c r="M3393">
        <v>36.250432929557</v>
      </c>
      <c r="N3393">
        <v>0.26134524119129299</v>
      </c>
      <c r="O3393">
        <v>64.438502673796805</v>
      </c>
      <c r="P3393">
        <v>54.661654135338303</v>
      </c>
      <c r="Q3393">
        <v>8.5888908257921004E-2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Row],[Ticker]],[1]!Table2[[Symbol]:[Industry]],2,FALSE),"-")</f>
        <v>-</v>
      </c>
      <c r="D3394" t="s">
        <v>804</v>
      </c>
      <c r="E3394">
        <v>51.2917506</v>
      </c>
      <c r="F3394">
        <v>23.63</v>
      </c>
      <c r="G3394">
        <v>86.764208296830006</v>
      </c>
      <c r="H3394">
        <v>9.8546494757110796</v>
      </c>
      <c r="I3394">
        <v>-13.776952016867</v>
      </c>
      <c r="J3394">
        <v>4.4208285417283699</v>
      </c>
      <c r="K3394">
        <v>21.1745069324657</v>
      </c>
      <c r="L3394">
        <v>18.251189234358002</v>
      </c>
      <c r="M3394">
        <v>58.328331852842901</v>
      </c>
      <c r="N3394">
        <v>2.10909653846997</v>
      </c>
      <c r="O3394">
        <v>11.8493440541684</v>
      </c>
      <c r="P3394">
        <v>122.924528301886</v>
      </c>
      <c r="Q3394">
        <v>8.5777345170152994E-2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Row],[Ticker]],[1]!Table2[[Symbol]:[Industry]],2,FALSE),"-")</f>
        <v>-</v>
      </c>
      <c r="D3395" t="s">
        <v>628</v>
      </c>
      <c r="E3395">
        <v>51.24756</v>
      </c>
      <c r="F3395">
        <v>3.38</v>
      </c>
      <c r="G3395">
        <v>88.975990300471295</v>
      </c>
      <c r="H3395">
        <v>-19.521496472216999</v>
      </c>
      <c r="I3395">
        <v>-45.298916905432002</v>
      </c>
      <c r="J3395">
        <v>-15.2791882171119</v>
      </c>
      <c r="K3395">
        <v>3.9467988874365401</v>
      </c>
      <c r="L3395">
        <v>3.7792215430987199</v>
      </c>
      <c r="M3395">
        <v>18.709301034108201</v>
      </c>
      <c r="N3395">
        <v>1.79454411123753</v>
      </c>
      <c r="O3395">
        <v>126.33136094674499</v>
      </c>
      <c r="P3395">
        <v>123.841059602649</v>
      </c>
      <c r="Q3395">
        <v>6.6722721934655005E-2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Row],[Ticker]],[1]!Table2[[Symbol]:[Industry]],2,FALSE),"-")</f>
        <v>-</v>
      </c>
      <c r="E3396">
        <v>51.200800000000001</v>
      </c>
      <c r="F3396">
        <v>82</v>
      </c>
      <c r="G3396">
        <v>-2.0682096609260099</v>
      </c>
      <c r="H3396">
        <v>0.76155183261343995</v>
      </c>
      <c r="I3396">
        <v>-35.657444326033598</v>
      </c>
      <c r="J3396">
        <v>3.9998598906982301</v>
      </c>
      <c r="K3396">
        <v>86.106502723453602</v>
      </c>
      <c r="L3396">
        <v>88.763330413476496</v>
      </c>
      <c r="M3396">
        <v>48.266770685264497</v>
      </c>
      <c r="N3396">
        <v>1.2822966507177</v>
      </c>
      <c r="O3396">
        <v>63.792682926829201</v>
      </c>
      <c r="P3396">
        <v>32.815030774214399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Row],[Ticker]],[1]!Table2[[Symbol]:[Industry]],2,FALSE),"-")</f>
        <v>-</v>
      </c>
      <c r="D3397" t="s">
        <v>130</v>
      </c>
      <c r="E3397">
        <v>51.014003039999999</v>
      </c>
      <c r="F3397">
        <v>25.1</v>
      </c>
      <c r="G3397">
        <v>133.52373462667001</v>
      </c>
      <c r="H3397">
        <v>21.3015201933623</v>
      </c>
      <c r="I3397">
        <v>82.947296210757401</v>
      </c>
      <c r="J3397">
        <v>7.9095916830773696</v>
      </c>
      <c r="K3397">
        <v>21.871317438300402</v>
      </c>
      <c r="L3397">
        <v>16.480205395212501</v>
      </c>
      <c r="M3397">
        <v>65.515420581673695</v>
      </c>
      <c r="N3397">
        <v>0.57127704804606105</v>
      </c>
      <c r="O3397">
        <v>13.8645418326693</v>
      </c>
      <c r="P3397">
        <v>177.654867256637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Row],[Ticker]],[1]!Table2[[Symbol]:[Industry]],2,FALSE),"-")</f>
        <v>-</v>
      </c>
      <c r="D3398" t="s">
        <v>916</v>
      </c>
      <c r="E3398">
        <v>50.911259999999999</v>
      </c>
      <c r="F3398">
        <v>9.69</v>
      </c>
      <c r="G3398">
        <v>81.629280259739801</v>
      </c>
      <c r="H3398">
        <v>13.907279897106299</v>
      </c>
      <c r="I3398">
        <v>75.153757991687201</v>
      </c>
      <c r="J3398">
        <v>-2.3033773747692101</v>
      </c>
      <c r="K3398">
        <v>8.2981197625252801</v>
      </c>
      <c r="L3398">
        <v>6.19352279265701</v>
      </c>
      <c r="M3398">
        <v>38.259920290021697</v>
      </c>
      <c r="N3398">
        <v>1.1922576113491099</v>
      </c>
      <c r="O3398">
        <v>21.981424148606798</v>
      </c>
      <c r="P3398">
        <v>142.25</v>
      </c>
      <c r="Q3398">
        <v>4.5774542581759996E-3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Row],[Ticker]],[1]!Table2[[Symbol]:[Industry]],2,FALSE),"-")</f>
        <v>-</v>
      </c>
      <c r="D3399" t="s">
        <v>1435</v>
      </c>
      <c r="E3399">
        <v>50.9</v>
      </c>
      <c r="F3399">
        <v>20.36</v>
      </c>
      <c r="G3399">
        <v>-22.5918361448173</v>
      </c>
      <c r="H3399">
        <v>-2.1597492842823698</v>
      </c>
      <c r="I3399">
        <v>-38.819356272689099</v>
      </c>
      <c r="J3399">
        <v>-0.78069651273784202</v>
      </c>
      <c r="K3399">
        <v>20.6908767421614</v>
      </c>
      <c r="L3399">
        <v>20.9019502748395</v>
      </c>
      <c r="M3399">
        <v>44.951603793820297</v>
      </c>
      <c r="N3399">
        <v>1.0575525576232301</v>
      </c>
      <c r="O3399">
        <v>36.542239685658103</v>
      </c>
      <c r="P3399">
        <v>18.648018648018599</v>
      </c>
      <c r="Q3399">
        <v>1.4321437061016001E-2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Row],[Ticker]],[1]!Table2[[Symbol]:[Industry]],2,FALSE),"-")</f>
        <v>-</v>
      </c>
      <c r="D3400" t="s">
        <v>46</v>
      </c>
      <c r="E3400">
        <v>50.8822665</v>
      </c>
      <c r="F3400">
        <v>84.5</v>
      </c>
      <c r="G3400">
        <v>92.035619326623902</v>
      </c>
      <c r="H3400">
        <v>18.237878817363701</v>
      </c>
      <c r="I3400">
        <v>176.53306833651399</v>
      </c>
      <c r="J3400">
        <v>-2.6147577742489299</v>
      </c>
      <c r="K3400">
        <v>71.323214081663394</v>
      </c>
      <c r="L3400">
        <v>46.993914029827799</v>
      </c>
      <c r="M3400">
        <v>41.2456458168624</v>
      </c>
      <c r="N3400">
        <v>0.61415289256198302</v>
      </c>
      <c r="O3400">
        <v>15.1479289940828</v>
      </c>
      <c r="P3400">
        <v>224.37619961612199</v>
      </c>
      <c r="Q3400">
        <v>0.158706371853225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Row],[Ticker]],[1]!Table2[[Symbol]:[Industry]],2,FALSE),"-")</f>
        <v>-</v>
      </c>
      <c r="D3401" t="s">
        <v>258</v>
      </c>
      <c r="E3401">
        <v>50.815293150000002</v>
      </c>
      <c r="F3401">
        <v>2.35</v>
      </c>
      <c r="G3401">
        <v>155.689366096649</v>
      </c>
      <c r="H3401">
        <v>-24.485019140273302</v>
      </c>
      <c r="I3401">
        <v>-73.253321654330406</v>
      </c>
      <c r="J3401">
        <v>2.4488976505088398</v>
      </c>
      <c r="K3401">
        <v>2.3164702091003799</v>
      </c>
      <c r="L3401">
        <v>2.40839526183446</v>
      </c>
      <c r="M3401">
        <v>58.859761938934703</v>
      </c>
      <c r="N3401">
        <v>0.73617810760667901</v>
      </c>
      <c r="O3401">
        <v>159.57446808510599</v>
      </c>
      <c r="P3401">
        <v>198.72881355932199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Row],[Ticker]],[1]!Table2[[Symbol]:[Industry]],2,FALSE),"-")</f>
        <v>-</v>
      </c>
      <c r="D3402" t="s">
        <v>68</v>
      </c>
      <c r="E3402">
        <v>50.675735000000003</v>
      </c>
      <c r="F3402">
        <v>119.9</v>
      </c>
      <c r="G3402">
        <v>101.37641509019301</v>
      </c>
      <c r="H3402">
        <v>-21.262380650475901</v>
      </c>
      <c r="I3402">
        <v>-53.010244071231703</v>
      </c>
      <c r="J3402">
        <v>0.56350841210157299</v>
      </c>
      <c r="K3402">
        <v>134.28143306613799</v>
      </c>
      <c r="L3402">
        <v>114.17400375533001</v>
      </c>
      <c r="M3402">
        <v>34.537580646623603</v>
      </c>
      <c r="N3402">
        <v>0.77105962139002304</v>
      </c>
      <c r="O3402">
        <v>64.929107589658003</v>
      </c>
      <c r="P3402">
        <v>127.687048993543</v>
      </c>
      <c r="Q3402">
        <v>0.283544991367642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Row],[Ticker]],[1]!Table2[[Symbol]:[Industry]],2,FALSE),"-")</f>
        <v>-</v>
      </c>
      <c r="D3403" t="s">
        <v>400</v>
      </c>
      <c r="E3403">
        <v>50.537856419999997</v>
      </c>
      <c r="F3403">
        <v>34.200000000000003</v>
      </c>
      <c r="G3403">
        <v>-67.089854682571001</v>
      </c>
      <c r="H3403">
        <v>-1.7807359096742801</v>
      </c>
      <c r="I3403">
        <v>-55.6254627875335</v>
      </c>
      <c r="J3403">
        <v>-5.2108611287275099</v>
      </c>
      <c r="K3403">
        <v>34.685354686495899</v>
      </c>
      <c r="M3403">
        <v>49.376822985146802</v>
      </c>
      <c r="N3403">
        <v>0.96098920236851204</v>
      </c>
      <c r="O3403">
        <v>79.532163742690003</v>
      </c>
      <c r="P3403">
        <v>13.621262458471699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Row],[Ticker]],[1]!Table2[[Symbol]:[Industry]],2,FALSE),"-")</f>
        <v>-</v>
      </c>
      <c r="D3404" t="s">
        <v>413</v>
      </c>
      <c r="E3404">
        <v>50.463403374999999</v>
      </c>
      <c r="F3404">
        <v>164.15</v>
      </c>
      <c r="G3404">
        <v>-26.310633903350201</v>
      </c>
      <c r="H3404">
        <v>194.32761243867401</v>
      </c>
      <c r="I3404">
        <v>184.69755361212501</v>
      </c>
      <c r="J3404">
        <v>-6.1478979898762702</v>
      </c>
      <c r="M3404">
        <v>71.998000655146797</v>
      </c>
      <c r="N3404">
        <v>0.99731570455616303</v>
      </c>
      <c r="O3404">
        <v>10.508681084374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Row],[Ticker]],[1]!Table2[[Symbol]:[Industry]],2,FALSE),"-")</f>
        <v>-</v>
      </c>
      <c r="D3405" t="s">
        <v>77</v>
      </c>
      <c r="E3405">
        <v>50.436809400000001</v>
      </c>
      <c r="F3405">
        <v>16.079999999999998</v>
      </c>
      <c r="G3405">
        <v>-20.521160219139698</v>
      </c>
      <c r="H3405">
        <v>-6.8073875613259398</v>
      </c>
      <c r="I3405">
        <v>-20.8111542890145</v>
      </c>
      <c r="J3405">
        <v>-3.16318762577498</v>
      </c>
      <c r="K3405">
        <v>15.976653864994599</v>
      </c>
      <c r="L3405">
        <v>16.704163065652999</v>
      </c>
      <c r="M3405">
        <v>62.595946521541798</v>
      </c>
      <c r="N3405">
        <v>1.0056381553292699</v>
      </c>
      <c r="O3405">
        <v>30.597014925373099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Row],[Ticker]],[1]!Table2[[Symbol]:[Industry]],2,FALSE),"-")</f>
        <v>-</v>
      </c>
      <c r="D3406" t="s">
        <v>628</v>
      </c>
      <c r="E3406">
        <v>50.290533666000002</v>
      </c>
      <c r="F3406">
        <v>0.81</v>
      </c>
      <c r="G3406">
        <v>-52.436760029476297</v>
      </c>
      <c r="H3406">
        <v>7.3784232494848601</v>
      </c>
      <c r="I3406">
        <v>-67.477820955681096</v>
      </c>
      <c r="J3406">
        <v>-0.96769723895427995</v>
      </c>
      <c r="K3406">
        <v>0.85479236097209998</v>
      </c>
      <c r="L3406">
        <v>1.1146041911653499</v>
      </c>
      <c r="M3406">
        <v>44.1764378622184</v>
      </c>
      <c r="N3406">
        <v>0.45922030842614803</v>
      </c>
      <c r="O3406">
        <v>146.913580246913</v>
      </c>
      <c r="P3406">
        <v>10.958904109589</v>
      </c>
      <c r="Q3406">
        <v>5.1029892615376E-2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Row],[Ticker]],[1]!Table2[[Symbol]:[Industry]],2,FALSE),"-")</f>
        <v>-</v>
      </c>
      <c r="D3407" t="s">
        <v>471</v>
      </c>
      <c r="E3407">
        <v>50.242080000000001</v>
      </c>
      <c r="F3407">
        <v>114</v>
      </c>
      <c r="G3407">
        <v>37.247472265946698</v>
      </c>
      <c r="H3407">
        <v>-3.4323875613259398</v>
      </c>
      <c r="I3407">
        <v>-28.285877543620199</v>
      </c>
      <c r="J3407">
        <v>-2.20226514018883</v>
      </c>
      <c r="K3407">
        <v>102.79279515579699</v>
      </c>
      <c r="L3407">
        <v>66.989262896745203</v>
      </c>
      <c r="M3407">
        <v>3.5650856562572399</v>
      </c>
      <c r="N3407">
        <v>0.66666666666666596</v>
      </c>
      <c r="O3407">
        <v>21.578947368421002</v>
      </c>
      <c r="P3407">
        <v>63.558106169296899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Row],[Ticker]],[1]!Table2[[Symbol]:[Industry]],2,FALSE),"-")</f>
        <v>-</v>
      </c>
      <c r="D3408" t="s">
        <v>413</v>
      </c>
      <c r="E3408">
        <v>50.207500000000003</v>
      </c>
      <c r="F3408">
        <v>13.3</v>
      </c>
      <c r="G3408">
        <v>-95.016516256291396</v>
      </c>
      <c r="H3408">
        <v>4.9541939083226199</v>
      </c>
      <c r="I3408">
        <v>-32.747476576213899</v>
      </c>
      <c r="J3408">
        <v>-9.8264993130955691</v>
      </c>
      <c r="K3408">
        <v>13.3217920642407</v>
      </c>
      <c r="L3408">
        <v>17.929798655269298</v>
      </c>
      <c r="M3408">
        <v>30.944539955085901</v>
      </c>
      <c r="N3408">
        <v>0.59860166280624805</v>
      </c>
      <c r="O3408">
        <v>230.75187969924801</v>
      </c>
      <c r="P3408">
        <v>60.240963855421597</v>
      </c>
      <c r="Q3408">
        <v>1.9843690184037002E-2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Row],[Ticker]],[1]!Table2[[Symbol]:[Industry]],2,FALSE),"-")</f>
        <v>-</v>
      </c>
      <c r="D3409" t="s">
        <v>225</v>
      </c>
      <c r="E3409">
        <v>50.084930999999997</v>
      </c>
      <c r="F3409">
        <v>33.409999999999997</v>
      </c>
      <c r="G3409">
        <v>18.635136161725601</v>
      </c>
      <c r="H3409">
        <v>16.6185585813232</v>
      </c>
      <c r="I3409">
        <v>-14.3045628027755</v>
      </c>
      <c r="J3409">
        <v>12.1478215149238</v>
      </c>
      <c r="K3409">
        <v>28.9404980503726</v>
      </c>
      <c r="L3409">
        <v>28.320273777700201</v>
      </c>
      <c r="M3409">
        <v>79.888606686193299</v>
      </c>
      <c r="N3409">
        <v>2.02196577985432</v>
      </c>
      <c r="O3409">
        <v>6.2556120921879597</v>
      </c>
      <c r="P3409">
        <v>47.051056338028097</v>
      </c>
      <c r="Q3409">
        <v>1.8539536318174999E-2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Row],[Ticker]],[1]!Table2[[Symbol]:[Industry]],2,FALSE),"-")</f>
        <v>-</v>
      </c>
      <c r="D3410" t="s">
        <v>133</v>
      </c>
      <c r="E3410">
        <v>49.985993219999997</v>
      </c>
      <c r="F3410">
        <v>167.1</v>
      </c>
      <c r="G3410">
        <v>63.188118648248697</v>
      </c>
      <c r="H3410">
        <v>-2.03844816738654</v>
      </c>
      <c r="I3410">
        <v>-1.0179041336533401</v>
      </c>
      <c r="J3410">
        <v>5.3515760684257501</v>
      </c>
      <c r="K3410">
        <v>161.040552994585</v>
      </c>
      <c r="L3410">
        <v>142.42524149093401</v>
      </c>
      <c r="M3410">
        <v>57.930583598250301</v>
      </c>
      <c r="N3410">
        <v>1.1461897125940499</v>
      </c>
      <c r="O3410">
        <v>13.6445242369838</v>
      </c>
      <c r="P3410">
        <v>102.422774076317</v>
      </c>
      <c r="Q3410">
        <v>6.2510779870659006E-2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Row],[Ticker]],[1]!Table2[[Symbol]:[Industry]],2,FALSE),"-")</f>
        <v>-</v>
      </c>
      <c r="E3411">
        <v>49.975200000000001</v>
      </c>
      <c r="F3411">
        <v>69.41</v>
      </c>
      <c r="G3411">
        <v>-50.995963764461301</v>
      </c>
      <c r="H3411">
        <v>-9.0316152540579804</v>
      </c>
      <c r="I3411">
        <v>-28.654760572822799</v>
      </c>
      <c r="J3411">
        <v>-3.8086035711219601E-2</v>
      </c>
      <c r="K3411">
        <v>71.234515747838898</v>
      </c>
      <c r="L3411">
        <v>77.908963836429194</v>
      </c>
      <c r="M3411">
        <v>47.381721342487502</v>
      </c>
      <c r="N3411">
        <v>0.89326689071734799</v>
      </c>
      <c r="O3411">
        <v>40.181530038899297</v>
      </c>
      <c r="P3411">
        <v>5.9694656488549596</v>
      </c>
      <c r="Q3411">
        <v>9.8382880050590996E-2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Row],[Ticker]],[1]!Table2[[Symbol]:[Industry]],2,FALSE),"-")</f>
        <v>-</v>
      </c>
      <c r="D3412" t="s">
        <v>628</v>
      </c>
      <c r="E3412">
        <v>49.94</v>
      </c>
      <c r="F3412">
        <v>9.08</v>
      </c>
      <c r="G3412">
        <v>12.604094778820199</v>
      </c>
      <c r="H3412">
        <v>-3.6551047105464298</v>
      </c>
      <c r="I3412">
        <v>-4.7856359477066697</v>
      </c>
      <c r="J3412">
        <v>0.31489733120705199</v>
      </c>
      <c r="K3412">
        <v>8.3151172841646499</v>
      </c>
      <c r="L3412">
        <v>8.1227492860152299</v>
      </c>
      <c r="M3412">
        <v>69.490068015774895</v>
      </c>
      <c r="N3412">
        <v>0.63129395568739</v>
      </c>
      <c r="O3412">
        <v>29.074889867841399</v>
      </c>
      <c r="P3412">
        <v>41.874999999999901</v>
      </c>
      <c r="Q3412">
        <v>-2.7957837925375002E-2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Row],[Ticker]],[1]!Table2[[Symbol]:[Industry]],2,FALSE),"-")</f>
        <v>-</v>
      </c>
      <c r="D3413" t="s">
        <v>133</v>
      </c>
      <c r="E3413">
        <v>49.926011825000003</v>
      </c>
      <c r="F3413">
        <v>15.13</v>
      </c>
      <c r="G3413">
        <v>34.618616360641298</v>
      </c>
      <c r="H3413">
        <v>-2.8108405999999801</v>
      </c>
      <c r="I3413">
        <v>-1.9357942471187</v>
      </c>
      <c r="J3413">
        <v>-2.40774459224362</v>
      </c>
      <c r="K3413">
        <v>14.9506599887421</v>
      </c>
      <c r="L3413">
        <v>14.1111761881461</v>
      </c>
      <c r="M3413">
        <v>61.844311830188197</v>
      </c>
      <c r="N3413">
        <v>0.54562519669405196</v>
      </c>
      <c r="O3413">
        <v>31.196298744216701</v>
      </c>
      <c r="P3413">
        <v>75.930232558139494</v>
      </c>
      <c r="Q3413">
        <v>4.8345816069584997E-2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Row],[Ticker]],[1]!Table2[[Symbol]:[Industry]],2,FALSE),"-")</f>
        <v>-</v>
      </c>
      <c r="D3414" t="s">
        <v>513</v>
      </c>
      <c r="E3414">
        <v>49.887</v>
      </c>
      <c r="F3414">
        <v>3.45</v>
      </c>
      <c r="G3414">
        <v>320.622810011225</v>
      </c>
      <c r="H3414">
        <v>-37.080780756032901</v>
      </c>
      <c r="I3414">
        <v>-6.2455920851447404</v>
      </c>
      <c r="J3414">
        <v>-7.3374002753239802</v>
      </c>
      <c r="K3414">
        <v>4.6815809186613704</v>
      </c>
      <c r="L3414">
        <v>3.8762884225716001</v>
      </c>
      <c r="M3414">
        <v>23.5655758618589</v>
      </c>
      <c r="N3414">
        <v>3.6249127592533501</v>
      </c>
      <c r="O3414">
        <v>139.42028985507201</v>
      </c>
      <c r="P3414">
        <v>370.07562871274098</v>
      </c>
      <c r="Q3414">
        <v>0.118429534362588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Row],[Ticker]],[1]!Table2[[Symbol]:[Industry]],2,FALSE),"-")</f>
        <v>-</v>
      </c>
      <c r="E3415">
        <v>49.798848</v>
      </c>
      <c r="F3415">
        <v>187</v>
      </c>
      <c r="G3415">
        <v>114.04926326888599</v>
      </c>
      <c r="H3415">
        <v>55.163357119525102</v>
      </c>
      <c r="I3415">
        <v>166.103277222456</v>
      </c>
      <c r="J3415">
        <v>-1.4725354104591</v>
      </c>
      <c r="K3415">
        <v>140.048699401368</v>
      </c>
      <c r="L3415">
        <v>96.834718629871702</v>
      </c>
      <c r="M3415">
        <v>87.908595789408096</v>
      </c>
      <c r="N3415">
        <v>0.95797040169133096</v>
      </c>
      <c r="O3415">
        <v>5.2139037433155098</v>
      </c>
      <c r="P3415">
        <v>274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Row],[Ticker]],[1]!Table2[[Symbol]:[Industry]],2,FALSE),"-")</f>
        <v>-</v>
      </c>
      <c r="D3416" t="s">
        <v>60</v>
      </c>
      <c r="E3416">
        <v>49.791561887999997</v>
      </c>
      <c r="F3416">
        <v>19.920000000000002</v>
      </c>
      <c r="G3416">
        <v>-45.988053258188899</v>
      </c>
      <c r="H3416">
        <v>-21.032387561325901</v>
      </c>
      <c r="I3416">
        <v>-27.973149989123801</v>
      </c>
      <c r="J3416">
        <v>-1.71446026214004</v>
      </c>
      <c r="K3416">
        <v>22.3226086756314</v>
      </c>
      <c r="L3416">
        <v>22.379748356888602</v>
      </c>
      <c r="M3416">
        <v>35.404462259584697</v>
      </c>
      <c r="N3416">
        <v>0.91465024197096301</v>
      </c>
      <c r="O3416">
        <v>35.2911646586345</v>
      </c>
      <c r="P3416">
        <v>24.112149532710198</v>
      </c>
      <c r="Q3416">
        <v>6.0401200726361001E-2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Row],[Ticker]],[1]!Table2[[Symbol]:[Industry]],2,FALSE),"-")</f>
        <v>-</v>
      </c>
      <c r="D3417" t="s">
        <v>60</v>
      </c>
      <c r="E3417">
        <v>49.755600000000001</v>
      </c>
      <c r="F3417">
        <v>40.65</v>
      </c>
      <c r="G3417">
        <v>58.378143924909601</v>
      </c>
      <c r="H3417">
        <v>4.4623492807793097</v>
      </c>
      <c r="I3417">
        <v>-19.468485086679699</v>
      </c>
      <c r="J3417">
        <v>5.5506914958164204</v>
      </c>
      <c r="K3417">
        <v>38.006432431675499</v>
      </c>
      <c r="L3417">
        <v>34.065536256738397</v>
      </c>
      <c r="M3417">
        <v>66.9166943884631</v>
      </c>
      <c r="N3417">
        <v>1.6154427885085201</v>
      </c>
      <c r="O3417">
        <v>24.6986469864698</v>
      </c>
      <c r="P3417">
        <v>93.571428571428498</v>
      </c>
      <c r="Q3417">
        <v>2.8388669712654999E-2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Row],[Ticker]],[1]!Table2[[Symbol]:[Industry]],2,FALSE),"-")</f>
        <v>-</v>
      </c>
      <c r="D3418" t="s">
        <v>60</v>
      </c>
      <c r="E3418">
        <v>49.75</v>
      </c>
      <c r="F3418">
        <v>3.98</v>
      </c>
      <c r="G3418">
        <v>-40.976157059439402</v>
      </c>
      <c r="H3418">
        <v>-3.4323875613259398</v>
      </c>
      <c r="I3418">
        <v>-33.787178871856497</v>
      </c>
      <c r="J3418">
        <v>-2.9430058809295798</v>
      </c>
      <c r="K3418">
        <v>4.0829947854703601</v>
      </c>
      <c r="L3418">
        <v>4.1696607248470601</v>
      </c>
      <c r="M3418">
        <v>35.927612319596101</v>
      </c>
      <c r="N3418">
        <v>0.83520610148306695</v>
      </c>
      <c r="O3418">
        <v>58.542713567839101</v>
      </c>
      <c r="P3418">
        <v>15.697674418604599</v>
      </c>
      <c r="Q3418">
        <v>7.6820764358937005E-2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Row],[Ticker]],[1]!Table2[[Symbol]:[Industry]],2,FALSE),"-")</f>
        <v>-</v>
      </c>
      <c r="E3419">
        <v>49.721899999999998</v>
      </c>
      <c r="F3419">
        <v>158.35</v>
      </c>
      <c r="G3419">
        <v>253.60779220029599</v>
      </c>
      <c r="H3419">
        <v>-2.8323875613259402</v>
      </c>
      <c r="I3419">
        <v>57.930626513236597</v>
      </c>
      <c r="J3419">
        <v>11.2563814763525</v>
      </c>
      <c r="K3419">
        <v>141.35903581963899</v>
      </c>
      <c r="L3419">
        <v>107.730122637286</v>
      </c>
      <c r="M3419">
        <v>71.707725808300097</v>
      </c>
      <c r="N3419">
        <v>0.93884290135418103</v>
      </c>
      <c r="O3419">
        <v>8.9043258604357405</v>
      </c>
      <c r="P3419">
        <v>294.39601494395998</v>
      </c>
      <c r="Q3419">
        <v>0.106347365017568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Row],[Ticker]],[1]!Table2[[Symbol]:[Industry]],2,FALSE),"-")</f>
        <v>-</v>
      </c>
      <c r="D3420" t="s">
        <v>68</v>
      </c>
      <c r="E3420">
        <v>49.657260000000001</v>
      </c>
      <c r="F3420">
        <v>24.51</v>
      </c>
      <c r="G3420">
        <v>90.400241428214699</v>
      </c>
      <c r="H3420">
        <v>-1.0572851862235699</v>
      </c>
      <c r="I3420">
        <v>50.426853069232699</v>
      </c>
      <c r="J3420">
        <v>-8.6393908886918194</v>
      </c>
      <c r="K3420">
        <v>24.6046938769123</v>
      </c>
      <c r="L3420">
        <v>19.618717423545501</v>
      </c>
      <c r="M3420">
        <v>30.118799898888099</v>
      </c>
      <c r="N3420">
        <v>0.710528187653234</v>
      </c>
      <c r="O3420">
        <v>20.359037127702901</v>
      </c>
      <c r="P3420">
        <v>158</v>
      </c>
      <c r="Q3420">
        <v>5.5450417595540001E-2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Row],[Ticker]],[1]!Table2[[Symbol]:[Industry]],2,FALSE),"-")</f>
        <v>-</v>
      </c>
      <c r="D3421" t="s">
        <v>1147</v>
      </c>
      <c r="E3421">
        <v>49.533000000000001</v>
      </c>
      <c r="F3421">
        <v>9.48</v>
      </c>
      <c r="G3421">
        <v>58.484687734076601</v>
      </c>
      <c r="H3421">
        <v>8.3250381812482992</v>
      </c>
      <c r="I3421">
        <v>5.00205129130799</v>
      </c>
      <c r="J3421">
        <v>-12.172354870996401</v>
      </c>
      <c r="K3421">
        <v>8.7514713293881901</v>
      </c>
      <c r="L3421">
        <v>7.7877017579339096</v>
      </c>
      <c r="M3421">
        <v>53.809024678775302</v>
      </c>
      <c r="N3421">
        <v>2.6989458454532702</v>
      </c>
      <c r="O3421">
        <v>14.451476793248901</v>
      </c>
      <c r="P3421">
        <v>98.326359832635902</v>
      </c>
      <c r="Q3421">
        <v>0.160128462641415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Row],[Ticker]],[1]!Table2[[Symbol]:[Industry]],2,FALSE),"-")</f>
        <v>-</v>
      </c>
      <c r="D3422" t="s">
        <v>1615</v>
      </c>
      <c r="E3422">
        <v>49.513899600000002</v>
      </c>
      <c r="F3422">
        <v>49.5</v>
      </c>
      <c r="G3422">
        <v>49.221280990266699</v>
      </c>
      <c r="H3422">
        <v>77.913766284827801</v>
      </c>
      <c r="I3422">
        <v>116.46216920664</v>
      </c>
      <c r="J3422">
        <v>18.850366438758499</v>
      </c>
      <c r="K3422">
        <v>31.024107365285801</v>
      </c>
      <c r="L3422">
        <v>25.176795436672599</v>
      </c>
      <c r="M3422">
        <v>96.841967762112006</v>
      </c>
      <c r="N3422">
        <v>1.5374331550802101</v>
      </c>
      <c r="O3422">
        <v>0</v>
      </c>
      <c r="P3422">
        <v>175.76601671309101</v>
      </c>
      <c r="Q3422">
        <v>0.208288189494505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Row],[Ticker]],[1]!Table2[[Symbol]:[Industry]],2,FALSE),"-")</f>
        <v>-</v>
      </c>
      <c r="E3423">
        <v>49.463803900000002</v>
      </c>
      <c r="F3423">
        <v>49.97</v>
      </c>
      <c r="G3423">
        <v>27.585270007952399</v>
      </c>
      <c r="H3423">
        <v>-4.9930118110258102</v>
      </c>
      <c r="I3423">
        <v>0.31854250424775499</v>
      </c>
      <c r="J3423">
        <v>-2.60712343978396</v>
      </c>
      <c r="K3423">
        <v>48.888563039536699</v>
      </c>
      <c r="L3423">
        <v>45.247088000871301</v>
      </c>
      <c r="M3423">
        <v>59.062541111554701</v>
      </c>
      <c r="N3423">
        <v>1.5259171549313</v>
      </c>
      <c r="O3423">
        <v>34.080448268961298</v>
      </c>
      <c r="P3423">
        <v>66.013289036544805</v>
      </c>
      <c r="Q3423">
        <v>8.8226091922427002E-2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Row],[Ticker]],[1]!Table2[[Symbol]:[Industry]],2,FALSE),"-")</f>
        <v>-</v>
      </c>
      <c r="E3424">
        <v>49.362818881000003</v>
      </c>
      <c r="F3424">
        <v>70.87</v>
      </c>
      <c r="G3424">
        <v>-12.9186339033502</v>
      </c>
      <c r="H3424">
        <v>24.003976075037698</v>
      </c>
      <c r="I3424">
        <v>-0.92565046354500902</v>
      </c>
      <c r="J3424">
        <v>6.9721896884715999</v>
      </c>
      <c r="K3424">
        <v>58.960016057179502</v>
      </c>
      <c r="L3424">
        <v>57.618592789973803</v>
      </c>
      <c r="M3424">
        <v>77.583047293441297</v>
      </c>
      <c r="N3424">
        <v>3.2337022991821698</v>
      </c>
      <c r="O3424">
        <v>21.348948779455299</v>
      </c>
      <c r="P3424">
        <v>84.942588726513506</v>
      </c>
      <c r="Q3424">
        <v>0.111994127561119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Row],[Ticker]],[1]!Table2[[Symbol]:[Industry]],2,FALSE),"-")</f>
        <v>-</v>
      </c>
      <c r="D3425" t="s">
        <v>293</v>
      </c>
      <c r="E3425">
        <v>49.301107199999997</v>
      </c>
      <c r="F3425">
        <v>24.27</v>
      </c>
      <c r="G3425">
        <v>-56.468907284645198</v>
      </c>
      <c r="H3425">
        <v>2.9080379705889401</v>
      </c>
      <c r="I3425">
        <v>-34.428746978491603</v>
      </c>
      <c r="J3425">
        <v>4.2287399705436899</v>
      </c>
      <c r="K3425">
        <v>24.432414999313199</v>
      </c>
      <c r="L3425">
        <v>28.1200777809334</v>
      </c>
      <c r="M3425">
        <v>48.3481101363882</v>
      </c>
      <c r="N3425">
        <v>1.5892605791349601</v>
      </c>
      <c r="O3425">
        <v>52.451586320560303</v>
      </c>
      <c r="P3425">
        <v>14.751773049645299</v>
      </c>
      <c r="Q3425">
        <v>-0.102632752647856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Row],[Ticker]],[1]!Table2[[Symbol]:[Industry]],2,FALSE),"-")</f>
        <v>-</v>
      </c>
      <c r="D3426" t="s">
        <v>1124</v>
      </c>
      <c r="E3426">
        <v>49.221783000000002</v>
      </c>
      <c r="F3426">
        <v>111.69</v>
      </c>
      <c r="G3426">
        <v>-14.6206339033502</v>
      </c>
      <c r="H3426">
        <v>10.841052455858</v>
      </c>
      <c r="I3426">
        <v>16.553757991687199</v>
      </c>
      <c r="J3426">
        <v>-2.7630128037402302</v>
      </c>
      <c r="K3426">
        <v>102.86613304445</v>
      </c>
      <c r="L3426">
        <v>88.497502449123701</v>
      </c>
      <c r="M3426">
        <v>47.012684368691602</v>
      </c>
      <c r="N3426">
        <v>0.66211540487322595</v>
      </c>
      <c r="O3426">
        <v>23.627898648043701</v>
      </c>
      <c r="P3426">
        <v>59.511568123393303</v>
      </c>
      <c r="Q3426">
        <v>1.5011941872105E-2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Row],[Ticker]],[1]!Table2[[Symbol]:[Industry]],2,FALSE),"-")</f>
        <v>-</v>
      </c>
      <c r="D3427" t="s">
        <v>628</v>
      </c>
      <c r="E3427">
        <v>49.154041159999998</v>
      </c>
      <c r="F3427">
        <v>167.65</v>
      </c>
      <c r="G3427">
        <v>-34.923334911799401</v>
      </c>
      <c r="H3427">
        <v>9.3192902910230409</v>
      </c>
      <c r="I3427">
        <v>-18.936631024331</v>
      </c>
      <c r="J3427">
        <v>4.3967196313847703</v>
      </c>
      <c r="K3427">
        <v>156.80522560468799</v>
      </c>
      <c r="L3427">
        <v>165.30740983387699</v>
      </c>
      <c r="M3427">
        <v>70.963348401153198</v>
      </c>
      <c r="N3427">
        <v>2.2355367209480401</v>
      </c>
      <c r="O3427">
        <v>23.8890545779898</v>
      </c>
      <c r="P3427">
        <v>22.3722627737226</v>
      </c>
      <c r="Q3427">
        <v>-6.1799955537980003E-3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Row],[Ticker]],[1]!Table2[[Symbol]:[Industry]],2,FALSE),"-")</f>
        <v>-</v>
      </c>
      <c r="D3428" t="s">
        <v>133</v>
      </c>
      <c r="E3428">
        <v>49.116633119999896</v>
      </c>
      <c r="F3428">
        <v>37.200000000000003</v>
      </c>
      <c r="G3428">
        <v>-16.543741014592499</v>
      </c>
      <c r="H3428">
        <v>0.699288622751986</v>
      </c>
      <c r="I3428">
        <v>-7.1761985929726304</v>
      </c>
      <c r="J3428">
        <v>4.5838182218504304</v>
      </c>
      <c r="K3428">
        <v>30.583725610440901</v>
      </c>
      <c r="L3428">
        <v>31.753813958728699</v>
      </c>
      <c r="M3428">
        <v>92.414720832763905</v>
      </c>
      <c r="N3428">
        <v>1.01383647798742</v>
      </c>
      <c r="O3428">
        <v>8.8709677419354698</v>
      </c>
      <c r="P3428">
        <v>54.356846473029002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Row],[Ticker]],[1]!Table2[[Symbol]:[Industry]],2,FALSE),"-")</f>
        <v>-</v>
      </c>
      <c r="D3429" t="s">
        <v>130</v>
      </c>
      <c r="E3429">
        <v>49.079735534999998</v>
      </c>
      <c r="F3429">
        <v>3.45</v>
      </c>
      <c r="K3429">
        <v>3.4677458506360201</v>
      </c>
      <c r="L3429">
        <v>4.1767796842679701</v>
      </c>
      <c r="M3429">
        <v>60.755946489344097</v>
      </c>
      <c r="N3429">
        <v>1</v>
      </c>
      <c r="Q3429">
        <v>-4.7233022382218999E-2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Row],[Ticker]],[1]!Table2[[Symbol]:[Industry]],2,FALSE),"-")</f>
        <v>-</v>
      </c>
      <c r="D3430" t="s">
        <v>924</v>
      </c>
      <c r="E3430">
        <v>49.030752</v>
      </c>
      <c r="F3430">
        <v>1.23</v>
      </c>
      <c r="G3430">
        <v>-5.9222843887871504</v>
      </c>
      <c r="H3430">
        <v>6.0503710593637097</v>
      </c>
      <c r="I3430">
        <v>-34.454085145567603</v>
      </c>
      <c r="J3430">
        <v>3.6310681931444999</v>
      </c>
      <c r="K3430">
        <v>1.2136872911767</v>
      </c>
      <c r="L3430">
        <v>1.22623316742077</v>
      </c>
      <c r="M3430">
        <v>49.072348211840499</v>
      </c>
      <c r="N3430">
        <v>0.948757862553255</v>
      </c>
      <c r="O3430">
        <v>53.658536585365802</v>
      </c>
      <c r="P3430">
        <v>75.714285714285694</v>
      </c>
      <c r="Q3430">
        <v>-0.145170553960592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Row],[Ticker]],[1]!Table2[[Symbol]:[Industry]],2,FALSE),"-")</f>
        <v>-</v>
      </c>
      <c r="E3431">
        <v>48.904218383999897</v>
      </c>
      <c r="F3431">
        <v>34.479999999999997</v>
      </c>
      <c r="G3431">
        <v>-6.3384696723133702</v>
      </c>
      <c r="H3431">
        <v>-9.8074209035505397</v>
      </c>
      <c r="I3431">
        <v>-45.5953884232555</v>
      </c>
      <c r="J3431">
        <v>7.4852348598111602</v>
      </c>
      <c r="K3431">
        <v>36.616719668923203</v>
      </c>
      <c r="L3431">
        <v>39.222416708822998</v>
      </c>
      <c r="M3431">
        <v>43.089514593289799</v>
      </c>
      <c r="N3431">
        <v>0.72602216682947096</v>
      </c>
      <c r="O3431">
        <v>62.3549883990719</v>
      </c>
      <c r="P3431">
        <v>30.754645430413301</v>
      </c>
      <c r="Q3431">
        <v>4.9515981235097997E-2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Row],[Ticker]],[1]!Table2[[Symbol]:[Industry]],2,FALSE),"-")</f>
        <v>-</v>
      </c>
      <c r="D3432" t="s">
        <v>413</v>
      </c>
      <c r="E3432">
        <v>48.850124999999998</v>
      </c>
      <c r="F3432">
        <v>37.5</v>
      </c>
      <c r="G3432">
        <v>26.438856931680199</v>
      </c>
      <c r="H3432">
        <v>3.7717290767529601</v>
      </c>
      <c r="I3432">
        <v>-36.147396258050399</v>
      </c>
      <c r="J3432">
        <v>-3.25767411116508</v>
      </c>
      <c r="K3432">
        <v>38.245335362566003</v>
      </c>
      <c r="L3432">
        <v>38.285683656861003</v>
      </c>
      <c r="M3432">
        <v>32.977977467555803</v>
      </c>
      <c r="N3432">
        <v>0.35629931215860799</v>
      </c>
      <c r="O3432">
        <v>69.2</v>
      </c>
      <c r="P3432">
        <v>62.337662337662302</v>
      </c>
      <c r="Q3432">
        <v>-8.5511441009080008E-3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Row],[Ticker]],[1]!Table2[[Symbol]:[Industry]],2,FALSE),"-")</f>
        <v>-</v>
      </c>
      <c r="D3433" t="s">
        <v>293</v>
      </c>
      <c r="E3433">
        <v>48.789000000000001</v>
      </c>
      <c r="F3433">
        <v>35.1</v>
      </c>
      <c r="G3433">
        <v>-42.6395969546017</v>
      </c>
      <c r="H3433">
        <v>-11.3412347463125</v>
      </c>
      <c r="I3433">
        <v>-19.33603792668</v>
      </c>
      <c r="J3433">
        <v>-0.12202739873266</v>
      </c>
      <c r="K3433">
        <v>34.170060402367199</v>
      </c>
      <c r="L3433">
        <v>34.680914655035103</v>
      </c>
      <c r="M3433">
        <v>55.6920820076515</v>
      </c>
      <c r="N3433">
        <v>0.51058649623929298</v>
      </c>
      <c r="O3433">
        <v>31.339031339031301</v>
      </c>
      <c r="P3433">
        <v>30</v>
      </c>
      <c r="Q3433">
        <v>-8.1957956162128004E-2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Row],[Ticker]],[1]!Table2[[Symbol]:[Industry]],2,FALSE),"-")</f>
        <v>-</v>
      </c>
      <c r="D3434" t="s">
        <v>471</v>
      </c>
      <c r="E3434">
        <v>48.785191919999903</v>
      </c>
      <c r="F3434">
        <v>4.5599999999999996</v>
      </c>
      <c r="G3434">
        <v>89.803110172479094</v>
      </c>
      <c r="H3434">
        <v>-16.442096299189998</v>
      </c>
      <c r="I3434">
        <v>63.977287403451903</v>
      </c>
      <c r="J3434">
        <v>-2.6467095846332702</v>
      </c>
      <c r="K3434">
        <v>4.4092742127601401</v>
      </c>
      <c r="L3434">
        <v>3.4863720732188201</v>
      </c>
      <c r="M3434">
        <v>59.233916113799097</v>
      </c>
      <c r="N3434">
        <v>0.39163162379470801</v>
      </c>
      <c r="O3434">
        <v>20.175438596491201</v>
      </c>
      <c r="P3434">
        <v>156.17977528089801</v>
      </c>
      <c r="Q3434">
        <v>7.2406813931191999E-2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Row],[Ticker]],[1]!Table2[[Symbol]:[Industry]],2,FALSE),"-")</f>
        <v>-</v>
      </c>
      <c r="D3435" t="s">
        <v>121</v>
      </c>
      <c r="E3435">
        <v>48.731520000000003</v>
      </c>
      <c r="F3435">
        <v>44.79</v>
      </c>
      <c r="G3435">
        <v>21.9515309427271</v>
      </c>
      <c r="H3435">
        <v>-5.2466885218382204</v>
      </c>
      <c r="I3435">
        <v>-21.920930804993201</v>
      </c>
      <c r="J3435">
        <v>1.9879953354623501</v>
      </c>
      <c r="K3435">
        <v>45.273269939354698</v>
      </c>
      <c r="L3435">
        <v>40.749757340252799</v>
      </c>
      <c r="M3435">
        <v>44.532249537926802</v>
      </c>
      <c r="N3435">
        <v>0.51744857258727395</v>
      </c>
      <c r="O3435">
        <v>31.7258316588524</v>
      </c>
      <c r="P3435">
        <v>72.269230769230703</v>
      </c>
      <c r="Q3435">
        <v>7.5793594075036996E-2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Row],[Ticker]],[1]!Table2[[Symbol]:[Industry]],2,FALSE),"-")</f>
        <v>-</v>
      </c>
      <c r="D3436" t="s">
        <v>133</v>
      </c>
      <c r="E3436">
        <v>48.720288109999998</v>
      </c>
      <c r="F3436">
        <v>38.950000000000003</v>
      </c>
      <c r="G3436">
        <v>0.39723857550467301</v>
      </c>
      <c r="H3436">
        <v>-17.827991956930301</v>
      </c>
      <c r="I3436">
        <v>-9.7464039079349707</v>
      </c>
      <c r="J3436">
        <v>-7.2022651401888202</v>
      </c>
      <c r="K3436">
        <v>42.3703323849019</v>
      </c>
      <c r="L3436">
        <v>40.302927355404996</v>
      </c>
      <c r="M3436">
        <v>14.014406261990001</v>
      </c>
      <c r="N3436">
        <v>1.57522378977372</v>
      </c>
      <c r="O3436">
        <v>36.842105263157798</v>
      </c>
      <c r="P3436">
        <v>29.8333333333333</v>
      </c>
      <c r="Q3436">
        <v>-1.9993550702215E-2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Row],[Ticker]],[1]!Table2[[Symbol]:[Industry]],2,FALSE),"-")</f>
        <v>-</v>
      </c>
      <c r="D3437" t="s">
        <v>60</v>
      </c>
      <c r="E3437">
        <v>48.716287536000003</v>
      </c>
      <c r="F3437">
        <v>24.36</v>
      </c>
      <c r="G3437">
        <v>-3.0312816766296198</v>
      </c>
      <c r="H3437">
        <v>13.110363368042</v>
      </c>
      <c r="I3437">
        <v>-8.60987044267819</v>
      </c>
      <c r="J3437">
        <v>0.58462010571280199</v>
      </c>
      <c r="K3437">
        <v>22.667623403180901</v>
      </c>
      <c r="L3437">
        <v>20.8006008174888</v>
      </c>
      <c r="M3437">
        <v>51.917542832571499</v>
      </c>
      <c r="N3437">
        <v>1.9540330860405499</v>
      </c>
      <c r="O3437">
        <v>23.563218390804501</v>
      </c>
      <c r="P3437">
        <v>137.658536585365</v>
      </c>
      <c r="Q3437">
        <v>0.13357524851601499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Row],[Ticker]],[1]!Table2[[Symbol]:[Industry]],2,FALSE),"-")</f>
        <v>-</v>
      </c>
      <c r="D3438" t="s">
        <v>628</v>
      </c>
      <c r="E3438">
        <v>48.698999999999998</v>
      </c>
      <c r="F3438">
        <v>15.75</v>
      </c>
      <c r="G3438">
        <v>11.0041001855773</v>
      </c>
      <c r="H3438">
        <v>13.5141773241702</v>
      </c>
      <c r="I3438">
        <v>22.468492080614801</v>
      </c>
      <c r="J3438">
        <v>-7.1650442965163803</v>
      </c>
      <c r="K3438">
        <v>13.8947539123629</v>
      </c>
      <c r="L3438">
        <v>13.023753728137899</v>
      </c>
      <c r="M3438">
        <v>69.770312698247196</v>
      </c>
      <c r="N3438">
        <v>3.83675609920817</v>
      </c>
      <c r="O3438">
        <v>17.904761904761902</v>
      </c>
      <c r="P3438">
        <v>54.260528893241897</v>
      </c>
      <c r="Q3438">
        <v>3.2895235188198001E-2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Row],[Ticker]],[1]!Table2[[Symbol]:[Industry]],2,FALSE),"-")</f>
        <v>-</v>
      </c>
      <c r="D3439" t="s">
        <v>471</v>
      </c>
      <c r="E3439">
        <v>48.684783839999902</v>
      </c>
      <c r="F3439">
        <v>18.48</v>
      </c>
      <c r="G3439">
        <v>9.5717190378262202</v>
      </c>
      <c r="H3439">
        <v>-3.1061232872639599</v>
      </c>
      <c r="I3439">
        <v>-28.892753636219702</v>
      </c>
      <c r="J3439">
        <v>1.1590793976262701</v>
      </c>
      <c r="K3439">
        <v>18.0939423009393</v>
      </c>
      <c r="L3439">
        <v>18.141430397016101</v>
      </c>
      <c r="M3439">
        <v>66.062289328977499</v>
      </c>
      <c r="N3439">
        <v>1.40170824082538</v>
      </c>
      <c r="O3439">
        <v>47.997835497835403</v>
      </c>
      <c r="P3439">
        <v>67.239819004524804</v>
      </c>
      <c r="Q3439">
        <v>-0.12522650512126801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Row],[Ticker]],[1]!Table2[[Symbol]:[Industry]],2,FALSE),"-")</f>
        <v>-</v>
      </c>
      <c r="D3440" t="s">
        <v>2907</v>
      </c>
      <c r="E3440">
        <v>48.631144116000002</v>
      </c>
      <c r="F3440">
        <v>7.27</v>
      </c>
      <c r="G3440">
        <v>20.5580529653366</v>
      </c>
      <c r="H3440">
        <v>3.3011367939749001</v>
      </c>
      <c r="I3440">
        <v>-3.8538755960989999</v>
      </c>
      <c r="J3440">
        <v>1.2699570820333801</v>
      </c>
      <c r="K3440">
        <v>7.0285508729363597</v>
      </c>
      <c r="L3440">
        <v>6.75176162385117</v>
      </c>
      <c r="M3440">
        <v>57.191610062713799</v>
      </c>
      <c r="N3440">
        <v>0.88677796142111698</v>
      </c>
      <c r="O3440">
        <v>21.045392022008201</v>
      </c>
      <c r="P3440">
        <v>58.043478260869499</v>
      </c>
      <c r="Q3440">
        <v>4.6878967432870997E-2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Row],[Ticker]],[1]!Table2[[Symbol]:[Industry]],2,FALSE),"-")</f>
        <v>-</v>
      </c>
      <c r="E3441">
        <v>48.490063960000001</v>
      </c>
      <c r="F3441">
        <v>68.12</v>
      </c>
      <c r="G3441">
        <v>116.975080382364</v>
      </c>
      <c r="H3441">
        <v>7.66285053391214</v>
      </c>
      <c r="I3441">
        <v>36.5988446968896</v>
      </c>
      <c r="J3441">
        <v>1.47126470724115</v>
      </c>
      <c r="K3441">
        <v>62.182523600970597</v>
      </c>
      <c r="L3441">
        <v>48.9349701116221</v>
      </c>
      <c r="M3441">
        <v>49.368682371759803</v>
      </c>
      <c r="N3441">
        <v>1.76736407069553</v>
      </c>
      <c r="O3441">
        <v>18.6288901937756</v>
      </c>
      <c r="P3441">
        <v>169.78217821782101</v>
      </c>
      <c r="Q3441">
        <v>0.10677107257066699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Row],[Ticker]],[1]!Table2[[Symbol]:[Industry]],2,FALSE),"-")</f>
        <v>-</v>
      </c>
      <c r="D3442" t="s">
        <v>54</v>
      </c>
      <c r="E3442">
        <v>48.488827200000003</v>
      </c>
      <c r="F3442">
        <v>69.739999999999995</v>
      </c>
      <c r="G3442">
        <v>31.405972594844702</v>
      </c>
      <c r="H3442">
        <v>9.1241341778044802</v>
      </c>
      <c r="I3442">
        <v>-20.321980690882501</v>
      </c>
      <c r="J3442">
        <v>6.2973157483274997</v>
      </c>
      <c r="K3442">
        <v>59.995122380207498</v>
      </c>
      <c r="L3442">
        <v>57.142530591510202</v>
      </c>
      <c r="M3442">
        <v>85.997196758670697</v>
      </c>
      <c r="N3442">
        <v>1.8761378005179099</v>
      </c>
      <c r="O3442">
        <v>12.5609406366504</v>
      </c>
      <c r="P3442">
        <v>72.197530864197503</v>
      </c>
      <c r="Q3442">
        <v>9.7530243414312004E-2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Row],[Ticker]],[1]!Table2[[Symbol]:[Industry]],2,FALSE),"-")</f>
        <v>-</v>
      </c>
      <c r="E3443">
        <v>48.3942415</v>
      </c>
      <c r="F3443">
        <v>154.55000000000001</v>
      </c>
      <c r="G3443">
        <v>57.677461334744997</v>
      </c>
      <c r="H3443">
        <v>15.635409048843499</v>
      </c>
      <c r="I3443">
        <v>19.090840927816899</v>
      </c>
      <c r="J3443">
        <v>21.695442090851699</v>
      </c>
      <c r="K3443">
        <v>124.764146539096</v>
      </c>
      <c r="L3443">
        <v>118.79075470406001</v>
      </c>
      <c r="M3443">
        <v>82.094035235295195</v>
      </c>
      <c r="N3443">
        <v>3.1916736493936</v>
      </c>
      <c r="O3443">
        <v>9.2850210287932704</v>
      </c>
      <c r="P3443">
        <v>126.945668135095</v>
      </c>
      <c r="Q3443">
        <v>0.118535970101271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Row],[Ticker]],[1]!Table2[[Symbol]:[Industry]],2,FALSE),"-")</f>
        <v>-</v>
      </c>
      <c r="D3444" t="s">
        <v>138</v>
      </c>
      <c r="E3444">
        <v>48.338642399999998</v>
      </c>
      <c r="F3444">
        <v>2.4</v>
      </c>
      <c r="G3444">
        <v>-83.453491046207404</v>
      </c>
      <c r="H3444">
        <v>-4.6669554625605203</v>
      </c>
      <c r="I3444">
        <v>-32.087621318657497</v>
      </c>
      <c r="J3444">
        <v>-3.0287114211805699</v>
      </c>
      <c r="K3444">
        <v>2.3726022854717499</v>
      </c>
      <c r="L3444">
        <v>3.1116094129406999</v>
      </c>
      <c r="M3444">
        <v>45.606504624119403</v>
      </c>
      <c r="N3444">
        <v>0.95243010837396203</v>
      </c>
      <c r="O3444">
        <v>133.333333333333</v>
      </c>
      <c r="P3444">
        <v>33.3333333333333</v>
      </c>
      <c r="Q3444">
        <v>-0.18194921218810101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Row],[Ticker]],[1]!Table2[[Symbol]:[Industry]],2,FALSE),"-")</f>
        <v>-</v>
      </c>
      <c r="D3445" t="s">
        <v>513</v>
      </c>
      <c r="E3445">
        <v>48.202023799999999</v>
      </c>
      <c r="F3445">
        <v>31.6</v>
      </c>
      <c r="G3445">
        <v>-12.0249196176359</v>
      </c>
      <c r="H3445">
        <v>15.295527633020299</v>
      </c>
      <c r="I3445">
        <v>-7.3632488110338103</v>
      </c>
      <c r="J3445">
        <v>21.327146624516999</v>
      </c>
      <c r="K3445">
        <v>29.260161595601598</v>
      </c>
      <c r="L3445">
        <v>28.829133094276902</v>
      </c>
      <c r="M3445">
        <v>56.898858900390202</v>
      </c>
      <c r="N3445">
        <v>2.8993189914362199</v>
      </c>
      <c r="O3445">
        <v>16.3924050632911</v>
      </c>
      <c r="P3445">
        <v>41.3870246085011</v>
      </c>
      <c r="Q3445">
        <v>4.6174426019910002E-2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Row],[Ticker]],[1]!Table2[[Symbol]:[Industry]],2,FALSE),"-")</f>
        <v>-</v>
      </c>
      <c r="D3446" t="s">
        <v>502</v>
      </c>
      <c r="E3446">
        <v>47.929569780000001</v>
      </c>
      <c r="F3446">
        <v>33.56</v>
      </c>
      <c r="G3446">
        <v>2.4197074852189799</v>
      </c>
      <c r="H3446">
        <v>6.0009672358408297</v>
      </c>
      <c r="I3446">
        <v>-24.9212688035967</v>
      </c>
      <c r="J3446">
        <v>-3.2503000746866499</v>
      </c>
      <c r="K3446">
        <v>32.465233196710301</v>
      </c>
      <c r="L3446">
        <v>32.484880113501703</v>
      </c>
      <c r="M3446">
        <v>53.074616852793</v>
      </c>
      <c r="N3446">
        <v>0.52573647410009405</v>
      </c>
      <c r="O3446">
        <v>41.537544696066703</v>
      </c>
      <c r="P3446">
        <v>45.913043478260803</v>
      </c>
      <c r="Q3446">
        <v>-5.9039191757242003E-2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Row],[Ticker]],[1]!Table2[[Symbol]:[Industry]],2,FALSE),"-")</f>
        <v>-</v>
      </c>
      <c r="D3447" t="s">
        <v>379</v>
      </c>
      <c r="E3447">
        <v>47.856476999999998</v>
      </c>
      <c r="F3447">
        <v>47.89</v>
      </c>
      <c r="G3447">
        <v>-49.056238033048601</v>
      </c>
      <c r="H3447">
        <v>-3.8118942026921601</v>
      </c>
      <c r="I3447">
        <v>-41.675882955600699</v>
      </c>
      <c r="J3447">
        <v>3.0784835229127601</v>
      </c>
      <c r="K3447">
        <v>45.481940603868502</v>
      </c>
      <c r="L3447">
        <v>53.9451873193781</v>
      </c>
      <c r="M3447">
        <v>72.3299815079354</v>
      </c>
      <c r="N3447">
        <v>0.33289914338592302</v>
      </c>
      <c r="O3447">
        <v>69.972854458133199</v>
      </c>
      <c r="P3447">
        <v>29.2577597840755</v>
      </c>
      <c r="Q3447">
        <v>-1.9619154641997E-2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Row],[Ticker]],[1]!Table2[[Symbol]:[Industry]],2,FALSE),"-")</f>
        <v>-</v>
      </c>
      <c r="D3448" t="s">
        <v>400</v>
      </c>
      <c r="E3448">
        <v>47.822879999999998</v>
      </c>
      <c r="F3448">
        <v>90.3</v>
      </c>
      <c r="G3448">
        <v>-17.711716284588899</v>
      </c>
      <c r="H3448">
        <v>-0.74582039714684101</v>
      </c>
      <c r="I3448">
        <v>-42.577334445287498</v>
      </c>
      <c r="J3448">
        <v>-2.20226514018883</v>
      </c>
      <c r="K3448">
        <v>85.984712493266798</v>
      </c>
      <c r="L3448">
        <v>98.240286457519403</v>
      </c>
      <c r="M3448">
        <v>99.912096178311899</v>
      </c>
      <c r="N3448">
        <v>0.26612834679133002</v>
      </c>
      <c r="O3448">
        <v>48.837209302325597</v>
      </c>
      <c r="P3448">
        <v>12.874999999999901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Row],[Ticker]],[1]!Table2[[Symbol]:[Industry]],2,FALSE),"-")</f>
        <v>-</v>
      </c>
      <c r="D3449" t="s">
        <v>130</v>
      </c>
      <c r="E3449">
        <v>47.740450000000003</v>
      </c>
      <c r="F3449">
        <v>1.91</v>
      </c>
      <c r="G3449">
        <v>215.50754791483101</v>
      </c>
      <c r="H3449">
        <v>62.9392938546032</v>
      </c>
      <c r="I3449">
        <v>67.058519896449098</v>
      </c>
      <c r="J3449">
        <v>4.6159166779929697</v>
      </c>
      <c r="K3449">
        <v>1.3939592495387501</v>
      </c>
      <c r="L3449">
        <v>1.1538255908308599</v>
      </c>
      <c r="M3449">
        <v>98.6017930808122</v>
      </c>
      <c r="N3449">
        <v>1.4208632907432199</v>
      </c>
      <c r="O3449">
        <v>0</v>
      </c>
      <c r="P3449">
        <v>282</v>
      </c>
      <c r="Q3449">
        <v>6.6345522992570004E-3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Row],[Ticker]],[1]!Table2[[Symbol]:[Industry]],2,FALSE),"-")</f>
        <v>-</v>
      </c>
      <c r="D3450" t="s">
        <v>416</v>
      </c>
      <c r="E3450">
        <v>47.663254035000001</v>
      </c>
      <c r="F3450">
        <v>16.649999999999999</v>
      </c>
      <c r="G3450">
        <v>184.904319367677</v>
      </c>
      <c r="H3450">
        <v>-4.1424467329235597</v>
      </c>
      <c r="I3450">
        <v>153.70214508846101</v>
      </c>
      <c r="J3450">
        <v>7.1136957718632896</v>
      </c>
      <c r="K3450">
        <v>18.070687540035301</v>
      </c>
      <c r="L3450">
        <v>14.310517813479199</v>
      </c>
      <c r="M3450">
        <v>52.855024101244098</v>
      </c>
      <c r="N3450">
        <v>0.75009526117169201</v>
      </c>
      <c r="O3450">
        <v>73.873873873873805</v>
      </c>
      <c r="P3450">
        <v>229.702970297029</v>
      </c>
      <c r="Q3450">
        <v>7.1309252757467995E-2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Row],[Ticker]],[1]!Table2[[Symbol]:[Industry]],2,FALSE),"-")</f>
        <v>-</v>
      </c>
      <c r="D3451" t="s">
        <v>1545</v>
      </c>
      <c r="E3451">
        <v>47.565746711999999</v>
      </c>
      <c r="F3451">
        <v>30.36</v>
      </c>
      <c r="G3451">
        <v>72.771333309764501</v>
      </c>
      <c r="H3451">
        <v>9.2983816694432804</v>
      </c>
      <c r="I3451">
        <v>-42.560527722598401</v>
      </c>
      <c r="J3451">
        <v>7.9857047846231799</v>
      </c>
      <c r="K3451">
        <v>26.069833345142602</v>
      </c>
      <c r="L3451">
        <v>24.862989091008998</v>
      </c>
      <c r="M3451">
        <v>62.964894725353602</v>
      </c>
      <c r="N3451">
        <v>3.5637339921434901</v>
      </c>
      <c r="O3451">
        <v>44.927536231883998</v>
      </c>
      <c r="P3451">
        <v>101.059602649006</v>
      </c>
      <c r="Q3451">
        <v>7.7957579713254996E-2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Row],[Ticker]],[1]!Table2[[Symbol]:[Industry]],2,FALSE),"-")</f>
        <v>-</v>
      </c>
      <c r="D3452" t="s">
        <v>513</v>
      </c>
      <c r="E3452">
        <v>47.550550600000001</v>
      </c>
      <c r="F3452">
        <v>40.67</v>
      </c>
      <c r="G3452">
        <v>-58.819761019181598</v>
      </c>
      <c r="H3452">
        <v>-10.1987693277077</v>
      </c>
      <c r="I3452">
        <v>-26.510012642543799</v>
      </c>
      <c r="J3452">
        <v>-4.2965059778851602</v>
      </c>
      <c r="K3452">
        <v>46.642179542116899</v>
      </c>
      <c r="L3452">
        <v>49.593633624772302</v>
      </c>
      <c r="M3452">
        <v>49.840460848507597</v>
      </c>
      <c r="N3452">
        <v>2.9876393601551099</v>
      </c>
      <c r="O3452">
        <v>97.885419227932104</v>
      </c>
      <c r="P3452">
        <v>36.522322927156701</v>
      </c>
      <c r="Q3452">
        <v>0.18148549688754601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Row],[Ticker]],[1]!Table2[[Symbol]:[Industry]],2,FALSE),"-")</f>
        <v>-</v>
      </c>
      <c r="E3453">
        <v>47.545507999999998</v>
      </c>
      <c r="F3453">
        <v>57.55</v>
      </c>
      <c r="G3453">
        <v>-27.0693854122311</v>
      </c>
      <c r="H3453">
        <v>-7.2028793646046303</v>
      </c>
      <c r="I3453">
        <v>-37.075971738042398</v>
      </c>
      <c r="J3453">
        <v>-11.545894483818101</v>
      </c>
      <c r="K3453">
        <v>60.597225529891197</v>
      </c>
      <c r="L3453">
        <v>63.267525857629501</v>
      </c>
      <c r="M3453">
        <v>35.3082630878732</v>
      </c>
      <c r="N3453">
        <v>1.78100196064094</v>
      </c>
      <c r="O3453">
        <v>60.573414422241498</v>
      </c>
      <c r="P3453">
        <v>17.4489795918367</v>
      </c>
      <c r="Q3453">
        <v>-7.1003651665854997E-2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Row],[Ticker]],[1]!Table2[[Symbol]:[Industry]],2,FALSE),"-")</f>
        <v>-</v>
      </c>
      <c r="D3454" t="s">
        <v>186</v>
      </c>
      <c r="E3454">
        <v>47.489273760000003</v>
      </c>
      <c r="F3454">
        <v>70.900000000000006</v>
      </c>
      <c r="G3454">
        <v>-57.841295419525999</v>
      </c>
      <c r="H3454">
        <v>-11.4738921008849</v>
      </c>
      <c r="I3454">
        <v>-37.486722095601301</v>
      </c>
      <c r="J3454">
        <v>6.8746579367342502</v>
      </c>
      <c r="K3454">
        <v>73.280731298760301</v>
      </c>
      <c r="M3454">
        <v>56.465396544730702</v>
      </c>
      <c r="N3454">
        <v>0.53343465045592697</v>
      </c>
      <c r="O3454">
        <v>104.513399153737</v>
      </c>
      <c r="P3454">
        <v>22.241379310344801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Row],[Ticker]],[1]!Table2[[Symbol]:[Industry]],2,FALSE),"-")</f>
        <v>-</v>
      </c>
      <c r="E3455">
        <v>47.277000000000001</v>
      </c>
      <c r="F3455">
        <v>185.4</v>
      </c>
      <c r="G3455">
        <v>127.661968836375</v>
      </c>
      <c r="H3455">
        <v>67.179147556054005</v>
      </c>
      <c r="I3455">
        <v>127.506699168157</v>
      </c>
      <c r="J3455">
        <v>19.2975628611871</v>
      </c>
      <c r="K3455">
        <v>118.29100281624601</v>
      </c>
      <c r="L3455">
        <v>90.799605040278095</v>
      </c>
      <c r="M3455">
        <v>99.9496536881514</v>
      </c>
      <c r="N3455">
        <v>2.4114832535885098</v>
      </c>
      <c r="O3455">
        <v>0</v>
      </c>
      <c r="P3455">
        <v>225.263157894736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Row],[Ticker]],[1]!Table2[[Symbol]:[Industry]],2,FALSE),"-")</f>
        <v>-</v>
      </c>
      <c r="D3456" t="s">
        <v>60</v>
      </c>
      <c r="E3456">
        <v>47.26</v>
      </c>
      <c r="F3456">
        <v>47.26</v>
      </c>
      <c r="G3456">
        <v>-61.115434565510498</v>
      </c>
      <c r="H3456">
        <v>-12.959915870580099</v>
      </c>
      <c r="I3456">
        <v>-73.269748650346699</v>
      </c>
      <c r="J3456">
        <v>-2.3100469897253602</v>
      </c>
      <c r="K3456">
        <v>47.016488173604998</v>
      </c>
      <c r="L3456">
        <v>61.0789631080657</v>
      </c>
      <c r="M3456">
        <v>60.636088334354802</v>
      </c>
      <c r="N3456">
        <v>0.72901810424587099</v>
      </c>
      <c r="O3456">
        <v>158.14642403724</v>
      </c>
      <c r="P3456">
        <v>21.179487179487101</v>
      </c>
      <c r="Q3456">
        <v>1.0211543985497999E-2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Row],[Ticker]],[1]!Table2[[Symbol]:[Industry]],2,FALSE),"-")</f>
        <v>-</v>
      </c>
      <c r="D3457" t="s">
        <v>548</v>
      </c>
      <c r="E3457">
        <v>47.239434000000003</v>
      </c>
      <c r="F3457">
        <v>77.94</v>
      </c>
      <c r="G3457">
        <v>-5.5293839033502499</v>
      </c>
      <c r="H3457">
        <v>0.12925627429047801</v>
      </c>
      <c r="I3457">
        <v>-29.113099339739399</v>
      </c>
      <c r="J3457">
        <v>-4.2385479983894996</v>
      </c>
      <c r="K3457">
        <v>79.471635282125206</v>
      </c>
      <c r="L3457">
        <v>78.667620808732295</v>
      </c>
      <c r="M3457">
        <v>36.142361159739501</v>
      </c>
      <c r="N3457">
        <v>0.643887431683419</v>
      </c>
      <c r="O3457">
        <v>46.138054914036402</v>
      </c>
      <c r="P3457">
        <v>39.178571428571402</v>
      </c>
      <c r="Q3457">
        <v>0.17008918581546301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Row],[Ticker]],[1]!Table2[[Symbol]:[Industry]],2,FALSE),"-")</f>
        <v>-</v>
      </c>
      <c r="D3458" t="s">
        <v>27</v>
      </c>
      <c r="E3458">
        <v>47.210124800000003</v>
      </c>
      <c r="F3458">
        <v>44.15</v>
      </c>
      <c r="G3458">
        <v>83.927461334744905</v>
      </c>
      <c r="H3458">
        <v>12.057254623231501</v>
      </c>
      <c r="I3458">
        <v>5.4534855121232102</v>
      </c>
      <c r="J3458">
        <v>38.8963831198054</v>
      </c>
      <c r="K3458">
        <v>37.957369949083301</v>
      </c>
      <c r="L3458">
        <v>34.495519994035902</v>
      </c>
      <c r="M3458">
        <v>62.4491326834817</v>
      </c>
      <c r="N3458">
        <v>3.34695886373785</v>
      </c>
      <c r="O3458">
        <v>28.9920724801812</v>
      </c>
      <c r="P3458">
        <v>113.285024154589</v>
      </c>
      <c r="Q3458">
        <v>4.9644585391836998E-2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Row],[Ticker]],[1]!Table2[[Symbol]:[Industry]],2,FALSE),"-")</f>
        <v>-</v>
      </c>
      <c r="D3459" t="s">
        <v>548</v>
      </c>
      <c r="E3459">
        <v>47.198084399999999</v>
      </c>
      <c r="F3459">
        <v>24.45</v>
      </c>
      <c r="G3459">
        <v>-53.542776760493098</v>
      </c>
      <c r="H3459">
        <v>-7.0323875613259403</v>
      </c>
      <c r="I3459">
        <v>-48.0429633197881</v>
      </c>
      <c r="J3459">
        <v>-4.8285277664514501</v>
      </c>
      <c r="K3459">
        <v>25.5912297319448</v>
      </c>
      <c r="L3459">
        <v>29.1482778367332</v>
      </c>
      <c r="M3459">
        <v>44.841662105054702</v>
      </c>
      <c r="N3459">
        <v>1.0172413793103401</v>
      </c>
      <c r="O3459">
        <v>75.869120654396696</v>
      </c>
      <c r="P3459">
        <v>1.875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Row],[Ticker]],[1]!Table2[[Symbol]:[Industry]],2,FALSE),"-")</f>
        <v>-</v>
      </c>
      <c r="E3460">
        <v>47.186383749999997</v>
      </c>
      <c r="F3460">
        <v>941.75</v>
      </c>
      <c r="G3460">
        <v>503.62247646454199</v>
      </c>
      <c r="H3460">
        <v>6.9731744317215503</v>
      </c>
      <c r="I3460">
        <v>85.206864736243801</v>
      </c>
      <c r="J3460">
        <v>-3.9298707304110998</v>
      </c>
      <c r="K3460">
        <v>906.079821330149</v>
      </c>
      <c r="L3460">
        <v>621.23107854698503</v>
      </c>
      <c r="M3460">
        <v>38.411234290990997</v>
      </c>
      <c r="N3460">
        <v>0.99810456104992895</v>
      </c>
      <c r="O3460">
        <v>27.422352004247401</v>
      </c>
      <c r="P3460">
        <v>715.01514495889205</v>
      </c>
      <c r="Q3460">
        <v>0.451679595222438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Row],[Ticker]],[1]!Table2[[Symbol]:[Industry]],2,FALSE),"-")</f>
        <v>-</v>
      </c>
      <c r="D3461" t="s">
        <v>686</v>
      </c>
      <c r="E3461">
        <v>47.124000000000002</v>
      </c>
      <c r="F3461">
        <v>0.77</v>
      </c>
      <c r="G3461">
        <v>-49.310633903350201</v>
      </c>
      <c r="H3461">
        <v>-31.3603154892538</v>
      </c>
      <c r="I3461">
        <v>-44.8462420083127</v>
      </c>
      <c r="J3461">
        <v>4.4644015264778298</v>
      </c>
      <c r="K3461">
        <v>0.95959961910657698</v>
      </c>
      <c r="L3461">
        <v>1.0417587012292799</v>
      </c>
      <c r="M3461">
        <v>23.9645542672076</v>
      </c>
      <c r="N3461">
        <v>0.40236415559313599</v>
      </c>
      <c r="O3461">
        <v>120.77922077922</v>
      </c>
      <c r="P3461">
        <v>5.4794520547945202</v>
      </c>
      <c r="Q3461">
        <v>-2.8927680587822E-2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Row],[Ticker]],[1]!Table2[[Symbol]:[Industry]],2,FALSE),"-")</f>
        <v>-</v>
      </c>
      <c r="E3462">
        <v>47.094029999999997</v>
      </c>
      <c r="F3462">
        <v>25.47</v>
      </c>
      <c r="G3462">
        <v>-21.1496099561991</v>
      </c>
      <c r="H3462">
        <v>1.3139299509490101</v>
      </c>
      <c r="I3462">
        <v>-42.998569229751297</v>
      </c>
      <c r="J3462">
        <v>-2.3193154718314299</v>
      </c>
      <c r="K3462">
        <v>25.526722843620199</v>
      </c>
      <c r="L3462">
        <v>27.2351807277307</v>
      </c>
      <c r="M3462">
        <v>69.313959450539699</v>
      </c>
      <c r="N3462">
        <v>0.98361523986313204</v>
      </c>
      <c r="O3462">
        <v>60.973694542599098</v>
      </c>
      <c r="P3462">
        <v>12.6991150442477</v>
      </c>
      <c r="Q3462">
        <v>-1.7999787544783999E-2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Row],[Ticker]],[1]!Table2[[Symbol]:[Industry]],2,FALSE),"-")</f>
        <v>-</v>
      </c>
      <c r="E3463">
        <v>47.026690000000002</v>
      </c>
      <c r="F3463">
        <v>261.55</v>
      </c>
      <c r="G3463">
        <v>188.80984802436001</v>
      </c>
      <c r="H3463">
        <v>56.247099618161201</v>
      </c>
      <c r="I3463">
        <v>207.180352426555</v>
      </c>
      <c r="J3463">
        <v>13.523634975955099</v>
      </c>
      <c r="K3463">
        <v>169.80730234639901</v>
      </c>
      <c r="L3463">
        <v>118.296245890645</v>
      </c>
      <c r="M3463">
        <v>99.493038525056605</v>
      </c>
      <c r="N3463">
        <v>0.83783783783783705</v>
      </c>
      <c r="O3463">
        <v>0</v>
      </c>
      <c r="P3463">
        <v>256.578050443081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Row],[Ticker]],[1]!Table2[[Symbol]:[Industry]],2,FALSE),"-")</f>
        <v>-</v>
      </c>
      <c r="D3464" t="s">
        <v>916</v>
      </c>
      <c r="E3464">
        <v>46.878720000000001</v>
      </c>
      <c r="F3464">
        <v>8.7200000000000006</v>
      </c>
      <c r="G3464">
        <v>-92.694596894869093</v>
      </c>
      <c r="H3464">
        <v>-36.032842451394103</v>
      </c>
      <c r="I3464">
        <v>-81.230204999831599</v>
      </c>
      <c r="J3464">
        <v>-9.7906227285464098</v>
      </c>
      <c r="K3464">
        <v>14.9781402318016</v>
      </c>
      <c r="M3464">
        <v>0.12878752583814901</v>
      </c>
      <c r="O3464">
        <v>228.66972477064201</v>
      </c>
      <c r="P3464">
        <v>0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Row],[Ticker]],[1]!Table2[[Symbol]:[Industry]],2,FALSE),"-")</f>
        <v>-</v>
      </c>
      <c r="D3465" t="s">
        <v>628</v>
      </c>
      <c r="E3465">
        <v>46.872796805999997</v>
      </c>
      <c r="F3465">
        <v>79.86</v>
      </c>
      <c r="G3465">
        <v>-46.546351042782902</v>
      </c>
      <c r="H3465">
        <v>7.7096368159925399</v>
      </c>
      <c r="I3465">
        <v>-9.1414107707217305</v>
      </c>
      <c r="J3465">
        <v>11.4698215806783</v>
      </c>
      <c r="K3465">
        <v>74.639345806633202</v>
      </c>
      <c r="L3465">
        <v>81.466814383583497</v>
      </c>
      <c r="M3465">
        <v>62.317732908161098</v>
      </c>
      <c r="N3465">
        <v>0.30233458300256599</v>
      </c>
      <c r="O3465">
        <v>73.991985975456998</v>
      </c>
      <c r="P3465">
        <v>30.171149144254201</v>
      </c>
      <c r="Q3465">
        <v>5.4887826660463997E-2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Row],[Ticker]],[1]!Table2[[Symbol]:[Industry]],2,FALSE),"-")</f>
        <v>-</v>
      </c>
      <c r="D3466" t="s">
        <v>393</v>
      </c>
      <c r="E3466">
        <v>46.610199999999999</v>
      </c>
      <c r="F3466">
        <v>25.61</v>
      </c>
      <c r="G3466">
        <v>96.385018270562796</v>
      </c>
      <c r="H3466">
        <v>-21.549731210584401</v>
      </c>
      <c r="I3466">
        <v>-9.97318713525787</v>
      </c>
      <c r="J3466">
        <v>-6.2808149891314402</v>
      </c>
      <c r="K3466">
        <v>27.8734349955764</v>
      </c>
      <c r="L3466">
        <v>25.033182545257102</v>
      </c>
      <c r="M3466">
        <v>35.878420052833803</v>
      </c>
      <c r="N3466">
        <v>0.38740300653833698</v>
      </c>
      <c r="O3466">
        <v>52.245216712221797</v>
      </c>
      <c r="P3466">
        <v>132.60672116257899</v>
      </c>
      <c r="Q3466">
        <v>8.1866077057340003E-2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Row],[Ticker]],[1]!Table2[[Symbol]:[Industry]],2,FALSE),"-")</f>
        <v>-</v>
      </c>
      <c r="D3467" t="s">
        <v>351</v>
      </c>
      <c r="E3467">
        <v>46.535502839999999</v>
      </c>
      <c r="F3467">
        <v>27.8</v>
      </c>
      <c r="G3467">
        <v>16.3266159683788</v>
      </c>
      <c r="H3467">
        <v>-18.393017482585702</v>
      </c>
      <c r="I3467">
        <v>-29.4391759560853</v>
      </c>
      <c r="J3467">
        <v>-9.0988168643267606</v>
      </c>
      <c r="K3467">
        <v>32.841449242675097</v>
      </c>
      <c r="L3467">
        <v>32.345324086966997</v>
      </c>
      <c r="M3467">
        <v>34.996555183935399</v>
      </c>
      <c r="N3467">
        <v>0.55180759340493102</v>
      </c>
      <c r="O3467">
        <v>120.68345323741001</v>
      </c>
      <c r="P3467">
        <v>84.717607973421906</v>
      </c>
      <c r="Q3467">
        <v>0.12457246503286901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Row],[Ticker]],[1]!Table2[[Symbol]:[Industry]],2,FALSE),"-")</f>
        <v>-</v>
      </c>
      <c r="D3468" t="s">
        <v>413</v>
      </c>
      <c r="E3468">
        <v>46.503927124999997</v>
      </c>
      <c r="F3468">
        <v>89.93</v>
      </c>
      <c r="G3468">
        <v>194.982685139164</v>
      </c>
      <c r="H3468">
        <v>-5.8560263395463901</v>
      </c>
      <c r="I3468">
        <v>24.515295261174298</v>
      </c>
      <c r="J3468">
        <v>6.0083386889716897</v>
      </c>
      <c r="K3468">
        <v>89.375083946321197</v>
      </c>
      <c r="L3468">
        <v>72.812119745781303</v>
      </c>
      <c r="M3468">
        <v>71.499405930040396</v>
      </c>
      <c r="N3468">
        <v>0.59774980912533004</v>
      </c>
      <c r="O3468">
        <v>67.296786389413896</v>
      </c>
      <c r="P3468">
        <v>229.41391941391899</v>
      </c>
      <c r="Q3468">
        <v>0.104776833548006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Row],[Ticker]],[1]!Table2[[Symbol]:[Industry]],2,FALSE),"-")</f>
        <v>-</v>
      </c>
      <c r="E3469">
        <v>46.455664400000003</v>
      </c>
      <c r="F3469">
        <v>74.349999999999994</v>
      </c>
      <c r="G3469">
        <v>-20.0963481890645</v>
      </c>
      <c r="H3469">
        <v>0.92135393527269704</v>
      </c>
      <c r="I3469">
        <v>-25.4617745882598</v>
      </c>
      <c r="J3469">
        <v>12.275346800109601</v>
      </c>
      <c r="K3469">
        <v>75.0059383773919</v>
      </c>
      <c r="L3469">
        <v>72.561389013151498</v>
      </c>
      <c r="M3469">
        <v>58.254439121367298</v>
      </c>
      <c r="N3469">
        <v>1.1489854062729301</v>
      </c>
      <c r="O3469">
        <v>57.3638197713517</v>
      </c>
      <c r="P3469">
        <v>105.95567867036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Row],[Ticker]],[1]!Table2[[Symbol]:[Industry]],2,FALSE),"-")</f>
        <v>-</v>
      </c>
      <c r="D3470" t="s">
        <v>77</v>
      </c>
      <c r="E3470">
        <v>46.330154999999998</v>
      </c>
      <c r="F3470">
        <v>258.89999999999998</v>
      </c>
      <c r="G3470">
        <v>167.893911551195</v>
      </c>
      <c r="H3470">
        <v>-14.942930250575801</v>
      </c>
      <c r="I3470">
        <v>135.90436331856301</v>
      </c>
      <c r="J3470">
        <v>-2.9582255976418201</v>
      </c>
      <c r="K3470">
        <v>262.078929119355</v>
      </c>
      <c r="M3470">
        <v>51.8653907933761</v>
      </c>
      <c r="N3470">
        <v>1.10459753012944</v>
      </c>
      <c r="O3470">
        <v>46.774816531479303</v>
      </c>
      <c r="P3470">
        <v>204.588235294117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Row],[Ticker]],[1]!Table2[[Symbol]:[Industry]],2,FALSE),"-")</f>
        <v>-</v>
      </c>
      <c r="D3471" t="s">
        <v>548</v>
      </c>
      <c r="E3471">
        <v>46.327447800000002</v>
      </c>
      <c r="F3471">
        <v>26.97</v>
      </c>
      <c r="G3471">
        <v>-49.363415643721098</v>
      </c>
      <c r="H3471">
        <v>-4.2708021954722799</v>
      </c>
      <c r="I3471">
        <v>-38.767257523122296</v>
      </c>
      <c r="J3471">
        <v>-1.2321448452722601</v>
      </c>
      <c r="K3471">
        <v>26.679430267138901</v>
      </c>
      <c r="L3471">
        <v>29.0269405346334</v>
      </c>
      <c r="M3471">
        <v>67.420595404980602</v>
      </c>
      <c r="N3471">
        <v>0.84804372727529698</v>
      </c>
      <c r="O3471">
        <v>60.177975528364797</v>
      </c>
      <c r="Q3471">
        <v>2.8707080897514E-2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Row],[Ticker]],[1]!Table2[[Symbol]:[Industry]],2,FALSE),"-")</f>
        <v>-</v>
      </c>
      <c r="D3472" t="s">
        <v>1448</v>
      </c>
      <c r="E3472">
        <v>46.28</v>
      </c>
      <c r="F3472">
        <v>46.28</v>
      </c>
      <c r="G3472">
        <v>-33.527955475122504</v>
      </c>
      <c r="H3472">
        <v>-1.3236919091520301</v>
      </c>
      <c r="I3472">
        <v>-30.084337246407902</v>
      </c>
      <c r="J3472">
        <v>-13.4120950078636</v>
      </c>
      <c r="K3472">
        <v>47.445624845707201</v>
      </c>
      <c r="L3472">
        <v>50.1052275270089</v>
      </c>
      <c r="M3472">
        <v>50.5703716367167</v>
      </c>
      <c r="N3472">
        <v>1.85596139996386</v>
      </c>
      <c r="O3472">
        <v>52.441659464131298</v>
      </c>
      <c r="P3472">
        <v>9.6682464454976191</v>
      </c>
      <c r="Q3472">
        <v>-0.13786940026373401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Row],[Ticker]],[1]!Table2[[Symbol]:[Industry]],2,FALSE),"-")</f>
        <v>-</v>
      </c>
      <c r="D3473" t="s">
        <v>924</v>
      </c>
      <c r="E3473">
        <v>46.267200000000003</v>
      </c>
      <c r="F3473">
        <v>1.08</v>
      </c>
      <c r="G3473">
        <v>-88.724427006798507</v>
      </c>
      <c r="H3473">
        <v>-11.059506205393699</v>
      </c>
      <c r="I3473">
        <v>-58.004136745154803</v>
      </c>
      <c r="J3473">
        <v>3.6229775782577698</v>
      </c>
      <c r="K3473">
        <v>1.0967528110110301</v>
      </c>
      <c r="L3473">
        <v>1.4516471515504901</v>
      </c>
      <c r="M3473">
        <v>51.090113895877501</v>
      </c>
      <c r="N3473">
        <v>0.47322303000048399</v>
      </c>
      <c r="O3473">
        <v>168.51851851851799</v>
      </c>
      <c r="P3473">
        <v>13.6842105263158</v>
      </c>
      <c r="Q3473">
        <v>-3.3854890431438002E-2</v>
      </c>
    </row>
    <row r="3474" spans="1:17" hidden="1" x14ac:dyDescent="0.3">
      <c r="A3474" t="s">
        <v>7111</v>
      </c>
      <c r="B3474" t="s">
        <v>7112</v>
      </c>
      <c r="C3474" t="str">
        <f>IFERROR(VLOOKUP(Table1[[#This Row],[Ticker]],[1]!Table2[[Symbol]:[Industry]],2,FALSE),"-")</f>
        <v>-</v>
      </c>
      <c r="E3474">
        <v>46.238280000000003</v>
      </c>
      <c r="F3474">
        <v>101.2</v>
      </c>
      <c r="G3474">
        <v>-15.101842694559</v>
      </c>
      <c r="H3474">
        <v>-1.4368221511263799</v>
      </c>
      <c r="I3474">
        <v>-8.3199262188390506</v>
      </c>
      <c r="J3474">
        <v>-2.20226514018883</v>
      </c>
      <c r="K3474">
        <v>98.000863588908004</v>
      </c>
      <c r="L3474">
        <v>95.437182917154601</v>
      </c>
      <c r="M3474">
        <v>99.999584312757506</v>
      </c>
      <c r="N3474">
        <v>0</v>
      </c>
      <c r="O3474">
        <v>0</v>
      </c>
      <c r="P3474">
        <v>12.132963988919601</v>
      </c>
    </row>
    <row r="3475" spans="1:17" hidden="1" x14ac:dyDescent="0.3">
      <c r="A3475" t="s">
        <v>7113</v>
      </c>
      <c r="B3475" t="s">
        <v>7114</v>
      </c>
      <c r="C3475" t="str">
        <f>IFERROR(VLOOKUP(Table1[[#This Row],[Ticker]],[1]!Table2[[Symbol]:[Industry]],2,FALSE),"-")</f>
        <v>-</v>
      </c>
      <c r="E3475">
        <v>46.229645499999997</v>
      </c>
      <c r="F3475">
        <v>153.94999999999999</v>
      </c>
      <c r="G3475">
        <v>-45.729634165061803</v>
      </c>
      <c r="H3475">
        <v>-4.6400360014467097</v>
      </c>
      <c r="I3475">
        <v>-39.027478157044499</v>
      </c>
      <c r="J3475">
        <v>-2.7090218969455901</v>
      </c>
      <c r="K3475">
        <v>153.420055614056</v>
      </c>
      <c r="L3475">
        <v>166.74979380668799</v>
      </c>
      <c r="M3475">
        <v>57.860921511869101</v>
      </c>
      <c r="N3475">
        <v>0.62584353911522095</v>
      </c>
      <c r="O3475">
        <v>76.031178954205899</v>
      </c>
      <c r="P3475">
        <v>15.4913728432107</v>
      </c>
      <c r="Q3475">
        <v>9.5590125299998996E-2</v>
      </c>
    </row>
    <row r="3476" spans="1:17" hidden="1" x14ac:dyDescent="0.3">
      <c r="A3476" t="s">
        <v>7115</v>
      </c>
      <c r="B3476" t="s">
        <v>7116</v>
      </c>
      <c r="C3476" t="str">
        <f>IFERROR(VLOOKUP(Table1[[#This Row],[Ticker]],[1]!Table2[[Symbol]:[Industry]],2,FALSE),"-")</f>
        <v>-</v>
      </c>
      <c r="D3476" t="s">
        <v>133</v>
      </c>
      <c r="E3476">
        <v>46.17</v>
      </c>
      <c r="F3476">
        <v>5.13</v>
      </c>
      <c r="G3476">
        <v>60.915643468912499</v>
      </c>
      <c r="H3476">
        <v>15.317612438674001</v>
      </c>
      <c r="I3476">
        <v>-16.381750645548799</v>
      </c>
      <c r="J3476">
        <v>-3.7377737774249198</v>
      </c>
      <c r="K3476">
        <v>4.6961222667162499</v>
      </c>
      <c r="L3476">
        <v>4.2503515992537597</v>
      </c>
      <c r="M3476">
        <v>53.0518196889319</v>
      </c>
      <c r="N3476">
        <v>0.91783426167192905</v>
      </c>
      <c r="O3476">
        <v>16.179337231968798</v>
      </c>
      <c r="P3476">
        <v>93.584905660377302</v>
      </c>
      <c r="Q3476">
        <v>7.5173246612133995E-2</v>
      </c>
    </row>
    <row r="3477" spans="1:17" hidden="1" x14ac:dyDescent="0.3">
      <c r="A3477" t="s">
        <v>7117</v>
      </c>
      <c r="B3477" t="s">
        <v>7118</v>
      </c>
      <c r="C3477" t="str">
        <f>IFERROR(VLOOKUP(Table1[[#This Row],[Ticker]],[1]!Table2[[Symbol]:[Industry]],2,FALSE),"-")</f>
        <v>-</v>
      </c>
      <c r="D3477" t="s">
        <v>258</v>
      </c>
      <c r="E3477">
        <v>46.116</v>
      </c>
      <c r="F3477">
        <v>610</v>
      </c>
      <c r="G3477">
        <v>-19.133264141424501</v>
      </c>
      <c r="H3477">
        <v>4.7332299579576702</v>
      </c>
      <c r="I3477">
        <v>-12.3252336049513</v>
      </c>
      <c r="J3477">
        <v>-2.8537309382344298</v>
      </c>
      <c r="K3477">
        <v>580.43200845517003</v>
      </c>
      <c r="L3477">
        <v>566.31339886833302</v>
      </c>
      <c r="M3477">
        <v>63.211830841778799</v>
      </c>
      <c r="N3477">
        <v>1.21935483870967</v>
      </c>
      <c r="O3477">
        <v>43.778688524590102</v>
      </c>
      <c r="P3477">
        <v>58.750813272608902</v>
      </c>
    </row>
    <row r="3478" spans="1:17" hidden="1" x14ac:dyDescent="0.3">
      <c r="A3478" t="s">
        <v>7119</v>
      </c>
      <c r="B3478" t="s">
        <v>7120</v>
      </c>
      <c r="C3478" t="str">
        <f>IFERROR(VLOOKUP(Table1[[#This Row],[Ticker]],[1]!Table2[[Symbol]:[Industry]],2,FALSE),"-")</f>
        <v>-</v>
      </c>
      <c r="E3478">
        <v>46.109274749999997</v>
      </c>
      <c r="F3478">
        <v>320.25</v>
      </c>
      <c r="G3478">
        <v>-27.923537129156699</v>
      </c>
      <c r="H3478">
        <v>-10.331044459982801</v>
      </c>
      <c r="I3478">
        <v>-26.306015301096799</v>
      </c>
      <c r="J3478">
        <v>-1.24231810278401</v>
      </c>
      <c r="K3478">
        <v>351.58789199889702</v>
      </c>
      <c r="L3478">
        <v>393.710779169538</v>
      </c>
      <c r="M3478">
        <v>61.550557399497301</v>
      </c>
      <c r="N3478">
        <v>0.20784457478005799</v>
      </c>
      <c r="O3478">
        <v>118.563622170179</v>
      </c>
      <c r="P3478">
        <v>20.349492671927798</v>
      </c>
      <c r="Q3478">
        <v>-6.1548214619019997E-3</v>
      </c>
    </row>
    <row r="3479" spans="1:17" hidden="1" x14ac:dyDescent="0.3">
      <c r="A3479" t="s">
        <v>7121</v>
      </c>
      <c r="B3479" t="s">
        <v>7122</v>
      </c>
      <c r="C3479" t="str">
        <f>IFERROR(VLOOKUP(Table1[[#This Row],[Ticker]],[1]!Table2[[Symbol]:[Industry]],2,FALSE),"-")</f>
        <v>-</v>
      </c>
      <c r="E3479">
        <v>46.091063069999997</v>
      </c>
      <c r="F3479">
        <v>5.85</v>
      </c>
      <c r="G3479">
        <v>-75.396795783245807</v>
      </c>
      <c r="H3479">
        <v>-10.0990542279926</v>
      </c>
      <c r="I3479">
        <v>-41.537971331621002</v>
      </c>
      <c r="J3479">
        <v>-6.4947929621284297</v>
      </c>
      <c r="K3479">
        <v>6.0796957288856897</v>
      </c>
      <c r="L3479">
        <v>7.0655540475114798</v>
      </c>
      <c r="M3479">
        <v>27.093472188882</v>
      </c>
      <c r="N3479">
        <v>1.13819507643054</v>
      </c>
      <c r="O3479">
        <v>101.53846153846099</v>
      </c>
      <c r="P3479">
        <v>23.157894736842</v>
      </c>
      <c r="Q3479">
        <v>-6.2957172271875E-2</v>
      </c>
    </row>
    <row r="3480" spans="1:17" hidden="1" x14ac:dyDescent="0.3">
      <c r="A3480" t="s">
        <v>7123</v>
      </c>
      <c r="B3480" t="s">
        <v>7124</v>
      </c>
      <c r="C3480" t="str">
        <f>IFERROR(VLOOKUP(Table1[[#This Row],[Ticker]],[1]!Table2[[Symbol]:[Industry]],2,FALSE),"-")</f>
        <v>-</v>
      </c>
      <c r="D3480" t="s">
        <v>513</v>
      </c>
      <c r="E3480">
        <v>46.068800000000003</v>
      </c>
      <c r="F3480">
        <v>160</v>
      </c>
      <c r="G3480">
        <v>4.3016109946089198</v>
      </c>
      <c r="H3480">
        <v>5.0444336307270401</v>
      </c>
      <c r="I3480">
        <v>0.51064335578243902</v>
      </c>
      <c r="J3480">
        <v>6.9977348598111702</v>
      </c>
      <c r="K3480">
        <v>157.43715966127999</v>
      </c>
      <c r="L3480">
        <v>146.07298289591401</v>
      </c>
      <c r="M3480">
        <v>55.397567934821801</v>
      </c>
      <c r="N3480">
        <v>1.00874640444176</v>
      </c>
      <c r="O3480">
        <v>31</v>
      </c>
      <c r="P3480">
        <v>45.785876993166298</v>
      </c>
      <c r="Q3480">
        <v>0.16375365974283099</v>
      </c>
    </row>
    <row r="3481" spans="1:17" hidden="1" x14ac:dyDescent="0.3">
      <c r="A3481" t="s">
        <v>7125</v>
      </c>
      <c r="B3481" t="s">
        <v>7126</v>
      </c>
      <c r="C3481" t="str">
        <f>IFERROR(VLOOKUP(Table1[[#This Row],[Ticker]],[1]!Table2[[Symbol]:[Industry]],2,FALSE),"-")</f>
        <v>-</v>
      </c>
      <c r="D3481" t="s">
        <v>130</v>
      </c>
      <c r="E3481">
        <v>45.967914424999996</v>
      </c>
      <c r="F3481">
        <v>4.8499999999999996</v>
      </c>
      <c r="G3481">
        <v>116.189366096649</v>
      </c>
      <c r="H3481">
        <v>16.6656516543603</v>
      </c>
      <c r="I3481">
        <v>-7.0684642305349596</v>
      </c>
      <c r="J3481">
        <v>9.1613712234475209</v>
      </c>
      <c r="K3481">
        <v>4.3775601010864804</v>
      </c>
      <c r="L3481">
        <v>4.1390705416046103</v>
      </c>
      <c r="M3481">
        <v>69.861521444005305</v>
      </c>
      <c r="N3481">
        <v>1.5447902050565401</v>
      </c>
      <c r="O3481">
        <v>55.670103092783499</v>
      </c>
      <c r="Q3481">
        <v>2.1940307915958E-2</v>
      </c>
    </row>
    <row r="3482" spans="1:17" hidden="1" x14ac:dyDescent="0.3">
      <c r="A3482" t="s">
        <v>7127</v>
      </c>
      <c r="B3482" t="s">
        <v>7128</v>
      </c>
      <c r="C3482" t="str">
        <f>IFERROR(VLOOKUP(Table1[[#This Row],[Ticker]],[1]!Table2[[Symbol]:[Industry]],2,FALSE),"-")</f>
        <v>-</v>
      </c>
      <c r="E3482">
        <v>45.929946551999997</v>
      </c>
      <c r="F3482">
        <v>15.96</v>
      </c>
      <c r="G3482">
        <v>17.150040253953101</v>
      </c>
      <c r="H3482">
        <v>-24.206702953204999</v>
      </c>
      <c r="I3482">
        <v>-28.808506159256101</v>
      </c>
      <c r="J3482">
        <v>-6.3165508544745403</v>
      </c>
      <c r="K3482">
        <v>21.4781068228599</v>
      </c>
      <c r="L3482">
        <v>21.1294825044024</v>
      </c>
      <c r="M3482">
        <v>26.023851827549802</v>
      </c>
      <c r="N3482">
        <v>1.2237179280945101</v>
      </c>
      <c r="O3482">
        <v>124.519632414369</v>
      </c>
      <c r="P3482">
        <v>59.467110741049098</v>
      </c>
      <c r="Q3482">
        <v>8.5329196975373001E-2</v>
      </c>
    </row>
    <row r="3483" spans="1:17" hidden="1" x14ac:dyDescent="0.3">
      <c r="A3483" t="s">
        <v>7129</v>
      </c>
      <c r="B3483" t="s">
        <v>7130</v>
      </c>
      <c r="C3483" t="str">
        <f>IFERROR(VLOOKUP(Table1[[#This Row],[Ticker]],[1]!Table2[[Symbol]:[Industry]],2,FALSE),"-")</f>
        <v>-</v>
      </c>
      <c r="D3483" t="s">
        <v>258</v>
      </c>
      <c r="E3483">
        <v>45.807844959999997</v>
      </c>
      <c r="F3483">
        <v>100.85</v>
      </c>
      <c r="G3483">
        <v>25.366309997988299</v>
      </c>
      <c r="H3483">
        <v>-13.0807193918038</v>
      </c>
      <c r="I3483">
        <v>1.7433533674098001</v>
      </c>
      <c r="J3483">
        <v>-9.5063436564486407E-3</v>
      </c>
      <c r="K3483">
        <v>98.062141948143704</v>
      </c>
      <c r="L3483">
        <v>83.265491339027605</v>
      </c>
      <c r="M3483">
        <v>47.210345029904701</v>
      </c>
      <c r="N3483">
        <v>0.22035335111332899</v>
      </c>
      <c r="O3483">
        <v>21.665840356965699</v>
      </c>
      <c r="P3483">
        <v>93.1252393718881</v>
      </c>
      <c r="Q3483">
        <v>6.1493388364466002E-2</v>
      </c>
    </row>
    <row r="3484" spans="1:17" hidden="1" x14ac:dyDescent="0.3">
      <c r="A3484" t="s">
        <v>7131</v>
      </c>
      <c r="B3484" t="s">
        <v>7132</v>
      </c>
      <c r="C3484" t="str">
        <f>IFERROR(VLOOKUP(Table1[[#This Row],[Ticker]],[1]!Table2[[Symbol]:[Industry]],2,FALSE),"-")</f>
        <v>-</v>
      </c>
      <c r="D3484" t="s">
        <v>628</v>
      </c>
      <c r="E3484">
        <v>45.572906000000003</v>
      </c>
      <c r="F3484">
        <v>61.66</v>
      </c>
      <c r="G3484">
        <v>91.954852822313399</v>
      </c>
      <c r="H3484">
        <v>7.7640410101026296</v>
      </c>
      <c r="I3484">
        <v>39.303757991687199</v>
      </c>
      <c r="J3484">
        <v>-1.16380984244423</v>
      </c>
      <c r="K3484">
        <v>57.817765973351698</v>
      </c>
      <c r="L3484">
        <v>47.955309398411998</v>
      </c>
      <c r="M3484">
        <v>53.173686949735803</v>
      </c>
      <c r="N3484">
        <v>2.5279914728100099</v>
      </c>
      <c r="O3484">
        <v>13.509568602011001</v>
      </c>
      <c r="P3484">
        <v>159.62105263157801</v>
      </c>
      <c r="Q3484">
        <v>4.6717633319757E-2</v>
      </c>
    </row>
    <row r="3485" spans="1:17" hidden="1" x14ac:dyDescent="0.3">
      <c r="A3485" t="s">
        <v>7133</v>
      </c>
      <c r="B3485" t="s">
        <v>7134</v>
      </c>
      <c r="C3485" t="str">
        <f>IFERROR(VLOOKUP(Table1[[#This Row],[Ticker]],[1]!Table2[[Symbol]:[Industry]],2,FALSE),"-")</f>
        <v>-</v>
      </c>
      <c r="D3485" t="s">
        <v>628</v>
      </c>
      <c r="E3485">
        <v>45.521999999999998</v>
      </c>
      <c r="F3485">
        <v>28.1</v>
      </c>
      <c r="G3485">
        <v>6.1116092634735004</v>
      </c>
      <c r="H3485">
        <v>-1.67414580308418</v>
      </c>
      <c r="I3485">
        <v>-20.1058509091893</v>
      </c>
      <c r="J3485">
        <v>-9.9099063362021198</v>
      </c>
      <c r="K3485">
        <v>29.2363932109945</v>
      </c>
      <c r="L3485">
        <v>31.6198704753904</v>
      </c>
      <c r="M3485">
        <v>33.934567770209902</v>
      </c>
      <c r="N3485">
        <v>0.45021658248258101</v>
      </c>
      <c r="O3485">
        <v>177.010676156583</v>
      </c>
      <c r="P3485">
        <v>32.422243166823698</v>
      </c>
      <c r="Q3485">
        <v>0.19453564665654599</v>
      </c>
    </row>
    <row r="3486" spans="1:17" hidden="1" x14ac:dyDescent="0.3">
      <c r="A3486" t="s">
        <v>7135</v>
      </c>
      <c r="B3486" t="s">
        <v>7136</v>
      </c>
      <c r="C3486" t="str">
        <f>IFERROR(VLOOKUP(Table1[[#This Row],[Ticker]],[1]!Table2[[Symbol]:[Industry]],2,FALSE),"-")</f>
        <v>-</v>
      </c>
      <c r="D3486" t="s">
        <v>924</v>
      </c>
      <c r="E3486">
        <v>45.338644000000002</v>
      </c>
      <c r="F3486">
        <v>79.430000000000007</v>
      </c>
      <c r="G3486">
        <v>26.498138701497702</v>
      </c>
      <c r="H3486">
        <v>18.767612438674</v>
      </c>
      <c r="I3486">
        <v>9.3407498616059694</v>
      </c>
      <c r="J3486">
        <v>11.3665080940119</v>
      </c>
      <c r="K3486">
        <v>68.142783763851497</v>
      </c>
      <c r="L3486">
        <v>63.355988009518903</v>
      </c>
      <c r="M3486">
        <v>65.166174515017104</v>
      </c>
      <c r="N3486">
        <v>1.71351760252286</v>
      </c>
      <c r="O3486">
        <v>10.285786226866399</v>
      </c>
      <c r="P3486">
        <v>58.511275194571901</v>
      </c>
      <c r="Q3486">
        <v>1.36606473896E-2</v>
      </c>
    </row>
    <row r="3487" spans="1:17" hidden="1" x14ac:dyDescent="0.3">
      <c r="A3487" t="s">
        <v>7137</v>
      </c>
      <c r="B3487" t="s">
        <v>7138</v>
      </c>
      <c r="C3487" t="str">
        <f>IFERROR(VLOOKUP(Table1[[#This Row],[Ticker]],[1]!Table2[[Symbol]:[Industry]],2,FALSE),"-")</f>
        <v>-</v>
      </c>
      <c r="E3487">
        <v>45.337439400000001</v>
      </c>
      <c r="F3487">
        <v>74.37</v>
      </c>
      <c r="G3487">
        <v>342.90072256352602</v>
      </c>
      <c r="H3487">
        <v>-15.4773313815506</v>
      </c>
      <c r="I3487">
        <v>0.40247951655941999</v>
      </c>
      <c r="J3487">
        <v>3.92571750623198</v>
      </c>
      <c r="K3487">
        <v>81.400464369455705</v>
      </c>
      <c r="L3487">
        <v>64.825585284536899</v>
      </c>
      <c r="M3487">
        <v>35.944677338666203</v>
      </c>
      <c r="N3487">
        <v>0.79143629809935201</v>
      </c>
      <c r="O3487">
        <v>33.521581282775202</v>
      </c>
      <c r="P3487">
        <v>378.57142857142799</v>
      </c>
      <c r="Q3487">
        <v>0.16915853468264899</v>
      </c>
    </row>
    <row r="3488" spans="1:17" hidden="1" x14ac:dyDescent="0.3">
      <c r="A3488" t="s">
        <v>7139</v>
      </c>
      <c r="B3488" t="s">
        <v>7140</v>
      </c>
      <c r="C3488" t="str">
        <f>IFERROR(VLOOKUP(Table1[[#This Row],[Ticker]],[1]!Table2[[Symbol]:[Industry]],2,FALSE),"-")</f>
        <v>-</v>
      </c>
      <c r="D3488" t="s">
        <v>7141</v>
      </c>
      <c r="E3488">
        <v>45.1066462</v>
      </c>
      <c r="F3488">
        <v>49</v>
      </c>
      <c r="G3488">
        <v>-12.4894956919681</v>
      </c>
      <c r="H3488">
        <v>45.867767959669401</v>
      </c>
      <c r="I3488">
        <v>8.2693358811345004</v>
      </c>
      <c r="J3488">
        <v>7.6375517934495996</v>
      </c>
      <c r="K3488">
        <v>40.786837441506002</v>
      </c>
      <c r="M3488">
        <v>61.486236035207</v>
      </c>
      <c r="N3488">
        <v>0.57814558629776003</v>
      </c>
      <c r="O3488">
        <v>17.4489795918367</v>
      </c>
      <c r="P3488">
        <v>82.835820895522303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Row],[Ticker]],[1]!Table2[[Symbol]:[Industry]],2,FALSE),"-")</f>
        <v>-</v>
      </c>
      <c r="D3489" t="s">
        <v>628</v>
      </c>
      <c r="E3489">
        <v>45.093907799999997</v>
      </c>
      <c r="F3489">
        <v>44.78</v>
      </c>
      <c r="G3489">
        <v>-54.490265018025397</v>
      </c>
      <c r="H3489">
        <v>-5.0148051437435202</v>
      </c>
      <c r="I3489">
        <v>-46.101998839752703</v>
      </c>
      <c r="J3489">
        <v>6.9639952206107596</v>
      </c>
      <c r="K3489">
        <v>44.245058845950602</v>
      </c>
      <c r="L3489">
        <v>53.657113109046399</v>
      </c>
      <c r="M3489">
        <v>71.404262325414095</v>
      </c>
      <c r="N3489">
        <v>1.62622351164018</v>
      </c>
      <c r="O3489">
        <v>69.941938365341599</v>
      </c>
      <c r="P3489">
        <v>23.872752420470199</v>
      </c>
      <c r="Q3489">
        <v>2.7077573333228001E-2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Row],[Ticker]],[1]!Table2[[Symbol]:[Industry]],2,FALSE),"-")</f>
        <v>-</v>
      </c>
      <c r="E3490">
        <v>45.070044750000001</v>
      </c>
      <c r="F3490">
        <v>197.55</v>
      </c>
      <c r="G3490">
        <v>77.454193327180903</v>
      </c>
      <c r="H3490">
        <v>45.599870503190097</v>
      </c>
      <c r="I3490">
        <v>82.703757991687198</v>
      </c>
      <c r="J3490">
        <v>-18.8422009862193</v>
      </c>
      <c r="K3490">
        <v>163.30649212291999</v>
      </c>
      <c r="L3490">
        <v>125.365806910209</v>
      </c>
      <c r="M3490">
        <v>51.872677692697799</v>
      </c>
      <c r="N3490">
        <v>4.5756491242896002</v>
      </c>
      <c r="O3490">
        <v>33.763604150847797</v>
      </c>
      <c r="P3490">
        <v>132.41176470588201</v>
      </c>
      <c r="Q3490">
        <v>0.13893009478696999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Row],[Ticker]],[1]!Table2[[Symbol]:[Industry]],2,FALSE),"-")</f>
        <v>-</v>
      </c>
      <c r="D3491" t="s">
        <v>732</v>
      </c>
      <c r="E3491">
        <v>45.057158311999999</v>
      </c>
      <c r="F3491">
        <v>22.18</v>
      </c>
      <c r="G3491">
        <v>19.2274238394318</v>
      </c>
      <c r="H3491">
        <v>6.5676124386740398</v>
      </c>
      <c r="I3491">
        <v>6.8213389022742001</v>
      </c>
      <c r="J3491">
        <v>2.3367419520097501</v>
      </c>
      <c r="K3491">
        <v>20.531151239869502</v>
      </c>
      <c r="L3491">
        <v>18.567120303426499</v>
      </c>
      <c r="M3491">
        <v>37.579943371070499</v>
      </c>
      <c r="N3491">
        <v>1.0833188153388</v>
      </c>
      <c r="O3491">
        <v>0.31559963931468898</v>
      </c>
      <c r="P3491">
        <v>53.494809688581299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Row],[Ticker]],[1]!Table2[[Symbol]:[Industry]],2,FALSE),"-")</f>
        <v>-</v>
      </c>
      <c r="E3492">
        <v>44.886344399999999</v>
      </c>
      <c r="F3492">
        <v>40.86</v>
      </c>
      <c r="G3492">
        <v>23.799579175268399</v>
      </c>
      <c r="H3492">
        <v>28.675720546782099</v>
      </c>
      <c r="I3492">
        <v>-5.3900405617549998</v>
      </c>
      <c r="J3492">
        <v>-11.459690882763001</v>
      </c>
      <c r="K3492">
        <v>32.340219067268599</v>
      </c>
      <c r="L3492">
        <v>32.036486300496698</v>
      </c>
      <c r="M3492">
        <v>78.918634684987396</v>
      </c>
      <c r="N3492">
        <v>3.7036570706597201</v>
      </c>
      <c r="O3492">
        <v>11.282427802251499</v>
      </c>
      <c r="P3492">
        <v>64.096385542168605</v>
      </c>
      <c r="Q3492">
        <v>3.5700761208300001E-4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Row],[Ticker]],[1]!Table2[[Symbol]:[Industry]],2,FALSE),"-")</f>
        <v>-</v>
      </c>
      <c r="D3493" t="s">
        <v>548</v>
      </c>
      <c r="E3493">
        <v>44.744999999999997</v>
      </c>
      <c r="F3493">
        <v>149.15</v>
      </c>
      <c r="G3493">
        <v>112.673503254156</v>
      </c>
      <c r="H3493">
        <v>15.4700514630642</v>
      </c>
      <c r="I3493">
        <v>83.887935206877103</v>
      </c>
      <c r="J3493">
        <v>7.7601408748487497</v>
      </c>
      <c r="K3493">
        <v>134.39182306462899</v>
      </c>
      <c r="L3493">
        <v>110.90549536867</v>
      </c>
      <c r="M3493">
        <v>66.901011206047002</v>
      </c>
      <c r="N3493">
        <v>0.54691467203611599</v>
      </c>
      <c r="O3493">
        <v>10.2916526986255</v>
      </c>
      <c r="P3493">
        <v>155.393835616438</v>
      </c>
      <c r="Q3493">
        <v>6.8581036375306006E-2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Row],[Ticker]],[1]!Table2[[Symbol]:[Industry]],2,FALSE),"-")</f>
        <v>-</v>
      </c>
      <c r="E3494">
        <v>44.606760000000001</v>
      </c>
      <c r="F3494">
        <v>77.55</v>
      </c>
      <c r="G3494">
        <v>89.106032763316406</v>
      </c>
      <c r="H3494">
        <v>6.8021540164992098</v>
      </c>
      <c r="I3494">
        <v>7.8982974028933297</v>
      </c>
      <c r="J3494">
        <v>-2.20226514018883</v>
      </c>
      <c r="K3494">
        <v>72.881628636833398</v>
      </c>
      <c r="L3494">
        <v>63.6655670884481</v>
      </c>
      <c r="M3494">
        <v>86.011706119723598</v>
      </c>
      <c r="N3494">
        <v>0</v>
      </c>
      <c r="O3494">
        <v>0</v>
      </c>
      <c r="P3494">
        <v>169.270833333333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Row],[Ticker]],[1]!Table2[[Symbol]:[Industry]],2,FALSE),"-")</f>
        <v>-</v>
      </c>
      <c r="D3495" t="s">
        <v>287</v>
      </c>
      <c r="E3495">
        <v>44.498862899999999</v>
      </c>
      <c r="F3495">
        <v>17.18</v>
      </c>
      <c r="G3495">
        <v>-19.776691344603499</v>
      </c>
      <c r="H3495">
        <v>-5.0269205909386798</v>
      </c>
      <c r="I3495">
        <v>-45.0983787604494</v>
      </c>
      <c r="J3495">
        <v>-2.3178720766050098</v>
      </c>
      <c r="K3495">
        <v>18.764771396659398</v>
      </c>
      <c r="L3495">
        <v>20.434770594849901</v>
      </c>
      <c r="M3495">
        <v>25.979639538319098</v>
      </c>
      <c r="N3495">
        <v>0.273124215236558</v>
      </c>
      <c r="O3495">
        <v>117.878806445683</v>
      </c>
      <c r="P3495">
        <v>17.586455331412001</v>
      </c>
      <c r="Q3495">
        <v>-4.7031294066655002E-2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Row],[Ticker]],[1]!Table2[[Symbol]:[Industry]],2,FALSE),"-")</f>
        <v>-</v>
      </c>
      <c r="E3496">
        <v>44.236002900000003</v>
      </c>
      <c r="F3496">
        <v>41</v>
      </c>
      <c r="G3496">
        <v>-32.640016786187701</v>
      </c>
      <c r="H3496">
        <v>-4.2540405337764096</v>
      </c>
      <c r="I3496">
        <v>-43.747859317101998</v>
      </c>
      <c r="J3496">
        <v>-7.2022651401888398</v>
      </c>
      <c r="K3496">
        <v>40.360925675204797</v>
      </c>
      <c r="L3496">
        <v>43.677462324048797</v>
      </c>
      <c r="M3496">
        <v>42.119007663367398</v>
      </c>
      <c r="N3496">
        <v>0.42954545454545401</v>
      </c>
      <c r="O3496">
        <v>90.208007129551106</v>
      </c>
      <c r="P3496">
        <v>26.8171976492421</v>
      </c>
      <c r="Q3496">
        <v>0.17270171547397201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Row],[Ticker]],[1]!Table2[[Symbol]:[Industry]],2,FALSE),"-")</f>
        <v>-</v>
      </c>
      <c r="D3497" t="s">
        <v>153</v>
      </c>
      <c r="E3497">
        <v>44.178552000000003</v>
      </c>
      <c r="F3497">
        <v>43.56</v>
      </c>
      <c r="G3497">
        <v>11.406723036263999</v>
      </c>
      <c r="H3497">
        <v>-4.7505693795077599</v>
      </c>
      <c r="I3497">
        <v>-3.1539343160050302</v>
      </c>
      <c r="J3497">
        <v>-4.6072999794785598</v>
      </c>
      <c r="K3497">
        <v>45.188651927109497</v>
      </c>
      <c r="L3497">
        <v>42.413289380693797</v>
      </c>
      <c r="M3497">
        <v>46.819174517423598</v>
      </c>
      <c r="N3497">
        <v>0.555640214382908</v>
      </c>
      <c r="O3497">
        <v>51.8595041322314</v>
      </c>
      <c r="P3497">
        <v>65.627376425855502</v>
      </c>
      <c r="Q3497">
        <v>6.4218934191526994E-2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Row],[Ticker]],[1]!Table2[[Symbol]:[Industry]],2,FALSE),"-")</f>
        <v>-</v>
      </c>
      <c r="E3498">
        <v>44.082109799999998</v>
      </c>
      <c r="F3498">
        <v>11.19</v>
      </c>
      <c r="G3498">
        <v>78.618943561438499</v>
      </c>
      <c r="H3498">
        <v>-3.1621172910556599</v>
      </c>
      <c r="I3498">
        <v>3.9435669088847098</v>
      </c>
      <c r="J3498">
        <v>-3.0044041776219799</v>
      </c>
      <c r="K3498">
        <v>10.646398895330201</v>
      </c>
      <c r="L3498">
        <v>9.2775265894353502</v>
      </c>
      <c r="M3498">
        <v>52.358307718809399</v>
      </c>
      <c r="N3498">
        <v>0.49514614360944198</v>
      </c>
      <c r="O3498">
        <v>30.2949061662198</v>
      </c>
      <c r="P3498">
        <v>103.454545454545</v>
      </c>
      <c r="Q3498">
        <v>8.7800394110311E-2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Row],[Ticker]],[1]!Table2[[Symbol]:[Industry]],2,FALSE),"-")</f>
        <v>-</v>
      </c>
      <c r="D3499" t="s">
        <v>413</v>
      </c>
      <c r="E3499">
        <v>44.01</v>
      </c>
      <c r="F3499">
        <v>4.8899999999999997</v>
      </c>
      <c r="G3499">
        <v>38.892068799352401</v>
      </c>
      <c r="H3499">
        <v>-22.130217277519598</v>
      </c>
      <c r="I3499">
        <v>-22.582091064916501</v>
      </c>
      <c r="J3499">
        <v>-0.31941995190431899</v>
      </c>
      <c r="K3499">
        <v>4.9237883284858404</v>
      </c>
      <c r="L3499">
        <v>4.0238222614966404</v>
      </c>
      <c r="M3499">
        <v>38.212022758487599</v>
      </c>
      <c r="N3499">
        <v>0.495209506534668</v>
      </c>
      <c r="O3499">
        <v>33.469665985003303</v>
      </c>
      <c r="P3499">
        <v>109.571428571428</v>
      </c>
      <c r="Q3499">
        <v>6.6927933398761005E-2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Row],[Ticker]],[1]!Table2[[Symbol]:[Industry]],2,FALSE),"-")</f>
        <v>-</v>
      </c>
      <c r="D3500" t="s">
        <v>393</v>
      </c>
      <c r="E3500">
        <v>43.855800000000002</v>
      </c>
      <c r="F3500">
        <v>28.5</v>
      </c>
      <c r="G3500">
        <v>35.162453915346603</v>
      </c>
      <c r="H3500">
        <v>-7.2785414074797901</v>
      </c>
      <c r="I3500">
        <v>-43.148128800765498</v>
      </c>
      <c r="J3500">
        <v>-3.5180546138730402</v>
      </c>
      <c r="K3500">
        <v>32.6372111093672</v>
      </c>
      <c r="L3500">
        <v>31.630035887623102</v>
      </c>
      <c r="M3500">
        <v>30.615974704003701</v>
      </c>
      <c r="N3500">
        <v>1.9625535754568</v>
      </c>
      <c r="O3500">
        <v>97.719298245613999</v>
      </c>
      <c r="P3500">
        <v>61.473087818696797</v>
      </c>
      <c r="Q3500">
        <v>0.11686932424181699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Row],[Ticker]],[1]!Table2[[Symbol]:[Industry]],2,FALSE),"-")</f>
        <v>-</v>
      </c>
      <c r="D3501" t="s">
        <v>258</v>
      </c>
      <c r="E3501">
        <v>43.84</v>
      </c>
      <c r="F3501">
        <v>685</v>
      </c>
      <c r="G3501">
        <v>-46.927159572604999</v>
      </c>
      <c r="H3501">
        <v>-13.8534401929049</v>
      </c>
      <c r="I3501">
        <v>-30.497023931721099</v>
      </c>
      <c r="J3501">
        <v>5.8355036450210296</v>
      </c>
      <c r="K3501">
        <v>736.83974292167397</v>
      </c>
      <c r="L3501">
        <v>758.77035833723403</v>
      </c>
      <c r="M3501">
        <v>38.326287702490198</v>
      </c>
      <c r="N3501">
        <v>0.68404735894180502</v>
      </c>
      <c r="O3501">
        <v>37.956204379562003</v>
      </c>
      <c r="P3501">
        <v>14.1666666666666</v>
      </c>
      <c r="Q3501">
        <v>0.101127238421595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Row],[Ticker]],[1]!Table2[[Symbol]:[Industry]],2,FALSE),"-")</f>
        <v>-</v>
      </c>
      <c r="D3502" t="s">
        <v>46</v>
      </c>
      <c r="E3502">
        <v>43.838798447999999</v>
      </c>
      <c r="F3502">
        <v>19.28</v>
      </c>
      <c r="G3502">
        <v>-22.3753239303044</v>
      </c>
      <c r="H3502">
        <v>-7.4962482289602104</v>
      </c>
      <c r="I3502">
        <v>-23.9028457818976</v>
      </c>
      <c r="J3502">
        <v>-5.5177210153716896</v>
      </c>
      <c r="K3502">
        <v>21.549739718338099</v>
      </c>
      <c r="L3502">
        <v>21.250962801125802</v>
      </c>
      <c r="M3502">
        <v>24.167481027275802</v>
      </c>
      <c r="N3502">
        <v>0.692677571037141</v>
      </c>
      <c r="O3502">
        <v>38.744813278008202</v>
      </c>
      <c r="P3502">
        <v>10.804597701149399</v>
      </c>
      <c r="Q3502">
        <v>-2.9736239958225E-2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Row],[Ticker]],[1]!Table2[[Symbol]:[Industry]],2,FALSE),"-")</f>
        <v>-</v>
      </c>
      <c r="D3503" t="s">
        <v>628</v>
      </c>
      <c r="E3503">
        <v>43.832766460000002</v>
      </c>
      <c r="F3503">
        <v>8.3000000000000007</v>
      </c>
      <c r="G3503">
        <v>-27.265287841297699</v>
      </c>
      <c r="H3503">
        <v>1.1477651104297799</v>
      </c>
      <c r="I3503">
        <v>-19.334159154457701</v>
      </c>
      <c r="J3503">
        <v>5.2487152519680302</v>
      </c>
      <c r="K3503">
        <v>7.9848954208566196</v>
      </c>
      <c r="L3503">
        <v>8.3325257060188296</v>
      </c>
      <c r="M3503">
        <v>69.963569678717604</v>
      </c>
      <c r="N3503">
        <v>0.77646298817593995</v>
      </c>
      <c r="O3503">
        <v>52.409638554216798</v>
      </c>
      <c r="P3503">
        <v>58.095238095238102</v>
      </c>
      <c r="Q3503">
        <v>-7.8123385622565003E-2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Row],[Ticker]],[1]!Table2[[Symbol]:[Industry]],2,FALSE),"-")</f>
        <v>-</v>
      </c>
      <c r="D3504" t="s">
        <v>1397</v>
      </c>
      <c r="E3504">
        <v>43.768723999999999</v>
      </c>
      <c r="F3504">
        <v>48.92</v>
      </c>
      <c r="G3504">
        <v>-12.807153624927899</v>
      </c>
      <c r="H3504">
        <v>0.172530129859711</v>
      </c>
      <c r="I3504">
        <v>-41.060419987196497</v>
      </c>
      <c r="J3504">
        <v>-0.71216511977651298</v>
      </c>
      <c r="K3504">
        <v>46.3656718977197</v>
      </c>
      <c r="L3504">
        <v>47.844847030781899</v>
      </c>
      <c r="M3504">
        <v>60.364072580081903</v>
      </c>
      <c r="N3504">
        <v>1.0917694775461799</v>
      </c>
      <c r="O3504">
        <v>87.551103843008903</v>
      </c>
      <c r="P3504">
        <v>32.216216216216203</v>
      </c>
      <c r="Q3504">
        <v>-4.2863910113115002E-2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Row],[Ticker]],[1]!Table2[[Symbol]:[Industry]],2,FALSE),"-")</f>
        <v>-</v>
      </c>
      <c r="D3505" t="s">
        <v>1424</v>
      </c>
      <c r="E3505">
        <v>43.722000000000001</v>
      </c>
      <c r="F3505">
        <v>104.1</v>
      </c>
      <c r="G3505">
        <v>40.249366096649702</v>
      </c>
      <c r="H3505">
        <v>2.7921022345924098</v>
      </c>
      <c r="I3505">
        <v>21.5888825002062</v>
      </c>
      <c r="J3505">
        <v>8.5424157108749892</v>
      </c>
      <c r="K3505">
        <v>98.134418770537295</v>
      </c>
      <c r="L3505">
        <v>83.704727417983094</v>
      </c>
      <c r="M3505">
        <v>58.705165922314301</v>
      </c>
      <c r="N3505">
        <v>0.87085630693901805</v>
      </c>
      <c r="O3505">
        <v>17.1950048030739</v>
      </c>
      <c r="P3505">
        <v>81.3588850174215</v>
      </c>
      <c r="Q3505">
        <v>0.13848023941944501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Row],[Ticker]],[1]!Table2[[Symbol]:[Industry]],2,FALSE),"-")</f>
        <v>-</v>
      </c>
      <c r="D3506" t="s">
        <v>413</v>
      </c>
      <c r="E3506">
        <v>43.693100000000001</v>
      </c>
      <c r="F3506">
        <v>27.83</v>
      </c>
      <c r="G3506">
        <v>403.78460419188701</v>
      </c>
      <c r="H3506">
        <v>72.130526345958799</v>
      </c>
      <c r="I3506">
        <v>180.90296096724501</v>
      </c>
      <c r="J3506">
        <v>19.291777022964201</v>
      </c>
      <c r="K3506">
        <v>16.828042673548499</v>
      </c>
      <c r="L3506">
        <v>11.824467998052301</v>
      </c>
      <c r="M3506">
        <v>97.053448468032599</v>
      </c>
      <c r="N3506">
        <v>1.65296154466738</v>
      </c>
      <c r="O3506">
        <v>0</v>
      </c>
      <c r="P3506">
        <v>507.64192139737901</v>
      </c>
      <c r="Q3506">
        <v>0.112580527513277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Row],[Ticker]],[1]!Table2[[Symbol]:[Industry]],2,FALSE),"-")</f>
        <v>-</v>
      </c>
      <c r="E3507">
        <v>43.677781875000001</v>
      </c>
      <c r="F3507">
        <v>333.45</v>
      </c>
      <c r="G3507">
        <v>228.42340864984101</v>
      </c>
      <c r="H3507">
        <v>86.475621096682602</v>
      </c>
      <c r="I3507">
        <v>219.004378736581</v>
      </c>
      <c r="J3507">
        <v>-14.650811978158099</v>
      </c>
      <c r="K3507">
        <v>236.091897490093</v>
      </c>
      <c r="L3507">
        <v>148.50916115953299</v>
      </c>
      <c r="M3507">
        <v>53.582246100618399</v>
      </c>
      <c r="N3507">
        <v>1.8725182863113801</v>
      </c>
      <c r="O3507">
        <v>20.257909731593902</v>
      </c>
      <c r="P3507">
        <v>343.12292358803899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Row],[Ticker]],[1]!Table2[[Symbol]:[Industry]],2,FALSE),"-")</f>
        <v>-</v>
      </c>
      <c r="D3508" t="s">
        <v>287</v>
      </c>
      <c r="E3508">
        <v>43.575602400000001</v>
      </c>
      <c r="F3508">
        <v>40.5</v>
      </c>
      <c r="G3508">
        <v>-16.5545363423746</v>
      </c>
      <c r="H3508">
        <v>-13.6823875613259</v>
      </c>
      <c r="I3508">
        <v>-26.610947890665599</v>
      </c>
      <c r="J3508">
        <v>-4.4305394655168797</v>
      </c>
      <c r="K3508">
        <v>39.9758328659711</v>
      </c>
      <c r="L3508">
        <v>41.021405864037</v>
      </c>
      <c r="M3508">
        <v>61.111383644621299</v>
      </c>
      <c r="N3508">
        <v>2.2002176375753799</v>
      </c>
      <c r="O3508">
        <v>60.469135802469097</v>
      </c>
      <c r="P3508">
        <v>19.574844995571301</v>
      </c>
      <c r="Q3508">
        <v>-1.9430852705765E-2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Row],[Ticker]],[1]!Table2[[Symbol]:[Industry]],2,FALSE),"-")</f>
        <v>-</v>
      </c>
      <c r="D3509" t="s">
        <v>21</v>
      </c>
      <c r="E3509">
        <v>43.452859201999999</v>
      </c>
      <c r="F3509">
        <v>54.82</v>
      </c>
      <c r="G3509">
        <v>51.100369332895703</v>
      </c>
      <c r="H3509">
        <v>-2.46875119768958</v>
      </c>
      <c r="I3509">
        <v>-10.2279213976257</v>
      </c>
      <c r="J3509">
        <v>-3.11519847150552E-2</v>
      </c>
      <c r="K3509">
        <v>54.477926170858503</v>
      </c>
      <c r="L3509">
        <v>51.616651288978503</v>
      </c>
      <c r="M3509">
        <v>61.474786603371101</v>
      </c>
      <c r="N3509">
        <v>2.1218852784525302</v>
      </c>
      <c r="O3509">
        <v>69.281284202845598</v>
      </c>
      <c r="P3509">
        <v>89.034482758620697</v>
      </c>
      <c r="Q3509">
        <v>0.17395594737468401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Row],[Ticker]],[1]!Table2[[Symbol]:[Industry]],2,FALSE),"-")</f>
        <v>-</v>
      </c>
      <c r="E3510">
        <v>43.332886115999997</v>
      </c>
      <c r="F3510">
        <v>36.270000000000003</v>
      </c>
      <c r="G3510">
        <v>78.027394265663801</v>
      </c>
      <c r="H3510">
        <v>134.843474507639</v>
      </c>
      <c r="I3510">
        <v>58.694427848146603</v>
      </c>
      <c r="J3510">
        <v>19.281560457560701</v>
      </c>
      <c r="K3510">
        <v>20.861030687265799</v>
      </c>
      <c r="L3510">
        <v>17.799106888976599</v>
      </c>
      <c r="M3510">
        <v>99.479187345633406</v>
      </c>
      <c r="N3510">
        <v>1.9079872965922999</v>
      </c>
      <c r="O3510">
        <v>0</v>
      </c>
      <c r="P3510">
        <v>172.70676691729301</v>
      </c>
      <c r="Q3510">
        <v>0.1557105627714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Row],[Ticker]],[1]!Table2[[Symbol]:[Industry]],2,FALSE),"-")</f>
        <v>-</v>
      </c>
      <c r="D3511" t="s">
        <v>393</v>
      </c>
      <c r="E3511">
        <v>43.325600000000001</v>
      </c>
      <c r="F3511">
        <v>62</v>
      </c>
      <c r="G3511">
        <v>-49.625414360987797</v>
      </c>
      <c r="H3511">
        <v>-1.7510424852651001</v>
      </c>
      <c r="I3511">
        <v>-29.914735158997601</v>
      </c>
      <c r="J3511">
        <v>-1.0070460166828501</v>
      </c>
      <c r="K3511">
        <v>65.449713210425003</v>
      </c>
      <c r="L3511">
        <v>68.9609196830163</v>
      </c>
      <c r="M3511">
        <v>36.231633503202403</v>
      </c>
      <c r="N3511">
        <v>0.86783284742468403</v>
      </c>
      <c r="O3511">
        <v>64.274193548387004</v>
      </c>
      <c r="P3511">
        <v>17.535545023696599</v>
      </c>
      <c r="Q3511">
        <v>4.2964312819342002E-2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Row],[Ticker]],[1]!Table2[[Symbol]:[Industry]],2,FALSE),"-")</f>
        <v>-</v>
      </c>
      <c r="E3512">
        <v>43.291936368000002</v>
      </c>
      <c r="F3512">
        <v>25.86</v>
      </c>
      <c r="G3512">
        <v>-4.5592214739717098</v>
      </c>
      <c r="H3512">
        <v>25.166646255099099</v>
      </c>
      <c r="I3512">
        <v>-26.677131882162001</v>
      </c>
      <c r="J3512">
        <v>22.774260681407402</v>
      </c>
      <c r="K3512">
        <v>22.2799744314019</v>
      </c>
      <c r="L3512">
        <v>23.178476564880299</v>
      </c>
      <c r="M3512">
        <v>73.122575885346905</v>
      </c>
      <c r="N3512">
        <v>1.5521017342788599</v>
      </c>
      <c r="O3512">
        <v>23.743232791956601</v>
      </c>
      <c r="P3512">
        <v>49.0489913544668</v>
      </c>
      <c r="Q3512">
        <v>5.6168298210177998E-2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Row],[Ticker]],[1]!Table2[[Symbol]:[Industry]],2,FALSE),"-")</f>
        <v>-</v>
      </c>
      <c r="D3513" t="s">
        <v>1147</v>
      </c>
      <c r="E3513">
        <v>43.209524324999997</v>
      </c>
      <c r="F3513">
        <v>31.75</v>
      </c>
      <c r="G3513">
        <v>-79.516234492885999</v>
      </c>
      <c r="H3513">
        <v>3.4415895254170898</v>
      </c>
      <c r="I3513">
        <v>-58.651551742826001</v>
      </c>
      <c r="J3513">
        <v>-3.2628712007948999</v>
      </c>
      <c r="K3513">
        <v>34.674283224924302</v>
      </c>
      <c r="M3513">
        <v>38.542073235418698</v>
      </c>
      <c r="N3513">
        <v>0.57313432835820899</v>
      </c>
      <c r="O3513">
        <v>127.086614173228</v>
      </c>
      <c r="P3513">
        <v>9.1065292096219803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Row],[Ticker]],[1]!Table2[[Symbol]:[Industry]],2,FALSE),"-")</f>
        <v>-</v>
      </c>
      <c r="E3514">
        <v>43.128013000000003</v>
      </c>
      <c r="F3514">
        <v>28.75</v>
      </c>
      <c r="G3514">
        <v>-15.7337108264271</v>
      </c>
      <c r="H3514">
        <v>-3.0155630065703498</v>
      </c>
      <c r="I3514">
        <v>26.0851305407068</v>
      </c>
      <c r="J3514">
        <v>10.5636923066196</v>
      </c>
      <c r="K3514">
        <v>25.300444488439599</v>
      </c>
      <c r="L3514">
        <v>22.630636170757001</v>
      </c>
      <c r="M3514">
        <v>69.280954031924793</v>
      </c>
      <c r="N3514">
        <v>0.35327250197138599</v>
      </c>
      <c r="O3514">
        <v>0.86956521739129899</v>
      </c>
      <c r="P3514">
        <v>91.6666666666666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Row],[Ticker]],[1]!Table2[[Symbol]:[Industry]],2,FALSE),"-")</f>
        <v>-</v>
      </c>
      <c r="D3515" t="s">
        <v>732</v>
      </c>
      <c r="E3515">
        <v>43.024297066000003</v>
      </c>
      <c r="F3515">
        <v>81.84</v>
      </c>
      <c r="G3515">
        <v>-13.707441828501601</v>
      </c>
      <c r="H3515">
        <v>-8.1915082348525896</v>
      </c>
      <c r="I3515">
        <v>1.0908595641479399</v>
      </c>
      <c r="J3515">
        <v>-4.8904371831995803</v>
      </c>
      <c r="K3515">
        <v>85.077881478000293</v>
      </c>
      <c r="L3515">
        <v>78.626684614508306</v>
      </c>
      <c r="M3515">
        <v>57.290049328383198</v>
      </c>
      <c r="N3515">
        <v>1.5491909568656701</v>
      </c>
      <c r="O3515">
        <v>22.1896383186705</v>
      </c>
      <c r="P3515">
        <v>23.8124054462935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Row],[Ticker]],[1]!Table2[[Symbol]:[Industry]],2,FALSE),"-")</f>
        <v>-</v>
      </c>
      <c r="D3516" t="s">
        <v>303</v>
      </c>
      <c r="E3516">
        <v>42.985199999999999</v>
      </c>
      <c r="F3516">
        <v>12.68</v>
      </c>
      <c r="G3516">
        <v>-64.245044084456396</v>
      </c>
      <c r="H3516">
        <v>14.0914219624835</v>
      </c>
      <c r="I3516">
        <v>-46.490446860064701</v>
      </c>
      <c r="J3516">
        <v>15.5458264628645</v>
      </c>
      <c r="K3516">
        <v>11.0238099559198</v>
      </c>
      <c r="L3516">
        <v>13.515695983092</v>
      </c>
      <c r="M3516">
        <v>86.118810454191802</v>
      </c>
      <c r="N3516">
        <v>1.66098549811507</v>
      </c>
      <c r="O3516">
        <v>84.384858044164005</v>
      </c>
      <c r="P3516">
        <v>33.896515311510001</v>
      </c>
      <c r="Q3516">
        <v>-9.3107667853300005E-3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Row],[Ticker]],[1]!Table2[[Symbol]:[Industry]],2,FALSE),"-")</f>
        <v>-</v>
      </c>
      <c r="D3517" t="s">
        <v>133</v>
      </c>
      <c r="E3517">
        <v>42.978000000000002</v>
      </c>
      <c r="F3517">
        <v>30</v>
      </c>
      <c r="G3517">
        <v>169.255868559703</v>
      </c>
      <c r="H3517">
        <v>-3.5658098428469498</v>
      </c>
      <c r="I3517">
        <v>-37.025230335160899</v>
      </c>
      <c r="J3517">
        <v>25.310511691156901</v>
      </c>
      <c r="K3517">
        <v>28.9177532520231</v>
      </c>
      <c r="L3517">
        <v>26.3829172961861</v>
      </c>
      <c r="M3517">
        <v>73.744318318855903</v>
      </c>
      <c r="N3517">
        <v>1.2382924039024801</v>
      </c>
      <c r="O3517">
        <v>49.8333333333333</v>
      </c>
      <c r="P3517">
        <v>200</v>
      </c>
      <c r="Q3517">
        <v>0.12812482901472499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Row],[Ticker]],[1]!Table2[[Symbol]:[Industry]],2,FALSE),"-")</f>
        <v>-</v>
      </c>
      <c r="D3518" t="s">
        <v>978</v>
      </c>
      <c r="E3518">
        <v>42.826000000000001</v>
      </c>
      <c r="F3518">
        <v>90.16</v>
      </c>
      <c r="G3518">
        <v>23.706005031757801</v>
      </c>
      <c r="H3518">
        <v>15.7173586315674</v>
      </c>
      <c r="I3518">
        <v>25.9187853140916</v>
      </c>
      <c r="J3518">
        <v>22.287260184658599</v>
      </c>
      <c r="K3518">
        <v>77.745061971756499</v>
      </c>
      <c r="L3518">
        <v>67.969934281140695</v>
      </c>
      <c r="M3518">
        <v>65.306122291536497</v>
      </c>
      <c r="N3518">
        <v>1.8272365222198399</v>
      </c>
      <c r="O3518">
        <v>12.3669032830523</v>
      </c>
      <c r="P3518">
        <v>74.559535333978701</v>
      </c>
      <c r="Q3518">
        <v>0.114295266684527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Row],[Ticker]],[1]!Table2[[Symbol]:[Industry]],2,FALSE),"-")</f>
        <v>-</v>
      </c>
      <c r="E3519">
        <v>42.622799999999998</v>
      </c>
      <c r="F3519">
        <v>32.29</v>
      </c>
      <c r="G3519">
        <v>-44.252184093947399</v>
      </c>
      <c r="H3519">
        <v>-5.5904422725721403</v>
      </c>
      <c r="I3519">
        <v>-33.715588741981001</v>
      </c>
      <c r="J3519">
        <v>3.0970479118229299</v>
      </c>
      <c r="K3519">
        <v>32.4370601727151</v>
      </c>
      <c r="L3519">
        <v>35.872532853647002</v>
      </c>
      <c r="M3519">
        <v>61.250702896484498</v>
      </c>
      <c r="N3519">
        <v>0.90192829741406699</v>
      </c>
      <c r="O3519">
        <v>53.112418705481502</v>
      </c>
      <c r="P3519">
        <v>8.9038785834738494</v>
      </c>
      <c r="Q3519">
        <v>0.13631072700480901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Row],[Ticker]],[1]!Table2[[Symbol]:[Industry]],2,FALSE),"-")</f>
        <v>-</v>
      </c>
      <c r="E3520">
        <v>42.545133999999997</v>
      </c>
      <c r="F3520">
        <v>40.19</v>
      </c>
      <c r="G3520">
        <v>3.3283103880172797E-2</v>
      </c>
      <c r="H3520">
        <v>-1.28466624126308</v>
      </c>
      <c r="I3520">
        <v>-11.530046635562</v>
      </c>
      <c r="J3520">
        <v>-3.9654893215490401</v>
      </c>
      <c r="K3520">
        <v>39.355626677916</v>
      </c>
      <c r="L3520">
        <v>37.885101475916102</v>
      </c>
      <c r="M3520">
        <v>56.061497696729901</v>
      </c>
      <c r="N3520">
        <v>2.58089036693401</v>
      </c>
      <c r="O3520">
        <v>31.6247822841502</v>
      </c>
      <c r="P3520">
        <v>48.796741947426803</v>
      </c>
      <c r="Q3520">
        <v>0.103752426522457</v>
      </c>
    </row>
    <row r="3521" spans="1:17" hidden="1" x14ac:dyDescent="0.3">
      <c r="A3521" t="s">
        <v>7206</v>
      </c>
      <c r="B3521" t="s">
        <v>7207</v>
      </c>
      <c r="C3521" t="str">
        <f>IFERROR(VLOOKUP(Table1[[#This Row],[Ticker]],[1]!Table2[[Symbol]:[Industry]],2,FALSE),"-")</f>
        <v>-</v>
      </c>
      <c r="E3521">
        <v>42.492055000000001</v>
      </c>
      <c r="F3521">
        <v>39.85</v>
      </c>
      <c r="G3521">
        <v>48.470067851035701</v>
      </c>
      <c r="H3521">
        <v>55.7958003581371</v>
      </c>
      <c r="I3521">
        <v>96.671804700816693</v>
      </c>
      <c r="J3521">
        <v>18.689454605034101</v>
      </c>
      <c r="K3521">
        <v>26.916357247338201</v>
      </c>
      <c r="L3521">
        <v>23.345441380884399</v>
      </c>
      <c r="M3521">
        <v>89.215708988396699</v>
      </c>
      <c r="N3521">
        <v>2.8278381528348402</v>
      </c>
      <c r="O3521">
        <v>0</v>
      </c>
      <c r="P3521">
        <v>153.821656050955</v>
      </c>
      <c r="Q3521">
        <v>9.4944417725051994E-2</v>
      </c>
    </row>
    <row r="3522" spans="1:17" hidden="1" x14ac:dyDescent="0.3">
      <c r="A3522" t="s">
        <v>7208</v>
      </c>
      <c r="B3522" t="s">
        <v>7209</v>
      </c>
      <c r="C3522" t="str">
        <f>IFERROR(VLOOKUP(Table1[[#This Row],[Ticker]],[1]!Table2[[Symbol]:[Industry]],2,FALSE),"-")</f>
        <v>-</v>
      </c>
      <c r="D3522" t="s">
        <v>771</v>
      </c>
      <c r="E3522">
        <v>42.387345000000003</v>
      </c>
      <c r="F3522">
        <v>150.15</v>
      </c>
      <c r="G3522">
        <v>-68.836949692823893</v>
      </c>
      <c r="H3522">
        <v>0.94717448246967395</v>
      </c>
      <c r="I3522">
        <v>-57.372557797786399</v>
      </c>
      <c r="J3522">
        <v>-2.7931584318120501</v>
      </c>
      <c r="M3522">
        <v>70.750283085866698</v>
      </c>
      <c r="O3522">
        <v>92.307692307692193</v>
      </c>
      <c r="P3522">
        <v>20.12</v>
      </c>
    </row>
    <row r="3523" spans="1:17" hidden="1" x14ac:dyDescent="0.3">
      <c r="A3523" t="s">
        <v>7210</v>
      </c>
      <c r="B3523" t="s">
        <v>7211</v>
      </c>
      <c r="C3523" t="str">
        <f>IFERROR(VLOOKUP(Table1[[#This Row],[Ticker]],[1]!Table2[[Symbol]:[Industry]],2,FALSE),"-")</f>
        <v>-</v>
      </c>
      <c r="E3523">
        <v>42.334972107999903</v>
      </c>
      <c r="F3523">
        <v>5.72</v>
      </c>
      <c r="G3523">
        <v>92.009976783672599</v>
      </c>
      <c r="H3523">
        <v>-16.4174621881916</v>
      </c>
      <c r="I3523">
        <v>46.735678895642003</v>
      </c>
      <c r="J3523">
        <v>-9.6625826005062905</v>
      </c>
      <c r="K3523">
        <v>5.6462496098840296</v>
      </c>
      <c r="L3523">
        <v>4.4526462125689701</v>
      </c>
      <c r="M3523">
        <v>24.398521156915098</v>
      </c>
      <c r="N3523">
        <v>0.44730998602961197</v>
      </c>
      <c r="O3523">
        <v>28.671328671328599</v>
      </c>
      <c r="P3523">
        <v>128.79999999999899</v>
      </c>
      <c r="Q3523">
        <v>7.2289137050196003E-2</v>
      </c>
    </row>
    <row r="3524" spans="1:17" hidden="1" x14ac:dyDescent="0.3">
      <c r="A3524" t="s">
        <v>7212</v>
      </c>
      <c r="B3524" t="s">
        <v>7213</v>
      </c>
      <c r="C3524" t="str">
        <f>IFERROR(VLOOKUP(Table1[[#This Row],[Ticker]],[1]!Table2[[Symbol]:[Industry]],2,FALSE),"-")</f>
        <v>-</v>
      </c>
      <c r="D3524" t="s">
        <v>133</v>
      </c>
      <c r="E3524">
        <v>42.226898759999997</v>
      </c>
      <c r="F3524">
        <v>28.29</v>
      </c>
      <c r="G3524">
        <v>83.244921652205306</v>
      </c>
      <c r="H3524">
        <v>54.164224402676098</v>
      </c>
      <c r="I3524">
        <v>69.814332404219897</v>
      </c>
      <c r="J3524">
        <v>6.0916599234706803</v>
      </c>
      <c r="K3524">
        <v>21.207565022021299</v>
      </c>
      <c r="L3524">
        <v>18.0672685131604</v>
      </c>
      <c r="M3524">
        <v>65.451972341914697</v>
      </c>
      <c r="N3524">
        <v>3.1484899444452799</v>
      </c>
      <c r="O3524">
        <v>16.260162601626</v>
      </c>
      <c r="P3524">
        <v>129.068825910931</v>
      </c>
      <c r="Q3524">
        <v>0.10914480409256801</v>
      </c>
    </row>
    <row r="3525" spans="1:17" hidden="1" x14ac:dyDescent="0.3">
      <c r="A3525" t="s">
        <v>7214</v>
      </c>
      <c r="B3525" t="s">
        <v>7215</v>
      </c>
      <c r="C3525" t="str">
        <f>IFERROR(VLOOKUP(Table1[[#This Row],[Ticker]],[1]!Table2[[Symbol]:[Industry]],2,FALSE),"-")</f>
        <v>-</v>
      </c>
      <c r="D3525" t="s">
        <v>287</v>
      </c>
      <c r="E3525">
        <v>42.210696784</v>
      </c>
      <c r="F3525">
        <v>75.91</v>
      </c>
      <c r="G3525">
        <v>12.4137813013281</v>
      </c>
      <c r="H3525">
        <v>-16.5836586411145</v>
      </c>
      <c r="I3525">
        <v>-19.048665026990101</v>
      </c>
      <c r="J3525">
        <v>-2.18777238656563</v>
      </c>
      <c r="K3525">
        <v>75.704514090594898</v>
      </c>
      <c r="L3525">
        <v>74.444323393955997</v>
      </c>
      <c r="M3525">
        <v>69.462611743428496</v>
      </c>
      <c r="N3525">
        <v>1.1504032223179901</v>
      </c>
      <c r="O3525">
        <v>50.1778421815307</v>
      </c>
      <c r="P3525">
        <v>73.5085714285714</v>
      </c>
      <c r="Q3525">
        <v>4.3978500097611999E-2</v>
      </c>
    </row>
    <row r="3526" spans="1:17" hidden="1" x14ac:dyDescent="0.3">
      <c r="A3526" t="s">
        <v>7216</v>
      </c>
      <c r="B3526" t="s">
        <v>7217</v>
      </c>
      <c r="C3526" t="str">
        <f>IFERROR(VLOOKUP(Table1[[#This Row],[Ticker]],[1]!Table2[[Symbol]:[Industry]],2,FALSE),"-")</f>
        <v>-</v>
      </c>
      <c r="E3526">
        <v>42.169600000000003</v>
      </c>
      <c r="F3526">
        <v>59.9</v>
      </c>
      <c r="G3526">
        <v>70.988443830509993</v>
      </c>
      <c r="H3526">
        <v>14.3715340073015</v>
      </c>
      <c r="I3526">
        <v>-29.990030080277599</v>
      </c>
      <c r="J3526">
        <v>-2.0856179147264098</v>
      </c>
      <c r="K3526">
        <v>54.481107985790402</v>
      </c>
      <c r="L3526">
        <v>49.870752082936001</v>
      </c>
      <c r="M3526">
        <v>53.030342617112701</v>
      </c>
      <c r="N3526">
        <v>1.6444915712709001</v>
      </c>
      <c r="O3526">
        <v>31.552587646076802</v>
      </c>
      <c r="P3526">
        <v>108.058353594998</v>
      </c>
      <c r="Q3526">
        <v>-1.1354513820849999E-3</v>
      </c>
    </row>
    <row r="3527" spans="1:17" hidden="1" x14ac:dyDescent="0.3">
      <c r="A3527" t="s">
        <v>7218</v>
      </c>
      <c r="B3527" t="s">
        <v>7219</v>
      </c>
      <c r="C3527" t="str">
        <f>IFERROR(VLOOKUP(Table1[[#This Row],[Ticker]],[1]!Table2[[Symbol]:[Industry]],2,FALSE),"-")</f>
        <v>-</v>
      </c>
      <c r="E3527">
        <v>41.989866483999997</v>
      </c>
      <c r="F3527">
        <v>8.02</v>
      </c>
      <c r="G3527">
        <v>28.5156209229045</v>
      </c>
      <c r="H3527">
        <v>-6.05143518037357</v>
      </c>
      <c r="I3527">
        <v>-21.6987391047122</v>
      </c>
      <c r="J3527">
        <v>4.8657976870362898</v>
      </c>
      <c r="K3527">
        <v>8.2930974872109093</v>
      </c>
      <c r="L3527">
        <v>7.9001531777849197</v>
      </c>
      <c r="M3527">
        <v>49.367187891708902</v>
      </c>
      <c r="N3527">
        <v>0.44384032057442702</v>
      </c>
      <c r="O3527">
        <v>47.755610972568498</v>
      </c>
      <c r="P3527">
        <v>61.044176706827201</v>
      </c>
      <c r="Q3527">
        <v>7.3629380338139996E-2</v>
      </c>
    </row>
    <row r="3528" spans="1:17" hidden="1" x14ac:dyDescent="0.3">
      <c r="A3528" t="s">
        <v>7220</v>
      </c>
      <c r="B3528" t="s">
        <v>7221</v>
      </c>
      <c r="C3528" t="str">
        <f>IFERROR(VLOOKUP(Table1[[#This Row],[Ticker]],[1]!Table2[[Symbol]:[Industry]],2,FALSE),"-")</f>
        <v>-</v>
      </c>
      <c r="E3528">
        <v>41.9601136</v>
      </c>
      <c r="F3528">
        <v>14.54</v>
      </c>
      <c r="G3528">
        <v>-71.172219037972894</v>
      </c>
      <c r="H3528">
        <v>-1.5752447041830899</v>
      </c>
      <c r="I3528">
        <v>-50.310068018077502</v>
      </c>
      <c r="J3528">
        <v>8.6842045332170699</v>
      </c>
      <c r="K3528">
        <v>13.3242647355902</v>
      </c>
      <c r="L3528">
        <v>17.349921014668901</v>
      </c>
      <c r="M3528">
        <v>85.149883516222005</v>
      </c>
      <c r="N3528">
        <v>1.1370558453639299</v>
      </c>
      <c r="O3528">
        <v>212.58596973865201</v>
      </c>
      <c r="P3528">
        <v>45.691382765531003</v>
      </c>
      <c r="Q3528">
        <v>0.241876369858017</v>
      </c>
    </row>
    <row r="3529" spans="1:17" hidden="1" x14ac:dyDescent="0.3">
      <c r="A3529" t="s">
        <v>7222</v>
      </c>
      <c r="B3529" t="s">
        <v>3349</v>
      </c>
      <c r="C3529" t="str">
        <f>IFERROR(VLOOKUP(Table1[[#This Row],[Ticker]],[1]!Table2[[Symbol]:[Industry]],2,FALSE),"-")</f>
        <v>-</v>
      </c>
      <c r="E3529">
        <v>41.948352</v>
      </c>
      <c r="F3529">
        <v>91.2</v>
      </c>
      <c r="G3529">
        <v>44.6893660966497</v>
      </c>
      <c r="H3529">
        <v>34.770370432309399</v>
      </c>
      <c r="I3529">
        <v>23.022238717310799</v>
      </c>
      <c r="J3529">
        <v>-3.3619053265982699</v>
      </c>
      <c r="K3529">
        <v>72.928020069677999</v>
      </c>
      <c r="L3529">
        <v>64.933048550653893</v>
      </c>
      <c r="M3529">
        <v>75.431363853567902</v>
      </c>
      <c r="N3529">
        <v>3.5</v>
      </c>
      <c r="O3529">
        <v>5.2521929824561298</v>
      </c>
      <c r="P3529">
        <v>178.75700458481899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Row],[Ticker]],[1]!Table2[[Symbol]:[Industry]],2,FALSE),"-")</f>
        <v>-</v>
      </c>
      <c r="E3530">
        <v>41.88</v>
      </c>
      <c r="F3530">
        <v>13.96</v>
      </c>
      <c r="G3530">
        <v>51.297508590288402</v>
      </c>
      <c r="H3530">
        <v>-2.3454310395868201</v>
      </c>
      <c r="I3530">
        <v>-27.3775703291147</v>
      </c>
      <c r="J3530">
        <v>3.8007743734889599</v>
      </c>
      <c r="K3530">
        <v>13.529853390725</v>
      </c>
      <c r="L3530">
        <v>12.6315949741427</v>
      </c>
      <c r="M3530">
        <v>51.467023715603403</v>
      </c>
      <c r="N3530">
        <v>0.71658428580676303</v>
      </c>
      <c r="O3530">
        <v>60.386819484240597</v>
      </c>
      <c r="P3530">
        <v>105.294117647058</v>
      </c>
      <c r="Q3530">
        <v>7.4402809549155999E-2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Row],[Ticker]],[1]!Table2[[Symbol]:[Industry]],2,FALSE),"-")</f>
        <v>-</v>
      </c>
      <c r="D3531" t="s">
        <v>46</v>
      </c>
      <c r="E3531">
        <v>41.752810664999998</v>
      </c>
      <c r="F3531">
        <v>34.89</v>
      </c>
      <c r="G3531">
        <v>-31.397685045896399</v>
      </c>
      <c r="H3531">
        <v>-4.3257432285509596</v>
      </c>
      <c r="I3531">
        <v>-39.554917019102497</v>
      </c>
      <c r="J3531">
        <v>-7.5355984735221604</v>
      </c>
      <c r="K3531">
        <v>36.831224616066898</v>
      </c>
      <c r="L3531">
        <v>36.256708918866003</v>
      </c>
      <c r="M3531">
        <v>38.105009049512397</v>
      </c>
      <c r="N3531">
        <v>0.87514867051423795</v>
      </c>
      <c r="O3531">
        <v>60.934365147606698</v>
      </c>
      <c r="P3531">
        <v>47.2151898734177</v>
      </c>
      <c r="Q3531">
        <v>9.8223199433325997E-2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Row],[Ticker]],[1]!Table2[[Symbol]:[Industry]],2,FALSE),"-")</f>
        <v>-</v>
      </c>
      <c r="E3532">
        <v>41.645299999999999</v>
      </c>
      <c r="F3532">
        <v>79.400000000000006</v>
      </c>
      <c r="G3532">
        <v>-8.66357507982082</v>
      </c>
      <c r="H3532">
        <v>-3.4323875613259398</v>
      </c>
      <c r="I3532">
        <v>-12.3020085070858</v>
      </c>
      <c r="J3532">
        <v>-2.20226514018883</v>
      </c>
      <c r="K3532">
        <v>78.910539595031906</v>
      </c>
      <c r="L3532">
        <v>75.166672990651804</v>
      </c>
      <c r="M3532">
        <v>56.494979839340203</v>
      </c>
      <c r="N3532">
        <v>0</v>
      </c>
      <c r="O3532">
        <v>2.3929471032745502</v>
      </c>
      <c r="P3532">
        <v>17.647058823529399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Row],[Ticker]],[1]!Table2[[Symbol]:[Industry]],2,FALSE),"-")</f>
        <v>-</v>
      </c>
      <c r="D3533" t="s">
        <v>732</v>
      </c>
      <c r="E3533">
        <v>41.638247819999997</v>
      </c>
      <c r="F3533">
        <v>162.34</v>
      </c>
      <c r="G3533">
        <v>16.280494774734901</v>
      </c>
      <c r="H3533">
        <v>4.4669064309479403</v>
      </c>
      <c r="I3533">
        <v>4.96187607286807</v>
      </c>
      <c r="J3533">
        <v>-0.21284182112562899</v>
      </c>
      <c r="K3533">
        <v>151.64745254802301</v>
      </c>
      <c r="L3533">
        <v>137.9887906495</v>
      </c>
      <c r="M3533">
        <v>54.966471854101101</v>
      </c>
      <c r="N3533">
        <v>0.34394569577641698</v>
      </c>
      <c r="O3533">
        <v>2.34692620426266</v>
      </c>
      <c r="P3533">
        <v>46.794466045754497</v>
      </c>
      <c r="Q3533">
        <v>4.2502533627336997E-2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Row],[Ticker]],[1]!Table2[[Symbol]:[Industry]],2,FALSE),"-")</f>
        <v>-</v>
      </c>
      <c r="D3534" t="s">
        <v>130</v>
      </c>
      <c r="E3534">
        <v>41.482575500000003</v>
      </c>
      <c r="F3534">
        <v>77.69</v>
      </c>
      <c r="G3534">
        <v>207.409297368127</v>
      </c>
      <c r="H3534">
        <v>-5.0935171294322501</v>
      </c>
      <c r="I3534">
        <v>-8.7848085612137599</v>
      </c>
      <c r="J3534">
        <v>-2.6596232246655598</v>
      </c>
      <c r="K3534">
        <v>73.561468689284595</v>
      </c>
      <c r="L3534">
        <v>57.211939896533998</v>
      </c>
      <c r="M3534">
        <v>54.7541892260952</v>
      </c>
      <c r="N3534">
        <v>0.63450802865107803</v>
      </c>
      <c r="O3534">
        <v>20.980821212511199</v>
      </c>
      <c r="P3534">
        <v>259.67592592592501</v>
      </c>
      <c r="Q3534">
        <v>0.143611190137168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Row],[Ticker]],[1]!Table2[[Symbol]:[Industry]],2,FALSE),"-")</f>
        <v>-</v>
      </c>
      <c r="D3535" t="s">
        <v>513</v>
      </c>
      <c r="E3535">
        <v>41.447144983999998</v>
      </c>
      <c r="F3535">
        <v>51.91</v>
      </c>
      <c r="G3535">
        <v>7.0312618068989003</v>
      </c>
      <c r="H3535">
        <v>-2.1751341764129801</v>
      </c>
      <c r="I3535">
        <v>-21.482932655794698</v>
      </c>
      <c r="J3535">
        <v>-0.15548151445783301</v>
      </c>
      <c r="K3535">
        <v>51.111004764354902</v>
      </c>
      <c r="L3535">
        <v>50.988183413042002</v>
      </c>
      <c r="M3535">
        <v>63.607860342723399</v>
      </c>
      <c r="N3535">
        <v>0.42015183920059501</v>
      </c>
      <c r="O3535">
        <v>17.5110768638027</v>
      </c>
      <c r="P3535">
        <v>44.234509585996001</v>
      </c>
      <c r="Q3535">
        <v>4.3850123150602001E-2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Row],[Ticker]],[1]!Table2[[Symbol]:[Industry]],2,FALSE),"-")</f>
        <v>-</v>
      </c>
      <c r="E3536">
        <v>41.325000000000003</v>
      </c>
      <c r="F3536">
        <v>275.5</v>
      </c>
      <c r="G3536">
        <v>-46.455561439582098</v>
      </c>
      <c r="H3536">
        <v>2.2912726647039401</v>
      </c>
      <c r="I3536">
        <v>-23.0129086749794</v>
      </c>
      <c r="J3536">
        <v>-5.8567501900227201</v>
      </c>
      <c r="K3536">
        <v>275.06576428913002</v>
      </c>
      <c r="L3536">
        <v>267.88358583761101</v>
      </c>
      <c r="M3536">
        <v>30.717733687203499</v>
      </c>
      <c r="N3536">
        <v>1.0097670924117199</v>
      </c>
      <c r="O3536">
        <v>41.125226860254003</v>
      </c>
      <c r="P3536">
        <v>37.681159420289802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Row],[Ticker]],[1]!Table2[[Symbol]:[Industry]],2,FALSE),"-")</f>
        <v>-</v>
      </c>
      <c r="E3537">
        <v>41.25</v>
      </c>
      <c r="F3537">
        <v>125</v>
      </c>
      <c r="G3537">
        <v>11.0520034592871</v>
      </c>
      <c r="H3537">
        <v>-3.4323875613259398</v>
      </c>
      <c r="I3537">
        <v>-12.3115852943434</v>
      </c>
      <c r="J3537">
        <v>-2.20226514018883</v>
      </c>
      <c r="K3537">
        <v>124.81128022974301</v>
      </c>
      <c r="L3537">
        <v>115.662215856934</v>
      </c>
      <c r="M3537">
        <v>99.999999993730199</v>
      </c>
      <c r="O3537">
        <v>0</v>
      </c>
      <c r="P3537">
        <v>37.362637362637301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Row],[Ticker]],[1]!Table2[[Symbol]:[Industry]],2,FALSE),"-")</f>
        <v>-</v>
      </c>
      <c r="E3538">
        <v>41.248769279999998</v>
      </c>
      <c r="F3538">
        <v>25.28</v>
      </c>
      <c r="G3538">
        <v>-26.861381346308502</v>
      </c>
      <c r="H3538">
        <v>-21.620089826698099</v>
      </c>
      <c r="I3538">
        <v>2.1366362887719501</v>
      </c>
      <c r="J3538">
        <v>-7.2003861473289996</v>
      </c>
      <c r="K3538">
        <v>26.1093605122275</v>
      </c>
      <c r="L3538">
        <v>23.809699999999999</v>
      </c>
      <c r="M3538">
        <v>20.252609682103301</v>
      </c>
      <c r="N3538">
        <v>0.43315508021390298</v>
      </c>
      <c r="O3538">
        <v>36.787974683544199</v>
      </c>
      <c r="P3538">
        <v>40.4444444444444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Row],[Ticker]],[1]!Table2[[Symbol]:[Industry]],2,FALSE),"-")</f>
        <v>-</v>
      </c>
      <c r="D3539" t="s">
        <v>130</v>
      </c>
      <c r="E3539">
        <v>41.200429550000003</v>
      </c>
      <c r="F3539">
        <v>74.5</v>
      </c>
      <c r="G3539">
        <v>-30.797813390529701</v>
      </c>
      <c r="H3539">
        <v>-7.1303844796618403</v>
      </c>
      <c r="I3539">
        <v>-23.547222400469501</v>
      </c>
      <c r="J3539">
        <v>-0.82351412640133104</v>
      </c>
      <c r="K3539">
        <v>75.4591086290568</v>
      </c>
      <c r="L3539">
        <v>81.411148811075293</v>
      </c>
      <c r="M3539">
        <v>53.173009378692903</v>
      </c>
      <c r="N3539">
        <v>1.1296957418420801</v>
      </c>
      <c r="O3539">
        <v>25.557046979865699</v>
      </c>
      <c r="P3539">
        <v>17.3228346456692</v>
      </c>
      <c r="Q3539">
        <v>8.0824707967733E-2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Row],[Ticker]],[1]!Table2[[Symbol]:[Industry]],2,FALSE),"-")</f>
        <v>-</v>
      </c>
      <c r="D3540" t="s">
        <v>628</v>
      </c>
      <c r="E3540">
        <v>41.182575</v>
      </c>
      <c r="F3540">
        <v>83.45</v>
      </c>
      <c r="G3540">
        <v>25.141271722784001</v>
      </c>
      <c r="H3540">
        <v>43.357410151954603</v>
      </c>
      <c r="I3540">
        <v>62.706949481048902</v>
      </c>
      <c r="J3540">
        <v>13.459550521626801</v>
      </c>
      <c r="K3540">
        <v>64.680770596490703</v>
      </c>
      <c r="M3540">
        <v>99.985906154172099</v>
      </c>
      <c r="N3540">
        <v>1.2109375</v>
      </c>
      <c r="O3540">
        <v>0</v>
      </c>
      <c r="P3540">
        <v>78.311965811965806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Row],[Ticker]],[1]!Table2[[Symbol]:[Industry]],2,FALSE),"-")</f>
        <v>-</v>
      </c>
      <c r="D3541" t="s">
        <v>1448</v>
      </c>
      <c r="E3541">
        <v>41.137500000000003</v>
      </c>
      <c r="F3541">
        <v>75</v>
      </c>
      <c r="G3541">
        <v>2.9997109242359499</v>
      </c>
      <c r="H3541">
        <v>-3.4323875613259398</v>
      </c>
      <c r="I3541">
        <v>7.5827491767998998</v>
      </c>
      <c r="J3541">
        <v>6.7301967334495103</v>
      </c>
      <c r="K3541">
        <v>69.474498823567103</v>
      </c>
      <c r="L3541">
        <v>61.949611786466399</v>
      </c>
      <c r="M3541">
        <v>60.470875194202897</v>
      </c>
      <c r="N3541">
        <v>1.4728638070315101</v>
      </c>
      <c r="O3541">
        <v>4.9333333333333398</v>
      </c>
      <c r="P3541">
        <v>54.798761609907103</v>
      </c>
      <c r="Q3541">
        <v>6.0926453317142998E-2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Row],[Ticker]],[1]!Table2[[Symbol]:[Industry]],2,FALSE),"-")</f>
        <v>-</v>
      </c>
      <c r="D3542" t="s">
        <v>231</v>
      </c>
      <c r="E3542">
        <v>41.019282850000003</v>
      </c>
      <c r="F3542">
        <v>59.15</v>
      </c>
      <c r="G3542">
        <v>74.879842287125896</v>
      </c>
      <c r="H3542">
        <v>-25.3312094601478</v>
      </c>
      <c r="I3542">
        <v>-48.8306170083127</v>
      </c>
      <c r="J3542">
        <v>-9.0617692724202392</v>
      </c>
      <c r="K3542">
        <v>64.187539507715002</v>
      </c>
      <c r="L3542">
        <v>63.847873800098398</v>
      </c>
      <c r="M3542">
        <v>40.195497305549999</v>
      </c>
      <c r="N3542">
        <v>0.38775510204081598</v>
      </c>
      <c r="O3542">
        <v>99.492814877430206</v>
      </c>
      <c r="P3542">
        <v>101.533219761499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Row],[Ticker]],[1]!Table2[[Symbol]:[Industry]],2,FALSE),"-")</f>
        <v>-</v>
      </c>
      <c r="D3543" t="s">
        <v>628</v>
      </c>
      <c r="E3543">
        <v>40.844276414999896</v>
      </c>
      <c r="F3543">
        <v>11.73</v>
      </c>
      <c r="G3543">
        <v>-62.212273247612501</v>
      </c>
      <c r="H3543">
        <v>-22.087033885875101</v>
      </c>
      <c r="I3543">
        <v>-74.397966146243704</v>
      </c>
      <c r="J3543">
        <v>-2.20226514018883</v>
      </c>
      <c r="K3543">
        <v>17.2766862841506</v>
      </c>
      <c r="L3543">
        <v>20.814991493368499</v>
      </c>
      <c r="M3543">
        <v>3.9131168609675999</v>
      </c>
      <c r="N3543">
        <v>0.28089138889944598</v>
      </c>
      <c r="O3543">
        <v>179.62489343563499</v>
      </c>
      <c r="P3543">
        <v>2.44541484716158</v>
      </c>
      <c r="Q3543">
        <v>-3.1271104268034998E-2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Row],[Ticker]],[1]!Table2[[Symbol]:[Industry]],2,FALSE),"-")</f>
        <v>-</v>
      </c>
      <c r="D3544" t="s">
        <v>471</v>
      </c>
      <c r="E3544">
        <v>40.695917712000004</v>
      </c>
      <c r="F3544">
        <v>8.48</v>
      </c>
      <c r="G3544">
        <v>22.200749634302898</v>
      </c>
      <c r="H3544">
        <v>-12.1514403062129</v>
      </c>
      <c r="I3544">
        <v>-27.871883033953701</v>
      </c>
      <c r="J3544">
        <v>3.7977348598111602</v>
      </c>
      <c r="K3544">
        <v>8.5439992691667399</v>
      </c>
      <c r="L3544">
        <v>8.1573134172130199</v>
      </c>
      <c r="M3544">
        <v>47.2393096306823</v>
      </c>
      <c r="N3544">
        <v>0.57713698899181298</v>
      </c>
      <c r="O3544">
        <v>57.429245283018801</v>
      </c>
      <c r="P3544">
        <v>59.698681732579999</v>
      </c>
      <c r="Q3544">
        <v>5.7355333239166001E-2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Row],[Ticker]],[1]!Table2[[Symbol]:[Industry]],2,FALSE),"-")</f>
        <v>-</v>
      </c>
      <c r="D3545" t="s">
        <v>413</v>
      </c>
      <c r="E3545">
        <v>40.545999999999999</v>
      </c>
      <c r="F3545">
        <v>3.8</v>
      </c>
      <c r="G3545">
        <v>-5.6757132684296199</v>
      </c>
      <c r="H3545">
        <v>23.347273455623199</v>
      </c>
      <c r="I3545">
        <v>43.4870913250206</v>
      </c>
      <c r="J3545">
        <v>11.1310681931445</v>
      </c>
      <c r="K3545">
        <v>3.17628075286768</v>
      </c>
      <c r="L3545">
        <v>2.86355291310515</v>
      </c>
      <c r="M3545">
        <v>81.539966543610404</v>
      </c>
      <c r="N3545">
        <v>1.7763212630571199</v>
      </c>
      <c r="O3545">
        <v>18.421052631578899</v>
      </c>
      <c r="P3545">
        <v>120.930232558139</v>
      </c>
      <c r="Q3545">
        <v>3.2963292590990997E-2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Row],[Ticker]],[1]!Table2[[Symbol]:[Industry]],2,FALSE),"-")</f>
        <v>-</v>
      </c>
      <c r="E3546">
        <v>40.5146856</v>
      </c>
      <c r="F3546">
        <v>91.12</v>
      </c>
      <c r="G3546">
        <v>71.260918568462401</v>
      </c>
      <c r="H3546">
        <v>10.3078721789337</v>
      </c>
      <c r="I3546">
        <v>-4.0216251267753904</v>
      </c>
      <c r="J3546">
        <v>20.717033105425099</v>
      </c>
      <c r="K3546">
        <v>76.287765910524996</v>
      </c>
      <c r="L3546">
        <v>72.9003250763502</v>
      </c>
      <c r="M3546">
        <v>77.144654375115607</v>
      </c>
      <c r="N3546">
        <v>3.0832062906202302</v>
      </c>
      <c r="O3546">
        <v>25.197541703248401</v>
      </c>
      <c r="P3546">
        <v>111.660859465737</v>
      </c>
      <c r="Q3546">
        <v>1.9283149713166001E-2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Row],[Ticker]],[1]!Table2[[Symbol]:[Industry]],2,FALSE),"-")</f>
        <v>-</v>
      </c>
      <c r="D3547" t="s">
        <v>21</v>
      </c>
      <c r="E3547">
        <v>40.406399999999998</v>
      </c>
      <c r="F3547">
        <v>138</v>
      </c>
      <c r="G3547">
        <v>-6.3106339033502499</v>
      </c>
      <c r="H3547">
        <v>-22.712294646111001</v>
      </c>
      <c r="I3547">
        <v>-28.677025648649899</v>
      </c>
      <c r="J3547">
        <v>-2.9165508544745502</v>
      </c>
      <c r="K3547">
        <v>153.56941900153299</v>
      </c>
      <c r="L3547">
        <v>153.77815119547199</v>
      </c>
      <c r="M3547">
        <v>36.446562787113898</v>
      </c>
      <c r="N3547">
        <v>0.92671366067087901</v>
      </c>
      <c r="O3547">
        <v>48.5507246376811</v>
      </c>
      <c r="P3547">
        <v>34.110787172011598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Row],[Ticker]],[1]!Table2[[Symbol]:[Industry]],2,FALSE),"-")</f>
        <v>-</v>
      </c>
      <c r="E3548">
        <v>40.379669440000001</v>
      </c>
      <c r="F3548">
        <v>59.12</v>
      </c>
      <c r="G3548">
        <v>-60.803708695593997</v>
      </c>
      <c r="H3548">
        <v>-21.768205422824799</v>
      </c>
      <c r="I3548">
        <v>-49.339316800556503</v>
      </c>
      <c r="J3548">
        <v>-4.9357867769788497E-2</v>
      </c>
      <c r="K3548">
        <v>65.464503898763795</v>
      </c>
      <c r="M3548">
        <v>29.7219062289611</v>
      </c>
      <c r="N3548">
        <v>0.29103346418438297</v>
      </c>
      <c r="O3548">
        <v>60.690121786197501</v>
      </c>
      <c r="P3548">
        <v>21.1475409836065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Row],[Ticker]],[1]!Table2[[Symbol]:[Industry]],2,FALSE),"-")</f>
        <v>-</v>
      </c>
      <c r="D3549" t="s">
        <v>153</v>
      </c>
      <c r="E3549">
        <v>40.365368191999998</v>
      </c>
      <c r="F3549">
        <v>100.48</v>
      </c>
      <c r="G3549">
        <v>199.60568137397701</v>
      </c>
      <c r="H3549">
        <v>52.430804621084398</v>
      </c>
      <c r="I3549">
        <v>49.875069467097099</v>
      </c>
      <c r="J3549">
        <v>-20.741590982885398</v>
      </c>
      <c r="K3549">
        <v>81.856610786271105</v>
      </c>
      <c r="L3549">
        <v>62.842295674139102</v>
      </c>
      <c r="M3549">
        <v>48.995170502040303</v>
      </c>
      <c r="N3549">
        <v>2.1431626355743698</v>
      </c>
      <c r="O3549">
        <v>36.007165605095501</v>
      </c>
      <c r="P3549">
        <v>242.93515358361699</v>
      </c>
      <c r="Q3549">
        <v>0.13261740043727599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Row],[Ticker]],[1]!Table2[[Symbol]:[Industry]],2,FALSE),"-")</f>
        <v>-</v>
      </c>
      <c r="E3550">
        <v>40.349036177999999</v>
      </c>
      <c r="F3550">
        <v>7.47</v>
      </c>
      <c r="G3550">
        <v>-14.2030105849646</v>
      </c>
      <c r="H3550">
        <v>-2.1113835983140601</v>
      </c>
      <c r="I3550">
        <v>-38.309356762411099</v>
      </c>
      <c r="J3550">
        <v>0.75075499403934798</v>
      </c>
      <c r="K3550">
        <v>7.6438245737913597</v>
      </c>
      <c r="L3550">
        <v>8.2987306350556693</v>
      </c>
      <c r="M3550">
        <v>42.114518269722097</v>
      </c>
      <c r="N3550">
        <v>1.0494797236114</v>
      </c>
      <c r="O3550">
        <v>39.089692101740297</v>
      </c>
      <c r="P3550">
        <v>14.045801526717501</v>
      </c>
      <c r="Q3550">
        <v>-4.0392420152663998E-2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Row],[Ticker]],[1]!Table2[[Symbol]:[Industry]],2,FALSE),"-")</f>
        <v>-</v>
      </c>
      <c r="D3551" t="s">
        <v>186</v>
      </c>
      <c r="E3551">
        <v>40.119458651999999</v>
      </c>
      <c r="F3551">
        <v>14.17</v>
      </c>
      <c r="G3551">
        <v>-85.667694752948407</v>
      </c>
      <c r="H3551">
        <v>-12.673942691982401</v>
      </c>
      <c r="I3551">
        <v>-67.910170461442902</v>
      </c>
      <c r="J3551">
        <v>-4.3328493326287001</v>
      </c>
      <c r="K3551">
        <v>16.558126350297101</v>
      </c>
      <c r="L3551">
        <v>24.649923162442501</v>
      </c>
      <c r="M3551">
        <v>17.717672956006702</v>
      </c>
      <c r="N3551">
        <v>0.62402904228037603</v>
      </c>
      <c r="O3551">
        <v>210.16231474947</v>
      </c>
      <c r="P3551">
        <v>1.21428571428572</v>
      </c>
      <c r="Q3551">
        <v>-0.109151058997181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Row],[Ticker]],[1]!Table2[[Symbol]:[Industry]],2,FALSE),"-")</f>
        <v>-</v>
      </c>
      <c r="D3552" t="s">
        <v>121</v>
      </c>
      <c r="E3552">
        <v>40.11123396</v>
      </c>
      <c r="F3552">
        <v>36.61</v>
      </c>
      <c r="G3552">
        <v>49.698981481265101</v>
      </c>
      <c r="H3552">
        <v>-5.4953338718258102</v>
      </c>
      <c r="I3552">
        <v>-9.1896763517470692</v>
      </c>
      <c r="J3552">
        <v>0.51618146175292301</v>
      </c>
      <c r="K3552">
        <v>37.2711845689524</v>
      </c>
      <c r="L3552">
        <v>33.917565585731403</v>
      </c>
      <c r="M3552">
        <v>40.062995519243003</v>
      </c>
      <c r="N3552">
        <v>0.17230336549613001</v>
      </c>
      <c r="O3552">
        <v>34.935809888008698</v>
      </c>
      <c r="P3552">
        <v>87.263427109974401</v>
      </c>
      <c r="Q3552">
        <v>5.2841670849918997E-2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Row],[Ticker]],[1]!Table2[[Symbol]:[Industry]],2,FALSE),"-")</f>
        <v>-</v>
      </c>
      <c r="E3553">
        <v>40.063563119999998</v>
      </c>
      <c r="F3553">
        <v>34.14</v>
      </c>
      <c r="G3553">
        <v>56.256211016435799</v>
      </c>
      <c r="H3553">
        <v>-35.600080786042803</v>
      </c>
      <c r="I3553">
        <v>160.698552180549</v>
      </c>
      <c r="J3553">
        <v>-7.1841744082099801</v>
      </c>
      <c r="K3553">
        <v>40.618017207597298</v>
      </c>
      <c r="L3553">
        <v>28.523385294251199</v>
      </c>
      <c r="M3553">
        <v>13.568698730906201</v>
      </c>
      <c r="N3553">
        <v>0.26556889178874998</v>
      </c>
      <c r="O3553">
        <v>61.101347393087202</v>
      </c>
      <c r="P3553">
        <v>175.99029911075101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Row],[Ticker]],[1]!Table2[[Symbol]:[Industry]],2,FALSE),"-")</f>
        <v>-</v>
      </c>
      <c r="E3554">
        <v>40.049100000000003</v>
      </c>
      <c r="F3554">
        <v>3.9</v>
      </c>
      <c r="G3554">
        <v>57.651630247593097</v>
      </c>
      <c r="H3554">
        <v>-13.5010374469094</v>
      </c>
      <c r="I3554">
        <v>0.198005779297874</v>
      </c>
      <c r="J3554">
        <v>-7.7311112940349798</v>
      </c>
      <c r="K3554">
        <v>4.0800329110512203</v>
      </c>
      <c r="L3554">
        <v>3.8461308970073902</v>
      </c>
      <c r="M3554">
        <v>38.668172282681198</v>
      </c>
      <c r="N3554">
        <v>1.23780012374286</v>
      </c>
      <c r="O3554">
        <v>80.769230769230703</v>
      </c>
      <c r="P3554">
        <v>92.118226600985196</v>
      </c>
      <c r="Q3554">
        <v>-3.2532543987469E-2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Row],[Ticker]],[1]!Table2[[Symbol]:[Industry]],2,FALSE),"-")</f>
        <v>-</v>
      </c>
      <c r="E3555">
        <v>40.047199999999997</v>
      </c>
      <c r="F3555">
        <v>113</v>
      </c>
      <c r="G3555">
        <v>152.70171177566201</v>
      </c>
      <c r="H3555">
        <v>53.0893515691088</v>
      </c>
      <c r="I3555">
        <v>87.844340951328505</v>
      </c>
      <c r="J3555">
        <v>21.226306288382499</v>
      </c>
      <c r="K3555">
        <v>79.261859588150799</v>
      </c>
      <c r="L3555">
        <v>64.917330921083803</v>
      </c>
      <c r="M3555">
        <v>86.455281890872001</v>
      </c>
      <c r="N3555">
        <v>0.84070058381984902</v>
      </c>
      <c r="O3555">
        <v>0</v>
      </c>
      <c r="P3555">
        <v>242.42424242424201</v>
      </c>
      <c r="Q3555">
        <v>8.6535860871991999E-2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Row],[Ticker]],[1]!Table2[[Symbol]:[Industry]],2,FALSE),"-")</f>
        <v>-</v>
      </c>
      <c r="E3556">
        <v>40.036029605000003</v>
      </c>
      <c r="F3556">
        <v>76.849999999999994</v>
      </c>
      <c r="G3556">
        <v>-3.54705562858988</v>
      </c>
      <c r="H3556">
        <v>-29.374209211301999</v>
      </c>
      <c r="I3556">
        <v>22.385900848830101</v>
      </c>
      <c r="J3556">
        <v>1.3310681931445001</v>
      </c>
      <c r="K3556">
        <v>74.208921995000097</v>
      </c>
      <c r="L3556">
        <v>63.925297387051401</v>
      </c>
      <c r="M3556">
        <v>48.337285274889503</v>
      </c>
      <c r="N3556">
        <v>0.34560754386883302</v>
      </c>
      <c r="O3556">
        <v>58.646714378659702</v>
      </c>
      <c r="P3556">
        <v>132.87878787878699</v>
      </c>
      <c r="Q3556">
        <v>3.9716391525997E-2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Row],[Ticker]],[1]!Table2[[Symbol]:[Industry]],2,FALSE),"-")</f>
        <v>-</v>
      </c>
      <c r="D3557" t="s">
        <v>1448</v>
      </c>
      <c r="E3557">
        <v>40.010725800000003</v>
      </c>
      <c r="F3557">
        <v>75.89</v>
      </c>
      <c r="G3557">
        <v>-51.872183682653798</v>
      </c>
      <c r="H3557">
        <v>-4.9457600336025402</v>
      </c>
      <c r="I3557">
        <v>-35.974905487838797</v>
      </c>
      <c r="J3557">
        <v>-0.18875162667532899</v>
      </c>
      <c r="K3557">
        <v>77.635889327664799</v>
      </c>
      <c r="L3557">
        <v>86.524059198085993</v>
      </c>
      <c r="M3557">
        <v>51.721871174728498</v>
      </c>
      <c r="N3557">
        <v>0.74469339386186095</v>
      </c>
      <c r="O3557">
        <v>58.229015680590301</v>
      </c>
      <c r="P3557">
        <v>16.753846153846101</v>
      </c>
      <c r="Q3557">
        <v>9.9142196520685996E-2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Row],[Ticker]],[1]!Table2[[Symbol]:[Industry]],2,FALSE),"-")</f>
        <v>-</v>
      </c>
      <c r="D3558" t="s">
        <v>864</v>
      </c>
      <c r="E3558">
        <v>40.003609500000003</v>
      </c>
      <c r="F3558">
        <v>109.65</v>
      </c>
      <c r="G3558">
        <v>4.3806652623231601</v>
      </c>
      <c r="H3558">
        <v>-2.5125452485795599</v>
      </c>
      <c r="I3558">
        <v>-23.1656400016237</v>
      </c>
      <c r="J3558">
        <v>6.9920476560196896</v>
      </c>
      <c r="K3558">
        <v>113.337020656402</v>
      </c>
      <c r="L3558">
        <v>104.79678604430801</v>
      </c>
      <c r="M3558">
        <v>37.038211435495498</v>
      </c>
      <c r="N3558">
        <v>0.28837825906616799</v>
      </c>
      <c r="O3558">
        <v>45.918832649338803</v>
      </c>
      <c r="P3558">
        <v>49.264906071331303</v>
      </c>
      <c r="Q3558">
        <v>6.4111581278132004E-2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Row],[Ticker]],[1]!Table2[[Symbol]:[Industry]],2,FALSE),"-")</f>
        <v>-</v>
      </c>
      <c r="E3559">
        <v>39.996913200000002</v>
      </c>
      <c r="F3559">
        <v>78.37</v>
      </c>
      <c r="G3559">
        <v>-57.745454550769303</v>
      </c>
      <c r="H3559">
        <v>2.0415777257234402</v>
      </c>
      <c r="I3559">
        <v>-46.281062655731802</v>
      </c>
      <c r="J3559">
        <v>-3.45226514018883</v>
      </c>
      <c r="K3559">
        <v>84.637998615916999</v>
      </c>
      <c r="M3559">
        <v>44.806870027740501</v>
      </c>
      <c r="O3559">
        <v>60.788567053719497</v>
      </c>
      <c r="P3559">
        <v>12.1173104434906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Row],[Ticker]],[1]!Table2[[Symbol]:[Industry]],2,FALSE),"-")</f>
        <v>-</v>
      </c>
      <c r="D3560" t="s">
        <v>924</v>
      </c>
      <c r="E3560">
        <v>39.932436464999903</v>
      </c>
      <c r="F3560">
        <v>77.95</v>
      </c>
      <c r="G3560">
        <v>-23.215805176991299</v>
      </c>
      <c r="H3560">
        <v>8.4755962005143797</v>
      </c>
      <c r="I3560">
        <v>-18.013943871666701</v>
      </c>
      <c r="J3560">
        <v>-1.62118405910774</v>
      </c>
      <c r="K3560">
        <v>73.7960415135028</v>
      </c>
      <c r="L3560">
        <v>74.833164925135605</v>
      </c>
      <c r="M3560">
        <v>63.646263762144699</v>
      </c>
      <c r="N3560">
        <v>0.52690992488017896</v>
      </c>
      <c r="O3560">
        <v>12.3155869146889</v>
      </c>
      <c r="P3560">
        <v>25.7258064516129</v>
      </c>
      <c r="Q3560">
        <v>-2.3643625278569998E-2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Row],[Ticker]],[1]!Table2[[Symbol]:[Industry]],2,FALSE),"-")</f>
        <v>-</v>
      </c>
      <c r="D3561" t="s">
        <v>413</v>
      </c>
      <c r="E3561">
        <v>39.917499999999997</v>
      </c>
      <c r="F3561">
        <v>114.05</v>
      </c>
      <c r="G3561">
        <v>215.56586489760801</v>
      </c>
      <c r="H3561">
        <v>-10.6862735716886</v>
      </c>
      <c r="I3561">
        <v>34.806034595807397</v>
      </c>
      <c r="J3561">
        <v>4.9833636023261301</v>
      </c>
      <c r="K3561">
        <v>102.458214386514</v>
      </c>
      <c r="L3561">
        <v>71.9957201971242</v>
      </c>
      <c r="M3561">
        <v>58.0785511409956</v>
      </c>
      <c r="N3561">
        <v>0.66320909529760197</v>
      </c>
      <c r="O3561">
        <v>33.266111354669</v>
      </c>
      <c r="P3561">
        <v>241.979010494752</v>
      </c>
      <c r="Q3561">
        <v>0.220949696228778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Row],[Ticker]],[1]!Table2[[Symbol]:[Industry]],2,FALSE),"-")</f>
        <v>-</v>
      </c>
      <c r="D3562" t="s">
        <v>127</v>
      </c>
      <c r="E3562">
        <v>39.882856239320702</v>
      </c>
      <c r="F3562">
        <v>31.7</v>
      </c>
      <c r="M3562">
        <v>8.5813433096764804</v>
      </c>
      <c r="N3562">
        <v>1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Row],[Ticker]],[1]!Table2[[Symbol]:[Industry]],2,FALSE),"-")</f>
        <v>-</v>
      </c>
      <c r="E3563">
        <v>39.686421500000002</v>
      </c>
      <c r="F3563">
        <v>27.5</v>
      </c>
      <c r="G3563">
        <v>-23.698693604842699</v>
      </c>
      <c r="H3563">
        <v>-1.5805357094740899</v>
      </c>
      <c r="I3563">
        <v>-26.5920699929083</v>
      </c>
      <c r="J3563">
        <v>-2.20226514018883</v>
      </c>
      <c r="K3563">
        <v>26.952250636739901</v>
      </c>
      <c r="L3563">
        <v>27.503394189808098</v>
      </c>
      <c r="M3563">
        <v>62.838484309156001</v>
      </c>
      <c r="N3563">
        <v>1.77142857142857</v>
      </c>
      <c r="O3563">
        <v>30.909090909090899</v>
      </c>
      <c r="P3563">
        <v>50.2732240437158</v>
      </c>
      <c r="Q3563">
        <v>2.4671499362455E-2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Row],[Ticker]],[1]!Table2[[Symbol]:[Industry]],2,FALSE),"-")</f>
        <v>-</v>
      </c>
      <c r="E3564">
        <v>39.626824999999997</v>
      </c>
      <c r="F3564">
        <v>91.75</v>
      </c>
      <c r="G3564">
        <v>-36.359653511193301</v>
      </c>
      <c r="H3564">
        <v>-8.6413518254083108</v>
      </c>
      <c r="I3564">
        <v>-24.3719298103046</v>
      </c>
      <c r="J3564">
        <v>-0.57888851681221198</v>
      </c>
      <c r="K3564">
        <v>94.374107508082005</v>
      </c>
      <c r="L3564">
        <v>94.863915221760607</v>
      </c>
      <c r="M3564">
        <v>44.331064453149303</v>
      </c>
      <c r="N3564">
        <v>1.0337853829775101</v>
      </c>
      <c r="O3564">
        <v>55.749318801089899</v>
      </c>
      <c r="P3564">
        <v>20.723684210526301</v>
      </c>
      <c r="Q3564">
        <v>9.7651822737060995E-2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Row],[Ticker]],[1]!Table2[[Symbol]:[Industry]],2,FALSE),"-")</f>
        <v>-</v>
      </c>
      <c r="D3565" t="s">
        <v>231</v>
      </c>
      <c r="E3565">
        <v>39.607591999999997</v>
      </c>
      <c r="F3565">
        <v>137.44999999999999</v>
      </c>
      <c r="G3565">
        <v>2511.8851434478902</v>
      </c>
      <c r="H3565">
        <v>-18.696169422618102</v>
      </c>
      <c r="I3565">
        <v>207.126116857932</v>
      </c>
      <c r="J3565">
        <v>-7.50203327533292</v>
      </c>
      <c r="K3565">
        <v>149.45132758421801</v>
      </c>
      <c r="L3565">
        <v>96.5793703321675</v>
      </c>
      <c r="M3565">
        <v>24.954836435484701</v>
      </c>
      <c r="N3565">
        <v>0.26422771253688598</v>
      </c>
      <c r="O3565">
        <v>46.998908694070501</v>
      </c>
      <c r="P3565">
        <v>2538.1957773512399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Row],[Ticker]],[1]!Table2[[Symbol]:[Industry]],2,FALSE),"-")</f>
        <v>-</v>
      </c>
      <c r="E3566">
        <v>39.597000000000001</v>
      </c>
      <c r="F3566">
        <v>49.25</v>
      </c>
      <c r="G3566">
        <v>-23.4922622958345</v>
      </c>
      <c r="H3566">
        <v>-7.3539561887769196</v>
      </c>
      <c r="I3566">
        <v>-34.894943307014003</v>
      </c>
      <c r="J3566">
        <v>-4.9800429179666104</v>
      </c>
      <c r="K3566">
        <v>50.3641120833977</v>
      </c>
      <c r="L3566">
        <v>55.749093108633602</v>
      </c>
      <c r="M3566">
        <v>51.659811023345199</v>
      </c>
      <c r="N3566">
        <v>0.68923076923076898</v>
      </c>
      <c r="O3566">
        <v>68.527918781725802</v>
      </c>
      <c r="P3566">
        <v>14.2426351194618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Row],[Ticker]],[1]!Table2[[Symbol]:[Industry]],2,FALSE),"-")</f>
        <v>-</v>
      </c>
      <c r="D3567" t="s">
        <v>21</v>
      </c>
      <c r="E3567">
        <v>39.57282</v>
      </c>
      <c r="F3567">
        <v>126</v>
      </c>
      <c r="G3567">
        <v>0.25892913030118297</v>
      </c>
      <c r="H3567">
        <v>-8.0477721767105592</v>
      </c>
      <c r="I3567">
        <v>22.274228119013401</v>
      </c>
      <c r="J3567">
        <v>-5.32726514018883</v>
      </c>
      <c r="K3567">
        <v>123.877362472063</v>
      </c>
      <c r="L3567">
        <v>112.633515632043</v>
      </c>
      <c r="M3567">
        <v>58.835675370861502</v>
      </c>
      <c r="N3567">
        <v>0.32711828743378502</v>
      </c>
      <c r="O3567">
        <v>41.230158730158699</v>
      </c>
      <c r="P3567">
        <v>70.963364993215706</v>
      </c>
      <c r="Q3567">
        <v>3.4840810053652999E-2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Row],[Ticker]],[1]!Table2[[Symbol]:[Industry]],2,FALSE),"-")</f>
        <v>-</v>
      </c>
      <c r="D3568" t="s">
        <v>471</v>
      </c>
      <c r="E3568">
        <v>39.530718440999998</v>
      </c>
      <c r="F3568">
        <v>5.87</v>
      </c>
      <c r="G3568">
        <v>-51.403801605213602</v>
      </c>
      <c r="H3568">
        <v>4.2737056286381998</v>
      </c>
      <c r="I3568">
        <v>-61.482605644676298</v>
      </c>
      <c r="J3568">
        <v>0.70869376392075201</v>
      </c>
      <c r="K3568">
        <v>6.5113947776234697</v>
      </c>
      <c r="L3568">
        <v>9.0960821953451401</v>
      </c>
      <c r="M3568">
        <v>45.306840943478498</v>
      </c>
      <c r="N3568">
        <v>0.21207712662838499</v>
      </c>
      <c r="O3568">
        <v>87.393526405451396</v>
      </c>
      <c r="P3568">
        <v>9.9250936329588093</v>
      </c>
      <c r="Q3568">
        <v>-0.21716984351921401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Row],[Ticker]],[1]!Table2[[Symbol]:[Industry]],2,FALSE),"-")</f>
        <v>-</v>
      </c>
      <c r="D3569" t="s">
        <v>628</v>
      </c>
      <c r="E3569">
        <v>39.524569208999999</v>
      </c>
      <c r="F3569">
        <v>14.99</v>
      </c>
      <c r="G3569">
        <v>-26.7093049996957</v>
      </c>
      <c r="H3569">
        <v>4.5854298106116902</v>
      </c>
      <c r="I3569">
        <v>-27.695079217615</v>
      </c>
      <c r="J3569">
        <v>8.4441226925107795</v>
      </c>
      <c r="K3569">
        <v>14.439541822169</v>
      </c>
      <c r="L3569">
        <v>15.941507709720799</v>
      </c>
      <c r="M3569">
        <v>60.183402596592501</v>
      </c>
      <c r="N3569">
        <v>1.36077503546511</v>
      </c>
      <c r="O3569">
        <v>46.764509673115398</v>
      </c>
      <c r="P3569">
        <v>28.669527896995699</v>
      </c>
      <c r="Q3569">
        <v>-1.4827973189019E-2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Row],[Ticker]],[1]!Table2[[Symbol]:[Industry]],2,FALSE),"-")</f>
        <v>-</v>
      </c>
      <c r="E3570">
        <v>39.489543599999998</v>
      </c>
      <c r="F3570">
        <v>58</v>
      </c>
      <c r="G3570">
        <v>-27.838647485693201</v>
      </c>
      <c r="H3570">
        <v>15.317612438674001</v>
      </c>
      <c r="I3570">
        <v>-32.576738462213399</v>
      </c>
      <c r="J3570">
        <v>11.683848745924999</v>
      </c>
      <c r="K3570">
        <v>50.790128359042697</v>
      </c>
      <c r="M3570">
        <v>86.637465803224998</v>
      </c>
      <c r="N3570">
        <v>2.1565656565656499</v>
      </c>
      <c r="O3570">
        <v>54.827586206896498</v>
      </c>
      <c r="P3570">
        <v>33.3333333333333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Row],[Ticker]],[1]!Table2[[Symbol]:[Industry]],2,FALSE),"-")</f>
        <v>-</v>
      </c>
      <c r="E3571">
        <v>39.483330000000002</v>
      </c>
      <c r="F3571">
        <v>644.1</v>
      </c>
      <c r="G3571">
        <v>4.0871796405307101</v>
      </c>
      <c r="H3571">
        <v>9.5676124386740504</v>
      </c>
      <c r="I3571">
        <v>7.1077483353396396</v>
      </c>
      <c r="J3571">
        <v>-4.5817740822924904</v>
      </c>
      <c r="K3571">
        <v>583.30300771924203</v>
      </c>
      <c r="L3571">
        <v>527.28241537828706</v>
      </c>
      <c r="M3571">
        <v>91.844366883209801</v>
      </c>
      <c r="N3571">
        <v>0.37094017094017001</v>
      </c>
      <c r="O3571">
        <v>13.825492935879501</v>
      </c>
      <c r="P3571">
        <v>78.9166666666666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Row],[Ticker]],[1]!Table2[[Symbol]:[Industry]],2,FALSE),"-")</f>
        <v>-</v>
      </c>
      <c r="D3572" t="s">
        <v>133</v>
      </c>
      <c r="E3572">
        <v>39.326000000000001</v>
      </c>
      <c r="F3572">
        <v>106</v>
      </c>
      <c r="G3572">
        <v>-33.734214689376401</v>
      </c>
      <c r="H3572">
        <v>8.0259457720073808</v>
      </c>
      <c r="I3572">
        <v>-15.873319505978399</v>
      </c>
      <c r="J3572">
        <v>2.4944080496350298</v>
      </c>
      <c r="K3572">
        <v>98.375182036564695</v>
      </c>
      <c r="L3572">
        <v>72.705272056765395</v>
      </c>
      <c r="M3572">
        <v>72.816950520642294</v>
      </c>
      <c r="N3572">
        <v>0.57189304887482595</v>
      </c>
      <c r="O3572">
        <v>26.2735849056603</v>
      </c>
      <c r="P3572">
        <v>36.862491930277599</v>
      </c>
      <c r="Q3572">
        <v>0.106539138555657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Row],[Ticker]],[1]!Table2[[Symbol]:[Industry]],2,FALSE),"-")</f>
        <v>-</v>
      </c>
      <c r="D3573" t="s">
        <v>732</v>
      </c>
      <c r="E3573">
        <v>39.201162959999998</v>
      </c>
      <c r="F3573">
        <v>52.69</v>
      </c>
      <c r="G3573">
        <v>-12.4847535836267</v>
      </c>
      <c r="H3573">
        <v>-4.5949602221172396</v>
      </c>
      <c r="I3573">
        <v>-1.97134912056638</v>
      </c>
      <c r="J3573">
        <v>-2.20226514018883</v>
      </c>
      <c r="K3573">
        <v>52.043832298709098</v>
      </c>
      <c r="L3573">
        <v>48.886470698051603</v>
      </c>
      <c r="M3573">
        <v>73.375507359077204</v>
      </c>
      <c r="N3573">
        <v>0.55493363360471804</v>
      </c>
      <c r="O3573">
        <v>3.8906813437084899</v>
      </c>
      <c r="P3573">
        <v>28.512195121951201</v>
      </c>
      <c r="Q3573">
        <v>8.5918559496748995E-2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Row],[Ticker]],[1]!Table2[[Symbol]:[Industry]],2,FALSE),"-")</f>
        <v>-</v>
      </c>
      <c r="D3574" t="s">
        <v>628</v>
      </c>
      <c r="E3574">
        <v>38.997309749999999</v>
      </c>
      <c r="F3574">
        <v>38.01</v>
      </c>
      <c r="G3574">
        <v>19.4891359470525</v>
      </c>
      <c r="H3574">
        <v>-2.3400598630164602</v>
      </c>
      <c r="I3574">
        <v>-0.87322851505937504</v>
      </c>
      <c r="J3574">
        <v>2.6251350755608902</v>
      </c>
      <c r="K3574">
        <v>37.179342852143897</v>
      </c>
      <c r="L3574">
        <v>34.6537069849606</v>
      </c>
      <c r="M3574">
        <v>49.230672077617299</v>
      </c>
      <c r="N3574">
        <v>1.1756977408865401</v>
      </c>
      <c r="O3574">
        <v>15.232833464877601</v>
      </c>
      <c r="P3574">
        <v>71.990950226244294</v>
      </c>
      <c r="Q3574">
        <v>2.7241022687966E-2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Row],[Ticker]],[1]!Table2[[Symbol]:[Industry]],2,FALSE),"-")</f>
        <v>-</v>
      </c>
      <c r="D3575" t="s">
        <v>628</v>
      </c>
      <c r="E3575">
        <v>38.827500000000001</v>
      </c>
      <c r="F3575">
        <v>258.85000000000002</v>
      </c>
      <c r="G3575">
        <v>72.718492310241899</v>
      </c>
      <c r="H3575">
        <v>18.3637289435284</v>
      </c>
      <c r="I3575">
        <v>-31.0624582245289</v>
      </c>
      <c r="J3575">
        <v>-13.230633934515</v>
      </c>
      <c r="K3575">
        <v>242.88706219707501</v>
      </c>
      <c r="L3575">
        <v>232.47461496224199</v>
      </c>
      <c r="M3575">
        <v>55.786879369580902</v>
      </c>
      <c r="N3575">
        <v>1.8849988131972399</v>
      </c>
      <c r="O3575">
        <v>36.546262314081403</v>
      </c>
      <c r="P3575">
        <v>114.724180837826</v>
      </c>
      <c r="Q3575">
        <v>7.4086266847466997E-2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Row],[Ticker]],[1]!Table2[[Symbol]:[Industry]],2,FALSE),"-")</f>
        <v>-</v>
      </c>
      <c r="D3576" t="s">
        <v>413</v>
      </c>
      <c r="E3576">
        <v>38.770883019000003</v>
      </c>
      <c r="F3576">
        <v>23.13</v>
      </c>
      <c r="G3576">
        <v>581.02881563793403</v>
      </c>
      <c r="H3576">
        <v>5.3233728073376501</v>
      </c>
      <c r="I3576">
        <v>-16.126651739426698</v>
      </c>
      <c r="J3576">
        <v>-9.9426873450363598</v>
      </c>
      <c r="K3576">
        <v>23.6928360174735</v>
      </c>
      <c r="L3576">
        <v>19.936794410739999</v>
      </c>
      <c r="M3576">
        <v>26.438404437264701</v>
      </c>
      <c r="N3576">
        <v>0.33932073689700898</v>
      </c>
      <c r="O3576">
        <v>75.443147427583199</v>
      </c>
      <c r="P3576">
        <v>643.72990353697696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Row],[Ticker]],[1]!Table2[[Symbol]:[Industry]],2,FALSE),"-")</f>
        <v>-</v>
      </c>
      <c r="D3577" t="s">
        <v>46</v>
      </c>
      <c r="E3577">
        <v>38.660129999999903</v>
      </c>
      <c r="F3577">
        <v>30.75</v>
      </c>
      <c r="K3577">
        <v>26.2695652130257</v>
      </c>
      <c r="L3577">
        <v>18.751713502708899</v>
      </c>
      <c r="M3577">
        <v>99.999990516182706</v>
      </c>
      <c r="N3577">
        <v>1</v>
      </c>
      <c r="Q3577">
        <v>6.2078155048784001E-2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Row],[Ticker]],[1]!Table2[[Symbol]:[Industry]],2,FALSE),"-")</f>
        <v>-</v>
      </c>
      <c r="D3578" t="s">
        <v>732</v>
      </c>
      <c r="E3578">
        <v>38.618346535999997</v>
      </c>
      <c r="F3578">
        <v>153.57</v>
      </c>
      <c r="G3578">
        <v>30.971217796772599</v>
      </c>
      <c r="H3578">
        <v>-0.400451164613912</v>
      </c>
      <c r="I3578">
        <v>19.864284307476701</v>
      </c>
      <c r="J3578">
        <v>2.0732207104759999</v>
      </c>
      <c r="K3578">
        <v>145.32914334501299</v>
      </c>
      <c r="L3578">
        <v>126.005040723755</v>
      </c>
      <c r="M3578">
        <v>44.752496423100702</v>
      </c>
      <c r="N3578">
        <v>1.0976625946370899</v>
      </c>
      <c r="O3578">
        <v>1.09396366477827</v>
      </c>
      <c r="P3578">
        <v>91.245330012453294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Row],[Ticker]],[1]!Table2[[Symbol]:[Industry]],2,FALSE),"-")</f>
        <v>-</v>
      </c>
      <c r="D3579" t="s">
        <v>413</v>
      </c>
      <c r="E3579">
        <v>38.600250000000003</v>
      </c>
      <c r="F3579">
        <v>208.65</v>
      </c>
      <c r="G3579">
        <v>60.317273073393899</v>
      </c>
      <c r="H3579">
        <v>2.4360334913056301</v>
      </c>
      <c r="I3579">
        <v>97.844889490158195</v>
      </c>
      <c r="J3579">
        <v>-1.6272651401888301</v>
      </c>
      <c r="K3579">
        <v>183.98896614668001</v>
      </c>
      <c r="L3579">
        <v>140.73070088649001</v>
      </c>
      <c r="M3579">
        <v>59.460973977832303</v>
      </c>
      <c r="N3579">
        <v>0.74019644337598101</v>
      </c>
      <c r="O3579">
        <v>7.4526719386532401</v>
      </c>
      <c r="P3579">
        <v>163.78002528445001</v>
      </c>
      <c r="Q3579">
        <v>0.167734269201853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Row],[Ticker]],[1]!Table2[[Symbol]:[Industry]],2,FALSE),"-")</f>
        <v>-</v>
      </c>
      <c r="E3580">
        <v>38.547498599999997</v>
      </c>
      <c r="F3580">
        <v>92.46</v>
      </c>
      <c r="G3580">
        <v>79.613642265914706</v>
      </c>
      <c r="H3580">
        <v>6.1440830269093398</v>
      </c>
      <c r="I3580">
        <v>15.324108547790299</v>
      </c>
      <c r="J3580">
        <v>10.217771069829199</v>
      </c>
      <c r="K3580">
        <v>87.310194156995294</v>
      </c>
      <c r="L3580">
        <v>76.798462175418095</v>
      </c>
      <c r="M3580">
        <v>64.177165063110493</v>
      </c>
      <c r="N3580">
        <v>1.12928305574356</v>
      </c>
      <c r="O3580">
        <v>41.5314730694354</v>
      </c>
      <c r="P3580">
        <v>129.99999999999901</v>
      </c>
      <c r="Q3580">
        <v>7.3225427143277996E-2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Row],[Ticker]],[1]!Table2[[Symbol]:[Industry]],2,FALSE),"-")</f>
        <v>-</v>
      </c>
      <c r="D3581" t="s">
        <v>628</v>
      </c>
      <c r="E3581">
        <v>38.508603999999998</v>
      </c>
      <c r="F3581">
        <v>27.2</v>
      </c>
      <c r="G3581">
        <v>66.597167515089396</v>
      </c>
      <c r="H3581">
        <v>-12.732387561325901</v>
      </c>
      <c r="I3581">
        <v>1.1452292070390699</v>
      </c>
      <c r="J3581">
        <v>-4.9889746793099397</v>
      </c>
      <c r="K3581">
        <v>26.332557344551802</v>
      </c>
      <c r="L3581">
        <v>22.121782008348301</v>
      </c>
      <c r="M3581">
        <v>38.123948835362498</v>
      </c>
      <c r="N3581">
        <v>0.17100449801994799</v>
      </c>
      <c r="O3581">
        <v>35.110294117647001</v>
      </c>
      <c r="P3581">
        <v>107.633587786259</v>
      </c>
      <c r="Q3581">
        <v>4.8759677157533002E-2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Row],[Ticker]],[1]!Table2[[Symbol]:[Industry]],2,FALSE),"-")</f>
        <v>-</v>
      </c>
      <c r="D3582" t="s">
        <v>732</v>
      </c>
      <c r="E3582">
        <v>38.500961535999998</v>
      </c>
      <c r="F3582">
        <v>22.12</v>
      </c>
      <c r="G3582">
        <v>29.026444748335098</v>
      </c>
      <c r="H3582">
        <v>1.5486371066057401</v>
      </c>
      <c r="I3582">
        <v>7.7022344459808902</v>
      </c>
      <c r="J3582">
        <v>1.7920957620667901</v>
      </c>
      <c r="K3582">
        <v>20.818665818991501</v>
      </c>
      <c r="L3582">
        <v>18.398853762436001</v>
      </c>
      <c r="M3582">
        <v>45.204362990631097</v>
      </c>
      <c r="N3582">
        <v>1.20318112109372</v>
      </c>
      <c r="O3582">
        <v>1.94394213381554</v>
      </c>
      <c r="P3582">
        <v>59.136690647481998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Row],[Ticker]],[1]!Table2[[Symbol]:[Industry]],2,FALSE),"-")</f>
        <v>-</v>
      </c>
      <c r="D3583" t="s">
        <v>1448</v>
      </c>
      <c r="E3583">
        <v>38.467189500000003</v>
      </c>
      <c r="F3583">
        <v>35.799999999999997</v>
      </c>
      <c r="G3583">
        <v>-22.542517961321199</v>
      </c>
      <c r="H3583">
        <v>-7.0810362099745898</v>
      </c>
      <c r="I3583">
        <v>-30.610947890665599</v>
      </c>
      <c r="J3583">
        <v>-2.20226514018883</v>
      </c>
      <c r="K3583">
        <v>36.258272451156898</v>
      </c>
      <c r="L3583">
        <v>37.614332019003598</v>
      </c>
      <c r="M3583">
        <v>31.444012347680999</v>
      </c>
      <c r="N3583">
        <v>0.81568627450980302</v>
      </c>
      <c r="O3583">
        <v>46.508379888268102</v>
      </c>
      <c r="P3583">
        <v>23.661485319516299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Row],[Ticker]],[1]!Table2[[Symbol]:[Industry]],2,FALSE),"-")</f>
        <v>-</v>
      </c>
      <c r="D3584" t="s">
        <v>95</v>
      </c>
      <c r="E3584">
        <v>38.435399167999996</v>
      </c>
      <c r="F3584">
        <v>74.239999999999995</v>
      </c>
      <c r="G3584">
        <v>63.853300522879202</v>
      </c>
      <c r="H3584">
        <v>7.2768656091766299</v>
      </c>
      <c r="I3584">
        <v>-12.1913747516755</v>
      </c>
      <c r="J3584">
        <v>3.3980932827502301</v>
      </c>
      <c r="K3584">
        <v>68.159266035303602</v>
      </c>
      <c r="L3584">
        <v>64.879067227432202</v>
      </c>
      <c r="M3584">
        <v>80.255590728994207</v>
      </c>
      <c r="N3584">
        <v>0.88697742252202805</v>
      </c>
      <c r="O3584">
        <v>34.415409482758598</v>
      </c>
      <c r="P3584">
        <v>160.035026269702</v>
      </c>
      <c r="Q3584">
        <v>6.5520133125009997E-2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Row],[Ticker]],[1]!Table2[[Symbol]:[Industry]],2,FALSE),"-")</f>
        <v>-</v>
      </c>
      <c r="E3585">
        <v>38.402999999999999</v>
      </c>
      <c r="F3585">
        <v>37.65</v>
      </c>
      <c r="G3585">
        <v>-21.727300570016901</v>
      </c>
      <c r="H3585">
        <v>4.1390410101026198</v>
      </c>
      <c r="I3585">
        <v>-42.372709765771802</v>
      </c>
      <c r="J3585">
        <v>-0.44550838343208199</v>
      </c>
      <c r="K3585">
        <v>37.485866878043502</v>
      </c>
      <c r="L3585">
        <v>38.174961760617599</v>
      </c>
      <c r="M3585">
        <v>56.867803435641697</v>
      </c>
      <c r="N3585">
        <v>1.13352272727272</v>
      </c>
      <c r="O3585">
        <v>43.160690571049102</v>
      </c>
      <c r="P3585">
        <v>34.512325830653801</v>
      </c>
      <c r="Q3585">
        <v>2.0171836385385999E-2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Row],[Ticker]],[1]!Table2[[Symbol]:[Industry]],2,FALSE),"-")</f>
        <v>-</v>
      </c>
      <c r="D3586" t="s">
        <v>628</v>
      </c>
      <c r="E3586">
        <v>38.375768000000001</v>
      </c>
      <c r="F3586">
        <v>91.36</v>
      </c>
      <c r="G3586">
        <v>115.318564721352</v>
      </c>
      <c r="H3586">
        <v>34.678723549785097</v>
      </c>
      <c r="I3586">
        <v>80.869267846014594</v>
      </c>
      <c r="J3586">
        <v>3.07299196809912</v>
      </c>
      <c r="K3586">
        <v>68.326130745334197</v>
      </c>
      <c r="L3586">
        <v>52.158316887226199</v>
      </c>
      <c r="M3586">
        <v>76.711058053153295</v>
      </c>
      <c r="N3586">
        <v>0.83276681503640704</v>
      </c>
      <c r="O3586">
        <v>0</v>
      </c>
      <c r="P3586">
        <v>166.74452554744499</v>
      </c>
      <c r="Q3586">
        <v>0.17563331006413399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Row],[Ticker]],[1]!Table2[[Symbol]:[Industry]],2,FALSE),"-")</f>
        <v>-</v>
      </c>
      <c r="D3587" t="s">
        <v>183</v>
      </c>
      <c r="E3587">
        <v>38.374518199999997</v>
      </c>
      <c r="F3587">
        <v>60.91</v>
      </c>
      <c r="G3587">
        <v>41.578009977575803</v>
      </c>
      <c r="H3587">
        <v>-3.30026534827886</v>
      </c>
      <c r="I3587">
        <v>-12.4248530727149</v>
      </c>
      <c r="J3587">
        <v>-4.2539614245183897</v>
      </c>
      <c r="K3587">
        <v>60.1235833992869</v>
      </c>
      <c r="L3587">
        <v>55.590523787952101</v>
      </c>
      <c r="M3587">
        <v>57.6374142543266</v>
      </c>
      <c r="N3587">
        <v>0.99638017145906699</v>
      </c>
      <c r="O3587">
        <v>18.043014283368901</v>
      </c>
      <c r="P3587">
        <v>96.420509513060296</v>
      </c>
      <c r="Q3587">
        <v>3.4558962168334997E-2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Row],[Ticker]],[1]!Table2[[Symbol]:[Industry]],2,FALSE),"-")</f>
        <v>-</v>
      </c>
      <c r="D3588" t="s">
        <v>60</v>
      </c>
      <c r="E3588">
        <v>38.369999999999997</v>
      </c>
      <c r="F3588">
        <v>38.369999999999997</v>
      </c>
      <c r="G3588">
        <v>-16.807209245816001</v>
      </c>
      <c r="H3588">
        <v>-6.3565115845172802</v>
      </c>
      <c r="I3588">
        <v>-26.882005419591898</v>
      </c>
      <c r="J3588">
        <v>-5.9031903714966703</v>
      </c>
      <c r="K3588">
        <v>38.605904697583902</v>
      </c>
      <c r="L3588">
        <v>37.940806610023401</v>
      </c>
      <c r="M3588">
        <v>45.626233359828603</v>
      </c>
      <c r="N3588">
        <v>0.44091308817913899</v>
      </c>
      <c r="O3588">
        <v>60.281469898358097</v>
      </c>
      <c r="P3588">
        <v>27.6447105788423</v>
      </c>
      <c r="Q3588">
        <v>2.0116416533654001E-2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Row],[Ticker]],[1]!Table2[[Symbol]:[Industry]],2,FALSE),"-")</f>
        <v>-</v>
      </c>
      <c r="D3589" t="s">
        <v>6679</v>
      </c>
      <c r="E3589">
        <v>38.317680000000003</v>
      </c>
      <c r="F3589">
        <v>171</v>
      </c>
      <c r="G3589">
        <v>19.843212250495899</v>
      </c>
      <c r="H3589">
        <v>23.234279105340701</v>
      </c>
      <c r="I3589">
        <v>35.153757991687201</v>
      </c>
      <c r="J3589">
        <v>2.0660275427379902</v>
      </c>
      <c r="K3589">
        <v>147.83762026121099</v>
      </c>
      <c r="L3589">
        <v>124.487007173534</v>
      </c>
      <c r="M3589">
        <v>57.607444243495898</v>
      </c>
      <c r="N3589">
        <v>0.31128640776699001</v>
      </c>
      <c r="O3589">
        <v>21.257309941520401</v>
      </c>
      <c r="P3589">
        <v>70.829170829170806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Row],[Ticker]],[1]!Table2[[Symbol]:[Industry]],2,FALSE),"-")</f>
        <v>-</v>
      </c>
      <c r="E3590">
        <v>38.306100000000001</v>
      </c>
      <c r="F3590">
        <v>172.55</v>
      </c>
      <c r="G3590">
        <v>39.602827635111197</v>
      </c>
      <c r="H3590">
        <v>-5.91896569074102</v>
      </c>
      <c r="I3590">
        <v>30.153757991687201</v>
      </c>
      <c r="J3590">
        <v>-5.6437872442738799</v>
      </c>
      <c r="K3590">
        <v>160.442363697714</v>
      </c>
      <c r="L3590">
        <v>131.938224126032</v>
      </c>
      <c r="M3590">
        <v>40.6564772456002</v>
      </c>
      <c r="N3590">
        <v>0.21343873517786499</v>
      </c>
      <c r="O3590">
        <v>15.3578672848449</v>
      </c>
      <c r="P3590">
        <v>103.959810874704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Row],[Ticker]],[1]!Table2[[Symbol]:[Industry]],2,FALSE),"-")</f>
        <v>-</v>
      </c>
      <c r="D3591" t="s">
        <v>287</v>
      </c>
      <c r="E3591">
        <v>38.277042299999998</v>
      </c>
      <c r="F3591">
        <v>19.53</v>
      </c>
      <c r="G3591">
        <v>27.106490998456501</v>
      </c>
      <c r="H3591">
        <v>4.5612598711780103</v>
      </c>
      <c r="I3591">
        <v>-16.4583326884134</v>
      </c>
      <c r="J3591">
        <v>-2.4467639176949501</v>
      </c>
      <c r="K3591">
        <v>19.074061872224199</v>
      </c>
      <c r="L3591">
        <v>17.219391155335</v>
      </c>
      <c r="M3591">
        <v>42.858408529807399</v>
      </c>
      <c r="N3591">
        <v>1.19199644126514</v>
      </c>
      <c r="O3591">
        <v>21.5565796210957</v>
      </c>
      <c r="P3591">
        <v>68.217054263565899</v>
      </c>
      <c r="Q3591">
        <v>5.1193624185288999E-2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Row],[Ticker]],[1]!Table2[[Symbol]:[Industry]],2,FALSE),"-")</f>
        <v>-</v>
      </c>
      <c r="E3592">
        <v>38.267376249999998</v>
      </c>
      <c r="F3592">
        <v>42.95</v>
      </c>
      <c r="G3592">
        <v>-9.3444029665310708</v>
      </c>
      <c r="H3592">
        <v>-5.8956643974841398</v>
      </c>
      <c r="I3592">
        <v>-24.690910354240501</v>
      </c>
      <c r="J3592">
        <v>3.3234072314493002</v>
      </c>
      <c r="K3592">
        <v>42.926317068174903</v>
      </c>
      <c r="L3592">
        <v>43.489544927983601</v>
      </c>
      <c r="M3592">
        <v>62.269353539621399</v>
      </c>
      <c r="N3592">
        <v>1.8667853416662099</v>
      </c>
      <c r="O3592">
        <v>38.533178114086098</v>
      </c>
      <c r="P3592">
        <v>19.272424326575901</v>
      </c>
      <c r="Q3592">
        <v>9.0456158722612007E-2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Row],[Ticker]],[1]!Table2[[Symbol]:[Industry]],2,FALSE),"-")</f>
        <v>-</v>
      </c>
      <c r="D3593" t="s">
        <v>1342</v>
      </c>
      <c r="E3593">
        <v>38.219473299999997</v>
      </c>
      <c r="F3593">
        <v>33.700000000000003</v>
      </c>
      <c r="G3593">
        <v>-64.190818235147404</v>
      </c>
      <c r="H3593">
        <v>-7.9649654650086497</v>
      </c>
      <c r="I3593">
        <v>-52.726426340109903</v>
      </c>
      <c r="J3593">
        <v>10.1310681931445</v>
      </c>
      <c r="K3593">
        <v>34.777992007230402</v>
      </c>
      <c r="M3593">
        <v>50.611104941876903</v>
      </c>
      <c r="N3593">
        <v>0.91539799913005604</v>
      </c>
      <c r="O3593">
        <v>74.480712166172097</v>
      </c>
      <c r="P3593">
        <v>15.2136752136752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Row],[Ticker]],[1]!Table2[[Symbol]:[Industry]],2,FALSE),"-")</f>
        <v>-</v>
      </c>
      <c r="D3594" t="s">
        <v>562</v>
      </c>
      <c r="E3594">
        <v>38.201128830000002</v>
      </c>
      <c r="F3594">
        <v>3.81</v>
      </c>
      <c r="G3594">
        <v>-48.236863411546899</v>
      </c>
      <c r="H3594">
        <v>-4.2218612455364601</v>
      </c>
      <c r="I3594">
        <v>-46.688818036935203</v>
      </c>
      <c r="J3594">
        <v>-3.2521339065930301</v>
      </c>
      <c r="K3594">
        <v>3.9324172708324698</v>
      </c>
      <c r="L3594">
        <v>4.5564633289037504</v>
      </c>
      <c r="M3594">
        <v>48.228221898856503</v>
      </c>
      <c r="N3594">
        <v>0.93083382649026902</v>
      </c>
      <c r="O3594">
        <v>115.22309711286</v>
      </c>
      <c r="P3594">
        <v>5.5401662049861597</v>
      </c>
      <c r="Q3594">
        <v>0.111570498631412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Row],[Ticker]],[1]!Table2[[Symbol]:[Industry]],2,FALSE),"-")</f>
        <v>-</v>
      </c>
      <c r="E3595">
        <v>38.200000000000003</v>
      </c>
      <c r="F3595">
        <v>191</v>
      </c>
      <c r="G3595">
        <v>-6.9356339033502499</v>
      </c>
      <c r="H3595">
        <v>-3.4323875613259398</v>
      </c>
      <c r="I3595">
        <v>-23.893861055931701</v>
      </c>
      <c r="J3595">
        <v>-1.43729547519279</v>
      </c>
      <c r="K3595">
        <v>194.45265371489</v>
      </c>
      <c r="L3595">
        <v>192.43783991241801</v>
      </c>
      <c r="M3595">
        <v>46.270668432251803</v>
      </c>
      <c r="N3595">
        <v>0.86111111111111105</v>
      </c>
      <c r="O3595">
        <v>26.701570680628201</v>
      </c>
      <c r="P3595">
        <v>27.206127206127199</v>
      </c>
      <c r="Q3595">
        <v>0.14832648066517201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Row],[Ticker]],[1]!Table2[[Symbol]:[Industry]],2,FALSE),"-")</f>
        <v>-</v>
      </c>
      <c r="E3596">
        <v>38.178848674999998</v>
      </c>
      <c r="F3596">
        <v>11.84</v>
      </c>
      <c r="G3596">
        <v>24.517391574356701</v>
      </c>
      <c r="H3596">
        <v>-2.6359273843347899</v>
      </c>
      <c r="I3596">
        <v>9.7853369390556804</v>
      </c>
      <c r="J3596">
        <v>-0.86774556723509599</v>
      </c>
      <c r="K3596">
        <v>11.2181857254281</v>
      </c>
      <c r="L3596">
        <v>10.356245399599899</v>
      </c>
      <c r="M3596">
        <v>64.685278890049105</v>
      </c>
      <c r="N3596">
        <v>0.76177191440036496</v>
      </c>
      <c r="O3596">
        <v>23.3108108108108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Row],[Ticker]],[1]!Table2[[Symbol]:[Industry]],2,FALSE),"-")</f>
        <v>-</v>
      </c>
      <c r="E3597">
        <v>38.165003241999997</v>
      </c>
      <c r="F3597">
        <v>26.33</v>
      </c>
      <c r="G3597">
        <v>433.902132054096</v>
      </c>
      <c r="H3597">
        <v>44.448482999956902</v>
      </c>
      <c r="I3597">
        <v>151.11335395128299</v>
      </c>
      <c r="J3597">
        <v>5.9216879586386399</v>
      </c>
      <c r="K3597">
        <v>18.162816371806201</v>
      </c>
      <c r="L3597">
        <v>10.9045124263868</v>
      </c>
      <c r="M3597">
        <v>99.978799356595601</v>
      </c>
      <c r="N3597">
        <v>0.37522316796150901</v>
      </c>
      <c r="O3597">
        <v>0</v>
      </c>
      <c r="P3597">
        <v>489.03803131990998</v>
      </c>
      <c r="Q3597">
        <v>0.20655263576745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Row],[Ticker]],[1]!Table2[[Symbol]:[Industry]],2,FALSE),"-")</f>
        <v>-</v>
      </c>
      <c r="E3598">
        <v>38.102063999999999</v>
      </c>
      <c r="F3598">
        <v>55.51</v>
      </c>
      <c r="G3598">
        <v>-54.331899463516201</v>
      </c>
      <c r="H3598">
        <v>22.871960264761</v>
      </c>
      <c r="I3598">
        <v>-30.956261654678102</v>
      </c>
      <c r="J3598">
        <v>-5.3689318068554996</v>
      </c>
      <c r="K3598">
        <v>55.6501695362698</v>
      </c>
      <c r="M3598">
        <v>36.8370302541882</v>
      </c>
      <c r="N3598">
        <v>1.39930955120828</v>
      </c>
      <c r="O3598">
        <v>60.4035308953341</v>
      </c>
      <c r="P3598">
        <v>28.346820809248499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Row],[Ticker]],[1]!Table2[[Symbol]:[Industry]],2,FALSE),"-")</f>
        <v>-</v>
      </c>
      <c r="E3599">
        <v>38.056836263999998</v>
      </c>
      <c r="F3599">
        <v>45.48</v>
      </c>
      <c r="G3599">
        <v>723.04241600422802</v>
      </c>
      <c r="H3599">
        <v>-14.626271113570599</v>
      </c>
      <c r="I3599">
        <v>5.1537579916872502</v>
      </c>
      <c r="J3599">
        <v>2.2478155607565098</v>
      </c>
      <c r="K3599">
        <v>45.609242818588598</v>
      </c>
      <c r="L3599">
        <v>37.0193335575226</v>
      </c>
      <c r="M3599">
        <v>52.999070820663398</v>
      </c>
      <c r="N3599">
        <v>0.837605750020327</v>
      </c>
      <c r="O3599">
        <v>39.094107299911997</v>
      </c>
      <c r="P3599">
        <v>783.10679611650403</v>
      </c>
      <c r="Q3599">
        <v>0.169769181522235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Row],[Ticker]],[1]!Table2[[Symbol]:[Industry]],2,FALSE),"-")</f>
        <v>-</v>
      </c>
      <c r="D3600" t="s">
        <v>21</v>
      </c>
      <c r="E3600">
        <v>37.925728874999997</v>
      </c>
      <c r="F3600">
        <v>149.94999999999999</v>
      </c>
      <c r="G3600">
        <v>53.939396148338602</v>
      </c>
      <c r="H3600">
        <v>-6.26257624057122</v>
      </c>
      <c r="I3600">
        <v>2.8077399453945802</v>
      </c>
      <c r="J3600">
        <v>10.571457487548299</v>
      </c>
      <c r="K3600">
        <v>158.78655661985101</v>
      </c>
      <c r="L3600">
        <v>134.83757394192199</v>
      </c>
      <c r="M3600">
        <v>40.829643020288998</v>
      </c>
      <c r="N3600">
        <v>0.50819679198188505</v>
      </c>
      <c r="O3600">
        <v>62.687562520840203</v>
      </c>
      <c r="P3600">
        <v>113.573565019228</v>
      </c>
      <c r="Q3600">
        <v>0.13484560585611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Row],[Ticker]],[1]!Table2[[Symbol]:[Industry]],2,FALSE),"-")</f>
        <v>-</v>
      </c>
      <c r="E3601">
        <v>37.821570668</v>
      </c>
      <c r="F3601">
        <v>36.11</v>
      </c>
      <c r="G3601">
        <v>-11.2739980320536</v>
      </c>
      <c r="H3601">
        <v>-7.8768320057703898</v>
      </c>
      <c r="I3601">
        <v>-42.999843281691099</v>
      </c>
      <c r="J3601">
        <v>-2.20226514018883</v>
      </c>
      <c r="K3601">
        <v>37.031235353358397</v>
      </c>
      <c r="L3601">
        <v>37.135570331380201</v>
      </c>
      <c r="M3601">
        <v>52.256028679646597</v>
      </c>
      <c r="N3601">
        <v>0.27891682785299798</v>
      </c>
      <c r="O3601">
        <v>53.143173636111797</v>
      </c>
      <c r="P3601">
        <v>16.898672709614701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Row],[Ticker]],[1]!Table2[[Symbol]:[Industry]],2,FALSE),"-")</f>
        <v>-</v>
      </c>
      <c r="E3602">
        <v>37.799999999999997</v>
      </c>
      <c r="F3602">
        <v>63</v>
      </c>
      <c r="G3602">
        <v>468.028988738159</v>
      </c>
      <c r="H3602">
        <v>-19.304513192284901</v>
      </c>
      <c r="I3602">
        <v>68.453146993723905</v>
      </c>
      <c r="J3602">
        <v>14.054274290154099</v>
      </c>
      <c r="K3602">
        <v>59.050497991796199</v>
      </c>
      <c r="L3602">
        <v>42.1313941194569</v>
      </c>
      <c r="M3602">
        <v>59.225320280005498</v>
      </c>
      <c r="N3602">
        <v>1.04215777153847</v>
      </c>
      <c r="O3602">
        <v>16.5873015873015</v>
      </c>
      <c r="P3602">
        <v>494.33962264150898</v>
      </c>
      <c r="Q3602">
        <v>0.105526208348767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Row],[Ticker]],[1]!Table2[[Symbol]:[Industry]],2,FALSE),"-")</f>
        <v>-</v>
      </c>
      <c r="D3603" t="s">
        <v>60</v>
      </c>
      <c r="E3603">
        <v>37.789171742000001</v>
      </c>
      <c r="F3603">
        <v>23.17</v>
      </c>
      <c r="G3603">
        <v>39.1893660966497</v>
      </c>
      <c r="H3603">
        <v>11.635391375066099</v>
      </c>
      <c r="I3603">
        <v>9.0575013071952899</v>
      </c>
      <c r="J3603">
        <v>3.9035040905803902</v>
      </c>
      <c r="K3603">
        <v>19.8556371647399</v>
      </c>
      <c r="L3603">
        <v>18.297639335776299</v>
      </c>
      <c r="M3603">
        <v>80.024938126033206</v>
      </c>
      <c r="N3603">
        <v>1.4838494998609399</v>
      </c>
      <c r="O3603">
        <v>7.8549848942597897</v>
      </c>
      <c r="P3603">
        <v>94.705882352941103</v>
      </c>
      <c r="Q3603">
        <v>6.5842047422411995E-2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Row],[Ticker]],[1]!Table2[[Symbol]:[Industry]],2,FALSE),"-")</f>
        <v>-</v>
      </c>
      <c r="E3604">
        <v>37.706069122000002</v>
      </c>
      <c r="F3604">
        <v>0.89</v>
      </c>
      <c r="G3604">
        <v>-16.5545363423746</v>
      </c>
      <c r="H3604">
        <v>5.5984531697312802E-2</v>
      </c>
      <c r="I3604">
        <v>-33.194865861523702</v>
      </c>
      <c r="J3604">
        <v>9.6585434523809896E-2</v>
      </c>
      <c r="K3604">
        <v>0.88645103873292497</v>
      </c>
      <c r="L3604">
        <v>0.93231864254554997</v>
      </c>
      <c r="M3604">
        <v>50.479862401703201</v>
      </c>
      <c r="N3604">
        <v>0.89663102946570505</v>
      </c>
      <c r="O3604">
        <v>51.685393258426899</v>
      </c>
      <c r="P3604">
        <v>12.6582278481012</v>
      </c>
      <c r="Q3604">
        <v>-1.8002108685582999E-2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Row],[Ticker]],[1]!Table2[[Symbol]:[Industry]],2,FALSE),"-")</f>
        <v>-</v>
      </c>
      <c r="D3605" t="s">
        <v>548</v>
      </c>
      <c r="E3605">
        <v>37.653499128</v>
      </c>
      <c r="F3605">
        <v>63.08</v>
      </c>
      <c r="G3605">
        <v>48.4262082019128</v>
      </c>
      <c r="H3605">
        <v>-0.18266363010650699</v>
      </c>
      <c r="I3605">
        <v>-19.4150771066485</v>
      </c>
      <c r="J3605">
        <v>-1.4944639400041699</v>
      </c>
      <c r="K3605">
        <v>66.198533205439006</v>
      </c>
      <c r="L3605">
        <v>62.635837086705401</v>
      </c>
      <c r="M3605">
        <v>48.132277497134098</v>
      </c>
      <c r="N3605">
        <v>0.61909540894517001</v>
      </c>
      <c r="O3605">
        <v>55.294863665187002</v>
      </c>
      <c r="P3605">
        <v>90.516460283902106</v>
      </c>
      <c r="Q3605">
        <v>1.5566945494446999E-2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Row],[Ticker]],[1]!Table2[[Symbol]:[Industry]],2,FALSE),"-")</f>
        <v>-</v>
      </c>
      <c r="E3606">
        <v>37.625</v>
      </c>
      <c r="F3606">
        <v>53.75</v>
      </c>
      <c r="G3606">
        <v>295.92031660725399</v>
      </c>
      <c r="H3606">
        <v>-7.9312585010515004</v>
      </c>
      <c r="I3606">
        <v>-26.673669829834999</v>
      </c>
      <c r="J3606">
        <v>-4.1812275220751003</v>
      </c>
      <c r="K3606">
        <v>56.8403437050276</v>
      </c>
      <c r="L3606">
        <v>51.063176474015499</v>
      </c>
      <c r="M3606">
        <v>51.4988262467147</v>
      </c>
      <c r="N3606">
        <v>1.37922114874739</v>
      </c>
      <c r="O3606">
        <v>66.474418604651106</v>
      </c>
      <c r="P3606">
        <v>416.33045148895201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Row],[Ticker]],[1]!Table2[[Symbol]:[Industry]],2,FALSE),"-")</f>
        <v>-</v>
      </c>
      <c r="D3607" t="s">
        <v>431</v>
      </c>
      <c r="E3607">
        <v>37.616270999999998</v>
      </c>
      <c r="F3607">
        <v>2.4500000000000002</v>
      </c>
      <c r="G3607">
        <v>13.6893660966497</v>
      </c>
      <c r="H3607">
        <v>-5.7579689566747803</v>
      </c>
      <c r="I3607">
        <v>-37.0684642305349</v>
      </c>
      <c r="J3607">
        <v>1.07642338440133</v>
      </c>
      <c r="K3607">
        <v>2.4868542462461698</v>
      </c>
      <c r="L3607">
        <v>2.4068991844624801</v>
      </c>
      <c r="M3607">
        <v>45.021294123647401</v>
      </c>
      <c r="N3607">
        <v>1.03419778060608</v>
      </c>
      <c r="O3607">
        <v>48.979591836734599</v>
      </c>
      <c r="P3607">
        <v>48.484848484848499</v>
      </c>
      <c r="Q3607">
        <v>3.6790552571625001E-2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Row],[Ticker]],[1]!Table2[[Symbol]:[Industry]],2,FALSE),"-")</f>
        <v>-</v>
      </c>
      <c r="D3608" t="s">
        <v>133</v>
      </c>
      <c r="E3608">
        <v>37.518936412000002</v>
      </c>
      <c r="F3608">
        <v>6.52</v>
      </c>
      <c r="G3608">
        <v>0.29130784422254402</v>
      </c>
      <c r="H3608">
        <v>-3.73680156437009</v>
      </c>
      <c r="I3608">
        <v>-39.0322885199406</v>
      </c>
      <c r="J3608">
        <v>-1.27776591060486</v>
      </c>
      <c r="K3608">
        <v>6.69535987951644</v>
      </c>
      <c r="L3608">
        <v>6.5341653286263597</v>
      </c>
      <c r="M3608">
        <v>40.814590071406698</v>
      </c>
      <c r="N3608">
        <v>0.97989031160833395</v>
      </c>
      <c r="O3608">
        <v>64.877300613496899</v>
      </c>
      <c r="P3608">
        <v>31.717171717171698</v>
      </c>
      <c r="Q3608">
        <v>-4.7046230258184003E-2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Row],[Ticker]],[1]!Table2[[Symbol]:[Industry]],2,FALSE),"-")</f>
        <v>-</v>
      </c>
      <c r="E3609">
        <v>37.4328</v>
      </c>
      <c r="F3609">
        <v>34.659999999999997</v>
      </c>
      <c r="G3609">
        <v>1449.1439115511901</v>
      </c>
      <c r="H3609">
        <v>36.099632143107499</v>
      </c>
      <c r="I3609">
        <v>549.13843232118904</v>
      </c>
      <c r="J3609">
        <v>5.9772383607659698</v>
      </c>
      <c r="K3609">
        <v>24.351184217061199</v>
      </c>
      <c r="L3609">
        <v>12.9224768212516</v>
      </c>
      <c r="M3609">
        <v>100</v>
      </c>
      <c r="N3609">
        <v>1.6734743594949</v>
      </c>
      <c r="O3609">
        <v>0</v>
      </c>
      <c r="P3609">
        <v>1475.45454545454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Row],[Ticker]],[1]!Table2[[Symbol]:[Industry]],2,FALSE),"-")</f>
        <v>-</v>
      </c>
      <c r="D3610" t="s">
        <v>732</v>
      </c>
      <c r="E3610">
        <v>37.354653050000003</v>
      </c>
      <c r="F3610">
        <v>269.52</v>
      </c>
      <c r="G3610">
        <v>1.11596531181687</v>
      </c>
      <c r="H3610">
        <v>6.2591013124890698E-5</v>
      </c>
      <c r="I3610">
        <v>0.82757773417652503</v>
      </c>
      <c r="J3610">
        <v>-0.841669501653735</v>
      </c>
      <c r="K3610">
        <v>258.047067752423</v>
      </c>
      <c r="L3610">
        <v>238.80784753373501</v>
      </c>
      <c r="M3610">
        <v>62.782489239617902</v>
      </c>
      <c r="N3610">
        <v>0.47516350932315099</v>
      </c>
      <c r="O3610">
        <v>2.0332442861383302</v>
      </c>
      <c r="P3610">
        <v>36.189994946942797</v>
      </c>
      <c r="Q3610">
        <v>1.5022786694405E-2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Row],[Ticker]],[1]!Table2[[Symbol]:[Industry]],2,FALSE),"-")</f>
        <v>-</v>
      </c>
      <c r="D3611" t="s">
        <v>843</v>
      </c>
      <c r="E3611">
        <v>37.327680000000001</v>
      </c>
      <c r="F3611">
        <v>41.6</v>
      </c>
      <c r="G3611">
        <v>115.549831212928</v>
      </c>
      <c r="H3611">
        <v>19.109216069536298</v>
      </c>
      <c r="I3611">
        <v>102.954805112106</v>
      </c>
      <c r="J3611">
        <v>7.4053126676595999</v>
      </c>
      <c r="K3611">
        <v>33.707732034898797</v>
      </c>
      <c r="L3611">
        <v>26.458697030331301</v>
      </c>
      <c r="M3611">
        <v>70.236162582396105</v>
      </c>
      <c r="N3611">
        <v>1.47347447073474</v>
      </c>
      <c r="O3611">
        <v>0.96153846153845801</v>
      </c>
      <c r="P3611">
        <v>172.786885245901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Row],[Ticker]],[1]!Table2[[Symbol]:[Industry]],2,FALSE),"-")</f>
        <v>-</v>
      </c>
      <c r="D3612" t="s">
        <v>95</v>
      </c>
      <c r="E3612">
        <v>37.3012911</v>
      </c>
      <c r="F3612">
        <v>8.09</v>
      </c>
      <c r="G3612">
        <v>-51.679637593387099</v>
      </c>
      <c r="H3612">
        <v>-10.9580432055676</v>
      </c>
      <c r="I3612">
        <v>-41.831801575099703</v>
      </c>
      <c r="J3612">
        <v>-2.3254178495484301</v>
      </c>
      <c r="K3612">
        <v>8.6431360058213098</v>
      </c>
      <c r="L3612">
        <v>10.0340011389984</v>
      </c>
      <c r="M3612">
        <v>29.534959457305501</v>
      </c>
      <c r="N3612">
        <v>0.51706836036011605</v>
      </c>
      <c r="O3612">
        <v>77.379480840543806</v>
      </c>
      <c r="P3612">
        <v>1.6331658291457201</v>
      </c>
      <c r="Q3612">
        <v>-1.227538047104E-3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Row],[Ticker]],[1]!Table2[[Symbol]:[Industry]],2,FALSE),"-")</f>
        <v>-</v>
      </c>
      <c r="E3613">
        <v>37.295999999999999</v>
      </c>
      <c r="F3613">
        <v>31.08</v>
      </c>
      <c r="G3613">
        <v>-15.1915777717807</v>
      </c>
      <c r="H3613">
        <v>-10.7870387241166</v>
      </c>
      <c r="I3613">
        <v>-22.975121700893201</v>
      </c>
      <c r="J3613">
        <v>4.5649040390406403</v>
      </c>
      <c r="K3613">
        <v>32.201815307392799</v>
      </c>
      <c r="M3613">
        <v>47.658326654198</v>
      </c>
      <c r="N3613">
        <v>0.97711036472342605</v>
      </c>
      <c r="O3613">
        <v>53.667953667953597</v>
      </c>
      <c r="P3613">
        <v>16.930022573363399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Row],[Ticker]],[1]!Table2[[Symbol]:[Industry]],2,FALSE),"-")</f>
        <v>-</v>
      </c>
      <c r="E3614">
        <v>37.239917456000001</v>
      </c>
      <c r="F3614">
        <v>91.16</v>
      </c>
      <c r="G3614">
        <v>77.992369234256202</v>
      </c>
      <c r="H3614">
        <v>53.740026231777399</v>
      </c>
      <c r="I3614">
        <v>38.363842025300698</v>
      </c>
      <c r="J3614">
        <v>-14.9260564278863</v>
      </c>
      <c r="K3614">
        <v>82.285141330116701</v>
      </c>
      <c r="L3614">
        <v>64.434932663504995</v>
      </c>
      <c r="M3614">
        <v>45.197720067077299</v>
      </c>
      <c r="N3614">
        <v>0.39057239057239002</v>
      </c>
      <c r="O3614">
        <v>27.906976744186</v>
      </c>
      <c r="P3614">
        <v>156.06741573033699</v>
      </c>
      <c r="Q3614">
        <v>0.142162725934458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Row],[Ticker]],[1]!Table2[[Symbol]:[Industry]],2,FALSE),"-")</f>
        <v>-</v>
      </c>
      <c r="D3615" t="s">
        <v>528</v>
      </c>
      <c r="E3615">
        <v>37.186548000000002</v>
      </c>
      <c r="F3615">
        <v>71.400000000000006</v>
      </c>
      <c r="G3615">
        <v>-70.244673950464502</v>
      </c>
      <c r="H3615">
        <v>-13.8219979509363</v>
      </c>
      <c r="I3615">
        <v>-58.780282055426902</v>
      </c>
      <c r="J3615">
        <v>-2.20226514018883</v>
      </c>
      <c r="K3615">
        <v>79.817270530486894</v>
      </c>
      <c r="M3615">
        <v>39.662725036646599</v>
      </c>
      <c r="N3615">
        <v>0.252358822701028</v>
      </c>
      <c r="O3615">
        <v>87.254901960784295</v>
      </c>
      <c r="P3615">
        <v>24.716157205240101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Row],[Ticker]],[1]!Table2[[Symbol]:[Industry]],2,FALSE),"-")</f>
        <v>-</v>
      </c>
      <c r="D3616" t="s">
        <v>1545</v>
      </c>
      <c r="E3616">
        <v>37.14414</v>
      </c>
      <c r="F3616">
        <v>37.07</v>
      </c>
      <c r="G3616">
        <v>48.549440723515403</v>
      </c>
      <c r="H3616">
        <v>-1.50507478599554</v>
      </c>
      <c r="I3616">
        <v>-36.738361688043</v>
      </c>
      <c r="J3616">
        <v>-3.0592549634346802</v>
      </c>
      <c r="K3616">
        <v>37.591457671584102</v>
      </c>
      <c r="L3616">
        <v>35.612345270319302</v>
      </c>
      <c r="M3616">
        <v>57.1267689658835</v>
      </c>
      <c r="N3616">
        <v>1.2005095918016599</v>
      </c>
      <c r="O3616">
        <v>56.4067979498246</v>
      </c>
      <c r="P3616">
        <v>90.005125576627293</v>
      </c>
      <c r="Q3616">
        <v>3.0015580312119001E-2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Row],[Ticker]],[1]!Table2[[Symbol]:[Industry]],2,FALSE),"-")</f>
        <v>-</v>
      </c>
      <c r="D3617" t="s">
        <v>502</v>
      </c>
      <c r="E3617">
        <v>37.142000000000003</v>
      </c>
      <c r="F3617">
        <v>53.06</v>
      </c>
      <c r="G3617">
        <v>-79.913292175473302</v>
      </c>
      <c r="H3617">
        <v>28.804454543937201</v>
      </c>
      <c r="I3617">
        <v>-17.039790395409501</v>
      </c>
      <c r="J3617">
        <v>10.0098772184992</v>
      </c>
      <c r="K3617">
        <v>38.692046924602998</v>
      </c>
      <c r="L3617">
        <v>45.514159142451298</v>
      </c>
      <c r="M3617">
        <v>88.813979367695893</v>
      </c>
      <c r="N3617">
        <v>2.83420320725625</v>
      </c>
      <c r="O3617">
        <v>137.56125141349401</v>
      </c>
      <c r="P3617">
        <v>58.3407937928976</v>
      </c>
      <c r="Q3617">
        <v>1.502483873171E-2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Row],[Ticker]],[1]!Table2[[Symbol]:[Industry]],2,FALSE),"-")</f>
        <v>-</v>
      </c>
      <c r="D3618" t="s">
        <v>106</v>
      </c>
      <c r="E3618">
        <v>37.115496</v>
      </c>
      <c r="F3618">
        <v>36.9</v>
      </c>
      <c r="G3618">
        <v>-46.093242599002402</v>
      </c>
      <c r="H3618">
        <v>-2.3181814331922399</v>
      </c>
      <c r="I3618">
        <v>-22.457659134001201</v>
      </c>
      <c r="J3618">
        <v>-5.53115994711293</v>
      </c>
      <c r="K3618">
        <v>36.847845738309303</v>
      </c>
      <c r="L3618">
        <v>39.041907851504703</v>
      </c>
      <c r="M3618">
        <v>49.216268582038197</v>
      </c>
      <c r="N3618">
        <v>0.32528240435169198</v>
      </c>
      <c r="O3618">
        <v>52.655826558265503</v>
      </c>
      <c r="P3618">
        <v>35.562086700955099</v>
      </c>
      <c r="Q3618">
        <v>1.7450456388652998E-2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Row],[Ticker]],[1]!Table2[[Symbol]:[Industry]],2,FALSE),"-")</f>
        <v>-</v>
      </c>
      <c r="E3619">
        <v>37.032969903999998</v>
      </c>
      <c r="F3619">
        <v>49.96</v>
      </c>
      <c r="G3619">
        <v>90.906757400997506</v>
      </c>
      <c r="H3619">
        <v>25.658521529583101</v>
      </c>
      <c r="I3619">
        <v>-34.434202735819497</v>
      </c>
      <c r="J3619">
        <v>19.300711050287301</v>
      </c>
      <c r="K3619">
        <v>41.918777279216101</v>
      </c>
      <c r="L3619">
        <v>41.606872557917903</v>
      </c>
      <c r="M3619">
        <v>88.236197211342599</v>
      </c>
      <c r="N3619">
        <v>1.8061588482275399</v>
      </c>
      <c r="O3619">
        <v>34.687750200160103</v>
      </c>
      <c r="P3619">
        <v>159.26310326933</v>
      </c>
      <c r="Q3619">
        <v>0.11433730796592299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Row],[Ticker]],[1]!Table2[[Symbol]:[Industry]],2,FALSE),"-")</f>
        <v>-</v>
      </c>
      <c r="E3620">
        <v>36.965949799999997</v>
      </c>
      <c r="F3620">
        <v>26.59</v>
      </c>
      <c r="G3620">
        <v>59.763543843325699</v>
      </c>
      <c r="H3620">
        <v>-2.86634982547689</v>
      </c>
      <c r="I3620">
        <v>-11.463660359790101</v>
      </c>
      <c r="J3620">
        <v>0.33717310529019501</v>
      </c>
      <c r="K3620">
        <v>26.186221533752601</v>
      </c>
      <c r="L3620">
        <v>23.541592234663199</v>
      </c>
      <c r="M3620">
        <v>53.843279526640998</v>
      </c>
      <c r="N3620">
        <v>1.0690879613378901</v>
      </c>
      <c r="O3620">
        <v>9.0635577284693394</v>
      </c>
      <c r="P3620">
        <v>127.264957264957</v>
      </c>
      <c r="Q3620">
        <v>-1.7416293685824001E-2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Row],[Ticker]],[1]!Table2[[Symbol]:[Industry]],2,FALSE),"-")</f>
        <v>-</v>
      </c>
      <c r="E3621">
        <v>36.923417999999998</v>
      </c>
      <c r="F3621">
        <v>139.5</v>
      </c>
      <c r="G3621">
        <v>-10.7826835927912</v>
      </c>
      <c r="H3621">
        <v>-10.4323875613259</v>
      </c>
      <c r="I3621">
        <v>0.68170830224626899</v>
      </c>
      <c r="J3621">
        <v>-5.9953685884646903</v>
      </c>
      <c r="K3621">
        <v>145.23503750497201</v>
      </c>
      <c r="M3621">
        <v>16.828009140412</v>
      </c>
      <c r="N3621">
        <v>0.35804195804195799</v>
      </c>
      <c r="O3621">
        <v>21.971326164874501</v>
      </c>
      <c r="P3621">
        <v>25.4496402877697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Row],[Ticker]],[1]!Table2[[Symbol]:[Industry]],2,FALSE),"-")</f>
        <v>-</v>
      </c>
      <c r="D3622" t="s">
        <v>413</v>
      </c>
      <c r="E3622">
        <v>36.825600000000001</v>
      </c>
      <c r="F3622">
        <v>43.84</v>
      </c>
      <c r="G3622">
        <v>516.55105864915504</v>
      </c>
      <c r="H3622">
        <v>41.902298037051303</v>
      </c>
      <c r="I3622">
        <v>469.06966839008402</v>
      </c>
      <c r="J3622">
        <v>6.0031212177271103</v>
      </c>
      <c r="K3622">
        <v>33.312746898413799</v>
      </c>
      <c r="L3622">
        <v>21.306153491367901</v>
      </c>
      <c r="M3622">
        <v>100</v>
      </c>
      <c r="N3622">
        <v>1.8181818181818099</v>
      </c>
      <c r="O3622">
        <v>0</v>
      </c>
      <c r="P3622">
        <v>542.86169255250604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Row],[Ticker]],[1]!Table2[[Symbol]:[Industry]],2,FALSE),"-")</f>
        <v>-</v>
      </c>
      <c r="D3623" t="s">
        <v>732</v>
      </c>
      <c r="E3623">
        <v>36.765885388999997</v>
      </c>
      <c r="F3623">
        <v>271.37</v>
      </c>
      <c r="G3623">
        <v>44.566514890806197</v>
      </c>
      <c r="H3623">
        <v>1.6335550298299799</v>
      </c>
      <c r="I3623">
        <v>24.489350515819499</v>
      </c>
      <c r="J3623">
        <v>3.0065132633846798</v>
      </c>
      <c r="K3623">
        <v>253.02809286047901</v>
      </c>
      <c r="L3623">
        <v>216.862650286719</v>
      </c>
      <c r="M3623">
        <v>30.790198502182001</v>
      </c>
      <c r="N3623">
        <v>1.0759410452581699</v>
      </c>
      <c r="O3623">
        <v>0.453255702546351</v>
      </c>
      <c r="P3623">
        <v>76.443433029908903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Row],[Ticker]],[1]!Table2[[Symbol]:[Industry]],2,FALSE),"-")</f>
        <v>-</v>
      </c>
      <c r="E3624">
        <v>36.741637500000003</v>
      </c>
      <c r="F3624">
        <v>5.75</v>
      </c>
      <c r="G3624">
        <v>-41.8759789841138</v>
      </c>
      <c r="H3624">
        <v>-12.564807652650099</v>
      </c>
      <c r="I3624">
        <v>-52.885035111760999</v>
      </c>
      <c r="J3624">
        <v>-0.49868762741201</v>
      </c>
      <c r="K3624">
        <v>6.4834553837642703</v>
      </c>
      <c r="L3624">
        <v>5.4884592074462102</v>
      </c>
      <c r="M3624">
        <v>43.4654593018629</v>
      </c>
      <c r="N3624">
        <v>2.3209805136991202</v>
      </c>
      <c r="O3624">
        <v>69.391304347826093</v>
      </c>
      <c r="P3624">
        <v>5.3113553113553102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Row],[Ticker]],[1]!Table2[[Symbol]:[Industry]],2,FALSE),"-")</f>
        <v>-</v>
      </c>
      <c r="D3625" t="s">
        <v>413</v>
      </c>
      <c r="E3625">
        <v>36.643231999999998</v>
      </c>
      <c r="F3625">
        <v>0.92</v>
      </c>
      <c r="G3625">
        <v>-28.415897061244898</v>
      </c>
      <c r="H3625">
        <v>-13.2363091299533</v>
      </c>
      <c r="I3625">
        <v>-25.525853658798098</v>
      </c>
      <c r="J3625">
        <v>2.3431894052657101</v>
      </c>
      <c r="K3625">
        <v>0.94433423205896805</v>
      </c>
      <c r="L3625">
        <v>0.93912684831124404</v>
      </c>
      <c r="M3625">
        <v>51.512996059919203</v>
      </c>
      <c r="N3625">
        <v>0.53670273881745401</v>
      </c>
      <c r="O3625">
        <v>33.695652173912997</v>
      </c>
      <c r="P3625">
        <v>24.324324324324301</v>
      </c>
      <c r="Q3625">
        <v>0.10211305633136999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Row],[Ticker]],[1]!Table2[[Symbol]:[Industry]],2,FALSE),"-")</f>
        <v>-</v>
      </c>
      <c r="D3626" t="s">
        <v>400</v>
      </c>
      <c r="E3626">
        <v>36.594281100000003</v>
      </c>
      <c r="F3626">
        <v>60.89</v>
      </c>
      <c r="G3626">
        <v>39.828520257632</v>
      </c>
      <c r="H3626">
        <v>12.9709672270493</v>
      </c>
      <c r="I3626">
        <v>-32.395327993417602</v>
      </c>
      <c r="J3626">
        <v>-1.68011590656915</v>
      </c>
      <c r="K3626">
        <v>54.546901657408199</v>
      </c>
      <c r="L3626">
        <v>53.723547634981898</v>
      </c>
      <c r="M3626">
        <v>70.7784123887958</v>
      </c>
      <c r="N3626">
        <v>0.71427026747396305</v>
      </c>
      <c r="O3626">
        <v>55.033667268845399</v>
      </c>
      <c r="Q3626">
        <v>6.2214370059618003E-2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Row],[Ticker]],[1]!Table2[[Symbol]:[Industry]],2,FALSE),"-")</f>
        <v>-</v>
      </c>
      <c r="D3627" t="s">
        <v>287</v>
      </c>
      <c r="E3627">
        <v>36.5620136</v>
      </c>
      <c r="F3627">
        <v>19.28</v>
      </c>
      <c r="G3627">
        <v>-27.691708072148199</v>
      </c>
      <c r="H3627">
        <v>-29.267249946646999</v>
      </c>
      <c r="I3627">
        <v>-19.400697453857202</v>
      </c>
      <c r="J3627">
        <v>-2.4982690869081101</v>
      </c>
      <c r="K3627">
        <v>24.3800945056154</v>
      </c>
      <c r="L3627">
        <v>23.327973937425799</v>
      </c>
      <c r="M3627">
        <v>24.147623039898999</v>
      </c>
      <c r="N3627">
        <v>0.48249867272330699</v>
      </c>
      <c r="O3627">
        <v>102.69709543568401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Row],[Ticker]],[1]!Table2[[Symbol]:[Industry]],2,FALSE),"-")</f>
        <v>-</v>
      </c>
      <c r="E3628">
        <v>36.49755846</v>
      </c>
      <c r="F3628">
        <v>9.26</v>
      </c>
      <c r="G3628">
        <v>99.543024633235106</v>
      </c>
      <c r="H3628">
        <v>4.6377878772705303</v>
      </c>
      <c r="I3628">
        <v>-10.095110786593199</v>
      </c>
      <c r="J3628">
        <v>0.35045406069907098</v>
      </c>
      <c r="K3628">
        <v>8.9562219032065098</v>
      </c>
      <c r="L3628">
        <v>8.2856743361227903</v>
      </c>
      <c r="M3628">
        <v>54.958033980031097</v>
      </c>
      <c r="N3628">
        <v>1.0695120907354301</v>
      </c>
      <c r="O3628">
        <v>24.190064794816401</v>
      </c>
      <c r="P3628">
        <v>169.970845481049</v>
      </c>
      <c r="Q3628">
        <v>7.3116898999454005E-2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Row],[Ticker]],[1]!Table2[[Symbol]:[Industry]],2,FALSE),"-")</f>
        <v>-</v>
      </c>
      <c r="D3629" t="s">
        <v>46</v>
      </c>
      <c r="E3629">
        <v>36.359160000000003</v>
      </c>
      <c r="F3629">
        <v>7.03</v>
      </c>
      <c r="G3629">
        <v>-22.928280962173702</v>
      </c>
      <c r="H3629">
        <v>-4.6911288200672097</v>
      </c>
      <c r="I3629">
        <v>4.9152571398985003</v>
      </c>
      <c r="J3629">
        <v>-0.473158511946772</v>
      </c>
      <c r="K3629">
        <v>6.73598154175993</v>
      </c>
      <c r="L3629">
        <v>6.4624411519436</v>
      </c>
      <c r="M3629">
        <v>53.570185400368501</v>
      </c>
      <c r="N3629">
        <v>1.8691611149053999</v>
      </c>
      <c r="O3629">
        <v>43.385490753911803</v>
      </c>
      <c r="P3629">
        <v>60.502283105022798</v>
      </c>
      <c r="Q3629">
        <v>1.2094617570870001E-2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Row],[Ticker]],[1]!Table2[[Symbol]:[Industry]],2,FALSE),"-")</f>
        <v>-</v>
      </c>
      <c r="E3630">
        <v>36.20549141</v>
      </c>
      <c r="F3630">
        <v>54.71</v>
      </c>
      <c r="G3630">
        <v>-80.604702407944998</v>
      </c>
      <c r="H3630">
        <v>-5.2672499466470404</v>
      </c>
      <c r="I3630">
        <v>-69.140310512907504</v>
      </c>
      <c r="J3630">
        <v>-5.1060763924574397</v>
      </c>
      <c r="K3630">
        <v>60.931964205646999</v>
      </c>
      <c r="M3630">
        <v>47.831529633800002</v>
      </c>
      <c r="O3630">
        <v>118.78998354962501</v>
      </c>
      <c r="P3630">
        <v>19.689345876175899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Row],[Ticker]],[1]!Table2[[Symbol]:[Industry]],2,FALSE),"-")</f>
        <v>-</v>
      </c>
      <c r="D3631" t="s">
        <v>1538</v>
      </c>
      <c r="E3631">
        <v>36.088917500000001</v>
      </c>
      <c r="F3631">
        <v>61.09</v>
      </c>
      <c r="G3631">
        <v>-6.2202073257996204</v>
      </c>
      <c r="H3631">
        <v>1.57451851602211</v>
      </c>
      <c r="I3631">
        <v>-23.0230043711565</v>
      </c>
      <c r="J3631">
        <v>-6.4227375811337097</v>
      </c>
      <c r="K3631">
        <v>57.6398966639862</v>
      </c>
      <c r="L3631">
        <v>55.696865078608099</v>
      </c>
      <c r="M3631">
        <v>69.107949790937596</v>
      </c>
      <c r="N3631">
        <v>1.8198695762875401</v>
      </c>
      <c r="O3631">
        <v>22.769684072679599</v>
      </c>
      <c r="P3631">
        <v>43.741176470588201</v>
      </c>
      <c r="Q3631">
        <v>3.2733647469812999E-2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Row],[Ticker]],[1]!Table2[[Symbol]:[Industry]],2,FALSE),"-")</f>
        <v>-</v>
      </c>
      <c r="E3632">
        <v>36.062260000000002</v>
      </c>
      <c r="F3632">
        <v>106</v>
      </c>
      <c r="G3632">
        <v>3.0248099033528299E-2</v>
      </c>
      <c r="H3632">
        <v>0.44734085768472298</v>
      </c>
      <c r="I3632">
        <v>-12.608587687325</v>
      </c>
      <c r="J3632">
        <v>1.27599572937637</v>
      </c>
      <c r="K3632">
        <v>100.296108049317</v>
      </c>
      <c r="L3632">
        <v>95.481744012516998</v>
      </c>
      <c r="M3632">
        <v>52.662589389695299</v>
      </c>
      <c r="N3632">
        <v>0.42172017952003998</v>
      </c>
      <c r="O3632">
        <v>13.018867924528299</v>
      </c>
      <c r="P3632">
        <v>33.6527550119783</v>
      </c>
      <c r="Q3632">
        <v>1.6772691208623999E-2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Row],[Ticker]],[1]!Table2[[Symbol]:[Industry]],2,FALSE),"-")</f>
        <v>-</v>
      </c>
      <c r="D3633" t="s">
        <v>1147</v>
      </c>
      <c r="E3633">
        <v>36.059100000000001</v>
      </c>
      <c r="F3633">
        <v>14.7</v>
      </c>
      <c r="G3633">
        <v>26.538248430095599</v>
      </c>
      <c r="H3633">
        <v>10.196644696738501</v>
      </c>
      <c r="I3633">
        <v>40.945185653477502</v>
      </c>
      <c r="J3633">
        <v>1.4006760362817501</v>
      </c>
      <c r="K3633">
        <v>11.714814270709301</v>
      </c>
      <c r="L3633">
        <v>9.8315617828802306</v>
      </c>
      <c r="M3633">
        <v>75.203212549736506</v>
      </c>
      <c r="N3633">
        <v>1.02917194177753</v>
      </c>
      <c r="O3633">
        <v>1.83673469387755</v>
      </c>
      <c r="P3633">
        <v>138.40423054627399</v>
      </c>
      <c r="Q3633">
        <v>5.8050436139017003E-2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Row],[Ticker]],[1]!Table2[[Symbol]:[Industry]],2,FALSE),"-")</f>
        <v>-</v>
      </c>
      <c r="D3634" t="s">
        <v>54</v>
      </c>
      <c r="E3634">
        <v>36.047503548000002</v>
      </c>
      <c r="F3634">
        <v>15.48</v>
      </c>
      <c r="G3634">
        <v>-69.669580116302996</v>
      </c>
      <c r="H3634">
        <v>-26.366372891399202</v>
      </c>
      <c r="I3634">
        <v>-71.142120043321199</v>
      </c>
      <c r="J3634">
        <v>-7.2625061040442596</v>
      </c>
      <c r="K3634">
        <v>21.4007809292013</v>
      </c>
      <c r="L3634">
        <v>28.2901728778955</v>
      </c>
      <c r="M3634">
        <v>13.954450281936101</v>
      </c>
      <c r="N3634">
        <v>0.374262562884696</v>
      </c>
      <c r="O3634">
        <v>280.16795865632997</v>
      </c>
      <c r="P3634">
        <v>1.37524557956778</v>
      </c>
      <c r="Q3634">
        <v>-7.8800078975577004E-2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Row],[Ticker]],[1]!Table2[[Symbol]:[Industry]],2,FALSE),"-")</f>
        <v>-</v>
      </c>
      <c r="D3635" t="s">
        <v>843</v>
      </c>
      <c r="E3635">
        <v>36.018749999999997</v>
      </c>
      <c r="F3635">
        <v>85</v>
      </c>
      <c r="G3635">
        <v>-29.167776760493101</v>
      </c>
      <c r="H3635">
        <v>-3.4323875613259398</v>
      </c>
      <c r="I3635">
        <v>18.382598117079102</v>
      </c>
      <c r="J3635">
        <v>-2.20226514018883</v>
      </c>
      <c r="K3635">
        <v>73.395031061163095</v>
      </c>
      <c r="M3635">
        <v>86.249356129260605</v>
      </c>
      <c r="N3635">
        <v>1</v>
      </c>
      <c r="O3635">
        <v>8.3529411764705799</v>
      </c>
      <c r="P3635">
        <v>39.802631578947299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Row],[Ticker]],[1]!Table2[[Symbol]:[Industry]],2,FALSE),"-")</f>
        <v>-</v>
      </c>
      <c r="E3636">
        <v>35.993874060000003</v>
      </c>
      <c r="F3636">
        <v>99.95</v>
      </c>
      <c r="G3636">
        <v>-37.188921910483501</v>
      </c>
      <c r="H3636">
        <v>-22.1976190804161</v>
      </c>
      <c r="I3636">
        <v>-31.345824297368701</v>
      </c>
      <c r="J3636">
        <v>-9.0490280652004706</v>
      </c>
      <c r="K3636">
        <v>125.702049530626</v>
      </c>
      <c r="L3636">
        <v>128.81406029558499</v>
      </c>
      <c r="M3636">
        <v>4.5737602765158002E-2</v>
      </c>
      <c r="N3636">
        <v>3.1</v>
      </c>
      <c r="O3636">
        <v>59.079539769884903</v>
      </c>
      <c r="P3636">
        <v>5.2105263157894797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Row],[Ticker]],[1]!Table2[[Symbol]:[Industry]],2,FALSE),"-")</f>
        <v>-</v>
      </c>
      <c r="D3637" t="s">
        <v>413</v>
      </c>
      <c r="E3637">
        <v>35.952449999999999</v>
      </c>
      <c r="F3637">
        <v>69</v>
      </c>
      <c r="G3637">
        <v>-44.479514358758202</v>
      </c>
      <c r="H3637">
        <v>6.6502570667732099</v>
      </c>
      <c r="I3637">
        <v>-1.24729567969897</v>
      </c>
      <c r="J3637">
        <v>-7.0594079973317001</v>
      </c>
      <c r="K3637">
        <v>64.981531841584598</v>
      </c>
      <c r="L3637">
        <v>64.748304466185004</v>
      </c>
      <c r="M3637">
        <v>56.384258131084501</v>
      </c>
      <c r="N3637">
        <v>1.04241964408884</v>
      </c>
      <c r="O3637">
        <v>36.811594202898497</v>
      </c>
      <c r="P3637">
        <v>31.679389312977101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Row],[Ticker]],[1]!Table2[[Symbol]:[Industry]],2,FALSE),"-")</f>
        <v>-</v>
      </c>
      <c r="E3638">
        <v>35.852994275</v>
      </c>
      <c r="F3638">
        <v>71.75</v>
      </c>
      <c r="G3638">
        <v>-37.4561447392635</v>
      </c>
      <c r="H3638">
        <v>6.9428883768638903</v>
      </c>
      <c r="I3638">
        <v>-25.991752844225999</v>
      </c>
      <c r="J3638">
        <v>7.5328030523178198</v>
      </c>
      <c r="K3638">
        <v>66.952823337999504</v>
      </c>
      <c r="M3638">
        <v>64.452260538730798</v>
      </c>
      <c r="N3638">
        <v>1.65968556013227</v>
      </c>
      <c r="O3638">
        <v>24.0418118466898</v>
      </c>
      <c r="P3638">
        <v>43.902928198956999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Row],[Ticker]],[1]!Table2[[Symbol]:[Industry]],2,FALSE),"-")</f>
        <v>-</v>
      </c>
      <c r="D3639" t="s">
        <v>400</v>
      </c>
      <c r="E3639">
        <v>35.847414548000003</v>
      </c>
      <c r="F3639">
        <v>88.99</v>
      </c>
      <c r="G3639">
        <v>-28.733879517385301</v>
      </c>
      <c r="H3639">
        <v>-2.3414784704168601</v>
      </c>
      <c r="I3639">
        <v>-24.455180555798702</v>
      </c>
      <c r="J3639">
        <v>-1.22610168956454</v>
      </c>
      <c r="K3639">
        <v>89.954652565202096</v>
      </c>
      <c r="L3639">
        <v>91.4596195196483</v>
      </c>
      <c r="M3639">
        <v>45.737213599823598</v>
      </c>
      <c r="N3639">
        <v>0.95528092556667799</v>
      </c>
      <c r="O3639">
        <v>29.2280031464209</v>
      </c>
      <c r="P3639">
        <v>14.089743589743501</v>
      </c>
      <c r="Q3639">
        <v>-3.1738045765127003E-2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Row],[Ticker]],[1]!Table2[[Symbol]:[Industry]],2,FALSE),"-")</f>
        <v>-</v>
      </c>
      <c r="D3640" t="s">
        <v>1685</v>
      </c>
      <c r="E3640">
        <v>35.835643632999997</v>
      </c>
      <c r="F3640">
        <v>42.97</v>
      </c>
      <c r="G3640">
        <v>-57.123184184926998</v>
      </c>
      <c r="H3640">
        <v>14.8309988352008</v>
      </c>
      <c r="I3640">
        <v>-33.324709092357502</v>
      </c>
      <c r="J3640">
        <v>-6.0610886696005997</v>
      </c>
      <c r="K3640">
        <v>39.475892031900401</v>
      </c>
      <c r="L3640">
        <v>44.588473028328998</v>
      </c>
      <c r="M3640">
        <v>61.028608392083903</v>
      </c>
      <c r="N3640">
        <v>0.90542986737005504</v>
      </c>
      <c r="O3640">
        <v>64.766115894810298</v>
      </c>
      <c r="P3640">
        <v>38.1672025723472</v>
      </c>
      <c r="Q3640">
        <v>-8.2328835225699993E-3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Row],[Ticker]],[1]!Table2[[Symbol]:[Industry]],2,FALSE),"-")</f>
        <v>-</v>
      </c>
      <c r="D3641" t="s">
        <v>95</v>
      </c>
      <c r="E3641">
        <v>35.820999999999998</v>
      </c>
      <c r="F3641">
        <v>1.1299999999999999</v>
      </c>
      <c r="G3641">
        <v>-0.75507834779471406</v>
      </c>
      <c r="H3641">
        <v>13.0624577994987</v>
      </c>
      <c r="I3641">
        <v>10.7093135472428</v>
      </c>
      <c r="J3641">
        <v>-2.20226514018883</v>
      </c>
      <c r="K3641">
        <v>0.973035051187776</v>
      </c>
      <c r="L3641">
        <v>0.98010339793095602</v>
      </c>
      <c r="M3641">
        <v>31.6884525986823</v>
      </c>
      <c r="N3641">
        <v>0.26718063933249198</v>
      </c>
      <c r="O3641">
        <v>17.699115044247801</v>
      </c>
      <c r="P3641">
        <v>61.428571428571402</v>
      </c>
      <c r="Q3641">
        <v>4.6241978675899999E-3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Row],[Ticker]],[1]!Table2[[Symbol]:[Industry]],2,FALSE),"-")</f>
        <v>-</v>
      </c>
      <c r="D3642" t="s">
        <v>1538</v>
      </c>
      <c r="E3642">
        <v>35.7714</v>
      </c>
      <c r="F3642">
        <v>35.07</v>
      </c>
      <c r="G3642">
        <v>-23.315039189693799</v>
      </c>
      <c r="H3642">
        <v>6.8928884756779301</v>
      </c>
      <c r="I3642">
        <v>-26.951505166207401</v>
      </c>
      <c r="J3642">
        <v>11.2374402909249</v>
      </c>
      <c r="K3642">
        <v>33.881348360911403</v>
      </c>
      <c r="L3642">
        <v>36.228677313864701</v>
      </c>
      <c r="M3642">
        <v>57.992021017228303</v>
      </c>
      <c r="N3642">
        <v>4.8177943002191803</v>
      </c>
      <c r="O3642">
        <v>58.254918733960601</v>
      </c>
      <c r="P3642">
        <v>18.479729729729701</v>
      </c>
      <c r="Q3642">
        <v>7.2824242937176001E-2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Row],[Ticker]],[1]!Table2[[Symbol]:[Industry]],2,FALSE),"-")</f>
        <v>-</v>
      </c>
      <c r="D3643" t="s">
        <v>293</v>
      </c>
      <c r="E3643">
        <v>35.474748560000002</v>
      </c>
      <c r="F3643">
        <v>35.54</v>
      </c>
      <c r="G3643">
        <v>22.766547304703401</v>
      </c>
      <c r="H3643">
        <v>-30.046949470005401</v>
      </c>
      <c r="I3643">
        <v>-30.0454784673917</v>
      </c>
      <c r="J3643">
        <v>-3.3657000432359299</v>
      </c>
      <c r="K3643">
        <v>37.104091457999303</v>
      </c>
      <c r="L3643">
        <v>35.6851407413861</v>
      </c>
      <c r="M3643">
        <v>44.532677455336099</v>
      </c>
      <c r="N3643">
        <v>1.1300538066327299</v>
      </c>
      <c r="O3643">
        <v>81.485649971862699</v>
      </c>
      <c r="P3643">
        <v>57.885384273656101</v>
      </c>
      <c r="Q3643">
        <v>-3.3335505334241997E-2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Row],[Ticker]],[1]!Table2[[Symbol]:[Industry]],2,FALSE),"-")</f>
        <v>-</v>
      </c>
      <c r="D3644" t="s">
        <v>413</v>
      </c>
      <c r="E3644">
        <v>35.454276</v>
      </c>
      <c r="F3644">
        <v>0.97</v>
      </c>
      <c r="G3644">
        <v>16.336424920179098</v>
      </c>
      <c r="H3644">
        <v>-5.4732038878565596</v>
      </c>
      <c r="I3644">
        <v>-35.338045287001201</v>
      </c>
      <c r="J3644">
        <v>2.1455609467676702</v>
      </c>
      <c r="K3644">
        <v>0.97549067084093999</v>
      </c>
      <c r="L3644">
        <v>0.96632826666194505</v>
      </c>
      <c r="M3644">
        <v>59.560821487886997</v>
      </c>
      <c r="N3644">
        <v>0.81421096469659004</v>
      </c>
      <c r="O3644">
        <v>36.082474226804102</v>
      </c>
      <c r="P3644">
        <v>64.406779661016898</v>
      </c>
      <c r="Q3644">
        <v>2.9968588221846001E-2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Row],[Ticker]],[1]!Table2[[Symbol]:[Industry]],2,FALSE),"-")</f>
        <v>-</v>
      </c>
      <c r="D3645" t="s">
        <v>46</v>
      </c>
      <c r="E3645">
        <v>35.435185695000001</v>
      </c>
      <c r="F3645">
        <v>66.150000000000006</v>
      </c>
      <c r="G3645">
        <v>-51.310633903350201</v>
      </c>
      <c r="H3645">
        <v>-28.728162209213199</v>
      </c>
      <c r="I3645">
        <v>-39.8462420083127</v>
      </c>
      <c r="J3645">
        <v>-8.4257446309950605</v>
      </c>
      <c r="M3645">
        <v>11.844754293175701</v>
      </c>
      <c r="O3645">
        <v>38.851095993953102</v>
      </c>
      <c r="P3645">
        <v>1.3793103448275801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Row],[Ticker]],[1]!Table2[[Symbol]:[Industry]],2,FALSE),"-")</f>
        <v>-</v>
      </c>
      <c r="D3646" t="s">
        <v>1339</v>
      </c>
      <c r="E3646">
        <v>35.335546641000001</v>
      </c>
      <c r="F3646">
        <v>999.99</v>
      </c>
      <c r="G3646">
        <v>-26.310633903350201</v>
      </c>
      <c r="H3646">
        <v>-3.4323875613259398</v>
      </c>
      <c r="I3646">
        <v>-14.847242008312699</v>
      </c>
      <c r="J3646">
        <v>-2.2012651301887298</v>
      </c>
      <c r="K3646">
        <v>999.99378396346003</v>
      </c>
      <c r="L3646">
        <v>999.99300892660199</v>
      </c>
      <c r="M3646">
        <v>45.349584451913898</v>
      </c>
      <c r="N3646">
        <v>0.75362619215012505</v>
      </c>
      <c r="O3646">
        <v>4.5010450104500999</v>
      </c>
      <c r="P3646">
        <v>0.88171500630516098</v>
      </c>
      <c r="Q3646">
        <v>-0.10191173764686701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Row],[Ticker]],[1]!Table2[[Symbol]:[Industry]],2,FALSE),"-")</f>
        <v>-</v>
      </c>
      <c r="E3647">
        <v>35.318136000000003</v>
      </c>
      <c r="F3647">
        <v>18.059999999999999</v>
      </c>
      <c r="G3647">
        <v>-75.437394466730495</v>
      </c>
      <c r="H3647">
        <v>-13.732387561325901</v>
      </c>
      <c r="I3647">
        <v>-54.525600725747601</v>
      </c>
      <c r="J3647">
        <v>-5.2292921672158501</v>
      </c>
      <c r="K3647">
        <v>18.707690043031601</v>
      </c>
      <c r="L3647">
        <v>21.606725034188202</v>
      </c>
      <c r="M3647">
        <v>40.246053270101498</v>
      </c>
      <c r="N3647">
        <v>0.42613721328297899</v>
      </c>
      <c r="O3647">
        <v>103.76522702104</v>
      </c>
      <c r="P3647">
        <v>20.159680638722499</v>
      </c>
      <c r="Q3647">
        <v>5.1124376519589003E-2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Row],[Ticker]],[1]!Table2[[Symbol]:[Industry]],2,FALSE),"-")</f>
        <v>-</v>
      </c>
      <c r="D3648" t="s">
        <v>133</v>
      </c>
      <c r="E3648">
        <v>35.300699999999999</v>
      </c>
      <c r="F3648">
        <v>30.5</v>
      </c>
      <c r="G3648">
        <v>-34.581310595079501</v>
      </c>
      <c r="I3648">
        <v>-23.116918700042</v>
      </c>
      <c r="M3648">
        <v>0</v>
      </c>
      <c r="N3648">
        <v>1</v>
      </c>
      <c r="O3648">
        <v>9.01639344262294</v>
      </c>
      <c r="P3648">
        <v>0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Row],[Ticker]],[1]!Table2[[Symbol]:[Industry]],2,FALSE),"-")</f>
        <v>-</v>
      </c>
      <c r="D3649" t="s">
        <v>1448</v>
      </c>
      <c r="E3649">
        <v>35.262686160000001</v>
      </c>
      <c r="F3649">
        <v>23.4</v>
      </c>
      <c r="G3649">
        <v>15.9386062182302</v>
      </c>
      <c r="H3649">
        <v>8.7685693764730992</v>
      </c>
      <c r="I3649">
        <v>5.1537579916872502</v>
      </c>
      <c r="J3649">
        <v>-15.0275439505977</v>
      </c>
      <c r="K3649">
        <v>23.0819752643289</v>
      </c>
      <c r="L3649">
        <v>20.7392369808545</v>
      </c>
      <c r="M3649">
        <v>34.066816728420697</v>
      </c>
      <c r="N3649">
        <v>1.8898614652974</v>
      </c>
      <c r="O3649">
        <v>30.769230769230699</v>
      </c>
      <c r="P3649">
        <v>73.3333333333333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Row],[Ticker]],[1]!Table2[[Symbol]:[Industry]],2,FALSE),"-")</f>
        <v>-</v>
      </c>
      <c r="E3650">
        <v>35.182549999999999</v>
      </c>
      <c r="F3650">
        <v>73.45</v>
      </c>
      <c r="G3650">
        <v>-99.182286719601393</v>
      </c>
      <c r="H3650">
        <v>-15.134768513706801</v>
      </c>
      <c r="I3650">
        <v>-87.717894824563899</v>
      </c>
      <c r="J3650">
        <v>-5.7523301596946901</v>
      </c>
      <c r="K3650">
        <v>100.028738506628</v>
      </c>
      <c r="M3650">
        <v>37.021526405448903</v>
      </c>
      <c r="N3650">
        <v>0.18429409548414799</v>
      </c>
      <c r="O3650">
        <v>307.42001361470301</v>
      </c>
      <c r="P3650">
        <v>20.1930944198985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Row],[Ticker]],[1]!Table2[[Symbol]:[Industry]],2,FALSE),"-")</f>
        <v>-</v>
      </c>
      <c r="E3651">
        <v>35.109278852999999</v>
      </c>
      <c r="F3651">
        <v>45.69</v>
      </c>
      <c r="G3651">
        <v>-52.258770045975801</v>
      </c>
      <c r="H3651">
        <v>-13.812736214257701</v>
      </c>
      <c r="I3651">
        <v>5.9309189750338103</v>
      </c>
      <c r="J3651">
        <v>-11.340646341233199</v>
      </c>
      <c r="K3651">
        <v>47.238040527418001</v>
      </c>
      <c r="L3651">
        <v>46.924707110547601</v>
      </c>
      <c r="M3651">
        <v>47.849787568873403</v>
      </c>
      <c r="N3651">
        <v>0.68598282014818601</v>
      </c>
      <c r="O3651">
        <v>62.836506894287602</v>
      </c>
      <c r="P3651">
        <v>63.704765317090597</v>
      </c>
      <c r="Q3651">
        <v>0.164323406755782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Row],[Ticker]],[1]!Table2[[Symbol]:[Industry]],2,FALSE),"-")</f>
        <v>-</v>
      </c>
      <c r="D3652" t="s">
        <v>628</v>
      </c>
      <c r="E3652">
        <v>35.015376250000003</v>
      </c>
      <c r="F3652">
        <v>12.5</v>
      </c>
      <c r="G3652">
        <v>164.27989578116799</v>
      </c>
      <c r="H3652">
        <v>23.941614289695799</v>
      </c>
      <c r="I3652">
        <v>82.286777014259002</v>
      </c>
      <c r="J3652">
        <v>-1.2495445254205499</v>
      </c>
      <c r="K3652">
        <v>7.0502463330502998</v>
      </c>
      <c r="L3652">
        <v>4.8766105344229898</v>
      </c>
      <c r="M3652">
        <v>100</v>
      </c>
      <c r="N3652">
        <v>0.99586546137482601</v>
      </c>
      <c r="O3652">
        <v>0</v>
      </c>
      <c r="P3652">
        <v>205.62347188263999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Row],[Ticker]],[1]!Table2[[Symbol]:[Industry]],2,FALSE),"-")</f>
        <v>-</v>
      </c>
      <c r="E3653">
        <v>35.002099999999999</v>
      </c>
      <c r="F3653">
        <v>70</v>
      </c>
      <c r="G3653">
        <v>119.217251049297</v>
      </c>
      <c r="H3653">
        <v>71.057659133193596</v>
      </c>
      <c r="I3653">
        <v>66.219458974615307</v>
      </c>
      <c r="J3653">
        <v>5.3734924355687399</v>
      </c>
      <c r="K3653">
        <v>47.575253376280799</v>
      </c>
      <c r="L3653">
        <v>40.132140829382301</v>
      </c>
      <c r="M3653">
        <v>74.956868031027994</v>
      </c>
      <c r="N3653">
        <v>3.5639975346154902</v>
      </c>
      <c r="O3653">
        <v>15.9857142857142</v>
      </c>
      <c r="P3653">
        <v>159.25925925925901</v>
      </c>
      <c r="Q3653">
        <v>0.103529742835569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Row],[Ticker]],[1]!Table2[[Symbol]:[Industry]],2,FALSE),"-")</f>
        <v>-</v>
      </c>
      <c r="D3654" t="s">
        <v>608</v>
      </c>
      <c r="E3654">
        <v>34.894997250000003</v>
      </c>
      <c r="F3654">
        <v>14.1</v>
      </c>
      <c r="G3654">
        <v>-76.836949692823893</v>
      </c>
      <c r="H3654">
        <v>-5.4594145883529697</v>
      </c>
      <c r="I3654">
        <v>-44.169550278989398</v>
      </c>
      <c r="J3654">
        <v>-2.20226514018883</v>
      </c>
      <c r="K3654">
        <v>14.916510352217299</v>
      </c>
      <c r="L3654">
        <v>17.184293747025499</v>
      </c>
      <c r="M3654">
        <v>38.251210944892598</v>
      </c>
      <c r="N3654">
        <v>0.70512820512820495</v>
      </c>
      <c r="O3654">
        <v>112.765957446808</v>
      </c>
      <c r="P3654">
        <v>6.4150943396226401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Row],[Ticker]],[1]!Table2[[Symbol]:[Industry]],2,FALSE),"-")</f>
        <v>-</v>
      </c>
      <c r="E3655">
        <v>34.835572800000001</v>
      </c>
      <c r="F3655">
        <v>49.02</v>
      </c>
      <c r="G3655">
        <v>84.075632191070298</v>
      </c>
      <c r="H3655">
        <v>3.7285029596747301</v>
      </c>
      <c r="I3655">
        <v>-35.255399339048203</v>
      </c>
      <c r="J3655">
        <v>1.25441556001057</v>
      </c>
      <c r="K3655">
        <v>45.479811695127196</v>
      </c>
      <c r="L3655">
        <v>44.069597001317099</v>
      </c>
      <c r="M3655">
        <v>62.740029860666297</v>
      </c>
      <c r="N3655">
        <v>0.71982503262820696</v>
      </c>
      <c r="O3655">
        <v>41.432068543451599</v>
      </c>
      <c r="P3655">
        <v>119.132767098793</v>
      </c>
      <c r="Q3655">
        <v>8.2699181167734004E-2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Row],[Ticker]],[1]!Table2[[Symbol]:[Industry]],2,FALSE),"-")</f>
        <v>-</v>
      </c>
      <c r="D3656" t="s">
        <v>513</v>
      </c>
      <c r="E3656">
        <v>34.765980999999996</v>
      </c>
      <c r="F3656">
        <v>67.7</v>
      </c>
      <c r="G3656">
        <v>-46.2396699766796</v>
      </c>
      <c r="H3656">
        <v>8.1646321989591204</v>
      </c>
      <c r="I3656">
        <v>-9.0649920083127302</v>
      </c>
      <c r="J3656">
        <v>-3.6328803047095701</v>
      </c>
      <c r="K3656">
        <v>66.970123439909997</v>
      </c>
      <c r="L3656">
        <v>68.218032618449001</v>
      </c>
      <c r="M3656">
        <v>46.364469261820901</v>
      </c>
      <c r="N3656">
        <v>1.04841590674062</v>
      </c>
      <c r="O3656">
        <v>35.672082717872897</v>
      </c>
      <c r="P3656">
        <v>24.106324472960502</v>
      </c>
      <c r="Q3656">
        <v>0.160964380034022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Row],[Ticker]],[1]!Table2[[Symbol]:[Industry]],2,FALSE),"-")</f>
        <v>-</v>
      </c>
      <c r="E3657">
        <v>34.711677719999997</v>
      </c>
      <c r="F3657">
        <v>195.9</v>
      </c>
      <c r="G3657">
        <v>87.4373202701358</v>
      </c>
      <c r="H3657">
        <v>-7.6409449613726999</v>
      </c>
      <c r="I3657">
        <v>26.9253602496117</v>
      </c>
      <c r="J3657">
        <v>0.71157560334293102</v>
      </c>
      <c r="K3657">
        <v>188.90898583977199</v>
      </c>
      <c r="L3657">
        <v>143.65271363354199</v>
      </c>
      <c r="M3657">
        <v>47.818321290509402</v>
      </c>
      <c r="N3657">
        <v>1.3231711184113899</v>
      </c>
      <c r="O3657">
        <v>33.460949464012202</v>
      </c>
      <c r="P3657">
        <v>150.832266325224</v>
      </c>
      <c r="Q3657">
        <v>0.10805268615956699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Row],[Ticker]],[1]!Table2[[Symbol]:[Industry]],2,FALSE),"-")</f>
        <v>-</v>
      </c>
      <c r="E3658">
        <v>34.65</v>
      </c>
      <c r="F3658">
        <v>33</v>
      </c>
      <c r="G3658">
        <v>-43.810633903350201</v>
      </c>
      <c r="H3658">
        <v>-5.7992514666513797</v>
      </c>
      <c r="I3658">
        <v>-55.917670579741298</v>
      </c>
      <c r="J3658">
        <v>7.7977348598111602</v>
      </c>
      <c r="K3658">
        <v>33.836755483950199</v>
      </c>
      <c r="L3658">
        <v>40.733144921435397</v>
      </c>
      <c r="M3658">
        <v>64.016491775990005</v>
      </c>
      <c r="N3658">
        <v>0.74962019112962497</v>
      </c>
      <c r="O3658">
        <v>86.969696969696898</v>
      </c>
      <c r="P3658">
        <v>22.2222222222222</v>
      </c>
      <c r="Q3658">
        <v>-0.17666041839267599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Row],[Ticker]],[1]!Table2[[Symbol]:[Industry]],2,FALSE),"-")</f>
        <v>-</v>
      </c>
      <c r="D3659" t="s">
        <v>255</v>
      </c>
      <c r="E3659">
        <v>34.620516840000001</v>
      </c>
      <c r="F3659">
        <v>6.26</v>
      </c>
      <c r="G3659">
        <v>355.227827635111</v>
      </c>
      <c r="H3659">
        <v>40.025556363907597</v>
      </c>
      <c r="I3659">
        <v>130.64395407011801</v>
      </c>
      <c r="J3659">
        <v>5.7063464591081603</v>
      </c>
      <c r="K3659">
        <v>4.5760970975626698</v>
      </c>
      <c r="L3659">
        <v>3.1452984376256001</v>
      </c>
      <c r="M3659">
        <v>99.811068988249303</v>
      </c>
      <c r="N3659">
        <v>1.45658060099713</v>
      </c>
      <c r="O3659">
        <v>0</v>
      </c>
      <c r="P3659">
        <v>496.19047619047598</v>
      </c>
      <c r="Q3659">
        <v>0.202321150890168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Row],[Ticker]],[1]!Table2[[Symbol]:[Industry]],2,FALSE),"-")</f>
        <v>-</v>
      </c>
      <c r="E3660">
        <v>34.619512499999999</v>
      </c>
      <c r="F3660">
        <v>185</v>
      </c>
      <c r="G3660">
        <v>-48.415897061244898</v>
      </c>
      <c r="H3660">
        <v>22.976905229927901</v>
      </c>
      <c r="I3660">
        <v>-23.239408633715001</v>
      </c>
      <c r="J3660">
        <v>7.2651904811129402</v>
      </c>
      <c r="K3660">
        <v>162.01383625743799</v>
      </c>
      <c r="M3660">
        <v>82.226332889962904</v>
      </c>
      <c r="N3660">
        <v>1.0220979020979</v>
      </c>
      <c r="O3660">
        <v>37.837837837837803</v>
      </c>
      <c r="P3660">
        <v>51.639344262294998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Row],[Ticker]],[1]!Table2[[Symbol]:[Industry]],2,FALSE),"-")</f>
        <v>-</v>
      </c>
      <c r="D3661" t="s">
        <v>60</v>
      </c>
      <c r="E3661">
        <v>34.608279199999998</v>
      </c>
      <c r="F3661">
        <v>46.64</v>
      </c>
      <c r="G3661">
        <v>58.256045954188302</v>
      </c>
      <c r="H3661">
        <v>-5.8714119515698497</v>
      </c>
      <c r="I3661">
        <v>49.148132112643601</v>
      </c>
      <c r="J3661">
        <v>-3.9422856110178999</v>
      </c>
      <c r="K3661">
        <v>49.751595988422302</v>
      </c>
      <c r="L3661">
        <v>42.493098333489002</v>
      </c>
      <c r="M3661">
        <v>43.339257930394403</v>
      </c>
      <c r="N3661">
        <v>0.68842663649638303</v>
      </c>
      <c r="O3661">
        <v>52.036878216123398</v>
      </c>
      <c r="P3661">
        <v>180.12012012011999</v>
      </c>
      <c r="Q3661">
        <v>0.101882869197673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Row],[Ticker]],[1]!Table2[[Symbol]:[Industry]],2,FALSE),"-")</f>
        <v>-</v>
      </c>
      <c r="D3662" t="s">
        <v>287</v>
      </c>
      <c r="E3662">
        <v>34.405712076999997</v>
      </c>
      <c r="F3662">
        <v>46.01</v>
      </c>
      <c r="G3662">
        <v>-3.78067385008793</v>
      </c>
      <c r="H3662">
        <v>-12.4294084153477</v>
      </c>
      <c r="I3662">
        <v>-18.227174389665102</v>
      </c>
      <c r="J3662">
        <v>-4.9198872208682403</v>
      </c>
      <c r="K3662">
        <v>48.648064327705903</v>
      </c>
      <c r="L3662">
        <v>49.183989079197197</v>
      </c>
      <c r="M3662">
        <v>44.239966878059199</v>
      </c>
      <c r="N3662">
        <v>0.50351389587307205</v>
      </c>
      <c r="O3662">
        <v>45.555314062160399</v>
      </c>
      <c r="P3662">
        <v>29.024116657319102</v>
      </c>
      <c r="Q3662">
        <v>3.3790632240283003E-2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Row],[Ticker]],[1]!Table2[[Symbol]:[Industry]],2,FALSE),"-")</f>
        <v>-</v>
      </c>
      <c r="D3663" t="s">
        <v>77</v>
      </c>
      <c r="E3663">
        <v>34.371997113999903</v>
      </c>
      <c r="F3663">
        <v>11.69</v>
      </c>
      <c r="G3663">
        <v>68.522699429983007</v>
      </c>
      <c r="H3663">
        <v>-0.87530993575515903</v>
      </c>
      <c r="I3663">
        <v>2.0537579916872502</v>
      </c>
      <c r="J3663">
        <v>3.6412786863898701</v>
      </c>
      <c r="K3663">
        <v>10.7905082105049</v>
      </c>
      <c r="L3663">
        <v>9.6404165197448499</v>
      </c>
      <c r="M3663">
        <v>64.697567413098696</v>
      </c>
      <c r="N3663">
        <v>1.0746617791584601</v>
      </c>
      <c r="O3663">
        <v>23.6099230111206</v>
      </c>
      <c r="P3663">
        <v>101.551724137931</v>
      </c>
      <c r="Q3663">
        <v>5.6014181399550002E-3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Row],[Ticker]],[1]!Table2[[Symbol]:[Industry]],2,FALSE),"-")</f>
        <v>-</v>
      </c>
      <c r="D3664" t="s">
        <v>68</v>
      </c>
      <c r="E3664">
        <v>34.322969999999998</v>
      </c>
      <c r="F3664">
        <v>0.6</v>
      </c>
      <c r="G3664">
        <v>-36.910889331191797</v>
      </c>
      <c r="H3664">
        <v>-29.314740502502399</v>
      </c>
      <c r="I3664">
        <v>-64.667030538778604</v>
      </c>
      <c r="J3664">
        <v>-6.7477196856433803</v>
      </c>
      <c r="K3664">
        <v>0.89520621008103096</v>
      </c>
      <c r="L3664">
        <v>0.99049094824204797</v>
      </c>
      <c r="M3664">
        <v>30.190459519691501</v>
      </c>
      <c r="N3664">
        <v>0.62438573197867597</v>
      </c>
      <c r="O3664">
        <v>201.666666666666</v>
      </c>
      <c r="P3664">
        <v>3.70370370370369</v>
      </c>
      <c r="Q3664">
        <v>8.6510027897988007E-2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Row],[Ticker]],[1]!Table2[[Symbol]:[Industry]],2,FALSE),"-")</f>
        <v>-</v>
      </c>
      <c r="D3665" t="s">
        <v>608</v>
      </c>
      <c r="E3665">
        <v>34.271999999999998</v>
      </c>
      <c r="F3665">
        <v>112</v>
      </c>
      <c r="G3665">
        <v>48.6893660966497</v>
      </c>
      <c r="H3665">
        <v>-11.327124403431201</v>
      </c>
      <c r="I3665">
        <v>-21.5517813669133</v>
      </c>
      <c r="J3665">
        <v>-2.20226514018883</v>
      </c>
      <c r="K3665">
        <v>119.422542170816</v>
      </c>
      <c r="L3665">
        <v>112.035805572914</v>
      </c>
      <c r="M3665">
        <v>6.0198736705232E-2</v>
      </c>
      <c r="N3665">
        <v>0</v>
      </c>
      <c r="O3665">
        <v>24.0178571428571</v>
      </c>
      <c r="P3665">
        <v>75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Row],[Ticker]],[1]!Table2[[Symbol]:[Industry]],2,FALSE),"-")</f>
        <v>-</v>
      </c>
      <c r="D3666" t="s">
        <v>46</v>
      </c>
      <c r="E3666">
        <v>34.258321049999999</v>
      </c>
      <c r="F3666">
        <v>989.25</v>
      </c>
      <c r="G3666">
        <v>84.168089500904998</v>
      </c>
      <c r="H3666">
        <v>33.900945772007297</v>
      </c>
      <c r="I3666">
        <v>-14.7501173498082</v>
      </c>
      <c r="J3666">
        <v>-0.24266918059287801</v>
      </c>
      <c r="K3666">
        <v>883.178875328299</v>
      </c>
      <c r="L3666">
        <v>770.44609703777598</v>
      </c>
      <c r="M3666">
        <v>49.325547949320402</v>
      </c>
      <c r="N3666">
        <v>0.73329711859704405</v>
      </c>
      <c r="O3666">
        <v>23.593631539044701</v>
      </c>
      <c r="P3666">
        <v>115.054347826087</v>
      </c>
      <c r="Q3666">
        <v>8.3974756486857996E-2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Row],[Ticker]],[1]!Table2[[Symbol]:[Industry]],2,FALSE),"-")</f>
        <v>-</v>
      </c>
      <c r="E3667">
        <v>34.219243499999997</v>
      </c>
      <c r="F3667">
        <v>13.7</v>
      </c>
      <c r="G3667">
        <v>7.0876134189476998</v>
      </c>
      <c r="H3667">
        <v>-15.7657208946592</v>
      </c>
      <c r="I3667">
        <v>-3.00950731443519</v>
      </c>
      <c r="J3667">
        <v>2.24570944281355</v>
      </c>
      <c r="K3667">
        <v>14.106809300696</v>
      </c>
      <c r="L3667">
        <v>12.976245241053601</v>
      </c>
      <c r="M3667">
        <v>48.998201728183503</v>
      </c>
      <c r="N3667">
        <v>0.91048951048950999</v>
      </c>
      <c r="O3667">
        <v>55.328467153284599</v>
      </c>
      <c r="P3667">
        <v>41.237113402061802</v>
      </c>
      <c r="Q3667">
        <v>8.7920209257200002E-4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Row],[Ticker]],[1]!Table2[[Symbol]:[Industry]],2,FALSE),"-")</f>
        <v>-</v>
      </c>
      <c r="E3668">
        <v>34.17</v>
      </c>
      <c r="F3668">
        <v>33.5</v>
      </c>
      <c r="G3668">
        <v>-46.548729141445399</v>
      </c>
      <c r="H3668">
        <v>-6.52227520177538</v>
      </c>
      <c r="I3668">
        <v>-49.017984983356897</v>
      </c>
      <c r="J3668">
        <v>-3.6308365687602602</v>
      </c>
      <c r="K3668">
        <v>35.8386484143563</v>
      </c>
      <c r="L3668">
        <v>40.774888679973998</v>
      </c>
      <c r="M3668">
        <v>36.629656638633797</v>
      </c>
      <c r="N3668">
        <v>0.58181818181818101</v>
      </c>
      <c r="O3668">
        <v>72.835820895522303</v>
      </c>
      <c r="P3668">
        <v>12.9848229342327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Row],[Ticker]],[1]!Table2[[Symbol]:[Industry]],2,FALSE),"-")</f>
        <v>-</v>
      </c>
      <c r="D3669" t="s">
        <v>413</v>
      </c>
      <c r="E3669">
        <v>34.168947589999902</v>
      </c>
      <c r="F3669">
        <v>13.45</v>
      </c>
      <c r="G3669">
        <v>-1.77359686631323</v>
      </c>
      <c r="H3669">
        <v>-6.8097737580953899</v>
      </c>
      <c r="I3669">
        <v>-40.289700988356998</v>
      </c>
      <c r="J3669">
        <v>-2.2781952844561002</v>
      </c>
      <c r="K3669">
        <v>13.952046206363301</v>
      </c>
      <c r="L3669">
        <v>14.6365091695867</v>
      </c>
      <c r="M3669">
        <v>43.6794284373672</v>
      </c>
      <c r="N3669">
        <v>1.27366399416287</v>
      </c>
      <c r="O3669">
        <v>80.6691449814126</v>
      </c>
      <c r="P3669">
        <v>34.3656343656343</v>
      </c>
      <c r="Q3669">
        <v>6.1559257796937002E-2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Row],[Ticker]],[1]!Table2[[Symbol]:[Industry]],2,FALSE),"-")</f>
        <v>-</v>
      </c>
      <c r="D3670" t="s">
        <v>255</v>
      </c>
      <c r="E3670">
        <v>34.10824032</v>
      </c>
      <c r="F3670">
        <v>85.96</v>
      </c>
      <c r="G3670">
        <v>-23.977300570016901</v>
      </c>
      <c r="H3670">
        <v>0.19659656186852201</v>
      </c>
      <c r="I3670">
        <v>-13.693029487719601</v>
      </c>
      <c r="J3670">
        <v>-5.69309337809878</v>
      </c>
      <c r="K3670">
        <v>83.111176840095098</v>
      </c>
      <c r="L3670">
        <v>81.774460066956806</v>
      </c>
      <c r="M3670">
        <v>58.081468672261003</v>
      </c>
      <c r="N3670">
        <v>0.67545525370864501</v>
      </c>
      <c r="O3670">
        <v>25.814332247557001</v>
      </c>
      <c r="P3670">
        <v>18.402203856749299</v>
      </c>
      <c r="Q3670">
        <v>-8.9418939131164998E-2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Row],[Ticker]],[1]!Table2[[Symbol]:[Industry]],2,FALSE),"-")</f>
        <v>-</v>
      </c>
      <c r="D3671" t="s">
        <v>60</v>
      </c>
      <c r="E3671">
        <v>34.040607699999903</v>
      </c>
      <c r="F3671">
        <v>5.5</v>
      </c>
      <c r="G3671">
        <v>-5.5931859894901201</v>
      </c>
      <c r="H3671">
        <v>-1.87035303188851</v>
      </c>
      <c r="I3671">
        <v>-12.2495918825592</v>
      </c>
      <c r="J3671">
        <v>1.0670674632677399</v>
      </c>
      <c r="K3671">
        <v>3.84060084798248</v>
      </c>
      <c r="L3671">
        <v>2.670549716824</v>
      </c>
      <c r="M3671">
        <v>38.443217552922597</v>
      </c>
      <c r="N3671">
        <v>1</v>
      </c>
      <c r="Q3671">
        <v>2.0202940921462999E-2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Row],[Ticker]],[1]!Table2[[Symbol]:[Industry]],2,FALSE),"-")</f>
        <v>-</v>
      </c>
      <c r="E3672">
        <v>33.942816950000001</v>
      </c>
      <c r="F3672">
        <v>56.35</v>
      </c>
      <c r="G3672">
        <v>-66.825782219617494</v>
      </c>
      <c r="H3672">
        <v>5.3234590242680602</v>
      </c>
      <c r="I3672">
        <v>-29.930630193966699</v>
      </c>
      <c r="J3672">
        <v>-0.57639101431470996</v>
      </c>
      <c r="K3672">
        <v>59.8115633210355</v>
      </c>
      <c r="L3672">
        <v>64.913512196053603</v>
      </c>
      <c r="M3672">
        <v>28.6575398622413</v>
      </c>
      <c r="N3672">
        <v>0.56307330071946904</v>
      </c>
      <c r="O3672">
        <v>80.922803904170294</v>
      </c>
      <c r="P3672">
        <v>33.309675893068302</v>
      </c>
      <c r="Q3672">
        <v>5.2189258967912003E-2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Row],[Ticker]],[1]!Table2[[Symbol]:[Industry]],2,FALSE),"-")</f>
        <v>-</v>
      </c>
      <c r="E3673">
        <v>33.922800000000002</v>
      </c>
      <c r="F3673">
        <v>62.82</v>
      </c>
      <c r="G3673">
        <v>-52.448200040916298</v>
      </c>
      <c r="H3673">
        <v>-8.2505693795077608</v>
      </c>
      <c r="I3673">
        <v>-46.9327284947992</v>
      </c>
      <c r="J3673">
        <v>-5.8821179460765904</v>
      </c>
      <c r="K3673">
        <v>67.538908281932095</v>
      </c>
      <c r="L3673">
        <v>77.216794278213101</v>
      </c>
      <c r="M3673">
        <v>23.974023806711902</v>
      </c>
      <c r="N3673">
        <v>1.02992659514398</v>
      </c>
      <c r="O3673">
        <v>73.432028016555194</v>
      </c>
      <c r="P3673">
        <v>5.5798319327731098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Row],[Ticker]],[1]!Table2[[Symbol]:[Industry]],2,FALSE),"-")</f>
        <v>-</v>
      </c>
      <c r="E3674">
        <v>33.87912</v>
      </c>
      <c r="F3674">
        <v>66</v>
      </c>
      <c r="G3674">
        <v>44.541035783421599</v>
      </c>
      <c r="H3674">
        <v>4.1723633459653797</v>
      </c>
      <c r="I3674">
        <v>7.4212644755701804</v>
      </c>
      <c r="J3674">
        <v>-2.8420214235094701</v>
      </c>
      <c r="K3674">
        <v>64.658671120888201</v>
      </c>
      <c r="L3674">
        <v>59.645343999748597</v>
      </c>
      <c r="M3674">
        <v>58.989291485136597</v>
      </c>
      <c r="N3674">
        <v>1.1086591897526801</v>
      </c>
      <c r="O3674">
        <v>48.0757575757575</v>
      </c>
      <c r="P3674">
        <v>88.787185354691005</v>
      </c>
      <c r="Q3674">
        <v>7.4857455866766995E-2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Row],[Ticker]],[1]!Table2[[Symbol]:[Industry]],2,FALSE),"-")</f>
        <v>-</v>
      </c>
      <c r="E3675">
        <v>33.800718140000001</v>
      </c>
      <c r="F3675">
        <v>60.34</v>
      </c>
      <c r="G3675">
        <v>-21.962807816393699</v>
      </c>
      <c r="H3675">
        <v>-0.19509942573273101</v>
      </c>
      <c r="I3675">
        <v>-8.9865928855057096</v>
      </c>
      <c r="J3675">
        <v>-0.243778364159383</v>
      </c>
      <c r="K3675">
        <v>60.203871256950698</v>
      </c>
      <c r="L3675">
        <v>58.684715101388598</v>
      </c>
      <c r="M3675">
        <v>47.781722484765297</v>
      </c>
      <c r="N3675">
        <v>0.25713483094039302</v>
      </c>
      <c r="O3675">
        <v>30.593304607225701</v>
      </c>
      <c r="P3675">
        <v>41.146198830409297</v>
      </c>
      <c r="Q3675">
        <v>7.5614985698899996E-4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Row],[Ticker]],[1]!Table2[[Symbol]:[Industry]],2,FALSE),"-")</f>
        <v>-</v>
      </c>
      <c r="D3676" t="s">
        <v>203</v>
      </c>
      <c r="E3676">
        <v>33.769199999999998</v>
      </c>
      <c r="F3676">
        <v>53.5</v>
      </c>
      <c r="G3676">
        <v>-35.324239345527097</v>
      </c>
      <c r="H3676">
        <v>4.14453551559712</v>
      </c>
      <c r="I3676">
        <v>-17.7500532605813</v>
      </c>
      <c r="J3676">
        <v>6.5246541989753899</v>
      </c>
      <c r="K3676">
        <v>56.971693116248403</v>
      </c>
      <c r="L3676">
        <v>61.123659316287402</v>
      </c>
      <c r="M3676">
        <v>48.2777170086094</v>
      </c>
      <c r="N3676">
        <v>0.941071428571428</v>
      </c>
      <c r="O3676">
        <v>89.981308411214897</v>
      </c>
      <c r="P3676">
        <v>44.594594594594597</v>
      </c>
      <c r="Q3676">
        <v>-5.3554282133643001E-2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Row],[Ticker]],[1]!Table2[[Symbol]:[Industry]],2,FALSE),"-")</f>
        <v>-</v>
      </c>
      <c r="D3677" t="s">
        <v>393</v>
      </c>
      <c r="E3677">
        <v>33.7239</v>
      </c>
      <c r="F3677">
        <v>26.5</v>
      </c>
      <c r="G3677">
        <v>-40.826762935608301</v>
      </c>
      <c r="H3677">
        <v>-9.7928115895944998</v>
      </c>
      <c r="I3677">
        <v>-45.655641486119499</v>
      </c>
      <c r="J3677">
        <v>-8.7278383324286999</v>
      </c>
      <c r="K3677">
        <v>29.8220791472034</v>
      </c>
      <c r="M3677">
        <v>40.578165055516898</v>
      </c>
      <c r="N3677">
        <v>0.78181818181818097</v>
      </c>
      <c r="O3677">
        <v>94.150943396226396</v>
      </c>
      <c r="P3677">
        <v>9.2783505154639005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Row],[Ticker]],[1]!Table2[[Symbol]:[Industry]],2,FALSE),"-")</f>
        <v>-</v>
      </c>
      <c r="E3678">
        <v>33.580800000000004</v>
      </c>
      <c r="F3678">
        <v>17.489999999999998</v>
      </c>
      <c r="G3678">
        <v>114.195729340825</v>
      </c>
      <c r="H3678">
        <v>-13.530275248085299</v>
      </c>
      <c r="I3678">
        <v>-43.419758260622402</v>
      </c>
      <c r="J3678">
        <v>-5.2578206957443898</v>
      </c>
      <c r="K3678">
        <v>26.005490189095202</v>
      </c>
      <c r="L3678">
        <v>26.7473905226522</v>
      </c>
      <c r="M3678">
        <v>29.7896809136126</v>
      </c>
      <c r="N3678">
        <v>0.53157687909846696</v>
      </c>
      <c r="O3678">
        <v>315.95197255574601</v>
      </c>
      <c r="P3678">
        <v>194.51735921945399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Row],[Ticker]],[1]!Table2[[Symbol]:[Industry]],2,FALSE),"-")</f>
        <v>-</v>
      </c>
      <c r="D3679" t="s">
        <v>413</v>
      </c>
      <c r="E3679">
        <v>33.548076000000002</v>
      </c>
      <c r="F3679">
        <v>55.8</v>
      </c>
      <c r="G3679">
        <v>197.16762696621399</v>
      </c>
      <c r="H3679">
        <v>17.582576654679201</v>
      </c>
      <c r="I3679">
        <v>29.153757991687201</v>
      </c>
      <c r="J3679">
        <v>-3.8935970640789002</v>
      </c>
      <c r="K3679">
        <v>47.404176477387999</v>
      </c>
      <c r="L3679">
        <v>35.929911114568498</v>
      </c>
      <c r="M3679">
        <v>56.579507217318401</v>
      </c>
      <c r="N3679">
        <v>2.21423055980262</v>
      </c>
      <c r="O3679">
        <v>21.863799283154101</v>
      </c>
      <c r="P3679">
        <v>295.74468085106298</v>
      </c>
      <c r="Q3679">
        <v>6.2139442001917997E-2</v>
      </c>
    </row>
    <row r="3680" spans="1:17" hidden="1" x14ac:dyDescent="0.3">
      <c r="A3680" t="s">
        <v>7523</v>
      </c>
      <c r="B3680" t="s">
        <v>7524</v>
      </c>
      <c r="C3680" t="str">
        <f>IFERROR(VLOOKUP(Table1[[#This Row],[Ticker]],[1]!Table2[[Symbol]:[Industry]],2,FALSE),"-")</f>
        <v>-</v>
      </c>
      <c r="E3680">
        <v>33.528094400000001</v>
      </c>
      <c r="F3680">
        <v>1.64</v>
      </c>
      <c r="G3680">
        <v>-3.0023632266585301</v>
      </c>
      <c r="H3680">
        <v>-4.0384481673865498</v>
      </c>
      <c r="I3680">
        <v>2.2966151345444001</v>
      </c>
      <c r="J3680">
        <v>-0.33891110292176702</v>
      </c>
      <c r="K3680">
        <v>1.5684331225989101</v>
      </c>
      <c r="L3680">
        <v>1.5841486106640501</v>
      </c>
      <c r="M3680">
        <v>47.995704333040003</v>
      </c>
      <c r="N3680">
        <v>0.97124583268817399</v>
      </c>
      <c r="O3680">
        <v>20.731707317073099</v>
      </c>
      <c r="P3680">
        <v>49.090909090909001</v>
      </c>
      <c r="Q3680">
        <v>-8.5527574453733005E-2</v>
      </c>
    </row>
    <row r="3681" spans="1:17" hidden="1" x14ac:dyDescent="0.3">
      <c r="A3681" t="s">
        <v>7525</v>
      </c>
      <c r="B3681" t="s">
        <v>7526</v>
      </c>
      <c r="C3681" t="str">
        <f>IFERROR(VLOOKUP(Table1[[#This Row],[Ticker]],[1]!Table2[[Symbol]:[Industry]],2,FALSE),"-")</f>
        <v>-</v>
      </c>
      <c r="E3681">
        <v>33.434199999999997</v>
      </c>
      <c r="F3681">
        <v>4.45</v>
      </c>
      <c r="K3681">
        <v>4.2784012200506201</v>
      </c>
      <c r="L3681">
        <v>4.6367428745490402</v>
      </c>
      <c r="M3681">
        <v>37.211772227299498</v>
      </c>
      <c r="N3681">
        <v>1</v>
      </c>
      <c r="Q3681">
        <v>4.2811073451381999E-2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Row],[Ticker]],[1]!Table2[[Symbol]:[Industry]],2,FALSE),"-")</f>
        <v>-</v>
      </c>
      <c r="D3682" t="s">
        <v>628</v>
      </c>
      <c r="E3682">
        <v>33.361091289999997</v>
      </c>
      <c r="F3682">
        <v>15.55</v>
      </c>
      <c r="G3682">
        <v>-87.338202825655998</v>
      </c>
      <c r="H3682">
        <v>-7.06875119768958</v>
      </c>
      <c r="I3682">
        <v>-56.497273903246999</v>
      </c>
      <c r="J3682">
        <v>3.0957481048442799</v>
      </c>
      <c r="K3682">
        <v>17.4453362906692</v>
      </c>
      <c r="M3682">
        <v>34.1422810165854</v>
      </c>
      <c r="N3682">
        <v>0.54193548387096702</v>
      </c>
      <c r="O3682">
        <v>170.096463022508</v>
      </c>
      <c r="P3682">
        <v>2.9801324503311299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Row],[Ticker]],[1]!Table2[[Symbol]:[Industry]],2,FALSE),"-")</f>
        <v>-</v>
      </c>
      <c r="D3683" t="s">
        <v>1147</v>
      </c>
      <c r="E3683">
        <v>33.322394099999997</v>
      </c>
      <c r="F3683">
        <v>19.59</v>
      </c>
      <c r="G3683">
        <v>-66.856916149177195</v>
      </c>
      <c r="H3683">
        <v>338.109368327325</v>
      </c>
      <c r="I3683">
        <v>-49.871117630203202</v>
      </c>
      <c r="J3683">
        <v>31.2605180313322</v>
      </c>
      <c r="K3683">
        <v>20.174548066859298</v>
      </c>
      <c r="L3683">
        <v>25.141564480209102</v>
      </c>
      <c r="M3683">
        <v>47.057406260048502</v>
      </c>
      <c r="N3683">
        <v>1.9578646995431199</v>
      </c>
      <c r="O3683">
        <v>115.671260847371</v>
      </c>
      <c r="P3683">
        <v>26.9604666234607</v>
      </c>
      <c r="Q3683">
        <v>-3.901369096158E-3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Row],[Ticker]],[1]!Table2[[Symbol]:[Industry]],2,FALSE),"-")</f>
        <v>-</v>
      </c>
      <c r="D3684" t="s">
        <v>628</v>
      </c>
      <c r="E3684">
        <v>33.304284383999999</v>
      </c>
      <c r="F3684">
        <v>84.44</v>
      </c>
      <c r="G3684">
        <v>3.5970584043420502</v>
      </c>
      <c r="H3684">
        <v>-0.42033936855486098</v>
      </c>
      <c r="I3684">
        <v>-31.850370178157402</v>
      </c>
      <c r="J3684">
        <v>2.0914650379033701</v>
      </c>
      <c r="K3684">
        <v>81.438326890950904</v>
      </c>
      <c r="L3684">
        <v>78.158626054247705</v>
      </c>
      <c r="M3684">
        <v>60.003423234407997</v>
      </c>
      <c r="N3684">
        <v>0.22069658701373299</v>
      </c>
      <c r="O3684">
        <v>38.548081477972502</v>
      </c>
      <c r="P3684">
        <v>37.861224489795902</v>
      </c>
      <c r="Q3684">
        <v>3.764618388004E-3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Row],[Ticker]],[1]!Table2[[Symbol]:[Industry]],2,FALSE),"-")</f>
        <v>-</v>
      </c>
      <c r="D3685" t="s">
        <v>628</v>
      </c>
      <c r="E3685">
        <v>33.242334999999997</v>
      </c>
      <c r="F3685">
        <v>168.7</v>
      </c>
      <c r="G3685">
        <v>-6.2394595261260601</v>
      </c>
      <c r="H3685">
        <v>1.0715494465480699</v>
      </c>
      <c r="I3685">
        <v>-11.791874262436099</v>
      </c>
      <c r="J3685">
        <v>-1.6568105947342799</v>
      </c>
      <c r="K3685">
        <v>166.675301060408</v>
      </c>
      <c r="L3685">
        <v>163.29169776655101</v>
      </c>
      <c r="M3685">
        <v>62.630845870891903</v>
      </c>
      <c r="N3685">
        <v>1.2706338602237099</v>
      </c>
      <c r="O3685">
        <v>29.519857735625301</v>
      </c>
      <c r="P3685">
        <v>32.939322301024397</v>
      </c>
      <c r="Q3685">
        <v>-2.865856312828E-3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Row],[Ticker]],[1]!Table2[[Symbol]:[Industry]],2,FALSE),"-")</f>
        <v>-</v>
      </c>
      <c r="E3686">
        <v>33.196716424999998</v>
      </c>
      <c r="F3686">
        <v>4.25</v>
      </c>
      <c r="G3686">
        <v>21.2588105410941</v>
      </c>
      <c r="H3686">
        <v>-20.501033201400102</v>
      </c>
      <c r="I3686">
        <v>-38.681367456341398</v>
      </c>
      <c r="J3686">
        <v>-13.8623441915722</v>
      </c>
      <c r="K3686">
        <v>5.1286944470571401</v>
      </c>
      <c r="L3686">
        <v>4.9464689848577201</v>
      </c>
      <c r="M3686">
        <v>11.479024797867099</v>
      </c>
      <c r="N3686">
        <v>1.1022754776074499</v>
      </c>
      <c r="O3686">
        <v>72.705882352941103</v>
      </c>
      <c r="P3686">
        <v>132.24043715846901</v>
      </c>
      <c r="Q3686">
        <v>6.3879663124368005E-2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Row],[Ticker]],[1]!Table2[[Symbol]:[Industry]],2,FALSE),"-")</f>
        <v>-</v>
      </c>
      <c r="D3687" t="s">
        <v>54</v>
      </c>
      <c r="E3687">
        <v>33.179749999999999</v>
      </c>
      <c r="F3687">
        <v>78.069999999999993</v>
      </c>
      <c r="G3687">
        <v>87.579777055553805</v>
      </c>
      <c r="H3687">
        <v>25.463434938240699</v>
      </c>
      <c r="I3687">
        <v>40.0852920262179</v>
      </c>
      <c r="J3687">
        <v>16.7737348598111</v>
      </c>
      <c r="K3687">
        <v>58.044690066902099</v>
      </c>
      <c r="L3687">
        <v>50.943987625534902</v>
      </c>
      <c r="M3687">
        <v>90.610608517417603</v>
      </c>
      <c r="N3687">
        <v>1.75446688772475</v>
      </c>
      <c r="O3687">
        <v>3.4456257205072598</v>
      </c>
      <c r="P3687">
        <v>169.20689655172399</v>
      </c>
      <c r="Q3687">
        <v>0.13977897956608201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Row],[Ticker]],[1]!Table2[[Symbol]:[Industry]],2,FALSE),"-")</f>
        <v>-</v>
      </c>
      <c r="E3688">
        <v>33.149536750000003</v>
      </c>
      <c r="F3688">
        <v>68.05</v>
      </c>
      <c r="G3688">
        <v>-48.787280064206897</v>
      </c>
      <c r="H3688">
        <v>2.0714884076662901</v>
      </c>
      <c r="I3688">
        <v>-21.7545867415548</v>
      </c>
      <c r="J3688">
        <v>-6.3571947176536199</v>
      </c>
      <c r="K3688">
        <v>67.7946164543592</v>
      </c>
      <c r="L3688">
        <v>68.886302757388094</v>
      </c>
      <c r="M3688">
        <v>41.377598593097197</v>
      </c>
      <c r="N3688">
        <v>0.49197536816873</v>
      </c>
      <c r="O3688">
        <v>45.4518736223365</v>
      </c>
      <c r="P3688">
        <v>36.1</v>
      </c>
      <c r="Q3688">
        <v>0.13156123538164899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Row],[Ticker]],[1]!Table2[[Symbol]:[Industry]],2,FALSE),"-")</f>
        <v>-</v>
      </c>
      <c r="D3689" t="s">
        <v>400</v>
      </c>
      <c r="E3689">
        <v>33.133869924000003</v>
      </c>
      <c r="F3689">
        <v>27.3</v>
      </c>
      <c r="G3689">
        <v>-2.0936307368888101</v>
      </c>
      <c r="H3689">
        <v>-3.8614186660810299</v>
      </c>
      <c r="I3689">
        <v>-14.5714231669453</v>
      </c>
      <c r="J3689">
        <v>-9.8920231779747105</v>
      </c>
      <c r="K3689">
        <v>29.393699002245999</v>
      </c>
      <c r="L3689">
        <v>27.017901031329998</v>
      </c>
      <c r="M3689">
        <v>18.847205890930798</v>
      </c>
      <c r="N3689">
        <v>0.85008823669149303</v>
      </c>
      <c r="O3689">
        <v>55.494505494505397</v>
      </c>
      <c r="P3689">
        <v>57.473144601003099</v>
      </c>
      <c r="Q3689">
        <v>0.14118314157858899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Row],[Ticker]],[1]!Table2[[Symbol]:[Industry]],2,FALSE),"-")</f>
        <v>-</v>
      </c>
      <c r="E3690">
        <v>33.110756000000002</v>
      </c>
      <c r="F3690">
        <v>48.5</v>
      </c>
      <c r="G3690">
        <v>63.885444528022298</v>
      </c>
      <c r="H3690">
        <v>-12.8445831299031</v>
      </c>
      <c r="I3690">
        <v>19.131658544173401</v>
      </c>
      <c r="J3690">
        <v>-7.9736937116173996</v>
      </c>
      <c r="K3690">
        <v>48.6021711895878</v>
      </c>
      <c r="L3690">
        <v>38.352353234861098</v>
      </c>
      <c r="M3690">
        <v>23.589610502082301</v>
      </c>
      <c r="N3690">
        <v>0.339865811268383</v>
      </c>
      <c r="O3690">
        <v>33.505154639175203</v>
      </c>
      <c r="P3690">
        <v>108.602150537634</v>
      </c>
      <c r="Q3690">
        <v>4.9219596388119E-2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Row],[Ticker]],[1]!Table2[[Symbol]:[Industry]],2,FALSE),"-")</f>
        <v>-</v>
      </c>
      <c r="D3691" t="s">
        <v>130</v>
      </c>
      <c r="E3691">
        <v>33.037990399999998</v>
      </c>
      <c r="F3691">
        <v>41.48</v>
      </c>
      <c r="G3691">
        <v>8.1900146050803393</v>
      </c>
      <c r="H3691">
        <v>-16.2001500215592</v>
      </c>
      <c r="I3691">
        <v>-27.132137546481399</v>
      </c>
      <c r="J3691">
        <v>-29.649786748938102</v>
      </c>
      <c r="K3691">
        <v>46.453807979641603</v>
      </c>
      <c r="L3691">
        <v>41.910196690500896</v>
      </c>
      <c r="M3691">
        <v>28.9708375792788</v>
      </c>
      <c r="N3691">
        <v>2.51061335544822</v>
      </c>
      <c r="O3691">
        <v>48.023143683702997</v>
      </c>
      <c r="P3691">
        <v>57.299962078119002</v>
      </c>
      <c r="Q3691">
        <v>6.8038661735424999E-2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Row],[Ticker]],[1]!Table2[[Symbol]:[Industry]],2,FALSE),"-")</f>
        <v>-</v>
      </c>
      <c r="E3692">
        <v>33.019999873000003</v>
      </c>
      <c r="F3692">
        <v>8.89</v>
      </c>
      <c r="G3692">
        <v>-90.750633903350206</v>
      </c>
      <c r="H3692">
        <v>-7.41144515294899</v>
      </c>
      <c r="I3692">
        <v>-56.5511600410996</v>
      </c>
      <c r="J3692">
        <v>-4.6490736508271304</v>
      </c>
      <c r="K3692">
        <v>9.5382728576744107</v>
      </c>
      <c r="L3692">
        <v>12.0586866369045</v>
      </c>
      <c r="M3692">
        <v>41.228431272351997</v>
      </c>
      <c r="N3692">
        <v>0.89478885797624896</v>
      </c>
      <c r="O3692">
        <v>263.21709786276699</v>
      </c>
      <c r="P3692">
        <v>9.6177558569667099</v>
      </c>
      <c r="Q3692">
        <v>6.1345765329846001E-2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Row],[Ticker]],[1]!Table2[[Symbol]:[Industry]],2,FALSE),"-")</f>
        <v>-</v>
      </c>
      <c r="D3693" t="s">
        <v>130</v>
      </c>
      <c r="E3693">
        <v>32.876579999999997</v>
      </c>
      <c r="F3693">
        <v>59.95</v>
      </c>
      <c r="G3693">
        <v>8.8641124326136698</v>
      </c>
      <c r="H3693">
        <v>-14.612511784928399</v>
      </c>
      <c r="I3693">
        <v>-17.3665672115647</v>
      </c>
      <c r="J3693">
        <v>-11.408614346538</v>
      </c>
      <c r="K3693">
        <v>59.276579403426297</v>
      </c>
      <c r="L3693">
        <v>61.856312108952999</v>
      </c>
      <c r="M3693">
        <v>47.897784855581897</v>
      </c>
      <c r="N3693">
        <v>0.51709401709401703</v>
      </c>
      <c r="O3693">
        <v>100.08340283569601</v>
      </c>
      <c r="P3693">
        <v>38.773148148148103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Row],[Ticker]],[1]!Table2[[Symbol]:[Industry]],2,FALSE),"-")</f>
        <v>-</v>
      </c>
      <c r="D3694" t="s">
        <v>1545</v>
      </c>
      <c r="E3694">
        <v>32.676405971999998</v>
      </c>
      <c r="F3694">
        <v>6.51</v>
      </c>
      <c r="G3694">
        <v>12.200004394522001</v>
      </c>
      <c r="H3694">
        <v>-17.774492824483801</v>
      </c>
      <c r="I3694">
        <v>-19.110947890665599</v>
      </c>
      <c r="J3694">
        <v>-1.4282713321392999</v>
      </c>
      <c r="K3694">
        <v>6.4890178981912996</v>
      </c>
      <c r="L3694">
        <v>5.9516974455327096</v>
      </c>
      <c r="M3694">
        <v>13.561228325218901</v>
      </c>
      <c r="N3694">
        <v>0.73771476433697802</v>
      </c>
      <c r="O3694">
        <v>29.646697388632798</v>
      </c>
      <c r="P3694">
        <v>47.954545454545404</v>
      </c>
      <c r="Q3694">
        <v>5.2425473518531003E-2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Row],[Ticker]],[1]!Table2[[Symbol]:[Industry]],2,FALSE),"-")</f>
        <v>-</v>
      </c>
      <c r="D3695" t="s">
        <v>293</v>
      </c>
      <c r="E3695">
        <v>32.649396000000003</v>
      </c>
      <c r="F3695">
        <v>31.72</v>
      </c>
      <c r="G3695">
        <v>-3.6501543983231799</v>
      </c>
      <c r="H3695">
        <v>6.7612438674056197E-2</v>
      </c>
      <c r="I3695">
        <v>-21.055585591991001</v>
      </c>
      <c r="J3695">
        <v>-2.0409748176081801</v>
      </c>
      <c r="K3695">
        <v>30.822679255530399</v>
      </c>
      <c r="L3695">
        <v>32.811277415324</v>
      </c>
      <c r="M3695">
        <v>60.410104834788299</v>
      </c>
      <c r="N3695">
        <v>0.220095823528904</v>
      </c>
      <c r="O3695">
        <v>56.052963430012603</v>
      </c>
      <c r="P3695">
        <v>26.8799999999999</v>
      </c>
      <c r="Q3695">
        <v>-3.3189655796539998E-3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Row],[Ticker]],[1]!Table2[[Symbol]:[Industry]],2,FALSE),"-")</f>
        <v>-</v>
      </c>
      <c r="D3696" t="s">
        <v>608</v>
      </c>
      <c r="E3696">
        <v>32.604750000000003</v>
      </c>
      <c r="F3696">
        <v>6.45</v>
      </c>
      <c r="G3696">
        <v>-16.9886000050451</v>
      </c>
      <c r="H3696">
        <v>19.503392255187801</v>
      </c>
      <c r="I3696">
        <v>-28.8462420083127</v>
      </c>
      <c r="J3696">
        <v>27.894822238451901</v>
      </c>
      <c r="K3696">
        <v>5.7176739440141402</v>
      </c>
      <c r="L3696">
        <v>5.85776248169703</v>
      </c>
      <c r="M3696">
        <v>68.183222472023004</v>
      </c>
      <c r="N3696">
        <v>1.8374422187981501</v>
      </c>
      <c r="O3696">
        <v>36.434108527131698</v>
      </c>
      <c r="P3696">
        <v>34.375</v>
      </c>
      <c r="Q3696">
        <v>-2.8359799150569999E-2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Row],[Ticker]],[1]!Table2[[Symbol]:[Industry]],2,FALSE),"-")</f>
        <v>-</v>
      </c>
      <c r="D3697" t="s">
        <v>92</v>
      </c>
      <c r="E3697">
        <v>32.601055199999998</v>
      </c>
      <c r="F3697">
        <v>50.12</v>
      </c>
      <c r="G3697">
        <v>4.8248972321808701</v>
      </c>
      <c r="H3697">
        <v>7.8043295989725001</v>
      </c>
      <c r="I3697">
        <v>16.2892891272183</v>
      </c>
      <c r="J3697">
        <v>2.3673416610864102</v>
      </c>
      <c r="M3697">
        <v>53.020101036950201</v>
      </c>
      <c r="O3697">
        <v>13.128491620111699</v>
      </c>
      <c r="P3697">
        <v>43.199999999999903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Row],[Ticker]],[1]!Table2[[Symbol]:[Industry]],2,FALSE),"-")</f>
        <v>-</v>
      </c>
      <c r="E3698">
        <v>32.557733499999998</v>
      </c>
      <c r="F3698">
        <v>25.75</v>
      </c>
      <c r="G3698">
        <v>-50.708754866356699</v>
      </c>
      <c r="H3698">
        <v>0.324606843150478</v>
      </c>
      <c r="I3698">
        <v>-69.190213639518404</v>
      </c>
      <c r="J3698">
        <v>3.67049179292699</v>
      </c>
      <c r="K3698">
        <v>27.494955771991901</v>
      </c>
      <c r="L3698">
        <v>35.392394266928498</v>
      </c>
      <c r="M3698">
        <v>46.179423908736197</v>
      </c>
      <c r="N3698">
        <v>1.5533980582524201</v>
      </c>
      <c r="O3698">
        <v>166.01941747572801</v>
      </c>
      <c r="P3698">
        <v>9.5744680851063801</v>
      </c>
      <c r="Q3698">
        <v>1.8466033373895002E-2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Row],[Ticker]],[1]!Table2[[Symbol]:[Industry]],2,FALSE),"-")</f>
        <v>-</v>
      </c>
      <c r="E3699">
        <v>32.545352497000003</v>
      </c>
      <c r="F3699">
        <v>16.73</v>
      </c>
      <c r="G3699">
        <v>116.153134212591</v>
      </c>
      <c r="H3699">
        <v>9.7989954173974692</v>
      </c>
      <c r="I3699">
        <v>-12.1451984232912</v>
      </c>
      <c r="J3699">
        <v>0.82253824759095795</v>
      </c>
      <c r="K3699">
        <v>14.7025368281961</v>
      </c>
      <c r="L3699">
        <v>12.3151489756968</v>
      </c>
      <c r="M3699">
        <v>62.356786726872599</v>
      </c>
      <c r="N3699">
        <v>1.6696193124610399</v>
      </c>
      <c r="O3699">
        <v>34.907352062163703</v>
      </c>
      <c r="P3699">
        <v>178.833333333333</v>
      </c>
      <c r="Q3699">
        <v>0.14091860235633599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Row],[Ticker]],[1]!Table2[[Symbol]:[Industry]],2,FALSE),"-")</f>
        <v>-</v>
      </c>
      <c r="D3700" t="s">
        <v>95</v>
      </c>
      <c r="E3700">
        <v>32.501260000000002</v>
      </c>
      <c r="F3700">
        <v>30.65</v>
      </c>
      <c r="G3700">
        <v>-93.617300570016894</v>
      </c>
      <c r="H3700">
        <v>-3.5876670644315398</v>
      </c>
      <c r="I3700">
        <v>-79.996895788869793</v>
      </c>
      <c r="J3700">
        <v>-2.0465019003134501</v>
      </c>
      <c r="K3700">
        <v>39.083413965293602</v>
      </c>
      <c r="L3700">
        <v>61.254561847589301</v>
      </c>
      <c r="M3700">
        <v>28.0376580319674</v>
      </c>
      <c r="N3700">
        <v>0.397053973837528</v>
      </c>
      <c r="O3700">
        <v>223.00163132137001</v>
      </c>
      <c r="P3700">
        <v>0.98846787479405196</v>
      </c>
      <c r="Q3700">
        <v>7.4514893561166001E-2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Row],[Ticker]],[1]!Table2[[Symbol]:[Industry]],2,FALSE),"-")</f>
        <v>-</v>
      </c>
      <c r="D3701" t="s">
        <v>393</v>
      </c>
      <c r="E3701">
        <v>32.416181000000002</v>
      </c>
      <c r="F3701">
        <v>89.95</v>
      </c>
      <c r="G3701">
        <v>-58.679054955981798</v>
      </c>
      <c r="H3701">
        <v>-1.667681678973</v>
      </c>
      <c r="I3701">
        <v>4.7681196938149197</v>
      </c>
      <c r="J3701">
        <v>-9.1414797717111593</v>
      </c>
      <c r="K3701">
        <v>83.4396410444309</v>
      </c>
      <c r="M3701">
        <v>44.190425926285599</v>
      </c>
      <c r="N3701">
        <v>0.235736677115987</v>
      </c>
      <c r="O3701">
        <v>55.642023346303503</v>
      </c>
      <c r="P3701">
        <v>66.266173752310493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Row],[Ticker]],[1]!Table2[[Symbol]:[Industry]],2,FALSE),"-")</f>
        <v>-</v>
      </c>
      <c r="E3702">
        <v>32.405875000000002</v>
      </c>
      <c r="F3702">
        <v>60.29</v>
      </c>
      <c r="G3702">
        <v>59.197058404342002</v>
      </c>
      <c r="H3702">
        <v>-11.147337212758901</v>
      </c>
      <c r="I3702">
        <v>-23.345255515673401</v>
      </c>
      <c r="J3702">
        <v>6.0871367867335398</v>
      </c>
      <c r="K3702">
        <v>62.919318192850099</v>
      </c>
      <c r="L3702">
        <v>63.329085287059002</v>
      </c>
      <c r="M3702">
        <v>50.782255104601703</v>
      </c>
      <c r="N3702">
        <v>1.08239989989187</v>
      </c>
      <c r="O3702">
        <v>57.356112124730402</v>
      </c>
      <c r="P3702">
        <v>85.507692307692295</v>
      </c>
      <c r="Q3702">
        <v>9.0100654284206994E-2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Row],[Ticker]],[1]!Table2[[Symbol]:[Industry]],2,FALSE),"-")</f>
        <v>-</v>
      </c>
      <c r="D3703" t="s">
        <v>255</v>
      </c>
      <c r="E3703">
        <v>32.345629199999998</v>
      </c>
      <c r="F3703">
        <v>25.64</v>
      </c>
      <c r="G3703">
        <v>10.801665561890299</v>
      </c>
      <c r="H3703">
        <v>-10.3519520151369</v>
      </c>
      <c r="I3703">
        <v>29.198701811911899</v>
      </c>
      <c r="J3703">
        <v>-0.279188217111912</v>
      </c>
      <c r="K3703">
        <v>24.675368434163499</v>
      </c>
      <c r="L3703">
        <v>20.8962553120056</v>
      </c>
      <c r="M3703">
        <v>40.991777251380498</v>
      </c>
      <c r="N3703">
        <v>0.95490393203747304</v>
      </c>
      <c r="O3703">
        <v>22.035881435257402</v>
      </c>
      <c r="P3703">
        <v>81.843971631205605</v>
      </c>
      <c r="Q3703">
        <v>9.1669752295433005E-2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Row],[Ticker]],[1]!Table2[[Symbol]:[Industry]],2,FALSE),"-")</f>
        <v>-</v>
      </c>
      <c r="D3704" t="s">
        <v>21</v>
      </c>
      <c r="E3704">
        <v>32.212499999999999</v>
      </c>
      <c r="F3704">
        <v>42.95</v>
      </c>
      <c r="G3704">
        <v>7.5734059968991296</v>
      </c>
      <c r="H3704">
        <v>-2.4867610837845602</v>
      </c>
      <c r="I3704">
        <v>3.4407312772835099</v>
      </c>
      <c r="J3704">
        <v>-0.53559847352216206</v>
      </c>
      <c r="K3704">
        <v>41.724140461512498</v>
      </c>
      <c r="L3704">
        <v>38.6414118019363</v>
      </c>
      <c r="M3704">
        <v>55.965082034643601</v>
      </c>
      <c r="N3704">
        <v>0.93221057587981704</v>
      </c>
      <c r="O3704">
        <v>22.7008149010477</v>
      </c>
      <c r="P3704">
        <v>62.014334213504299</v>
      </c>
      <c r="Q3704">
        <v>3.1735570565429999E-2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Row],[Ticker]],[1]!Table2[[Symbol]:[Industry]],2,FALSE),"-")</f>
        <v>-</v>
      </c>
      <c r="D3705" t="s">
        <v>68</v>
      </c>
      <c r="E3705">
        <v>32.209949914999903</v>
      </c>
      <c r="F3705">
        <v>51.35</v>
      </c>
      <c r="G3705">
        <v>-5.2021433373125099</v>
      </c>
      <c r="H3705">
        <v>15.982246585015501</v>
      </c>
      <c r="I3705">
        <v>-56.227520547125501</v>
      </c>
      <c r="J3705">
        <v>-7.5203854264004004</v>
      </c>
      <c r="K3705">
        <v>48.372493454385697</v>
      </c>
      <c r="L3705">
        <v>53.233593975676897</v>
      </c>
      <c r="M3705">
        <v>64.421741036101693</v>
      </c>
      <c r="N3705">
        <v>0.40072472582699997</v>
      </c>
      <c r="O3705">
        <v>152.67770204479001</v>
      </c>
      <c r="P3705">
        <v>38.149044928705898</v>
      </c>
      <c r="Q3705">
        <v>7.5877897938883998E-2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Row],[Ticker]],[1]!Table2[[Symbol]:[Industry]],2,FALSE),"-")</f>
        <v>-</v>
      </c>
      <c r="D3706" t="s">
        <v>258</v>
      </c>
      <c r="E3706">
        <v>32.077379999999998</v>
      </c>
      <c r="F3706">
        <v>106.8</v>
      </c>
      <c r="G3706">
        <v>498.98210614348801</v>
      </c>
      <c r="H3706">
        <v>-9.7481770350101495</v>
      </c>
      <c r="I3706">
        <v>6.0366102837076401</v>
      </c>
      <c r="J3706">
        <v>-8.0223709602946602</v>
      </c>
      <c r="K3706">
        <v>107.69554076583</v>
      </c>
      <c r="L3706">
        <v>87.135522895821595</v>
      </c>
      <c r="M3706">
        <v>48.762578589363798</v>
      </c>
      <c r="N3706">
        <v>1.0007322520411499</v>
      </c>
      <c r="O3706">
        <v>17.977528089887599</v>
      </c>
      <c r="P3706">
        <v>623.57723577235697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Row],[Ticker]],[1]!Table2[[Symbol]:[Industry]],2,FALSE),"-")</f>
        <v>-</v>
      </c>
      <c r="E3707">
        <v>32.059672259999999</v>
      </c>
      <c r="F3707">
        <v>66.989999999999995</v>
      </c>
      <c r="G3707">
        <v>75.163050307175993</v>
      </c>
      <c r="H3707">
        <v>-2.8598980053921599</v>
      </c>
      <c r="I3707">
        <v>7.7786893480848303</v>
      </c>
      <c r="J3707">
        <v>-12.793736942114499</v>
      </c>
      <c r="K3707">
        <v>65.618647428007904</v>
      </c>
      <c r="L3707">
        <v>56.765775667657003</v>
      </c>
      <c r="M3707">
        <v>49.416580677225298</v>
      </c>
      <c r="N3707">
        <v>0.63204115586588305</v>
      </c>
      <c r="O3707">
        <v>17.181668905806799</v>
      </c>
      <c r="P3707">
        <v>104.237804878048</v>
      </c>
      <c r="Q3707">
        <v>9.0912033200928E-2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Row],[Ticker]],[1]!Table2[[Symbol]:[Industry]],2,FALSE),"-")</f>
        <v>-</v>
      </c>
      <c r="D3708" t="s">
        <v>562</v>
      </c>
      <c r="E3708">
        <v>32.002957000000002</v>
      </c>
      <c r="F3708">
        <v>8.26</v>
      </c>
      <c r="G3708">
        <v>210.83222323950599</v>
      </c>
      <c r="H3708">
        <v>14.469710340771901</v>
      </c>
      <c r="I3708">
        <v>64.718975382991601</v>
      </c>
      <c r="J3708">
        <v>-10.1716974545993</v>
      </c>
      <c r="K3708">
        <v>7.6867537695022703</v>
      </c>
      <c r="L3708">
        <v>5.7610651537289099</v>
      </c>
      <c r="M3708">
        <v>32.769387378902003</v>
      </c>
      <c r="N3708">
        <v>0.85179881783495703</v>
      </c>
      <c r="O3708">
        <v>23.002421307506001</v>
      </c>
      <c r="P3708">
        <v>244.166666666666</v>
      </c>
      <c r="Q3708">
        <v>0.120797421104704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Row],[Ticker]],[1]!Table2[[Symbol]:[Industry]],2,FALSE),"-")</f>
        <v>-</v>
      </c>
      <c r="E3709">
        <v>31.988793932</v>
      </c>
      <c r="F3709">
        <v>30.04</v>
      </c>
      <c r="G3709">
        <v>-41.878656343742897</v>
      </c>
      <c r="H3709">
        <v>2.9505911620783101</v>
      </c>
      <c r="I3709">
        <v>-7.4838402928016601</v>
      </c>
      <c r="J3709">
        <v>-1.8678169796537101</v>
      </c>
      <c r="K3709">
        <v>29.1537105219792</v>
      </c>
      <c r="L3709">
        <v>31.245094879079801</v>
      </c>
      <c r="M3709">
        <v>60.353471716041398</v>
      </c>
      <c r="N3709">
        <v>0.77763015911628397</v>
      </c>
      <c r="O3709">
        <v>63.115845539280897</v>
      </c>
      <c r="P3709">
        <v>24.080958281701701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Row],[Ticker]],[1]!Table2[[Symbol]:[Industry]],2,FALSE),"-")</f>
        <v>-</v>
      </c>
      <c r="E3710">
        <v>31.988104199999999</v>
      </c>
      <c r="F3710">
        <v>86</v>
      </c>
      <c r="G3710">
        <v>68.700703965130401</v>
      </c>
      <c r="H3710">
        <v>19.016592030510701</v>
      </c>
      <c r="I3710">
        <v>80.165095860167895</v>
      </c>
      <c r="J3710">
        <v>7.5538324207867698</v>
      </c>
      <c r="K3710">
        <v>65.760576294652097</v>
      </c>
      <c r="M3710">
        <v>61.839097248494099</v>
      </c>
      <c r="N3710">
        <v>0.206451612903225</v>
      </c>
      <c r="O3710">
        <v>4.65116279069768</v>
      </c>
      <c r="P3710">
        <v>167.080745341614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Row],[Ticker]],[1]!Table2[[Symbol]:[Industry]],2,FALSE),"-")</f>
        <v>-</v>
      </c>
      <c r="D3711" t="s">
        <v>628</v>
      </c>
      <c r="E3711">
        <v>31.9827189999999</v>
      </c>
      <c r="F3711">
        <v>7.6</v>
      </c>
      <c r="G3711">
        <v>-5.5931859894901201</v>
      </c>
      <c r="H3711">
        <v>-1.87035303188851</v>
      </c>
      <c r="I3711">
        <v>-12.2495918825592</v>
      </c>
      <c r="J3711">
        <v>1.0670674632677399</v>
      </c>
      <c r="K3711">
        <v>10.0372087729983</v>
      </c>
      <c r="L3711">
        <v>10.066633630706701</v>
      </c>
      <c r="M3711">
        <v>25.7607462659657</v>
      </c>
      <c r="N3711">
        <v>1</v>
      </c>
      <c r="Q3711">
        <v>-9.4079221239847993E-2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Row],[Ticker]],[1]!Table2[[Symbol]:[Industry]],2,FALSE),"-")</f>
        <v>-</v>
      </c>
      <c r="D3712" t="s">
        <v>924</v>
      </c>
      <c r="E3712">
        <v>31.960599999999999</v>
      </c>
      <c r="F3712">
        <v>30.85</v>
      </c>
      <c r="G3712">
        <v>94.046508953792596</v>
      </c>
      <c r="H3712">
        <v>-5.65830118258841</v>
      </c>
      <c r="I3712">
        <v>33.542406380335599</v>
      </c>
      <c r="J3712">
        <v>-2.20226514018883</v>
      </c>
      <c r="K3712">
        <v>27.5542591467545</v>
      </c>
      <c r="L3712">
        <v>25.914344703192398</v>
      </c>
      <c r="M3712">
        <v>87.8753046495289</v>
      </c>
      <c r="N3712">
        <v>0.4</v>
      </c>
      <c r="O3712">
        <v>23.144246353322501</v>
      </c>
      <c r="P3712">
        <v>120.35714285714199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Row],[Ticker]],[1]!Table2[[Symbol]:[Industry]],2,FALSE),"-")</f>
        <v>-</v>
      </c>
      <c r="D3713" t="s">
        <v>732</v>
      </c>
      <c r="E3713">
        <v>31.948726656000002</v>
      </c>
      <c r="F3713">
        <v>326.85000000000002</v>
      </c>
      <c r="G3713">
        <v>12.7626364566191</v>
      </c>
      <c r="H3713">
        <v>0.58162452248943897</v>
      </c>
      <c r="I3713">
        <v>3.0309939986116898</v>
      </c>
      <c r="J3713">
        <v>-0.107693991013735</v>
      </c>
      <c r="K3713">
        <v>310.16813041862798</v>
      </c>
      <c r="L3713">
        <v>283.19514629445302</v>
      </c>
      <c r="M3713">
        <v>50.554369654686603</v>
      </c>
      <c r="N3713">
        <v>0.51815265272448896</v>
      </c>
      <c r="O3713">
        <v>0.35184335322011501</v>
      </c>
      <c r="P3713">
        <v>43.6513866303344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Row],[Ticker]],[1]!Table2[[Symbol]:[Industry]],2,FALSE),"-")</f>
        <v>-</v>
      </c>
      <c r="E3714">
        <v>31.852911127999999</v>
      </c>
      <c r="F3714">
        <v>40.36</v>
      </c>
      <c r="G3714">
        <v>14.4146101691741</v>
      </c>
      <c r="H3714">
        <v>-1.93871667524998</v>
      </c>
      <c r="I3714">
        <v>22.292731827908799</v>
      </c>
      <c r="J3714">
        <v>7.9350974971738104</v>
      </c>
      <c r="K3714">
        <v>37.882123856620503</v>
      </c>
      <c r="L3714">
        <v>33.158910027695498</v>
      </c>
      <c r="M3714">
        <v>68.841016750917106</v>
      </c>
      <c r="N3714">
        <v>0.77156750299561305</v>
      </c>
      <c r="O3714">
        <v>26.362735381565901</v>
      </c>
      <c r="P3714">
        <v>68.096626405664296</v>
      </c>
      <c r="Q3714">
        <v>7.9126154414523003E-2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Row],[Ticker]],[1]!Table2[[Symbol]:[Industry]],2,FALSE),"-")</f>
        <v>-</v>
      </c>
      <c r="D3715" t="s">
        <v>121</v>
      </c>
      <c r="E3715">
        <v>31.7775</v>
      </c>
      <c r="F3715">
        <v>2.23</v>
      </c>
      <c r="G3715">
        <v>50.240586400778703</v>
      </c>
      <c r="H3715">
        <v>-33.707616919124099</v>
      </c>
      <c r="I3715">
        <v>7.6586863659808602</v>
      </c>
      <c r="J3715">
        <v>-10.2667812692211</v>
      </c>
      <c r="K3715">
        <v>2.6972377712286102</v>
      </c>
      <c r="L3715">
        <v>2.3134297418120999</v>
      </c>
      <c r="M3715">
        <v>9.3595817846461191</v>
      </c>
      <c r="N3715">
        <v>0.60112749874508298</v>
      </c>
      <c r="O3715">
        <v>53.811659192825097</v>
      </c>
      <c r="P3715">
        <v>100.091383011346</v>
      </c>
      <c r="Q3715">
        <v>5.7511122285431003E-2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Row],[Ticker]],[1]!Table2[[Symbol]:[Industry]],2,FALSE),"-")</f>
        <v>-</v>
      </c>
      <c r="D3716" t="s">
        <v>732</v>
      </c>
      <c r="E3716">
        <v>31.730069843999999</v>
      </c>
      <c r="F3716">
        <v>237.66</v>
      </c>
      <c r="G3716">
        <v>14.449849394446399</v>
      </c>
      <c r="H3716">
        <v>3.5970908967239401</v>
      </c>
      <c r="I3716">
        <v>6.1803913878271901</v>
      </c>
      <c r="J3716">
        <v>-1.4250851931395601</v>
      </c>
      <c r="K3716">
        <v>222.699998129916</v>
      </c>
      <c r="L3716">
        <v>201.35825510552601</v>
      </c>
      <c r="M3716">
        <v>48.807085432446698</v>
      </c>
      <c r="N3716">
        <v>0.425401789227903</v>
      </c>
      <c r="O3716">
        <v>0.85836909871244105</v>
      </c>
      <c r="P3716">
        <v>53.220295274321401</v>
      </c>
      <c r="Q3716">
        <v>5.0860317588420001E-3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Row],[Ticker]],[1]!Table2[[Symbol]:[Industry]],2,FALSE),"-")</f>
        <v>-</v>
      </c>
      <c r="D3717" t="s">
        <v>471</v>
      </c>
      <c r="E3717">
        <v>31.637711069999899</v>
      </c>
      <c r="F3717">
        <v>114.45</v>
      </c>
      <c r="G3717">
        <v>-46.5823162439981</v>
      </c>
      <c r="H3717">
        <v>-7.7652918942302698</v>
      </c>
      <c r="I3717">
        <v>-37.541277469305598</v>
      </c>
      <c r="J3717">
        <v>-8.5441383027255799</v>
      </c>
      <c r="K3717">
        <v>119.328775615415</v>
      </c>
      <c r="L3717">
        <v>128.919173622112</v>
      </c>
      <c r="M3717">
        <v>46.823972291391698</v>
      </c>
      <c r="N3717">
        <v>0.64956677912928795</v>
      </c>
      <c r="O3717">
        <v>74.7487986020096</v>
      </c>
      <c r="P3717">
        <v>10.847457627118599</v>
      </c>
      <c r="Q3717">
        <v>6.0114680034967997E-2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Row],[Ticker]],[1]!Table2[[Symbol]:[Industry]],2,FALSE),"-")</f>
        <v>-</v>
      </c>
      <c r="D3718" t="s">
        <v>46</v>
      </c>
      <c r="E3718">
        <v>31.634050800000001</v>
      </c>
      <c r="F3718">
        <v>1.32</v>
      </c>
      <c r="G3718">
        <v>76.766289173572801</v>
      </c>
      <c r="H3718">
        <v>-20.9323875613259</v>
      </c>
      <c r="I3718">
        <v>-20.560527722598401</v>
      </c>
      <c r="J3718">
        <v>-2.9541448394369501</v>
      </c>
      <c r="K3718">
        <v>1.27586820964307</v>
      </c>
      <c r="L3718">
        <v>1.0632111416402701</v>
      </c>
      <c r="M3718">
        <v>14.060776827855401</v>
      </c>
      <c r="N3718">
        <v>1.7333806761315</v>
      </c>
      <c r="O3718">
        <v>24.999999999999901</v>
      </c>
      <c r="P3718">
        <v>103.07692307692299</v>
      </c>
      <c r="Q3718">
        <v>6.7216261326688995E-2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Row],[Ticker]],[1]!Table2[[Symbol]:[Industry]],2,FALSE),"-")</f>
        <v>-</v>
      </c>
      <c r="E3719">
        <v>31.56</v>
      </c>
      <c r="F3719">
        <v>78.900000000000006</v>
      </c>
      <c r="G3719">
        <v>14.582223239506799</v>
      </c>
      <c r="H3719">
        <v>-7.8606114056081804</v>
      </c>
      <c r="I3719">
        <v>-15.9740615571849</v>
      </c>
      <c r="J3719">
        <v>0.624959990701211</v>
      </c>
      <c r="K3719">
        <v>81.400861954646601</v>
      </c>
      <c r="L3719">
        <v>78.745642517029694</v>
      </c>
      <c r="M3719">
        <v>50.786474649262999</v>
      </c>
      <c r="N3719">
        <v>0.48144498628503402</v>
      </c>
      <c r="O3719">
        <v>45.754119138149498</v>
      </c>
      <c r="P3719">
        <v>50</v>
      </c>
      <c r="Q3719">
        <v>0.107746655466501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Row],[Ticker]],[1]!Table2[[Symbol]:[Industry]],2,FALSE),"-")</f>
        <v>-</v>
      </c>
      <c r="D3720" t="s">
        <v>732</v>
      </c>
      <c r="E3720">
        <v>31.504857428999902</v>
      </c>
      <c r="F3720">
        <v>255.15</v>
      </c>
      <c r="G3720">
        <v>2.0731841503882902</v>
      </c>
      <c r="H3720">
        <v>-1.21534201549896</v>
      </c>
      <c r="I3720">
        <v>1.0783377281706801</v>
      </c>
      <c r="J3720">
        <v>-0.76743054473248096</v>
      </c>
      <c r="K3720">
        <v>244.322266280468</v>
      </c>
      <c r="L3720">
        <v>225.955818201157</v>
      </c>
      <c r="M3720">
        <v>51.891311594454301</v>
      </c>
      <c r="N3720">
        <v>0.62965848511431799</v>
      </c>
      <c r="O3720">
        <v>8.5635900450715194</v>
      </c>
      <c r="P3720">
        <v>33.972171173536303</v>
      </c>
      <c r="Q3720">
        <v>1.5187022887975E-2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Row],[Ticker]],[1]!Table2[[Symbol]:[Industry]],2,FALSE),"-")</f>
        <v>-</v>
      </c>
      <c r="D3721" t="s">
        <v>413</v>
      </c>
      <c r="E3721">
        <v>31.421992400000001</v>
      </c>
      <c r="F3721">
        <v>16.07</v>
      </c>
      <c r="G3721">
        <v>62.748189626061503</v>
      </c>
      <c r="H3721">
        <v>-13.1737194270386</v>
      </c>
      <c r="I3721">
        <v>-19.531888508905801</v>
      </c>
      <c r="J3721">
        <v>-0.90516816674845701</v>
      </c>
      <c r="K3721">
        <v>17.3894146935138</v>
      </c>
      <c r="L3721">
        <v>16.0448161095409</v>
      </c>
      <c r="M3721">
        <v>36.108716968282799</v>
      </c>
      <c r="N3721">
        <v>0.15497160526863399</v>
      </c>
      <c r="O3721">
        <v>42.128189172370803</v>
      </c>
      <c r="P3721">
        <v>95.975609756097498</v>
      </c>
      <c r="Q3721">
        <v>9.0919239159606993E-2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Row],[Ticker]],[1]!Table2[[Symbol]:[Industry]],2,FALSE),"-")</f>
        <v>-</v>
      </c>
      <c r="D3722" t="s">
        <v>121</v>
      </c>
      <c r="E3722">
        <v>31.387921250000002</v>
      </c>
      <c r="F3722">
        <v>17.09</v>
      </c>
      <c r="G3722">
        <v>-28.6534910462074</v>
      </c>
      <c r="H3722">
        <v>-1.9778421067805001</v>
      </c>
      <c r="I3722">
        <v>-16.740616290746701</v>
      </c>
      <c r="J3722">
        <v>-0.43934720705814101</v>
      </c>
      <c r="K3722">
        <v>17.911423428975802</v>
      </c>
      <c r="L3722">
        <v>18.2713217095061</v>
      </c>
      <c r="M3722">
        <v>59.493946390750096</v>
      </c>
      <c r="N3722">
        <v>0.28650520367319499</v>
      </c>
      <c r="O3722">
        <v>109.713282621416</v>
      </c>
      <c r="P3722">
        <v>13.4041141340411</v>
      </c>
      <c r="Q3722">
        <v>9.1933963217129995E-3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Row],[Ticker]],[1]!Table2[[Symbol]:[Industry]],2,FALSE),"-")</f>
        <v>-</v>
      </c>
      <c r="E3723">
        <v>31.36</v>
      </c>
      <c r="F3723">
        <v>15.68</v>
      </c>
      <c r="G3723">
        <v>4.35603276331641</v>
      </c>
      <c r="H3723">
        <v>-4.9093106382490097</v>
      </c>
      <c r="I3723">
        <v>-28.072584011633101</v>
      </c>
      <c r="J3723">
        <v>-2.1397651401888198</v>
      </c>
      <c r="K3723">
        <v>15.7251970791548</v>
      </c>
      <c r="L3723">
        <v>14.856118614198101</v>
      </c>
      <c r="M3723">
        <v>41.306159038316203</v>
      </c>
      <c r="N3723">
        <v>0.231267768989323</v>
      </c>
      <c r="O3723">
        <v>33.928571428571402</v>
      </c>
      <c r="P3723">
        <v>46.5420560747663</v>
      </c>
      <c r="Q3723">
        <v>4.7861167110709998E-3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Row],[Ticker]],[1]!Table2[[Symbol]:[Industry]],2,FALSE),"-")</f>
        <v>-</v>
      </c>
      <c r="D3724" t="s">
        <v>1538</v>
      </c>
      <c r="E3724">
        <v>31.351595007999901</v>
      </c>
      <c r="F3724">
        <v>2.56</v>
      </c>
      <c r="G3724">
        <v>8.4262082019129103</v>
      </c>
      <c r="H3724">
        <v>-1.4403556888159701</v>
      </c>
      <c r="I3724">
        <v>-55.311358287382497</v>
      </c>
      <c r="J3724">
        <v>0.19773485981116601</v>
      </c>
      <c r="K3724">
        <v>3.2224554178814899</v>
      </c>
      <c r="L3724">
        <v>3.2079446974275898</v>
      </c>
      <c r="M3724">
        <v>71.464870370221107</v>
      </c>
      <c r="N3724">
        <v>0.96998873199212099</v>
      </c>
      <c r="O3724">
        <v>79.687499999999901</v>
      </c>
      <c r="P3724">
        <v>50.588235294117602</v>
      </c>
      <c r="Q3724">
        <v>-6.3251990155999995E-4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Row],[Ticker]],[1]!Table2[[Symbol]:[Industry]],2,FALSE),"-")</f>
        <v>-</v>
      </c>
      <c r="D3725" t="s">
        <v>628</v>
      </c>
      <c r="E3725">
        <v>31.318957137999998</v>
      </c>
      <c r="F3725">
        <v>1.07</v>
      </c>
      <c r="G3725">
        <v>-0.42828096217377598</v>
      </c>
      <c r="H3725">
        <v>-10.3889093004563</v>
      </c>
      <c r="I3725">
        <v>-47.9712420083127</v>
      </c>
      <c r="J3725">
        <v>-5.8058687437924403</v>
      </c>
      <c r="K3725">
        <v>1.12177852693561</v>
      </c>
      <c r="L3725">
        <v>1.12381386648847</v>
      </c>
      <c r="M3725">
        <v>28.335514236317</v>
      </c>
      <c r="N3725">
        <v>0.45412835989828498</v>
      </c>
      <c r="O3725">
        <v>96.261682242990602</v>
      </c>
      <c r="P3725">
        <v>33.749999999999901</v>
      </c>
      <c r="Q3725">
        <v>2.8789584806433999E-2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Row],[Ticker]],[1]!Table2[[Symbol]:[Industry]],2,FALSE),"-")</f>
        <v>-</v>
      </c>
      <c r="D3726" t="s">
        <v>130</v>
      </c>
      <c r="E3726">
        <v>31.303651024000001</v>
      </c>
      <c r="F3726">
        <v>3.56</v>
      </c>
      <c r="G3726">
        <v>-1.39835320159587</v>
      </c>
      <c r="H3726">
        <v>-7.5419766024218298</v>
      </c>
      <c r="I3726">
        <v>-45.7200284160797</v>
      </c>
      <c r="J3726">
        <v>2.2753468001096602</v>
      </c>
      <c r="K3726">
        <v>3.6277947240816801</v>
      </c>
      <c r="L3726">
        <v>3.80089149709839</v>
      </c>
      <c r="M3726">
        <v>55.585864183439199</v>
      </c>
      <c r="N3726">
        <v>1.0171114935375001</v>
      </c>
      <c r="O3726">
        <v>79.775280898876403</v>
      </c>
      <c r="P3726">
        <v>31.851851851851801</v>
      </c>
      <c r="Q3726">
        <v>9.6334283577471994E-2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Row],[Ticker]],[1]!Table2[[Symbol]:[Industry]],2,FALSE),"-")</f>
        <v>-</v>
      </c>
      <c r="E3727">
        <v>31.28</v>
      </c>
      <c r="F3727">
        <v>39.1</v>
      </c>
      <c r="G3727">
        <v>-27.021654726102899</v>
      </c>
      <c r="H3727">
        <v>-3.1823875613259398</v>
      </c>
      <c r="I3727">
        <v>-37.725926426458699</v>
      </c>
      <c r="J3727">
        <v>-2.6738461776671101</v>
      </c>
      <c r="K3727">
        <v>41.1191007033649</v>
      </c>
      <c r="L3727">
        <v>43.435551218764303</v>
      </c>
      <c r="M3727">
        <v>36.558358874935003</v>
      </c>
      <c r="N3727">
        <v>1.0222181280168601</v>
      </c>
      <c r="O3727">
        <v>50.1278772378516</v>
      </c>
      <c r="P3727">
        <v>8.6111111111111196</v>
      </c>
      <c r="Q3727">
        <v>2.3078506688342E-2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Row],[Ticker]],[1]!Table2[[Symbol]:[Industry]],2,FALSE),"-")</f>
        <v>-</v>
      </c>
      <c r="D3728" t="s">
        <v>1339</v>
      </c>
      <c r="E3728">
        <v>31.257184429999999</v>
      </c>
      <c r="F3728">
        <v>57.07</v>
      </c>
      <c r="G3728">
        <v>-17.6886316193761</v>
      </c>
      <c r="H3728">
        <v>-2.20811502761409</v>
      </c>
      <c r="I3728">
        <v>-10.4944409477897</v>
      </c>
      <c r="J3728">
        <v>-1.4072121366552699</v>
      </c>
      <c r="K3728">
        <v>56.342537693910401</v>
      </c>
      <c r="L3728">
        <v>55.012932647496697</v>
      </c>
      <c r="M3728">
        <v>56.093149880285502</v>
      </c>
      <c r="N3728">
        <v>0.89508124393302502</v>
      </c>
      <c r="O3728">
        <v>2.0676362362011602</v>
      </c>
      <c r="P3728">
        <v>11.79236043095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Row],[Ticker]],[1]!Table2[[Symbol]:[Industry]],2,FALSE),"-")</f>
        <v>-</v>
      </c>
      <c r="E3729">
        <v>31.191825000000001</v>
      </c>
      <c r="F3729">
        <v>185.5</v>
      </c>
      <c r="G3729">
        <v>-42.6012476217618</v>
      </c>
      <c r="H3729">
        <v>7.5739017468501499</v>
      </c>
      <c r="I3729">
        <v>-6.3667098445700399</v>
      </c>
      <c r="J3729">
        <v>-0.76548353099343303</v>
      </c>
      <c r="K3729">
        <v>167.298460599761</v>
      </c>
      <c r="L3729">
        <v>174.10835125693399</v>
      </c>
      <c r="M3729">
        <v>61.451117357376397</v>
      </c>
      <c r="N3729">
        <v>0.83501683501683499</v>
      </c>
      <c r="O3729">
        <v>36.927223719676498</v>
      </c>
      <c r="P3729">
        <v>52.049180327868797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Row],[Ticker]],[1]!Table2[[Symbol]:[Industry]],2,FALSE),"-")</f>
        <v>-</v>
      </c>
      <c r="E3730">
        <v>31.181229999999999</v>
      </c>
      <c r="F3730">
        <v>25.33</v>
      </c>
      <c r="G3730">
        <v>196.36452533231801</v>
      </c>
      <c r="H3730">
        <v>21.077416360242601</v>
      </c>
      <c r="I3730">
        <v>94.147157331621202</v>
      </c>
      <c r="J3730">
        <v>13.9190053121691</v>
      </c>
      <c r="K3730">
        <v>19.1099030203514</v>
      </c>
      <c r="L3730">
        <v>14.4179736672084</v>
      </c>
      <c r="M3730">
        <v>76.658503149338102</v>
      </c>
      <c r="N3730">
        <v>2.2909090909090901</v>
      </c>
      <c r="O3730">
        <v>0</v>
      </c>
      <c r="P3730">
        <v>302.06349206349199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Row],[Ticker]],[1]!Table2[[Symbol]:[Industry]],2,FALSE),"-")</f>
        <v>-</v>
      </c>
      <c r="D3731" t="s">
        <v>133</v>
      </c>
      <c r="E3731">
        <v>31.097000000000001</v>
      </c>
      <c r="F3731">
        <v>28.27</v>
      </c>
      <c r="G3731">
        <v>-116.91669450940999</v>
      </c>
      <c r="H3731">
        <v>-9.4534133657222501</v>
      </c>
      <c r="I3731">
        <v>-27.566217309331499</v>
      </c>
      <c r="J3731">
        <v>-5.4492313586211001</v>
      </c>
      <c r="K3731">
        <v>31.0939672729927</v>
      </c>
      <c r="L3731">
        <v>81.481076238025395</v>
      </c>
      <c r="M3731">
        <v>29.5959777661831</v>
      </c>
      <c r="N3731">
        <v>0.88996859707012199</v>
      </c>
      <c r="O3731">
        <v>1186.8765475769301</v>
      </c>
      <c r="P3731">
        <v>16.769929781082102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Row],[Ticker]],[1]!Table2[[Symbol]:[Industry]],2,FALSE),"-")</f>
        <v>-</v>
      </c>
      <c r="E3732">
        <v>31.0905132</v>
      </c>
      <c r="F3732">
        <v>64.78</v>
      </c>
      <c r="G3732">
        <v>360.75703526958199</v>
      </c>
      <c r="H3732">
        <v>31.4655716223475</v>
      </c>
      <c r="I3732">
        <v>65.498969572978993</v>
      </c>
      <c r="J3732">
        <v>-9.9224940945375693</v>
      </c>
      <c r="K3732">
        <v>55.6944451246329</v>
      </c>
      <c r="L3732">
        <v>41.090790532774399</v>
      </c>
      <c r="M3732">
        <v>55.0425311617782</v>
      </c>
      <c r="N3732">
        <v>1.9354369616346201</v>
      </c>
      <c r="O3732">
        <v>10.574251312133301</v>
      </c>
      <c r="P3732">
        <v>387.06766917293203</v>
      </c>
      <c r="Q3732">
        <v>0.13467155678603199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Row],[Ticker]],[1]!Table2[[Symbol]:[Industry]],2,FALSE),"-")</f>
        <v>-</v>
      </c>
      <c r="D3733" t="s">
        <v>54</v>
      </c>
      <c r="E3733">
        <v>30.96116778</v>
      </c>
      <c r="F3733">
        <v>47.21</v>
      </c>
      <c r="G3733">
        <v>13.0109000199535</v>
      </c>
      <c r="H3733">
        <v>-13.013351974886699</v>
      </c>
      <c r="I3733">
        <v>-25.144550957581199</v>
      </c>
      <c r="J3733">
        <v>-4.6113560492797498</v>
      </c>
      <c r="K3733">
        <v>44.807673421572701</v>
      </c>
      <c r="L3733">
        <v>43.917757418665403</v>
      </c>
      <c r="M3733">
        <v>71.367081837400804</v>
      </c>
      <c r="N3733">
        <v>2.16096967109159</v>
      </c>
      <c r="O3733">
        <v>53.484431264562502</v>
      </c>
      <c r="P3733">
        <v>49.873015873015802</v>
      </c>
      <c r="Q3733">
        <v>3.4813413974177997E-2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Row],[Ticker]],[1]!Table2[[Symbol]:[Industry]],2,FALSE),"-")</f>
        <v>-</v>
      </c>
      <c r="E3734">
        <v>30.883497839999901</v>
      </c>
      <c r="F3734">
        <v>20.64</v>
      </c>
      <c r="G3734">
        <v>36.722541452099897</v>
      </c>
      <c r="H3734">
        <v>-3.48007473347662</v>
      </c>
      <c r="I3734">
        <v>-47.680605822175401</v>
      </c>
      <c r="J3734">
        <v>0.39195903993843301</v>
      </c>
      <c r="K3734">
        <v>20.826826790291602</v>
      </c>
      <c r="L3734">
        <v>19.823817314068599</v>
      </c>
      <c r="M3734">
        <v>46.7565699180645</v>
      </c>
      <c r="N3734">
        <v>0.98801332486236604</v>
      </c>
      <c r="O3734">
        <v>59.883720930232499</v>
      </c>
      <c r="P3734">
        <v>70.578512396694194</v>
      </c>
      <c r="Q3734">
        <v>3.2081190899973001E-2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Row],[Ticker]],[1]!Table2[[Symbol]:[Industry]],2,FALSE),"-")</f>
        <v>-</v>
      </c>
      <c r="D3735" t="s">
        <v>628</v>
      </c>
      <c r="E3735">
        <v>30.812324400000001</v>
      </c>
      <c r="F3735">
        <v>33</v>
      </c>
      <c r="G3735">
        <v>-17.936249666897002</v>
      </c>
      <c r="H3735">
        <v>-13.0579076722829</v>
      </c>
      <c r="I3735">
        <v>-22.175643861724598</v>
      </c>
      <c r="J3735">
        <v>-0.38976514018884101</v>
      </c>
      <c r="K3735">
        <v>33.474438015064003</v>
      </c>
      <c r="L3735">
        <v>31.631098041685501</v>
      </c>
      <c r="M3735">
        <v>50.690130875934898</v>
      </c>
      <c r="N3735">
        <v>0.26225394318273998</v>
      </c>
      <c r="O3735">
        <v>22.848484848484802</v>
      </c>
      <c r="P3735">
        <v>46.471371504660397</v>
      </c>
      <c r="Q3735">
        <v>3.5121242942225003E-2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Row],[Ticker]],[1]!Table2[[Symbol]:[Industry]],2,FALSE),"-")</f>
        <v>-</v>
      </c>
      <c r="D3736" t="s">
        <v>118</v>
      </c>
      <c r="E3736">
        <v>30.79</v>
      </c>
      <c r="F3736">
        <v>323.25</v>
      </c>
      <c r="G3736">
        <v>-16.361654311513501</v>
      </c>
      <c r="H3736">
        <v>-3.4323875613259398</v>
      </c>
      <c r="I3736">
        <v>-4.8972624164759999</v>
      </c>
      <c r="J3736">
        <v>-2.20226514018883</v>
      </c>
      <c r="K3736">
        <v>321.91842018877202</v>
      </c>
      <c r="L3736">
        <v>310.59652874672503</v>
      </c>
      <c r="M3736">
        <v>0.32897047686164199</v>
      </c>
      <c r="N3736">
        <v>0</v>
      </c>
      <c r="O3736">
        <v>0.26295436968291003</v>
      </c>
      <c r="P3736">
        <v>9.9489795918367303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Row],[Ticker]],[1]!Table2[[Symbol]:[Industry]],2,FALSE),"-")</f>
        <v>-</v>
      </c>
      <c r="D3737" t="s">
        <v>413</v>
      </c>
      <c r="E3737">
        <v>30.6182425199998</v>
      </c>
      <c r="F3737">
        <v>244.45</v>
      </c>
      <c r="G3737">
        <v>-26.310633903350201</v>
      </c>
      <c r="H3737">
        <v>-3.4323875613259398</v>
      </c>
      <c r="I3737">
        <v>-14.8462420083127</v>
      </c>
      <c r="J3737">
        <v>-2.20226514018883</v>
      </c>
      <c r="K3737">
        <v>244.45</v>
      </c>
      <c r="L3737">
        <v>244.44999999999899</v>
      </c>
      <c r="M3737">
        <v>50</v>
      </c>
      <c r="O3737">
        <v>0</v>
      </c>
      <c r="P3737">
        <v>0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Row],[Ticker]],[1]!Table2[[Symbol]:[Industry]],2,FALSE),"-")</f>
        <v>-</v>
      </c>
      <c r="D3738" t="s">
        <v>628</v>
      </c>
      <c r="E3738">
        <v>30.601700000000001</v>
      </c>
      <c r="F3738">
        <v>159.80000000000001</v>
      </c>
      <c r="G3738">
        <v>76.610001017284603</v>
      </c>
      <c r="H3738">
        <v>7.5398346608962798</v>
      </c>
      <c r="I3738">
        <v>-0.12980266875782001</v>
      </c>
      <c r="J3738">
        <v>8.0046314115353105</v>
      </c>
      <c r="K3738">
        <v>148.59311279073901</v>
      </c>
      <c r="L3738">
        <v>133.38373452872</v>
      </c>
      <c r="M3738">
        <v>72.803193495979102</v>
      </c>
      <c r="N3738">
        <v>0.36894934333958701</v>
      </c>
      <c r="O3738">
        <v>18.241551939924801</v>
      </c>
      <c r="P3738">
        <v>113.06666666666599</v>
      </c>
      <c r="Q3738">
        <v>0.14698224366530399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Row],[Ticker]],[1]!Table2[[Symbol]:[Industry]],2,FALSE),"-")</f>
        <v>-</v>
      </c>
      <c r="D3739" t="s">
        <v>368</v>
      </c>
      <c r="E3739">
        <v>30.571624719999999</v>
      </c>
      <c r="F3739">
        <v>53.2</v>
      </c>
      <c r="G3739">
        <v>20.569542794606601</v>
      </c>
      <c r="H3739">
        <v>22.4103090678875</v>
      </c>
      <c r="I3739">
        <v>55.940274845619797</v>
      </c>
      <c r="J3739">
        <v>-16.444225323956001</v>
      </c>
      <c r="K3739">
        <v>55.4939855965902</v>
      </c>
      <c r="L3739">
        <v>46.333333114803096</v>
      </c>
      <c r="M3739">
        <v>18.108579015628099</v>
      </c>
      <c r="N3739">
        <v>0.90933333333333299</v>
      </c>
      <c r="O3739">
        <v>39.191729323308202</v>
      </c>
      <c r="P3739">
        <v>92.753623188405697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Row],[Ticker]],[1]!Table2[[Symbol]:[Industry]],2,FALSE),"-")</f>
        <v>-</v>
      </c>
      <c r="D3740" t="s">
        <v>287</v>
      </c>
      <c r="E3740">
        <v>30.509616496</v>
      </c>
      <c r="F3740">
        <v>5.84</v>
      </c>
      <c r="G3740">
        <v>11.101130802532101</v>
      </c>
      <c r="H3740">
        <v>-2.57328103211632</v>
      </c>
      <c r="I3740">
        <v>-20.041047203117898</v>
      </c>
      <c r="J3740">
        <v>2.9948674762986198</v>
      </c>
      <c r="K3740">
        <v>5.7094507886857198</v>
      </c>
      <c r="L3740">
        <v>5.5266855074421697</v>
      </c>
      <c r="M3740">
        <v>53.945874064819499</v>
      </c>
      <c r="N3740">
        <v>1.19297134139651</v>
      </c>
      <c r="O3740">
        <v>16.438356164383499</v>
      </c>
      <c r="P3740">
        <v>52.879581151832397</v>
      </c>
      <c r="Q3740">
        <v>6.5267904921134004E-2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Row],[Ticker]],[1]!Table2[[Symbol]:[Industry]],2,FALSE),"-")</f>
        <v>-</v>
      </c>
      <c r="D3741" t="s">
        <v>628</v>
      </c>
      <c r="E3741">
        <v>30.502401239999902</v>
      </c>
      <c r="F3741">
        <v>38.49</v>
      </c>
      <c r="G3741">
        <v>-39.051508988364901</v>
      </c>
      <c r="H3741">
        <v>-3.7964967940957699</v>
      </c>
      <c r="I3741">
        <v>-30.103837781100001</v>
      </c>
      <c r="J3741">
        <v>3.8902300135082002</v>
      </c>
      <c r="K3741">
        <v>38.5500442575375</v>
      </c>
      <c r="L3741">
        <v>40.483377929278902</v>
      </c>
      <c r="M3741">
        <v>45.678081554935098</v>
      </c>
      <c r="N3741">
        <v>0.79999760773419504</v>
      </c>
      <c r="O3741">
        <v>32.501948558066999</v>
      </c>
      <c r="P3741">
        <v>20.28125</v>
      </c>
      <c r="Q3741">
        <v>-4.5474317566947003E-2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Row],[Ticker]],[1]!Table2[[Symbol]:[Industry]],2,FALSE),"-")</f>
        <v>-</v>
      </c>
      <c r="E3742">
        <v>30.470013000000002</v>
      </c>
      <c r="F3742">
        <v>5.67</v>
      </c>
      <c r="G3742">
        <v>23.293587732533599</v>
      </c>
      <c r="H3742">
        <v>32.512312899503499</v>
      </c>
      <c r="I3742">
        <v>27.616069549476201</v>
      </c>
      <c r="J3742">
        <v>9.3289257860871597</v>
      </c>
      <c r="K3742">
        <v>5.0870169753070202</v>
      </c>
      <c r="L3742">
        <v>4.7050047754900399</v>
      </c>
      <c r="M3742">
        <v>54.616860805501297</v>
      </c>
      <c r="N3742">
        <v>1.05896917182289</v>
      </c>
      <c r="O3742">
        <v>20.8112874779541</v>
      </c>
      <c r="P3742">
        <v>57.063711911357302</v>
      </c>
      <c r="Q3742">
        <v>-3.6550462538065001E-2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Row],[Ticker]],[1]!Table2[[Symbol]:[Industry]],2,FALSE),"-")</f>
        <v>-</v>
      </c>
      <c r="D3743" t="s">
        <v>628</v>
      </c>
      <c r="E3743">
        <v>30.462594750000001</v>
      </c>
      <c r="F3743">
        <v>48.93</v>
      </c>
      <c r="G3743">
        <v>36.789366096649701</v>
      </c>
      <c r="H3743">
        <v>7.1300856031223097</v>
      </c>
      <c r="I3743">
        <v>-4.6435393056100303</v>
      </c>
      <c r="J3743">
        <v>20.445984443045202</v>
      </c>
      <c r="K3743">
        <v>45.022435645347798</v>
      </c>
      <c r="L3743">
        <v>43.630966268631099</v>
      </c>
      <c r="M3743">
        <v>57.080119523568897</v>
      </c>
      <c r="N3743">
        <v>3.9237417634291298</v>
      </c>
      <c r="O3743">
        <v>32.434089515634497</v>
      </c>
      <c r="P3743">
        <v>71.684210526315795</v>
      </c>
      <c r="Q3743">
        <v>6.4701807952901993E-2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Row],[Ticker]],[1]!Table2[[Symbol]:[Industry]],2,FALSE),"-")</f>
        <v>-</v>
      </c>
      <c r="D3744" t="s">
        <v>287</v>
      </c>
      <c r="E3744">
        <v>30.45</v>
      </c>
      <c r="F3744">
        <v>72.5</v>
      </c>
      <c r="G3744">
        <v>37.679413597215202</v>
      </c>
      <c r="H3744">
        <v>-16.709899523048399</v>
      </c>
      <c r="I3744">
        <v>60.741067267540899</v>
      </c>
      <c r="J3744">
        <v>-4.8737646703271</v>
      </c>
      <c r="K3744">
        <v>75.374334176171203</v>
      </c>
      <c r="L3744">
        <v>66.210171419094607</v>
      </c>
      <c r="M3744">
        <v>42.151526304861903</v>
      </c>
      <c r="N3744">
        <v>0.57098202656941899</v>
      </c>
      <c r="O3744">
        <v>31.034482758620602</v>
      </c>
      <c r="P3744">
        <v>109.054209919261</v>
      </c>
      <c r="Q3744">
        <v>5.6048628701171999E-2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Row],[Ticker]],[1]!Table2[[Symbol]:[Industry]],2,FALSE),"-")</f>
        <v>-</v>
      </c>
      <c r="D3745" t="s">
        <v>1448</v>
      </c>
      <c r="E3745">
        <v>30.392873951999999</v>
      </c>
      <c r="F3745">
        <v>56.36</v>
      </c>
      <c r="G3745">
        <v>75.335162161050405</v>
      </c>
      <c r="H3745">
        <v>17.0959312208544</v>
      </c>
      <c r="I3745">
        <v>0.40938171356865599</v>
      </c>
      <c r="J3745">
        <v>-6.91022974195874</v>
      </c>
      <c r="K3745">
        <v>47.056589230308397</v>
      </c>
      <c r="L3745">
        <v>43.259781610789503</v>
      </c>
      <c r="M3745">
        <v>66.6759441163383</v>
      </c>
      <c r="N3745">
        <v>3.0848832434496098</v>
      </c>
      <c r="O3745">
        <v>12.491128459900599</v>
      </c>
      <c r="P3745">
        <v>108.354898336414</v>
      </c>
      <c r="Q3745">
        <v>2.1614761967201999E-2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Row],[Ticker]],[1]!Table2[[Symbol]:[Industry]],2,FALSE),"-")</f>
        <v>-</v>
      </c>
      <c r="D3746" t="s">
        <v>43</v>
      </c>
      <c r="E3746">
        <v>30.32</v>
      </c>
      <c r="F3746">
        <v>758</v>
      </c>
      <c r="G3746">
        <v>225.838030440436</v>
      </c>
      <c r="H3746">
        <v>-3.1267471056437999</v>
      </c>
      <c r="I3746">
        <v>30.922988760917999</v>
      </c>
      <c r="J3746">
        <v>-8.3140986902538501</v>
      </c>
      <c r="K3746">
        <v>639.59796480397699</v>
      </c>
      <c r="L3746">
        <v>512.34771417511104</v>
      </c>
      <c r="M3746">
        <v>56.731131020777298</v>
      </c>
      <c r="N3746">
        <v>0.46895030670618199</v>
      </c>
      <c r="O3746">
        <v>15.3891820580474</v>
      </c>
      <c r="P3746">
        <v>252.14866434378601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Row],[Ticker]],[1]!Table2[[Symbol]:[Industry]],2,FALSE),"-")</f>
        <v>-</v>
      </c>
      <c r="D3747" t="s">
        <v>413</v>
      </c>
      <c r="E3747">
        <v>30.2912924</v>
      </c>
      <c r="F3747">
        <v>8.9</v>
      </c>
      <c r="G3747">
        <v>-33.1928028293148</v>
      </c>
      <c r="H3747">
        <v>-3.4323875613259398</v>
      </c>
      <c r="I3747">
        <v>-26.289028077964399</v>
      </c>
      <c r="J3747">
        <v>-2.20226514018883</v>
      </c>
      <c r="K3747">
        <v>8.8870488794325802</v>
      </c>
      <c r="L3747">
        <v>9.19755351016628</v>
      </c>
      <c r="M3747">
        <v>55.127799372021499</v>
      </c>
      <c r="N3747">
        <v>0.81390284701764803</v>
      </c>
      <c r="O3747">
        <v>22.9213483146067</v>
      </c>
      <c r="P3747">
        <v>5.9523809523809499</v>
      </c>
      <c r="Q3747">
        <v>0.129692963424893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Row],[Ticker]],[1]!Table2[[Symbol]:[Industry]],2,FALSE),"-")</f>
        <v>-</v>
      </c>
      <c r="D3748" t="s">
        <v>198</v>
      </c>
      <c r="E3748">
        <v>30.248000000000001</v>
      </c>
      <c r="F3748">
        <v>0.45</v>
      </c>
      <c r="G3748">
        <v>-5.5931859894901201</v>
      </c>
      <c r="H3748">
        <v>-1.87035303188851</v>
      </c>
      <c r="I3748">
        <v>-12.2495918825592</v>
      </c>
      <c r="J3748">
        <v>1.0670674632677399</v>
      </c>
      <c r="K3748">
        <v>0.59267168328142406</v>
      </c>
      <c r="L3748">
        <v>0.50771284078795198</v>
      </c>
      <c r="M3748">
        <v>92.112121951265095</v>
      </c>
      <c r="N3748">
        <v>1</v>
      </c>
      <c r="Q3748">
        <v>4.6288916988924997E-2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Row],[Ticker]],[1]!Table2[[Symbol]:[Industry]],2,FALSE),"-")</f>
        <v>-</v>
      </c>
      <c r="E3749">
        <v>30.236447999999999</v>
      </c>
      <c r="F3749">
        <v>48.4</v>
      </c>
      <c r="G3749">
        <v>128.426208201912</v>
      </c>
      <c r="H3749">
        <v>22.3018375041</v>
      </c>
      <c r="I3749">
        <v>91.814731518587294</v>
      </c>
      <c r="J3749">
        <v>4.4315203098728198</v>
      </c>
      <c r="K3749">
        <v>34.507111263938299</v>
      </c>
      <c r="L3749">
        <v>27.327227383474099</v>
      </c>
      <c r="M3749">
        <v>91.121930492766197</v>
      </c>
      <c r="N3749">
        <v>1.70206200626142</v>
      </c>
      <c r="O3749">
        <v>3.3057851239669498</v>
      </c>
      <c r="P3749">
        <v>201.55763239875299</v>
      </c>
      <c r="Q3749">
        <v>7.3497448682648001E-2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Row],[Ticker]],[1]!Table2[[Symbol]:[Industry]],2,FALSE),"-")</f>
        <v>-</v>
      </c>
      <c r="D3750" t="s">
        <v>153</v>
      </c>
      <c r="E3750">
        <v>30.223859999999998</v>
      </c>
      <c r="F3750">
        <v>105.9</v>
      </c>
      <c r="G3750">
        <v>-0.23920533192167701</v>
      </c>
      <c r="H3750">
        <v>-7.8994375392118297</v>
      </c>
      <c r="I3750">
        <v>-39.1763599075624</v>
      </c>
      <c r="J3750">
        <v>0.11890965848478099</v>
      </c>
      <c r="K3750">
        <v>116.16268042426699</v>
      </c>
      <c r="L3750">
        <v>111.34796312636701</v>
      </c>
      <c r="M3750">
        <v>30.351418696477001</v>
      </c>
      <c r="N3750">
        <v>0.94977678571428503</v>
      </c>
      <c r="O3750">
        <v>57.412653446647703</v>
      </c>
      <c r="P3750">
        <v>30.740740740740701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Row],[Ticker]],[1]!Table2[[Symbol]:[Industry]],2,FALSE),"-")</f>
        <v>-</v>
      </c>
      <c r="D3751" t="s">
        <v>413</v>
      </c>
      <c r="E3751">
        <v>30.142800000000001</v>
      </c>
      <c r="F3751">
        <v>55.82</v>
      </c>
      <c r="G3751">
        <v>91.311198455324202</v>
      </c>
      <c r="H3751">
        <v>-5.7863394513603099</v>
      </c>
      <c r="I3751">
        <v>39.055053828466903</v>
      </c>
      <c r="J3751">
        <v>1.0124097599201201</v>
      </c>
      <c r="K3751">
        <v>56.6681370145606</v>
      </c>
      <c r="L3751">
        <v>45.671568171478498</v>
      </c>
      <c r="M3751">
        <v>36.547436548589403</v>
      </c>
      <c r="N3751">
        <v>0.26780916753244</v>
      </c>
      <c r="O3751">
        <v>52.310999641705401</v>
      </c>
      <c r="P3751">
        <v>171.762414800389</v>
      </c>
      <c r="Q3751">
        <v>0.21138585574124599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Row],[Ticker]],[1]!Table2[[Symbol]:[Industry]],2,FALSE),"-")</f>
        <v>-</v>
      </c>
      <c r="E3752">
        <v>30.136288</v>
      </c>
      <c r="F3752">
        <v>22.12</v>
      </c>
      <c r="G3752">
        <v>-26.310633903350201</v>
      </c>
      <c r="H3752">
        <v>-3.4323875613259398</v>
      </c>
      <c r="I3752">
        <v>32.620424658353897</v>
      </c>
      <c r="K3752">
        <v>19.375004189490902</v>
      </c>
      <c r="M3752">
        <v>100</v>
      </c>
      <c r="N3752">
        <v>17.4166666666666</v>
      </c>
      <c r="O3752">
        <v>0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Row],[Ticker]],[1]!Table2[[Symbol]:[Industry]],2,FALSE),"-")</f>
        <v>-</v>
      </c>
      <c r="E3753">
        <v>30.095695800000001</v>
      </c>
      <c r="F3753">
        <v>9.7200000000000006</v>
      </c>
      <c r="G3753">
        <v>-29.207736800453102</v>
      </c>
      <c r="H3753">
        <v>-30.461484039120698</v>
      </c>
      <c r="I3753">
        <v>-7.3241181145074101</v>
      </c>
      <c r="J3753">
        <v>-10.1249704541985</v>
      </c>
      <c r="K3753">
        <v>10.899456237222701</v>
      </c>
      <c r="L3753">
        <v>9.3998653994025894</v>
      </c>
      <c r="M3753">
        <v>14.104237785288101</v>
      </c>
      <c r="N3753">
        <v>0.60259219713241097</v>
      </c>
      <c r="O3753">
        <v>39.814814814814802</v>
      </c>
      <c r="P3753">
        <v>57.792207792207797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Row],[Ticker]],[1]!Table2[[Symbol]:[Industry]],2,FALSE),"-")</f>
        <v>-</v>
      </c>
      <c r="D3754" t="s">
        <v>1152</v>
      </c>
      <c r="E3754">
        <v>30.016877560000001</v>
      </c>
      <c r="F3754">
        <v>7.31</v>
      </c>
      <c r="G3754">
        <v>-89.942474699370095</v>
      </c>
      <c r="H3754">
        <v>-31.469770738895999</v>
      </c>
      <c r="I3754">
        <v>-79.953640576331793</v>
      </c>
      <c r="J3754">
        <v>-6.5500912271453604</v>
      </c>
      <c r="K3754">
        <v>11.6598602454167</v>
      </c>
      <c r="L3754">
        <v>17.011711886772101</v>
      </c>
      <c r="M3754">
        <v>11.7449497606026</v>
      </c>
      <c r="N3754">
        <v>0.718650019092822</v>
      </c>
      <c r="O3754">
        <v>247.469220246238</v>
      </c>
      <c r="P3754">
        <v>0</v>
      </c>
      <c r="Q3754">
        <v>6.8760355555331998E-2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Row],[Ticker]],[1]!Table2[[Symbol]:[Industry]],2,FALSE),"-")</f>
        <v>-</v>
      </c>
      <c r="E3755">
        <v>30.007792500000001</v>
      </c>
      <c r="F3755">
        <v>525</v>
      </c>
      <c r="G3755">
        <v>30.546252860916201</v>
      </c>
      <c r="H3755">
        <v>-23.409660288598602</v>
      </c>
      <c r="I3755">
        <v>-42.422459417610497</v>
      </c>
      <c r="J3755">
        <v>-6.6959360262647802</v>
      </c>
      <c r="K3755">
        <v>632.90528299066102</v>
      </c>
      <c r="L3755">
        <v>716.15542992211795</v>
      </c>
      <c r="M3755">
        <v>22.878916699892599</v>
      </c>
      <c r="N3755">
        <v>0.71911444599784002</v>
      </c>
      <c r="O3755">
        <v>140.771428571428</v>
      </c>
      <c r="P3755">
        <v>65.4585565710683</v>
      </c>
      <c r="Q3755">
        <v>7.4383671337466997E-2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Row],[Ticker]],[1]!Table2[[Symbol]:[Industry]],2,FALSE),"-")</f>
        <v>-</v>
      </c>
      <c r="D3756" t="s">
        <v>1538</v>
      </c>
      <c r="E3756">
        <v>29.950883999999999</v>
      </c>
      <c r="F3756">
        <v>95.3</v>
      </c>
      <c r="G3756">
        <v>-73.585875950376504</v>
      </c>
      <c r="H3756">
        <v>-27.0965096987305</v>
      </c>
      <c r="I3756">
        <v>-62.121484055339003</v>
      </c>
      <c r="J3756">
        <v>-3.1923641500898201</v>
      </c>
      <c r="K3756">
        <v>145.31634631765101</v>
      </c>
      <c r="M3756">
        <v>20.757586509761499</v>
      </c>
      <c r="N3756">
        <v>0.52628582273676205</v>
      </c>
      <c r="O3756">
        <v>202.41343126967399</v>
      </c>
      <c r="P3756">
        <v>0.68674062334916897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Row],[Ticker]],[1]!Table2[[Symbol]:[Industry]],2,FALSE),"-")</f>
        <v>-</v>
      </c>
      <c r="E3757">
        <v>29.861564999999999</v>
      </c>
      <c r="F3757">
        <v>34.549999999999997</v>
      </c>
      <c r="G3757">
        <v>57.368260301859699</v>
      </c>
      <c r="H3757">
        <v>0.212056883118489</v>
      </c>
      <c r="I3757">
        <v>-16.748570230913501</v>
      </c>
      <c r="J3757">
        <v>-3.5280761415992901</v>
      </c>
      <c r="K3757">
        <v>33.834302900356498</v>
      </c>
      <c r="L3757">
        <v>32.0601476272154</v>
      </c>
      <c r="M3757">
        <v>53.949070676728802</v>
      </c>
      <c r="N3757">
        <v>0.85999299964998199</v>
      </c>
      <c r="O3757">
        <v>24.2547033285094</v>
      </c>
      <c r="P3757">
        <v>115.802623360399</v>
      </c>
      <c r="Q3757">
        <v>2.2255515647385999E-2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Row],[Ticker]],[1]!Table2[[Symbol]:[Industry]],2,FALSE),"-")</f>
        <v>-</v>
      </c>
      <c r="D3758" t="s">
        <v>68</v>
      </c>
      <c r="E3758">
        <v>29.835000000000001</v>
      </c>
      <c r="F3758">
        <v>1.17</v>
      </c>
      <c r="G3758">
        <v>59.403651810935401</v>
      </c>
      <c r="H3758">
        <v>-28.1159318651234</v>
      </c>
      <c r="I3758">
        <v>-23.4399920083127</v>
      </c>
      <c r="J3758">
        <v>-5.4542976605140403</v>
      </c>
      <c r="K3758">
        <v>1.26027584513553</v>
      </c>
      <c r="L3758">
        <v>1.1526090759607299</v>
      </c>
      <c r="M3758">
        <v>32.342007769275703</v>
      </c>
      <c r="N3758">
        <v>0.90383454437168098</v>
      </c>
      <c r="O3758">
        <v>79.487179487179503</v>
      </c>
      <c r="P3758">
        <v>85.714285714285694</v>
      </c>
      <c r="Q3758">
        <v>5.9094412510291003E-2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Row],[Ticker]],[1]!Table2[[Symbol]:[Industry]],2,FALSE),"-")</f>
        <v>-</v>
      </c>
      <c r="D3759" t="s">
        <v>686</v>
      </c>
      <c r="E3759">
        <v>29.7</v>
      </c>
      <c r="F3759">
        <v>4.95</v>
      </c>
      <c r="G3759">
        <v>-64.163741247982998</v>
      </c>
      <c r="H3759">
        <v>-8.1942923232306999</v>
      </c>
      <c r="I3759">
        <v>-46.286685221609098</v>
      </c>
      <c r="J3759">
        <v>4.7223612367408102E-2</v>
      </c>
      <c r="K3759">
        <v>5.2556964046919896</v>
      </c>
      <c r="L3759">
        <v>6.4837298571461703</v>
      </c>
      <c r="M3759">
        <v>45.153232765578103</v>
      </c>
      <c r="N3759">
        <v>1.0686047713642299</v>
      </c>
      <c r="O3759">
        <v>141.01010101009999</v>
      </c>
      <c r="P3759">
        <v>13.013698630136901</v>
      </c>
      <c r="Q3759">
        <v>4.8268674235551999E-2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Row],[Ticker]],[1]!Table2[[Symbol]:[Industry]],2,FALSE),"-")</f>
        <v>-</v>
      </c>
      <c r="D3760" t="s">
        <v>413</v>
      </c>
      <c r="E3760">
        <v>29.7</v>
      </c>
      <c r="F3760">
        <v>29.7</v>
      </c>
      <c r="G3760">
        <v>-5.8726776989706897</v>
      </c>
      <c r="H3760">
        <v>-11.1430157244697</v>
      </c>
      <c r="I3760">
        <v>-39.732433207098701</v>
      </c>
      <c r="J3760">
        <v>-6.2270329420464101</v>
      </c>
      <c r="K3760">
        <v>31.9065300893227</v>
      </c>
      <c r="L3760">
        <v>29.071448502540498</v>
      </c>
      <c r="M3760">
        <v>34.438020199742098</v>
      </c>
      <c r="N3760">
        <v>1.0150322638081499</v>
      </c>
      <c r="O3760">
        <v>39.764309764309701</v>
      </c>
      <c r="P3760">
        <v>61.413043478260803</v>
      </c>
      <c r="Q3760">
        <v>5.0358657150960003E-2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Row],[Ticker]],[1]!Table2[[Symbol]:[Industry]],2,FALSE),"-")</f>
        <v>-</v>
      </c>
      <c r="D3761" t="s">
        <v>513</v>
      </c>
      <c r="E3761">
        <v>29.661935</v>
      </c>
      <c r="F3761">
        <v>53.11</v>
      </c>
      <c r="G3761">
        <v>4.5021739784231301</v>
      </c>
      <c r="H3761">
        <v>-12.866687597129699</v>
      </c>
      <c r="I3761">
        <v>-14.3542836355596</v>
      </c>
      <c r="J3761">
        <v>-0.165153401584549</v>
      </c>
      <c r="K3761">
        <v>53.450123936755602</v>
      </c>
      <c r="L3761">
        <v>54.283394608158702</v>
      </c>
      <c r="M3761">
        <v>66.147774047256107</v>
      </c>
      <c r="N3761">
        <v>4.2758526416512801</v>
      </c>
      <c r="O3761">
        <v>63.773300696667299</v>
      </c>
      <c r="P3761">
        <v>37.769130998702899</v>
      </c>
      <c r="Q3761">
        <v>3.7493357130389003E-2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Row],[Ticker]],[1]!Table2[[Symbol]:[Industry]],2,FALSE),"-")</f>
        <v>-</v>
      </c>
      <c r="D3762" t="s">
        <v>133</v>
      </c>
      <c r="E3762">
        <v>29.646831200000001</v>
      </c>
      <c r="F3762">
        <v>91.28</v>
      </c>
      <c r="G3762">
        <v>33.8297169738427</v>
      </c>
      <c r="H3762">
        <v>16.304454543937201</v>
      </c>
      <c r="I3762">
        <v>17.654846683805101</v>
      </c>
      <c r="J3762">
        <v>-4.6569762560640697</v>
      </c>
      <c r="K3762">
        <v>79.124408594520702</v>
      </c>
      <c r="L3762">
        <v>67.227835875530005</v>
      </c>
      <c r="M3762">
        <v>60.570986902620902</v>
      </c>
      <c r="N3762">
        <v>2.4806873090949901</v>
      </c>
      <c r="O3762">
        <v>21.538124452234801</v>
      </c>
      <c r="P3762">
        <v>121.070477113102</v>
      </c>
      <c r="Q3762">
        <v>3.1697508833565001E-2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Row],[Ticker]],[1]!Table2[[Symbol]:[Industry]],2,FALSE),"-")</f>
        <v>-</v>
      </c>
      <c r="D3763" t="s">
        <v>732</v>
      </c>
      <c r="E3763">
        <v>29.575091889999999</v>
      </c>
      <c r="F3763">
        <v>42.64</v>
      </c>
      <c r="G3763">
        <v>11.996210079782999</v>
      </c>
      <c r="H3763">
        <v>9.7199021085355994</v>
      </c>
      <c r="I3763">
        <v>-2.60617883379313</v>
      </c>
      <c r="J3763">
        <v>-1.03587618517811</v>
      </c>
      <c r="K3763">
        <v>38.874352493493298</v>
      </c>
      <c r="L3763">
        <v>36.278602565705199</v>
      </c>
      <c r="M3763">
        <v>56.725246441840902</v>
      </c>
      <c r="N3763">
        <v>0.56091604675846396</v>
      </c>
      <c r="O3763">
        <v>3.18949343339587</v>
      </c>
      <c r="P3763">
        <v>60.1201652271873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Row],[Ticker]],[1]!Table2[[Symbol]:[Industry]],2,FALSE),"-")</f>
        <v>-</v>
      </c>
      <c r="E3764">
        <v>29.532802499999999</v>
      </c>
      <c r="F3764">
        <v>47</v>
      </c>
      <c r="G3764">
        <v>300.96209336937699</v>
      </c>
      <c r="H3764">
        <v>-5.1117768743030503</v>
      </c>
      <c r="I3764">
        <v>74.212486873424993</v>
      </c>
      <c r="J3764">
        <v>1.14482335132881</v>
      </c>
      <c r="K3764">
        <v>42.779955543345999</v>
      </c>
      <c r="L3764">
        <v>34.892815954988698</v>
      </c>
      <c r="M3764">
        <v>72.151309261943794</v>
      </c>
      <c r="N3764">
        <v>0.78426612332191703</v>
      </c>
      <c r="O3764">
        <v>20.361702127659498</v>
      </c>
      <c r="P3764">
        <v>327.27272727272702</v>
      </c>
      <c r="Q3764">
        <v>9.7842213146042994E-2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Row],[Ticker]],[1]!Table2[[Symbol]:[Industry]],2,FALSE),"-")</f>
        <v>-</v>
      </c>
      <c r="D3765" t="s">
        <v>413</v>
      </c>
      <c r="E3765">
        <v>29.526</v>
      </c>
      <c r="F3765">
        <v>0.37</v>
      </c>
      <c r="G3765">
        <v>-44.088411681128001</v>
      </c>
      <c r="H3765">
        <v>-0.57524470418308604</v>
      </c>
      <c r="I3765">
        <v>-36.122837752993497</v>
      </c>
      <c r="J3765">
        <v>-2.20226514018883</v>
      </c>
      <c r="K3765">
        <v>0.36470106122866702</v>
      </c>
      <c r="L3765">
        <v>0.38425938377305802</v>
      </c>
      <c r="M3765">
        <v>56.071843800566597</v>
      </c>
      <c r="N3765">
        <v>0.87073359405617301</v>
      </c>
      <c r="O3765">
        <v>54.054054054053999</v>
      </c>
      <c r="P3765">
        <v>19.354838709677399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Row],[Ticker]],[1]!Table2[[Symbol]:[Industry]],2,FALSE),"-")</f>
        <v>-</v>
      </c>
      <c r="D3766" t="s">
        <v>198</v>
      </c>
      <c r="E3766">
        <v>29.447219944</v>
      </c>
      <c r="F3766">
        <v>16.63</v>
      </c>
      <c r="G3766">
        <v>-9.6088795173853505</v>
      </c>
      <c r="H3766">
        <v>-2.3482038878565499</v>
      </c>
      <c r="I3766">
        <v>-13.1958752601464</v>
      </c>
      <c r="J3766">
        <v>4.1735737859856501</v>
      </c>
      <c r="K3766">
        <v>15.7969478584131</v>
      </c>
      <c r="L3766">
        <v>15.9942918568288</v>
      </c>
      <c r="M3766">
        <v>69.098445901356797</v>
      </c>
      <c r="N3766">
        <v>1.9090909090909001</v>
      </c>
      <c r="O3766">
        <v>60.8538785327721</v>
      </c>
      <c r="P3766">
        <v>38.698915763135901</v>
      </c>
      <c r="Q3766">
        <v>3.089474500976E-2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Row],[Ticker]],[1]!Table2[[Symbol]:[Industry]],2,FALSE),"-")</f>
        <v>-</v>
      </c>
      <c r="D3767" t="s">
        <v>1685</v>
      </c>
      <c r="E3767">
        <v>29.397508999999999</v>
      </c>
      <c r="F3767">
        <v>29.66</v>
      </c>
      <c r="G3767">
        <v>33.927075442948997</v>
      </c>
      <c r="H3767">
        <v>-19.0025629999224</v>
      </c>
      <c r="I3767">
        <v>-11.3931551579465</v>
      </c>
      <c r="J3767">
        <v>-17.072359114760399</v>
      </c>
      <c r="K3767">
        <v>32.032302981023498</v>
      </c>
      <c r="L3767">
        <v>28.0972473386981</v>
      </c>
      <c r="M3767">
        <v>28.702782309203801</v>
      </c>
      <c r="N3767">
        <v>0.165467143982237</v>
      </c>
      <c r="O3767">
        <v>34.794335805799001</v>
      </c>
      <c r="P3767">
        <v>69.485714285714195</v>
      </c>
      <c r="Q3767">
        <v>0.120303506528096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Row],[Ticker]],[1]!Table2[[Symbol]:[Industry]],2,FALSE),"-")</f>
        <v>-</v>
      </c>
      <c r="D3768" t="s">
        <v>133</v>
      </c>
      <c r="E3768">
        <v>29.387304017999998</v>
      </c>
      <c r="F3768">
        <v>57.02</v>
      </c>
      <c r="G3768">
        <v>36.603651810935403</v>
      </c>
      <c r="H3768">
        <v>-14.4304803776005</v>
      </c>
      <c r="I3768">
        <v>-18.087375556590299</v>
      </c>
      <c r="J3768">
        <v>0.55002843779281496</v>
      </c>
      <c r="K3768">
        <v>57.078377715732302</v>
      </c>
      <c r="L3768">
        <v>51.741382700699397</v>
      </c>
      <c r="M3768">
        <v>48.127140501068801</v>
      </c>
      <c r="N3768">
        <v>0.34293983778262099</v>
      </c>
      <c r="O3768">
        <v>34.6895826025955</v>
      </c>
      <c r="P3768">
        <v>73.788479122218803</v>
      </c>
      <c r="Q3768">
        <v>4.2806813890140002E-2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Row],[Ticker]],[1]!Table2[[Symbol]:[Industry]],2,FALSE),"-")</f>
        <v>-</v>
      </c>
      <c r="D3769" t="s">
        <v>95</v>
      </c>
      <c r="E3769">
        <v>29.302442360000001</v>
      </c>
      <c r="F3769">
        <v>82.1</v>
      </c>
      <c r="G3769">
        <v>290.652291439463</v>
      </c>
      <c r="H3769">
        <v>-7.7558929802747896</v>
      </c>
      <c r="I3769">
        <v>227.23709132502</v>
      </c>
      <c r="J3769">
        <v>-5.6026651872531898</v>
      </c>
      <c r="K3769">
        <v>80.291570204119793</v>
      </c>
      <c r="L3769">
        <v>51.899800459801298</v>
      </c>
      <c r="M3769">
        <v>31.6214391814643</v>
      </c>
      <c r="N3769">
        <v>0.51821589501410603</v>
      </c>
      <c r="O3769">
        <v>25.334957369062099</v>
      </c>
      <c r="P3769">
        <v>382.941176470588</v>
      </c>
      <c r="Q3769">
        <v>0.182900649877484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Row],[Ticker]],[1]!Table2[[Symbol]:[Industry]],2,FALSE),"-")</f>
        <v>-</v>
      </c>
      <c r="D3770" t="s">
        <v>732</v>
      </c>
      <c r="E3770">
        <v>29.289530723999999</v>
      </c>
      <c r="F3770">
        <v>18.329999999999998</v>
      </c>
      <c r="G3770">
        <v>33.944655482906001</v>
      </c>
      <c r="H3770">
        <v>1.2227848524671701</v>
      </c>
      <c r="I3770">
        <v>13.192316248183401</v>
      </c>
      <c r="J3770">
        <v>1.55841862049492</v>
      </c>
      <c r="K3770">
        <v>17.164429452007099</v>
      </c>
      <c r="L3770">
        <v>15.110547404801499</v>
      </c>
      <c r="M3770">
        <v>37.603805705755697</v>
      </c>
      <c r="N3770">
        <v>1.2174519762562099</v>
      </c>
      <c r="O3770">
        <v>4.7463175122749597</v>
      </c>
      <c r="P3770">
        <v>64.276752106112099</v>
      </c>
      <c r="Q3770">
        <v>3.3034621500889999E-3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Row],[Ticker]],[1]!Table2[[Symbol]:[Industry]],2,FALSE),"-")</f>
        <v>-</v>
      </c>
      <c r="D3771" t="s">
        <v>133</v>
      </c>
      <c r="E3771">
        <v>29.260418000000001</v>
      </c>
      <c r="F3771">
        <v>20.9</v>
      </c>
      <c r="G3771">
        <v>-19.131146723863001</v>
      </c>
      <c r="H3771">
        <v>13.9174159198643</v>
      </c>
      <c r="I3771">
        <v>-32.853303601094197</v>
      </c>
      <c r="J3771">
        <v>-17.4839838268528</v>
      </c>
      <c r="K3771">
        <v>20.586431338298599</v>
      </c>
      <c r="L3771">
        <v>20.2657348173095</v>
      </c>
      <c r="M3771">
        <v>47.700860343273803</v>
      </c>
      <c r="N3771">
        <v>1.6981738785232201</v>
      </c>
      <c r="O3771">
        <v>37.9425837320574</v>
      </c>
      <c r="P3771">
        <v>51.449275362318801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Row],[Ticker]],[1]!Table2[[Symbol]:[Industry]],2,FALSE),"-")</f>
        <v>-</v>
      </c>
      <c r="E3772">
        <v>29.208776799999999</v>
      </c>
      <c r="F3772">
        <v>97.22</v>
      </c>
      <c r="G3772">
        <v>112.324614010248</v>
      </c>
      <c r="H3772">
        <v>46.620554504927199</v>
      </c>
      <c r="I3772">
        <v>124.49398448110099</v>
      </c>
      <c r="J3772">
        <v>-9.9489404866037798</v>
      </c>
      <c r="K3772">
        <v>76.894719281708106</v>
      </c>
      <c r="L3772">
        <v>53.352385538957499</v>
      </c>
      <c r="M3772">
        <v>41.859716577898404</v>
      </c>
      <c r="N3772">
        <v>1.8349211365262801</v>
      </c>
      <c r="O3772">
        <v>17.352396626208598</v>
      </c>
      <c r="P3772">
        <v>163.82632293079999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Row],[Ticker]],[1]!Table2[[Symbol]:[Industry]],2,FALSE),"-")</f>
        <v>-</v>
      </c>
      <c r="D3773" t="s">
        <v>231</v>
      </c>
      <c r="E3773">
        <v>29.172000000000001</v>
      </c>
      <c r="F3773">
        <v>72.930000000000007</v>
      </c>
      <c r="G3773">
        <v>134.153651810935</v>
      </c>
      <c r="H3773">
        <v>5.0480122512618903</v>
      </c>
      <c r="I3773">
        <v>111.50385110155599</v>
      </c>
      <c r="J3773">
        <v>12.4181969060157</v>
      </c>
      <c r="K3773">
        <v>61.895925908450401</v>
      </c>
      <c r="L3773">
        <v>49.665293583380603</v>
      </c>
      <c r="M3773">
        <v>85.777773767192997</v>
      </c>
      <c r="N3773">
        <v>0.37589498806682498</v>
      </c>
      <c r="O3773">
        <v>18.0584121760592</v>
      </c>
      <c r="P3773">
        <v>174.172932330827</v>
      </c>
      <c r="Q3773">
        <v>3.3442615733347003E-2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Row],[Ticker]],[1]!Table2[[Symbol]:[Industry]],2,FALSE),"-")</f>
        <v>-</v>
      </c>
      <c r="D3774" t="s">
        <v>628</v>
      </c>
      <c r="E3774">
        <v>29.131378347999998</v>
      </c>
      <c r="F3774">
        <v>4.12</v>
      </c>
      <c r="G3774">
        <v>-78.123499400426198</v>
      </c>
      <c r="H3774">
        <v>4.5676124386740398</v>
      </c>
      <c r="I3774">
        <v>-6.4251893767337798</v>
      </c>
      <c r="J3774">
        <v>3.2664848598111602</v>
      </c>
      <c r="K3774">
        <v>3.7228852206609599</v>
      </c>
      <c r="L3774">
        <v>4.0693070229336596</v>
      </c>
      <c r="M3774">
        <v>76.323198352033103</v>
      </c>
      <c r="N3774">
        <v>1.3384004715533899</v>
      </c>
      <c r="O3774">
        <v>118.44660194174701</v>
      </c>
      <c r="P3774">
        <v>39.661016949152497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Row],[Ticker]],[1]!Table2[[Symbol]:[Industry]],2,FALSE),"-")</f>
        <v>-</v>
      </c>
      <c r="D3775" t="s">
        <v>388</v>
      </c>
      <c r="E3775">
        <v>29.036324624999999</v>
      </c>
      <c r="F3775">
        <v>39.549999999999997</v>
      </c>
      <c r="G3775">
        <v>-51.405330873047198</v>
      </c>
      <c r="H3775">
        <v>12.244933595447201</v>
      </c>
      <c r="I3775">
        <v>10.5103348538108</v>
      </c>
      <c r="J3775">
        <v>9.2346850064387205</v>
      </c>
      <c r="K3775">
        <v>34.796482055769502</v>
      </c>
      <c r="L3775">
        <v>37.993283048474403</v>
      </c>
      <c r="M3775">
        <v>67.531410752750801</v>
      </c>
      <c r="N3775">
        <v>1.74668342410277</v>
      </c>
      <c r="O3775">
        <v>36.0303413400758</v>
      </c>
      <c r="P3775">
        <v>38.045375218149999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Row],[Ticker]],[1]!Table2[[Symbol]:[Industry]],2,FALSE),"-")</f>
        <v>-</v>
      </c>
      <c r="E3776">
        <v>29.012881499999999</v>
      </c>
      <c r="F3776">
        <v>92.1</v>
      </c>
      <c r="G3776">
        <v>32.4824695449256</v>
      </c>
      <c r="H3776">
        <v>-17.907233104132601</v>
      </c>
      <c r="I3776">
        <v>-42.949286504799801</v>
      </c>
      <c r="J3776">
        <v>-12.1883310946709</v>
      </c>
      <c r="K3776">
        <v>112.544286565047</v>
      </c>
      <c r="L3776">
        <v>113.38793937319301</v>
      </c>
      <c r="M3776">
        <v>20.4951305040527</v>
      </c>
      <c r="N3776">
        <v>1.4560862865947599</v>
      </c>
      <c r="O3776">
        <v>116.61237785016201</v>
      </c>
      <c r="P3776">
        <v>104.21286031042099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Row],[Ticker]],[1]!Table2[[Symbol]:[Industry]],2,FALSE),"-")</f>
        <v>-</v>
      </c>
      <c r="D3777" t="s">
        <v>413</v>
      </c>
      <c r="E3777">
        <v>29</v>
      </c>
      <c r="F3777">
        <v>2.9</v>
      </c>
      <c r="G3777">
        <v>-13.029383903350199</v>
      </c>
      <c r="H3777">
        <v>0.853326724388344</v>
      </c>
      <c r="I3777">
        <v>-61.340706952962101</v>
      </c>
      <c r="J3777">
        <v>-1.85862252850499</v>
      </c>
      <c r="K3777">
        <v>2.9321376810873301</v>
      </c>
      <c r="L3777">
        <v>2.8244376248628198</v>
      </c>
      <c r="M3777">
        <v>39.5723482988776</v>
      </c>
      <c r="N3777">
        <v>1.1198112541580301</v>
      </c>
      <c r="O3777">
        <v>96.2068965517241</v>
      </c>
      <c r="P3777">
        <v>44.999999999999901</v>
      </c>
      <c r="Q3777">
        <v>5.9038618817022E-2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Row],[Ticker]],[1]!Table2[[Symbol]:[Industry]],2,FALSE),"-")</f>
        <v>-</v>
      </c>
      <c r="E3778">
        <v>28.998850000000001</v>
      </c>
      <c r="F3778">
        <v>17.21</v>
      </c>
      <c r="G3778">
        <v>-69.110899331352897</v>
      </c>
      <c r="H3778">
        <v>-4.57589813879878</v>
      </c>
      <c r="I3778">
        <v>-28.363829948011201</v>
      </c>
      <c r="J3778">
        <v>-4.7938144359634798</v>
      </c>
      <c r="K3778">
        <v>17.7562794978477</v>
      </c>
      <c r="L3778">
        <v>20.920516166805498</v>
      </c>
      <c r="M3778">
        <v>35.427939339448301</v>
      </c>
      <c r="N3778">
        <v>1.0084015466819201</v>
      </c>
      <c r="O3778">
        <v>92.678675188843599</v>
      </c>
      <c r="P3778">
        <v>18.689655172413701</v>
      </c>
      <c r="Q3778">
        <v>-4.4792160300510002E-3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Row],[Ticker]],[1]!Table2[[Symbol]:[Industry]],2,FALSE),"-")</f>
        <v>-</v>
      </c>
      <c r="D3779" t="s">
        <v>924</v>
      </c>
      <c r="E3779">
        <v>28.994247959999999</v>
      </c>
      <c r="F3779">
        <v>21.4</v>
      </c>
      <c r="G3779">
        <v>-17.6811922789847</v>
      </c>
      <c r="H3779">
        <v>-5.89323767318277</v>
      </c>
      <c r="I3779">
        <v>-48.592372039272398</v>
      </c>
      <c r="J3779">
        <v>4.8178624984954999</v>
      </c>
      <c r="K3779">
        <v>21.8630160388851</v>
      </c>
      <c r="L3779">
        <v>22.066098621669902</v>
      </c>
      <c r="M3779">
        <v>43.990868602551302</v>
      </c>
      <c r="N3779">
        <v>0.16557357260473499</v>
      </c>
      <c r="O3779">
        <v>63.317757009345797</v>
      </c>
      <c r="P3779">
        <v>20.224719101123501</v>
      </c>
      <c r="Q3779">
        <v>3.6406486627955002E-2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Row],[Ticker]],[1]!Table2[[Symbol]:[Industry]],2,FALSE),"-")</f>
        <v>-</v>
      </c>
      <c r="D3780" t="s">
        <v>303</v>
      </c>
      <c r="E3780">
        <v>28.9530672</v>
      </c>
      <c r="F3780">
        <v>17.829999999999998</v>
      </c>
      <c r="G3780">
        <v>31.896996975088001</v>
      </c>
      <c r="H3780">
        <v>-3.4323875613259398</v>
      </c>
      <c r="I3780">
        <v>-16.717458298901601</v>
      </c>
      <c r="J3780">
        <v>2.9379217756989999</v>
      </c>
      <c r="K3780">
        <v>17.7951035235725</v>
      </c>
      <c r="L3780">
        <v>16.603308964538201</v>
      </c>
      <c r="M3780">
        <v>51.298553069805301</v>
      </c>
      <c r="N3780">
        <v>0.96698326081153196</v>
      </c>
      <c r="O3780">
        <v>16.881660123387501</v>
      </c>
      <c r="P3780">
        <v>76.3600395647873</v>
      </c>
      <c r="Q3780">
        <v>8.3610358286552E-2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Row],[Ticker]],[1]!Table2[[Symbol]:[Industry]],2,FALSE),"-")</f>
        <v>-</v>
      </c>
      <c r="D3781" t="s">
        <v>513</v>
      </c>
      <c r="E3781">
        <v>28.916014000000001</v>
      </c>
      <c r="F3781">
        <v>94.76</v>
      </c>
      <c r="G3781">
        <v>48.846482547666398</v>
      </c>
      <c r="H3781">
        <v>1.6113991585499099</v>
      </c>
      <c r="I3781">
        <v>-9.1462977807611399</v>
      </c>
      <c r="J3781">
        <v>-2.20226514018883</v>
      </c>
      <c r="K3781">
        <v>85.8929053403334</v>
      </c>
      <c r="L3781">
        <v>74.327860534761598</v>
      </c>
      <c r="M3781">
        <v>22.496353394328299</v>
      </c>
      <c r="N3781">
        <v>0.101206831528473</v>
      </c>
      <c r="O3781">
        <v>19.333051920641601</v>
      </c>
      <c r="Q3781">
        <v>0.122233220518254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Row],[Ticker]],[1]!Table2[[Symbol]:[Industry]],2,FALSE),"-")</f>
        <v>-</v>
      </c>
      <c r="E3782">
        <v>28.864684887999999</v>
      </c>
      <c r="F3782">
        <v>13.52</v>
      </c>
      <c r="G3782">
        <v>50.421392240440497</v>
      </c>
      <c r="H3782">
        <v>24.179552737181499</v>
      </c>
      <c r="I3782">
        <v>30.373951332181299</v>
      </c>
      <c r="J3782">
        <v>7.1502528454226697</v>
      </c>
      <c r="K3782">
        <v>10.715996041813</v>
      </c>
      <c r="L3782">
        <v>9.2968614172017592</v>
      </c>
      <c r="M3782">
        <v>79.734648186015406</v>
      </c>
      <c r="N3782">
        <v>2.0136524253132002</v>
      </c>
      <c r="O3782">
        <v>5.9171597633136104</v>
      </c>
      <c r="P3782">
        <v>97.372262773722596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Row],[Ticker]],[1]!Table2[[Symbol]:[Industry]],2,FALSE),"-")</f>
        <v>-</v>
      </c>
      <c r="D3783" t="s">
        <v>628</v>
      </c>
      <c r="E3783">
        <v>28.850359999999998</v>
      </c>
      <c r="F3783">
        <v>23.8</v>
      </c>
      <c r="G3783">
        <v>-10.2130729277404</v>
      </c>
      <c r="H3783">
        <v>-4.9224537864915003</v>
      </c>
      <c r="I3783">
        <v>-17.185183329609401</v>
      </c>
      <c r="J3783">
        <v>3.1074693730854901</v>
      </c>
      <c r="K3783">
        <v>22.262245838779702</v>
      </c>
      <c r="L3783">
        <v>23.814574693810901</v>
      </c>
      <c r="M3783">
        <v>69.162796838774497</v>
      </c>
      <c r="N3783">
        <v>0.96497804687958799</v>
      </c>
      <c r="O3783">
        <v>79.243697478991507</v>
      </c>
      <c r="P3783">
        <v>44.1550575408843</v>
      </c>
      <c r="Q3783">
        <v>-6.2470405773404999E-2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Row],[Ticker]],[1]!Table2[[Symbol]:[Industry]],2,FALSE),"-")</f>
        <v>-</v>
      </c>
      <c r="E3784">
        <v>28.83155726</v>
      </c>
      <c r="F3784">
        <v>2.2000000000000002</v>
      </c>
      <c r="G3784">
        <v>-13.490121082837399</v>
      </c>
      <c r="H3784">
        <v>27.817612438674001</v>
      </c>
      <c r="I3784">
        <v>7.3759802139094903</v>
      </c>
      <c r="J3784">
        <v>14.464401526477801</v>
      </c>
      <c r="K3784">
        <v>1.74712675234065</v>
      </c>
      <c r="L3784">
        <v>1.9349428221846601</v>
      </c>
      <c r="M3784">
        <v>74.005909394375195</v>
      </c>
      <c r="N3784">
        <v>3.3899167123543799</v>
      </c>
      <c r="O3784">
        <v>32.272727272727202</v>
      </c>
      <c r="P3784">
        <v>83.3333333333333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Row],[Ticker]],[1]!Table2[[Symbol]:[Industry]],2,FALSE),"-")</f>
        <v>-</v>
      </c>
      <c r="D3785" t="s">
        <v>628</v>
      </c>
      <c r="E3785">
        <v>28.795722135999998</v>
      </c>
      <c r="F3785">
        <v>13.04</v>
      </c>
      <c r="G3785">
        <v>-23.227629950781001</v>
      </c>
      <c r="H3785">
        <v>12.6647347408323</v>
      </c>
      <c r="I3785">
        <v>-45.484539880653102</v>
      </c>
      <c r="J3785">
        <v>10.0586044250285</v>
      </c>
      <c r="K3785">
        <v>12.2516460497023</v>
      </c>
      <c r="L3785">
        <v>13.420313983683499</v>
      </c>
      <c r="M3785">
        <v>82.195370393193102</v>
      </c>
      <c r="N3785">
        <v>2.1650608096206998</v>
      </c>
      <c r="O3785">
        <v>72.546012269938601</v>
      </c>
      <c r="P3785">
        <v>30.399999999999899</v>
      </c>
      <c r="Q3785">
        <v>-3.4357291664689003E-2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Row],[Ticker]],[1]!Table2[[Symbol]:[Industry]],2,FALSE),"-")</f>
        <v>-</v>
      </c>
      <c r="E3786">
        <v>28.711200000000002</v>
      </c>
      <c r="F3786">
        <v>68.36</v>
      </c>
      <c r="G3786">
        <v>93.850396692462894</v>
      </c>
      <c r="H3786">
        <v>-13.850419274076501</v>
      </c>
      <c r="I3786">
        <v>-2.67033127644532</v>
      </c>
      <c r="J3786">
        <v>-7.9386137336802802</v>
      </c>
      <c r="K3786">
        <v>72.297988788072004</v>
      </c>
      <c r="L3786">
        <v>62.406992735314603</v>
      </c>
      <c r="M3786">
        <v>11.393965253900101</v>
      </c>
      <c r="N3786">
        <v>7.23382045929018E-2</v>
      </c>
      <c r="O3786">
        <v>37.083089526038599</v>
      </c>
      <c r="P3786">
        <v>135.72413793103399</v>
      </c>
      <c r="Q3786">
        <v>0.12018132445389799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Row],[Ticker]],[1]!Table2[[Symbol]:[Industry]],2,FALSE),"-")</f>
        <v>-</v>
      </c>
      <c r="D3787" t="s">
        <v>1124</v>
      </c>
      <c r="E3787">
        <v>28.671880000000002</v>
      </c>
      <c r="F3787">
        <v>70.97</v>
      </c>
      <c r="G3787">
        <v>16.7740435160045</v>
      </c>
      <c r="H3787">
        <v>8.3628880292252195</v>
      </c>
      <c r="I3787">
        <v>-5.6616266236973498</v>
      </c>
      <c r="J3787">
        <v>5.0333844066389402</v>
      </c>
      <c r="K3787">
        <v>66.346204936446597</v>
      </c>
      <c r="L3787">
        <v>60.989948938706902</v>
      </c>
      <c r="M3787">
        <v>60.486530865299699</v>
      </c>
      <c r="N3787">
        <v>0.52399823866138195</v>
      </c>
      <c r="O3787">
        <v>6.6506974778075296</v>
      </c>
      <c r="P3787">
        <v>52.100300042863203</v>
      </c>
      <c r="Q3787">
        <v>2.9259463726518001E-2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Row],[Ticker]],[1]!Table2[[Symbol]:[Industry]],2,FALSE),"-")</f>
        <v>-</v>
      </c>
      <c r="E3788">
        <v>28.584483200000001</v>
      </c>
      <c r="F3788">
        <v>72.8</v>
      </c>
      <c r="G3788">
        <v>42.991691678045001</v>
      </c>
      <c r="H3788">
        <v>-8.6491897293476097</v>
      </c>
      <c r="I3788">
        <v>1.41054496070674</v>
      </c>
      <c r="J3788">
        <v>-8.6862223594401602</v>
      </c>
      <c r="K3788">
        <v>67.169018081632998</v>
      </c>
      <c r="L3788">
        <v>56.803548667052702</v>
      </c>
      <c r="M3788">
        <v>63.191626009531703</v>
      </c>
      <c r="N3788">
        <v>0.68911381506745495</v>
      </c>
      <c r="O3788">
        <v>9.6153846153846203</v>
      </c>
      <c r="P3788">
        <v>120.60606060606</v>
      </c>
      <c r="Q3788">
        <v>0.111593678821891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Row],[Ticker]],[1]!Table2[[Symbol]:[Industry]],2,FALSE),"-")</f>
        <v>-</v>
      </c>
      <c r="E3789">
        <v>28.5505584</v>
      </c>
      <c r="F3789">
        <v>218.4</v>
      </c>
      <c r="G3789">
        <v>26.671822237000601</v>
      </c>
      <c r="H3789">
        <v>1.6130669841285901</v>
      </c>
      <c r="I3789">
        <v>4.7922132094358201</v>
      </c>
      <c r="J3789">
        <v>-2.3966076148163502</v>
      </c>
      <c r="K3789">
        <v>218.94429528404601</v>
      </c>
      <c r="L3789">
        <v>197.07586914690901</v>
      </c>
      <c r="M3789">
        <v>35.905938223531301</v>
      </c>
      <c r="N3789">
        <v>0.62116563506993605</v>
      </c>
      <c r="O3789">
        <v>14.3772893772893</v>
      </c>
      <c r="P3789">
        <v>54.893617021276597</v>
      </c>
      <c r="Q3789">
        <v>6.8765946646304005E-2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Row],[Ticker]],[1]!Table2[[Symbol]:[Industry]],2,FALSE),"-")</f>
        <v>-</v>
      </c>
      <c r="E3790">
        <v>28.5</v>
      </c>
      <c r="F3790">
        <v>19</v>
      </c>
      <c r="G3790">
        <v>56.3816737889574</v>
      </c>
      <c r="H3790">
        <v>10.3400675284944</v>
      </c>
      <c r="I3790">
        <v>-15.9908830072721</v>
      </c>
      <c r="J3790">
        <v>-4.7163749400862098</v>
      </c>
      <c r="K3790">
        <v>17.3960765421979</v>
      </c>
      <c r="L3790">
        <v>16.620710809309902</v>
      </c>
      <c r="M3790">
        <v>69.326171482099795</v>
      </c>
      <c r="N3790">
        <v>0.60158298031240698</v>
      </c>
      <c r="O3790">
        <v>50.736842105263101</v>
      </c>
      <c r="P3790">
        <v>96.078431372549005</v>
      </c>
      <c r="Q3790">
        <v>8.3176538941893002E-2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Row],[Ticker]],[1]!Table2[[Symbol]:[Industry]],2,FALSE),"-")</f>
        <v>-</v>
      </c>
      <c r="E3791">
        <v>28.463068</v>
      </c>
      <c r="F3791">
        <v>0.79</v>
      </c>
      <c r="G3791">
        <v>-0.91380850652485102</v>
      </c>
      <c r="H3791">
        <v>0.46371633477795299</v>
      </c>
      <c r="I3791">
        <v>14.6619547129987</v>
      </c>
      <c r="J3791">
        <v>-2.20226514018883</v>
      </c>
      <c r="K3791">
        <v>0.782772802440307</v>
      </c>
      <c r="L3791">
        <v>0.75303028440520803</v>
      </c>
      <c r="M3791">
        <v>39.840554646054997</v>
      </c>
      <c r="N3791">
        <v>0.81424997523223097</v>
      </c>
      <c r="O3791">
        <v>40.506329113923996</v>
      </c>
      <c r="P3791">
        <v>49.056603773584897</v>
      </c>
      <c r="Q3791">
        <v>6.7669646033979E-2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Row],[Ticker]],[1]!Table2[[Symbol]:[Industry]],2,FALSE),"-")</f>
        <v>-</v>
      </c>
      <c r="D3792" t="s">
        <v>1339</v>
      </c>
      <c r="E3792">
        <v>28.388294607999999</v>
      </c>
      <c r="F3792">
        <v>234.72</v>
      </c>
      <c r="G3792">
        <v>-18.304007729965299</v>
      </c>
      <c r="H3792">
        <v>-2.5429448594825899</v>
      </c>
      <c r="I3792">
        <v>-10.1259778876738</v>
      </c>
      <c r="J3792">
        <v>-1.8174853197527401</v>
      </c>
      <c r="K3792">
        <v>232.36855605953301</v>
      </c>
      <c r="L3792">
        <v>226.71257964081201</v>
      </c>
      <c r="M3792">
        <v>54.0220772595234</v>
      </c>
      <c r="N3792">
        <v>1.0400766277356901</v>
      </c>
      <c r="O3792">
        <v>13.752556237218799</v>
      </c>
      <c r="P3792">
        <v>9.7848456501402996</v>
      </c>
      <c r="Q3792">
        <v>-6.2435120747125997E-2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Row],[Ticker]],[1]!Table2[[Symbol]:[Industry]],2,FALSE),"-")</f>
        <v>-</v>
      </c>
      <c r="D3793" t="s">
        <v>95</v>
      </c>
      <c r="E3793">
        <v>28.301449999999999</v>
      </c>
      <c r="F3793">
        <v>5.89</v>
      </c>
      <c r="G3793">
        <v>-31.803364113366399</v>
      </c>
      <c r="H3793">
        <v>-5.1074294373728399</v>
      </c>
      <c r="I3793">
        <v>-33.267294639891603</v>
      </c>
      <c r="J3793">
        <v>-2.8790840911194602</v>
      </c>
      <c r="K3793">
        <v>5.9797678082999699</v>
      </c>
      <c r="L3793">
        <v>6.5362444454105999</v>
      </c>
      <c r="M3793">
        <v>49.562632936992799</v>
      </c>
      <c r="N3793">
        <v>1.0848372341307599</v>
      </c>
      <c r="O3793">
        <v>57.7249575551782</v>
      </c>
      <c r="P3793">
        <v>13.926499032882001</v>
      </c>
      <c r="Q3793">
        <v>0.13185863412361801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Row],[Ticker]],[1]!Table2[[Symbol]:[Industry]],2,FALSE),"-")</f>
        <v>-</v>
      </c>
      <c r="D3794" t="s">
        <v>413</v>
      </c>
      <c r="E3794">
        <v>28.28</v>
      </c>
      <c r="F3794">
        <v>404</v>
      </c>
      <c r="G3794">
        <v>14.1622450952589</v>
      </c>
      <c r="H3794">
        <v>-4.0829899709644897</v>
      </c>
      <c r="I3794">
        <v>-30.679575341646</v>
      </c>
      <c r="J3794">
        <v>-3.9185941032400802</v>
      </c>
      <c r="K3794">
        <v>400.255078903151</v>
      </c>
      <c r="L3794">
        <v>375.12105931504402</v>
      </c>
      <c r="M3794">
        <v>45.100249135274296</v>
      </c>
      <c r="N3794">
        <v>2.3081278063382502</v>
      </c>
      <c r="O3794">
        <v>31.683168316831601</v>
      </c>
      <c r="P3794">
        <v>101.095072175211</v>
      </c>
      <c r="Q3794">
        <v>0.119899174783364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Row],[Ticker]],[1]!Table2[[Symbol]:[Industry]],2,FALSE),"-")</f>
        <v>-</v>
      </c>
      <c r="E3795">
        <v>28.269682319999902</v>
      </c>
      <c r="F3795">
        <v>39.159999999999997</v>
      </c>
      <c r="G3795">
        <v>-11.1341633151149</v>
      </c>
      <c r="H3795">
        <v>-3.4323875613259398</v>
      </c>
      <c r="I3795">
        <v>-4.8462420083127498</v>
      </c>
      <c r="J3795">
        <v>-2.20226514018883</v>
      </c>
      <c r="K3795">
        <v>39.0037253459274</v>
      </c>
      <c r="L3795">
        <v>36.5725172816528</v>
      </c>
      <c r="M3795">
        <v>99.990699005494903</v>
      </c>
      <c r="O3795">
        <v>0</v>
      </c>
      <c r="P3795">
        <v>21.2383900928792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Row],[Ticker]],[1]!Table2[[Symbol]:[Industry]],2,FALSE),"-")</f>
        <v>-</v>
      </c>
      <c r="E3796">
        <v>28.25264</v>
      </c>
      <c r="F3796">
        <v>94</v>
      </c>
      <c r="G3796">
        <v>334.92587247545202</v>
      </c>
      <c r="H3796">
        <v>20.852158636548101</v>
      </c>
      <c r="I3796">
        <v>23.735506480556399</v>
      </c>
      <c r="J3796">
        <v>7.6243244551868798</v>
      </c>
      <c r="K3796">
        <v>80.3179306906151</v>
      </c>
      <c r="L3796">
        <v>66.557914398898902</v>
      </c>
      <c r="M3796">
        <v>54.673768776223</v>
      </c>
      <c r="N3796">
        <v>1.3067215772179599</v>
      </c>
      <c r="O3796">
        <v>27.085106382978701</v>
      </c>
      <c r="P3796">
        <v>384.28645028335899</v>
      </c>
      <c r="Q3796">
        <v>0.122768140499193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Row],[Ticker]],[1]!Table2[[Symbol]:[Industry]],2,FALSE),"-")</f>
        <v>-</v>
      </c>
      <c r="D3797" t="s">
        <v>513</v>
      </c>
      <c r="E3797">
        <v>28.248228000000001</v>
      </c>
      <c r="F3797">
        <v>10.76</v>
      </c>
      <c r="G3797">
        <v>47.237753193423899</v>
      </c>
      <c r="H3797">
        <v>15.753658950301901</v>
      </c>
      <c r="I3797">
        <v>13.248996086925301</v>
      </c>
      <c r="J3797">
        <v>-14.5954275333512</v>
      </c>
      <c r="K3797">
        <v>9.3564608707236196</v>
      </c>
      <c r="L3797">
        <v>8.3195536484380508</v>
      </c>
      <c r="M3797">
        <v>56.978114561591802</v>
      </c>
      <c r="N3797">
        <v>2.9497165177082101</v>
      </c>
      <c r="O3797">
        <v>24.442379182156099</v>
      </c>
      <c r="P3797">
        <v>123.236514522821</v>
      </c>
      <c r="Q3797">
        <v>7.7621850435231995E-2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Row],[Ticker]],[1]!Table2[[Symbol]:[Industry]],2,FALSE),"-")</f>
        <v>-</v>
      </c>
      <c r="E3798">
        <v>28.175000000000001</v>
      </c>
      <c r="F3798">
        <v>7</v>
      </c>
      <c r="G3798">
        <v>-17.951500776415202</v>
      </c>
      <c r="H3798">
        <v>10.967612438673999</v>
      </c>
      <c r="I3798">
        <v>-26.126343402482501</v>
      </c>
      <c r="J3798">
        <v>-5.9407997331687598E-2</v>
      </c>
      <c r="K3798">
        <v>7.0536212841673898</v>
      </c>
      <c r="L3798">
        <v>6.4261851393443798</v>
      </c>
      <c r="M3798">
        <v>46.679992489493102</v>
      </c>
      <c r="N3798">
        <v>0.91057299365272504</v>
      </c>
      <c r="O3798">
        <v>37.714285714285701</v>
      </c>
      <c r="P3798">
        <v>39.165009940357798</v>
      </c>
      <c r="Q3798">
        <v>7.3988510409096001E-2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Row],[Ticker]],[1]!Table2[[Symbol]:[Industry]],2,FALSE),"-")</f>
        <v>-</v>
      </c>
      <c r="E3799">
        <v>28.128799999999998</v>
      </c>
      <c r="F3799">
        <v>50.23</v>
      </c>
      <c r="G3799">
        <v>97.530720820357303</v>
      </c>
      <c r="H3799">
        <v>51.690829040489803</v>
      </c>
      <c r="I3799">
        <v>95.3211220084236</v>
      </c>
      <c r="J3799">
        <v>19.2807211472667</v>
      </c>
      <c r="K3799">
        <v>34.7097715345732</v>
      </c>
      <c r="L3799">
        <v>28.973650879571402</v>
      </c>
      <c r="M3799">
        <v>94.343266815077001</v>
      </c>
      <c r="N3799">
        <v>0.38769413823195398</v>
      </c>
      <c r="O3799">
        <v>0</v>
      </c>
      <c r="P3799">
        <v>148.41740850642901</v>
      </c>
      <c r="Q3799">
        <v>0.13797916154495801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Row],[Ticker]],[1]!Table2[[Symbol]:[Industry]],2,FALSE),"-")</f>
        <v>-</v>
      </c>
      <c r="D3800" t="s">
        <v>21</v>
      </c>
      <c r="E3800">
        <v>28.063961643786399</v>
      </c>
      <c r="F3800">
        <v>67</v>
      </c>
      <c r="G3800">
        <v>-16.4745683295797</v>
      </c>
      <c r="H3800">
        <v>-13.135891604452601</v>
      </c>
      <c r="I3800">
        <v>-23.515816708421699</v>
      </c>
      <c r="J3800">
        <v>-2.20226514018883</v>
      </c>
      <c r="K3800">
        <v>71.471901826568498</v>
      </c>
      <c r="L3800">
        <v>69.361060971392206</v>
      </c>
      <c r="M3800">
        <v>1.4649220408959999E-3</v>
      </c>
      <c r="N3800">
        <v>0</v>
      </c>
      <c r="O3800">
        <v>14.179104477611901</v>
      </c>
      <c r="P3800">
        <v>21.818181818181799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Row],[Ticker]],[1]!Table2[[Symbol]:[Industry]],2,FALSE),"-")</f>
        <v>-</v>
      </c>
      <c r="E3801">
        <v>28</v>
      </c>
      <c r="F3801">
        <v>140</v>
      </c>
      <c r="G3801">
        <v>-50.120157712873997</v>
      </c>
      <c r="H3801">
        <v>4.2599201309817403</v>
      </c>
      <c r="I3801">
        <v>-38.655765817836503</v>
      </c>
      <c r="J3801">
        <v>2.2753468001096699</v>
      </c>
      <c r="K3801">
        <v>137.02636594097001</v>
      </c>
      <c r="M3801">
        <v>54.608759398874398</v>
      </c>
      <c r="N3801">
        <v>0.40399849113542002</v>
      </c>
      <c r="O3801">
        <v>37</v>
      </c>
      <c r="P3801">
        <v>17.845117845117802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Row],[Ticker]],[1]!Table2[[Symbol]:[Industry]],2,FALSE),"-")</f>
        <v>-</v>
      </c>
      <c r="E3802">
        <v>27.996822000000002</v>
      </c>
      <c r="F3802">
        <v>52.5</v>
      </c>
      <c r="G3802">
        <v>-74.662822786773702</v>
      </c>
      <c r="H3802">
        <v>8.2065673080327208</v>
      </c>
      <c r="I3802">
        <v>-18.427509225943499</v>
      </c>
      <c r="J3802">
        <v>-4.2855984735221604</v>
      </c>
      <c r="K3802">
        <v>46.524904168706001</v>
      </c>
      <c r="M3802">
        <v>62.312499947381703</v>
      </c>
      <c r="N3802">
        <v>2.5350223546944801</v>
      </c>
      <c r="O3802">
        <v>103.809523809523</v>
      </c>
      <c r="P3802">
        <v>64.0625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Row],[Ticker]],[1]!Table2[[Symbol]:[Industry]],2,FALSE),"-")</f>
        <v>-</v>
      </c>
      <c r="D3803" t="s">
        <v>916</v>
      </c>
      <c r="E3803">
        <v>27.972455401999898</v>
      </c>
      <c r="F3803">
        <v>24.58</v>
      </c>
      <c r="G3803">
        <v>398.903041310324</v>
      </c>
      <c r="H3803">
        <v>-9.3539561887769302</v>
      </c>
      <c r="I3803">
        <v>-23.809204971275701</v>
      </c>
      <c r="J3803">
        <v>-9.0010219389456303</v>
      </c>
      <c r="K3803">
        <v>27.116101448239501</v>
      </c>
      <c r="L3803">
        <v>25.698569450500599</v>
      </c>
      <c r="M3803">
        <v>40.576147951497902</v>
      </c>
      <c r="N3803">
        <v>1.01237268955111</v>
      </c>
      <c r="O3803">
        <v>64.401952807160299</v>
      </c>
      <c r="P3803">
        <v>446.222222222222</v>
      </c>
      <c r="Q3803">
        <v>9.2585516375317006E-2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Row],[Ticker]],[1]!Table2[[Symbol]:[Industry]],2,FALSE),"-")</f>
        <v>-</v>
      </c>
      <c r="D3804" t="s">
        <v>416</v>
      </c>
      <c r="E3804">
        <v>27.895140000000001</v>
      </c>
      <c r="F3804">
        <v>23.58</v>
      </c>
      <c r="G3804">
        <v>235.345807814441</v>
      </c>
      <c r="H3804">
        <v>42.696434819936201</v>
      </c>
      <c r="I3804">
        <v>24.268802239474802</v>
      </c>
      <c r="J3804">
        <v>-12.3622651401888</v>
      </c>
      <c r="K3804">
        <v>17.210593186155499</v>
      </c>
      <c r="L3804">
        <v>13.793558259472899</v>
      </c>
      <c r="M3804">
        <v>71.9609956830583</v>
      </c>
      <c r="N3804">
        <v>2.2170459233345898</v>
      </c>
      <c r="O3804">
        <v>6.0220525869380799</v>
      </c>
      <c r="P3804">
        <v>295.63758389261699</v>
      </c>
      <c r="Q3804">
        <v>0.16429882781750499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Row],[Ticker]],[1]!Table2[[Symbol]:[Industry]],2,FALSE),"-")</f>
        <v>-</v>
      </c>
      <c r="D3805" t="s">
        <v>1147</v>
      </c>
      <c r="E3805">
        <v>27.87904</v>
      </c>
      <c r="F3805">
        <v>25.4</v>
      </c>
      <c r="G3805">
        <v>-83.186695023893506</v>
      </c>
      <c r="H3805">
        <v>-9.0085957397645995</v>
      </c>
      <c r="I3805">
        <v>-52.621842204295099</v>
      </c>
      <c r="J3805">
        <v>-7.9536566058660103</v>
      </c>
      <c r="K3805">
        <v>26.951503038955</v>
      </c>
      <c r="L3805">
        <v>32.184192164939098</v>
      </c>
      <c r="M3805">
        <v>34.624759945942102</v>
      </c>
      <c r="N3805">
        <v>0.85997556335909497</v>
      </c>
      <c r="O3805">
        <v>181.771653543307</v>
      </c>
      <c r="P3805">
        <v>15.3496821071752</v>
      </c>
      <c r="Q3805">
        <v>5.5989044441369998E-2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Row],[Ticker]],[1]!Table2[[Symbol]:[Industry]],2,FALSE),"-")</f>
        <v>-</v>
      </c>
      <c r="E3806">
        <v>27.860365000000002</v>
      </c>
      <c r="F3806">
        <v>123.5</v>
      </c>
      <c r="G3806">
        <v>104.96277433634999</v>
      </c>
      <c r="H3806">
        <v>29.237545077988202</v>
      </c>
      <c r="I3806">
        <v>-1.5434897147347499</v>
      </c>
      <c r="J3806">
        <v>9.3579820276793502</v>
      </c>
      <c r="K3806">
        <v>100.592390056339</v>
      </c>
      <c r="L3806">
        <v>87.906211396068599</v>
      </c>
      <c r="M3806">
        <v>65.849850043341803</v>
      </c>
      <c r="N3806">
        <v>2.9930516184323199</v>
      </c>
      <c r="O3806">
        <v>14.663967611336</v>
      </c>
      <c r="P3806">
        <v>143.11023622047199</v>
      </c>
      <c r="Q3806">
        <v>6.8452804380652002E-2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Row],[Ticker]],[1]!Table2[[Symbol]:[Industry]],2,FALSE),"-")</f>
        <v>-</v>
      </c>
      <c r="E3807">
        <v>27.846373400000001</v>
      </c>
      <c r="F3807">
        <v>35.6</v>
      </c>
      <c r="G3807">
        <v>58.240947226768903</v>
      </c>
      <c r="H3807">
        <v>66.117612438674001</v>
      </c>
      <c r="I3807">
        <v>94.565522697569605</v>
      </c>
      <c r="J3807">
        <v>17.578730974258299</v>
      </c>
      <c r="K3807">
        <v>24.718887598654199</v>
      </c>
      <c r="L3807">
        <v>20.698308927518301</v>
      </c>
      <c r="M3807">
        <v>80.082757951240893</v>
      </c>
      <c r="N3807">
        <v>2.4148167994431202</v>
      </c>
      <c r="O3807">
        <v>0</v>
      </c>
      <c r="P3807">
        <v>137.333333333333</v>
      </c>
      <c r="Q3807">
        <v>4.4944458246229998E-3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Row],[Ticker]],[1]!Table2[[Symbol]:[Industry]],2,FALSE),"-")</f>
        <v>-</v>
      </c>
      <c r="D3808" t="s">
        <v>68</v>
      </c>
      <c r="E3808">
        <v>27.817799999999998</v>
      </c>
      <c r="F3808">
        <v>2.13</v>
      </c>
      <c r="G3808">
        <v>-62.538178813529797</v>
      </c>
      <c r="H3808">
        <v>-30.6135956150172</v>
      </c>
      <c r="I3808">
        <v>-51.073786918492303</v>
      </c>
      <c r="J3808">
        <v>-9.0692179298884099</v>
      </c>
      <c r="M3808">
        <v>4.9046687277310603</v>
      </c>
      <c r="O3808">
        <v>68.544600938967093</v>
      </c>
      <c r="P3808">
        <v>0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Row],[Ticker]],[1]!Table2[[Symbol]:[Industry]],2,FALSE),"-")</f>
        <v>-</v>
      </c>
      <c r="D3809" t="s">
        <v>732</v>
      </c>
      <c r="E3809">
        <v>27.800666394</v>
      </c>
      <c r="F3809">
        <v>43.27</v>
      </c>
      <c r="G3809">
        <v>11.448041677674899</v>
      </c>
      <c r="H3809">
        <v>8.8729083888297993</v>
      </c>
      <c r="I3809">
        <v>-2.86384035199803</v>
      </c>
      <c r="J3809">
        <v>-0.96191877931824998</v>
      </c>
      <c r="K3809">
        <v>39.572137228850501</v>
      </c>
      <c r="L3809">
        <v>36.898392176636101</v>
      </c>
      <c r="M3809">
        <v>53.1716620480071</v>
      </c>
      <c r="N3809">
        <v>1.3593889778975601</v>
      </c>
      <c r="O3809">
        <v>2.4035128264386398</v>
      </c>
      <c r="P3809">
        <v>42.335526315789402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Row],[Ticker]],[1]!Table2[[Symbol]:[Industry]],2,FALSE),"-")</f>
        <v>-</v>
      </c>
      <c r="E3810">
        <v>27.704684069999999</v>
      </c>
      <c r="F3810">
        <v>373.95</v>
      </c>
      <c r="G3810">
        <v>935.14267293741</v>
      </c>
      <c r="H3810">
        <v>-2.9162234754797098</v>
      </c>
      <c r="I3810">
        <v>150.83759458138499</v>
      </c>
      <c r="J3810">
        <v>4.85792004499634</v>
      </c>
      <c r="K3810">
        <v>334.32756375628202</v>
      </c>
      <c r="L3810">
        <v>218.56145928695199</v>
      </c>
      <c r="M3810">
        <v>80.378770426223795</v>
      </c>
      <c r="N3810">
        <v>0.40004820632306198</v>
      </c>
      <c r="O3810">
        <v>11.886615857734901</v>
      </c>
      <c r="P3810">
        <v>961.45330684075998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Row],[Ticker]],[1]!Table2[[Symbol]:[Industry]],2,FALSE),"-")</f>
        <v>-</v>
      </c>
      <c r="D3811" t="s">
        <v>293</v>
      </c>
      <c r="E3811">
        <v>27.575252639999999</v>
      </c>
      <c r="F3811">
        <v>36.92</v>
      </c>
      <c r="G3811">
        <v>29.1419976755971</v>
      </c>
      <c r="H3811">
        <v>-4.66632072327966</v>
      </c>
      <c r="I3811">
        <v>-19.960608495077</v>
      </c>
      <c r="J3811">
        <v>4.7576457729514701</v>
      </c>
      <c r="K3811">
        <v>36.028219860946997</v>
      </c>
      <c r="L3811">
        <v>34.649863665119497</v>
      </c>
      <c r="M3811">
        <v>52.592573601482499</v>
      </c>
      <c r="N3811">
        <v>1.2285351199005301</v>
      </c>
      <c r="O3811">
        <v>48.022751895991298</v>
      </c>
      <c r="P3811">
        <v>75.809523809523796</v>
      </c>
      <c r="Q3811">
        <v>7.3614168402437993E-2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Row],[Ticker]],[1]!Table2[[Symbol]:[Industry]],2,FALSE),"-")</f>
        <v>-</v>
      </c>
      <c r="D3812" t="s">
        <v>513</v>
      </c>
      <c r="E3812">
        <v>27.509188000000002</v>
      </c>
      <c r="F3812">
        <v>0.83</v>
      </c>
      <c r="G3812">
        <v>-72.062267890278306</v>
      </c>
      <c r="H3812">
        <v>-8.0835503520236198</v>
      </c>
      <c r="I3812">
        <v>-82.297222400469593</v>
      </c>
      <c r="J3812">
        <v>-3.4070844172972699</v>
      </c>
      <c r="K3812">
        <v>0.81747963940245405</v>
      </c>
      <c r="L3812">
        <v>1.1642032244199501</v>
      </c>
      <c r="M3812">
        <v>63.513596430445297</v>
      </c>
      <c r="N3812">
        <v>0.95932522500478701</v>
      </c>
      <c r="O3812">
        <v>256.62650602409599</v>
      </c>
      <c r="P3812">
        <v>27.692307692307601</v>
      </c>
      <c r="Q3812">
        <v>5.4459393793930999E-2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Row],[Ticker]],[1]!Table2[[Symbol]:[Industry]],2,FALSE),"-")</f>
        <v>-</v>
      </c>
      <c r="D3813" t="s">
        <v>513</v>
      </c>
      <c r="E3813">
        <v>27.484693277999899</v>
      </c>
      <c r="F3813">
        <v>25.94</v>
      </c>
      <c r="G3813">
        <v>166.79671072941801</v>
      </c>
      <c r="H3813">
        <v>-20.3043087435919</v>
      </c>
      <c r="I3813">
        <v>25.445807748312401</v>
      </c>
      <c r="J3813">
        <v>-2.20226514018883</v>
      </c>
      <c r="K3813">
        <v>30.462486404238799</v>
      </c>
      <c r="L3813">
        <v>25.772650109377601</v>
      </c>
      <c r="M3813">
        <v>37.098536751816098</v>
      </c>
      <c r="N3813">
        <v>0.89060860532159203</v>
      </c>
      <c r="O3813">
        <v>65.767154973014598</v>
      </c>
      <c r="P3813">
        <v>227.93931731984799</v>
      </c>
      <c r="Q3813">
        <v>0.20996891901911799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Row],[Ticker]],[1]!Table2[[Symbol]:[Industry]],2,FALSE),"-")</f>
        <v>-</v>
      </c>
      <c r="D3814" t="s">
        <v>130</v>
      </c>
      <c r="E3814">
        <v>27.478290000000001</v>
      </c>
      <c r="F3814">
        <v>9.0299999999999994</v>
      </c>
      <c r="G3814">
        <v>10.5075479148315</v>
      </c>
      <c r="H3814">
        <v>1.56761243867405</v>
      </c>
      <c r="I3814">
        <v>-0.54244453995831898</v>
      </c>
      <c r="J3814">
        <v>-2.20226514018883</v>
      </c>
      <c r="K3814">
        <v>8.0268948906449094</v>
      </c>
      <c r="L3814">
        <v>5.7907567175155101</v>
      </c>
      <c r="M3814">
        <v>58.283255962507198</v>
      </c>
      <c r="N3814">
        <v>1.9105750240969499</v>
      </c>
      <c r="O3814">
        <v>5.2048726467331203</v>
      </c>
      <c r="P3814">
        <v>36.818181818181799</v>
      </c>
      <c r="Q3814">
        <v>8.7100309804907003E-2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Row],[Ticker]],[1]!Table2[[Symbol]:[Industry]],2,FALSE),"-")</f>
        <v>-</v>
      </c>
      <c r="E3815">
        <v>27.334972035</v>
      </c>
      <c r="F3815">
        <v>14.49</v>
      </c>
      <c r="G3815">
        <v>-38.064592490439097</v>
      </c>
      <c r="H3815">
        <v>-6.0990542279926103</v>
      </c>
      <c r="I3815">
        <v>-20.140359655371501</v>
      </c>
      <c r="J3815">
        <v>1.4909166779929699</v>
      </c>
      <c r="K3815">
        <v>15.0212073206841</v>
      </c>
      <c r="L3815">
        <v>14.724129039849499</v>
      </c>
      <c r="M3815">
        <v>46.609966923867297</v>
      </c>
      <c r="N3815">
        <v>8.4863123993558706E-2</v>
      </c>
      <c r="O3815">
        <v>36.024844720496802</v>
      </c>
      <c r="P3815">
        <v>34.1666666666666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Row],[Ticker]],[1]!Table2[[Symbol]:[Industry]],2,FALSE),"-")</f>
        <v>-</v>
      </c>
      <c r="E3816">
        <v>27.296099999999999</v>
      </c>
      <c r="F3816">
        <v>69.989999999999995</v>
      </c>
      <c r="G3816">
        <v>10.22857795775</v>
      </c>
      <c r="H3816">
        <v>3.1544387859794498</v>
      </c>
      <c r="I3816">
        <v>-24.408200917732501</v>
      </c>
      <c r="J3816">
        <v>7.8135827203499897</v>
      </c>
      <c r="K3816">
        <v>68.443933142968405</v>
      </c>
      <c r="L3816">
        <v>63.584843649610498</v>
      </c>
      <c r="M3816">
        <v>55.154193402853203</v>
      </c>
      <c r="N3816">
        <v>1.64114792747317</v>
      </c>
      <c r="O3816">
        <v>31.447349621374499</v>
      </c>
      <c r="P3816">
        <v>59.068181818181799</v>
      </c>
      <c r="Q3816">
        <v>6.7775176091909001E-2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Row],[Ticker]],[1]!Table2[[Symbol]:[Industry]],2,FALSE),"-")</f>
        <v>-</v>
      </c>
      <c r="D3817" t="s">
        <v>186</v>
      </c>
      <c r="E3817">
        <v>27.260825000000001</v>
      </c>
      <c r="F3817">
        <v>56.15</v>
      </c>
      <c r="G3817">
        <v>31.369792943041201</v>
      </c>
      <c r="H3817">
        <v>26.661070382599199</v>
      </c>
      <c r="I3817">
        <v>13.9086307272983</v>
      </c>
      <c r="J3817">
        <v>9.0687180732404205</v>
      </c>
      <c r="K3817">
        <v>44.750119446649997</v>
      </c>
      <c r="L3817">
        <v>41.921667982714297</v>
      </c>
      <c r="M3817">
        <v>66.063218377512896</v>
      </c>
      <c r="N3817">
        <v>4.09814080925951</v>
      </c>
      <c r="O3817">
        <v>13.8023152270703</v>
      </c>
      <c r="P3817">
        <v>65.634218289085496</v>
      </c>
      <c r="Q3817">
        <v>4.7402548899431997E-2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Row],[Ticker]],[1]!Table2[[Symbol]:[Industry]],2,FALSE),"-")</f>
        <v>-</v>
      </c>
      <c r="D3818" t="s">
        <v>124</v>
      </c>
      <c r="E3818">
        <v>27.235700000000001</v>
      </c>
      <c r="F3818">
        <v>0.37</v>
      </c>
      <c r="G3818">
        <v>-2.9773005700169102</v>
      </c>
      <c r="H3818">
        <v>-13.1884851223015</v>
      </c>
      <c r="I3818">
        <v>-40.8462420083127</v>
      </c>
      <c r="J3818">
        <v>-2.20226514018883</v>
      </c>
      <c r="K3818">
        <v>0.41518733948721498</v>
      </c>
      <c r="L3818">
        <v>0.53758269349316301</v>
      </c>
      <c r="M3818">
        <v>2.7715953097465298</v>
      </c>
      <c r="N3818">
        <v>1.0652225208738</v>
      </c>
      <c r="O3818">
        <v>75.675675675675606</v>
      </c>
      <c r="P3818">
        <v>48</v>
      </c>
      <c r="Q3818">
        <v>-6.9374075091889996E-3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Row],[Ticker]],[1]!Table2[[Symbol]:[Industry]],2,FALSE),"-")</f>
        <v>-</v>
      </c>
      <c r="E3819">
        <v>27.192050999999999</v>
      </c>
      <c r="F3819">
        <v>48.81</v>
      </c>
      <c r="G3819">
        <v>-49.055173314556299</v>
      </c>
      <c r="H3819">
        <v>57.991223549785097</v>
      </c>
      <c r="I3819">
        <v>-18.096985318520801</v>
      </c>
      <c r="J3819">
        <v>19.818732235139201</v>
      </c>
      <c r="K3819">
        <v>32.754752989964203</v>
      </c>
      <c r="L3819">
        <v>39.419566611705299</v>
      </c>
      <c r="M3819">
        <v>94.891398135907593</v>
      </c>
      <c r="N3819">
        <v>1.91293563189879</v>
      </c>
      <c r="O3819">
        <v>103.708256504814</v>
      </c>
      <c r="P3819">
        <v>110.660336642209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Row],[Ticker]],[1]!Table2[[Symbol]:[Industry]],2,FALSE),"-")</f>
        <v>-</v>
      </c>
      <c r="E3820">
        <v>27.18872</v>
      </c>
      <c r="F3820">
        <v>201.1</v>
      </c>
      <c r="G3820">
        <v>22.7627537912383</v>
      </c>
      <c r="H3820">
        <v>-4.3893253603689999</v>
      </c>
      <c r="I3820">
        <v>34.227145686275797</v>
      </c>
      <c r="J3820">
        <v>-3.1592029392318901</v>
      </c>
      <c r="M3820">
        <v>47.442608641576903</v>
      </c>
      <c r="O3820">
        <v>16.558925907508701</v>
      </c>
      <c r="P3820">
        <v>65.106732348111606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Row],[Ticker]],[1]!Table2[[Symbol]:[Industry]],2,FALSE),"-")</f>
        <v>-</v>
      </c>
      <c r="D3821" t="s">
        <v>628</v>
      </c>
      <c r="E3821">
        <v>27.1752</v>
      </c>
      <c r="F3821">
        <v>17.420000000000002</v>
      </c>
      <c r="G3821">
        <v>147.15875385175099</v>
      </c>
      <c r="H3821">
        <v>40.804625425687</v>
      </c>
      <c r="I3821">
        <v>30.3204246583539</v>
      </c>
      <c r="J3821">
        <v>-2.3146878495761198</v>
      </c>
      <c r="K3821">
        <v>14.3067489714351</v>
      </c>
      <c r="L3821">
        <v>12.272250848801299</v>
      </c>
      <c r="M3821">
        <v>63.0851980276897</v>
      </c>
      <c r="N3821">
        <v>1.3174906200123799</v>
      </c>
      <c r="O3821">
        <v>24.9138920780711</v>
      </c>
      <c r="P3821">
        <v>173.46938775510199</v>
      </c>
      <c r="Q3821">
        <v>0.233553596456579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Row],[Ticker]],[1]!Table2[[Symbol]:[Industry]],2,FALSE),"-")</f>
        <v>-</v>
      </c>
      <c r="D3822" t="s">
        <v>138</v>
      </c>
      <c r="E3822">
        <v>27.126409599999999</v>
      </c>
      <c r="F3822">
        <v>20.6</v>
      </c>
      <c r="G3822">
        <v>-58.435839834157498</v>
      </c>
      <c r="H3822">
        <v>-1.4619442115722501</v>
      </c>
      <c r="I3822">
        <v>-40.612007774078499</v>
      </c>
      <c r="J3822">
        <v>0.27298238456363899</v>
      </c>
      <c r="K3822">
        <v>21.6728572539079</v>
      </c>
      <c r="M3822">
        <v>37.742334968562801</v>
      </c>
      <c r="N3822">
        <v>1.5202020202020201</v>
      </c>
      <c r="O3822">
        <v>71.844660194174693</v>
      </c>
      <c r="P3822">
        <v>13.1868131868132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Row],[Ticker]],[1]!Table2[[Symbol]:[Industry]],2,FALSE),"-")</f>
        <v>-</v>
      </c>
      <c r="D3823" t="s">
        <v>413</v>
      </c>
      <c r="E3823">
        <v>27.082533600000001</v>
      </c>
      <c r="F3823">
        <v>44.28</v>
      </c>
      <c r="G3823">
        <v>24.3016109946089</v>
      </c>
      <c r="H3823">
        <v>17.229482942271101</v>
      </c>
      <c r="I3823">
        <v>-0.86940803147876</v>
      </c>
      <c r="J3823">
        <v>-9.0244873624110493</v>
      </c>
      <c r="K3823">
        <v>38.1228608264081</v>
      </c>
      <c r="L3823">
        <v>35.768858872211197</v>
      </c>
      <c r="M3823">
        <v>64.971902057922193</v>
      </c>
      <c r="N3823">
        <v>0.63513842047469204</v>
      </c>
      <c r="O3823">
        <v>16.0794941282746</v>
      </c>
      <c r="P3823">
        <v>75.366336633663295</v>
      </c>
      <c r="Q3823">
        <v>4.582349636134E-3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Row],[Ticker]],[1]!Table2[[Symbol]:[Industry]],2,FALSE),"-")</f>
        <v>-</v>
      </c>
      <c r="D3824" t="s">
        <v>287</v>
      </c>
      <c r="E3824">
        <v>27.068319810999999</v>
      </c>
      <c r="F3824">
        <v>9.23</v>
      </c>
      <c r="G3824">
        <v>19.0727776772444</v>
      </c>
      <c r="H3824">
        <v>-9.8939260228644095</v>
      </c>
      <c r="I3824">
        <v>-25.060249790413799</v>
      </c>
      <c r="J3824">
        <v>-3.7141441898648599</v>
      </c>
      <c r="K3824">
        <v>9.4067107578396403</v>
      </c>
      <c r="L3824">
        <v>9.4596328272837091</v>
      </c>
      <c r="M3824">
        <v>48.105085088850402</v>
      </c>
      <c r="N3824">
        <v>0.75733113954171705</v>
      </c>
      <c r="O3824">
        <v>48.9707475622968</v>
      </c>
      <c r="P3824">
        <v>48.154093097913297</v>
      </c>
      <c r="Q3824">
        <v>2.3407771586202001E-2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Row],[Ticker]],[1]!Table2[[Symbol]:[Industry]],2,FALSE),"-")</f>
        <v>-</v>
      </c>
      <c r="E3825">
        <v>27.042750000000002</v>
      </c>
      <c r="F3825">
        <v>600.95000000000005</v>
      </c>
      <c r="G3825">
        <v>72.350523121443103</v>
      </c>
      <c r="H3825">
        <v>36.747225221505801</v>
      </c>
      <c r="I3825">
        <v>23.5736589475781</v>
      </c>
      <c r="J3825">
        <v>13.5542599488991</v>
      </c>
      <c r="K3825">
        <v>509.45278990287801</v>
      </c>
      <c r="L3825">
        <v>456.596572038153</v>
      </c>
      <c r="M3825">
        <v>88.825203090374004</v>
      </c>
      <c r="N3825">
        <v>1.6704545454545401</v>
      </c>
      <c r="O3825">
        <v>0</v>
      </c>
      <c r="P3825">
        <v>130.24904214559299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Row],[Ticker]],[1]!Table2[[Symbol]:[Industry]],2,FALSE),"-")</f>
        <v>-</v>
      </c>
      <c r="D3826" t="s">
        <v>130</v>
      </c>
      <c r="E3826">
        <v>27.029273075999999</v>
      </c>
      <c r="F3826">
        <v>19.64</v>
      </c>
      <c r="G3826">
        <v>0.97387679010406403</v>
      </c>
      <c r="H3826">
        <v>-5.2009575461667596</v>
      </c>
      <c r="I3826">
        <v>-39.855787636415002</v>
      </c>
      <c r="J3826">
        <v>-1.5811471277664699</v>
      </c>
      <c r="K3826">
        <v>20.152724244479799</v>
      </c>
      <c r="L3826">
        <v>21.024002272784099</v>
      </c>
      <c r="M3826">
        <v>57.024809812845298</v>
      </c>
      <c r="N3826">
        <v>0.561012607414477</v>
      </c>
      <c r="O3826">
        <v>90.274949083503003</v>
      </c>
      <c r="P3826">
        <v>40.285714285714199</v>
      </c>
      <c r="Q3826">
        <v>0.11277532966264101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Row],[Ticker]],[1]!Table2[[Symbol]:[Industry]],2,FALSE),"-")</f>
        <v>-</v>
      </c>
      <c r="D3827" t="s">
        <v>95</v>
      </c>
      <c r="E3827">
        <v>27.026013845999898</v>
      </c>
      <c r="F3827">
        <v>17.97</v>
      </c>
      <c r="G3827">
        <v>24.951992359275899</v>
      </c>
      <c r="H3827">
        <v>-2.4307181122441399</v>
      </c>
      <c r="I3827">
        <v>-25.532126700161601</v>
      </c>
      <c r="J3827">
        <v>6.1559438150350303</v>
      </c>
      <c r="K3827">
        <v>17.329759355638799</v>
      </c>
      <c r="L3827">
        <v>16.731588419525099</v>
      </c>
      <c r="M3827">
        <v>58.732898282275499</v>
      </c>
      <c r="N3827">
        <v>1.71254029421649</v>
      </c>
      <c r="O3827">
        <v>40.511964385086202</v>
      </c>
      <c r="P3827">
        <v>63.363636363636303</v>
      </c>
      <c r="Q3827">
        <v>2.0903069209924002E-2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Row],[Ticker]],[1]!Table2[[Symbol]:[Industry]],2,FALSE),"-")</f>
        <v>-</v>
      </c>
      <c r="D3828" t="s">
        <v>54</v>
      </c>
      <c r="E3828">
        <v>26.995099679999999</v>
      </c>
      <c r="F3828">
        <v>45.6</v>
      </c>
      <c r="G3828">
        <v>-26.310633903350201</v>
      </c>
      <c r="H3828">
        <v>-3.4323875613259398</v>
      </c>
      <c r="I3828">
        <v>-14.8462420083127</v>
      </c>
      <c r="J3828">
        <v>-2.20226514018883</v>
      </c>
      <c r="K3828">
        <v>45.600000072597098</v>
      </c>
      <c r="L3828">
        <v>45.6018868169066</v>
      </c>
      <c r="M3828">
        <v>0</v>
      </c>
      <c r="O3828">
        <v>5.26315789473683</v>
      </c>
      <c r="P3828">
        <v>0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Row],[Ticker]],[1]!Table2[[Symbol]:[Industry]],2,FALSE),"-")</f>
        <v>-</v>
      </c>
      <c r="D3829" t="s">
        <v>732</v>
      </c>
      <c r="E3829">
        <v>26.973934176</v>
      </c>
      <c r="F3829">
        <v>139.61000000000001</v>
      </c>
      <c r="G3829">
        <v>18.004023942421899</v>
      </c>
      <c r="H3829">
        <v>4.6260478769398503</v>
      </c>
      <c r="I3829">
        <v>5.8192722527071403</v>
      </c>
      <c r="J3829">
        <v>0.91570817715490904</v>
      </c>
      <c r="K3829">
        <v>129.297267314896</v>
      </c>
      <c r="L3829">
        <v>117.020117041619</v>
      </c>
      <c r="M3829">
        <v>49.068310851650402</v>
      </c>
      <c r="N3829">
        <v>1.4543526672712801</v>
      </c>
      <c r="O3829">
        <v>0.53721080151851697</v>
      </c>
      <c r="P3829">
        <v>62.905484247374503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Row],[Ticker]],[1]!Table2[[Symbol]:[Industry]],2,FALSE),"-")</f>
        <v>-</v>
      </c>
      <c r="D3830" t="s">
        <v>732</v>
      </c>
      <c r="E3830">
        <v>26.947385721</v>
      </c>
      <c r="F3830">
        <v>42</v>
      </c>
      <c r="G3830">
        <v>12.3535676219559</v>
      </c>
      <c r="H3830">
        <v>11.2984132039104</v>
      </c>
      <c r="I3830">
        <v>-2.3934320267871101</v>
      </c>
      <c r="J3830">
        <v>-1.24026417818787</v>
      </c>
      <c r="K3830">
        <v>38.246686328306602</v>
      </c>
      <c r="L3830">
        <v>35.636150868038399</v>
      </c>
      <c r="N3830">
        <v>0.59179868739951702</v>
      </c>
      <c r="O3830">
        <v>5.7619047619047601</v>
      </c>
      <c r="P3830">
        <v>40.275875889248802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Row],[Ticker]],[1]!Table2[[Symbol]:[Industry]],2,FALSE),"-")</f>
        <v>-</v>
      </c>
      <c r="E3831">
        <v>26.939364000000001</v>
      </c>
      <c r="F3831">
        <v>3.93</v>
      </c>
      <c r="G3831">
        <v>-64.904383903350194</v>
      </c>
      <c r="H3831">
        <v>-14.668342617505701</v>
      </c>
      <c r="I3831">
        <v>-49.127178463162203</v>
      </c>
      <c r="J3831">
        <v>0.93089412874067001</v>
      </c>
      <c r="K3831">
        <v>4.2438052173785197</v>
      </c>
      <c r="L3831">
        <v>4.7588676438192197</v>
      </c>
      <c r="M3831">
        <v>38.612795271241502</v>
      </c>
      <c r="N3831">
        <v>0.74615372854041695</v>
      </c>
      <c r="O3831">
        <v>89.567430025445205</v>
      </c>
      <c r="P3831">
        <v>19.8170731707317</v>
      </c>
      <c r="Q3831">
        <v>-1.1464692472241E-2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Row],[Ticker]],[1]!Table2[[Symbol]:[Industry]],2,FALSE),"-")</f>
        <v>-</v>
      </c>
      <c r="D3832" t="s">
        <v>167</v>
      </c>
      <c r="E3832">
        <v>26.910015179999998</v>
      </c>
      <c r="F3832">
        <v>13.8</v>
      </c>
      <c r="G3832">
        <v>136.689366096649</v>
      </c>
      <c r="H3832">
        <v>-2.2785414074797798</v>
      </c>
      <c r="I3832">
        <v>92.6725549841684</v>
      </c>
      <c r="J3832">
        <v>12.2450803776527</v>
      </c>
      <c r="K3832">
        <v>12.234167525922199</v>
      </c>
      <c r="L3832">
        <v>9.3100135640074093</v>
      </c>
      <c r="M3832">
        <v>78.962782462838405</v>
      </c>
      <c r="N3832">
        <v>0.67017017338992502</v>
      </c>
      <c r="O3832">
        <v>7.8260869565217304</v>
      </c>
      <c r="P3832">
        <v>217.241379310344</v>
      </c>
      <c r="Q3832">
        <v>7.7483034917182003E-2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Row],[Ticker]],[1]!Table2[[Symbol]:[Industry]],2,FALSE),"-")</f>
        <v>-</v>
      </c>
      <c r="E3833">
        <v>26.906880000000001</v>
      </c>
      <c r="F3833">
        <v>686.4</v>
      </c>
      <c r="G3833">
        <v>20.356032763316399</v>
      </c>
      <c r="H3833">
        <v>-10.0674586513733</v>
      </c>
      <c r="I3833">
        <v>10.078682916612101</v>
      </c>
      <c r="J3833">
        <v>8.8910771710644401</v>
      </c>
      <c r="K3833">
        <v>639.290492739201</v>
      </c>
      <c r="L3833">
        <v>594.31862732548598</v>
      </c>
      <c r="M3833">
        <v>67.558403539891302</v>
      </c>
      <c r="N3833">
        <v>0.73027798647633302</v>
      </c>
      <c r="O3833">
        <v>38.701923076923002</v>
      </c>
      <c r="P3833">
        <v>71.599999999999994</v>
      </c>
      <c r="Q3833">
        <v>-1.6749792576288999E-2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Row],[Ticker]],[1]!Table2[[Symbol]:[Industry]],2,FALSE),"-")</f>
        <v>-</v>
      </c>
      <c r="D3834" t="s">
        <v>21</v>
      </c>
      <c r="E3834">
        <v>26.79</v>
      </c>
      <c r="F3834">
        <v>89.3</v>
      </c>
      <c r="G3834">
        <v>102.934412497452</v>
      </c>
      <c r="H3834">
        <v>20.706009519360599</v>
      </c>
      <c r="I3834">
        <v>7.23168006960932</v>
      </c>
      <c r="J3834">
        <v>-1.69892779474623</v>
      </c>
      <c r="K3834">
        <v>81.290807270051104</v>
      </c>
      <c r="L3834">
        <v>67.549532115481398</v>
      </c>
      <c r="M3834">
        <v>45.163910150418602</v>
      </c>
      <c r="N3834">
        <v>1.20680606883971</v>
      </c>
      <c r="O3834">
        <v>31.892497200447899</v>
      </c>
      <c r="P3834">
        <v>143.98907103825101</v>
      </c>
      <c r="Q3834">
        <v>0.12596131214196599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Row],[Ticker]],[1]!Table2[[Symbol]:[Industry]],2,FALSE),"-")</f>
        <v>-</v>
      </c>
      <c r="D3835" t="s">
        <v>628</v>
      </c>
      <c r="E3835">
        <v>26.782156799999999</v>
      </c>
      <c r="F3835">
        <v>34.96</v>
      </c>
      <c r="G3835">
        <v>35.0928748685795</v>
      </c>
      <c r="H3835">
        <v>16.054458817368399</v>
      </c>
      <c r="I3835">
        <v>-24.229342060153002</v>
      </c>
      <c r="J3835">
        <v>25.985888169915601</v>
      </c>
      <c r="K3835">
        <v>29.859947351376501</v>
      </c>
      <c r="L3835">
        <v>28.739443408732001</v>
      </c>
      <c r="M3835">
        <v>70.392471223533903</v>
      </c>
      <c r="N3835">
        <v>2.2298187779573699</v>
      </c>
      <c r="O3835">
        <v>31.149885583524</v>
      </c>
      <c r="P3835">
        <v>66.476190476190396</v>
      </c>
      <c r="Q3835">
        <v>4.4850870876992001E-2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Row],[Ticker]],[1]!Table2[[Symbol]:[Industry]],2,FALSE),"-")</f>
        <v>-</v>
      </c>
      <c r="E3836">
        <v>26.777393279999998</v>
      </c>
      <c r="F3836">
        <v>2.48</v>
      </c>
      <c r="G3836">
        <v>-8.7750888796535609</v>
      </c>
      <c r="H3836">
        <v>0.80490057426727801</v>
      </c>
      <c r="I3836">
        <v>-1.6042328758926401</v>
      </c>
      <c r="J3836">
        <v>3.3771340014420601</v>
      </c>
      <c r="K3836">
        <v>2.4201967938693398</v>
      </c>
      <c r="L3836">
        <v>2.3958262996930899</v>
      </c>
      <c r="M3836">
        <v>63.226777594685302</v>
      </c>
      <c r="N3836">
        <v>0.96675283643538701</v>
      </c>
      <c r="O3836">
        <v>24.596774193548299</v>
      </c>
      <c r="P3836">
        <v>26.530612244897899</v>
      </c>
      <c r="Q3836">
        <v>1.4033269223857E-2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Row],[Ticker]],[1]!Table2[[Symbol]:[Industry]],2,FALSE),"-")</f>
        <v>-</v>
      </c>
      <c r="E3837">
        <v>26.763100000000001</v>
      </c>
      <c r="F3837">
        <v>0.52</v>
      </c>
      <c r="G3837">
        <v>-43.498133903350201</v>
      </c>
      <c r="H3837">
        <v>-3.4323875613259398</v>
      </c>
      <c r="I3837">
        <v>-4.2079441359723004</v>
      </c>
      <c r="J3837">
        <v>-4.0890575930190201</v>
      </c>
      <c r="K3837">
        <v>0.53135602619521005</v>
      </c>
      <c r="L3837">
        <v>0.59774329631557799</v>
      </c>
      <c r="M3837">
        <v>42.152585952818498</v>
      </c>
      <c r="N3837">
        <v>1.12794325827052</v>
      </c>
      <c r="O3837">
        <v>50</v>
      </c>
      <c r="P3837">
        <v>20.930232558139501</v>
      </c>
      <c r="Q3837">
        <v>-0.105264301047423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Row],[Ticker]],[1]!Table2[[Symbol]:[Industry]],2,FALSE),"-")</f>
        <v>-</v>
      </c>
      <c r="D3838" t="s">
        <v>3032</v>
      </c>
      <c r="E3838">
        <v>26.740580646000002</v>
      </c>
      <c r="F3838">
        <v>21.19</v>
      </c>
      <c r="G3838">
        <v>-7.79832965279095</v>
      </c>
      <c r="H3838">
        <v>-9.5621414763147605</v>
      </c>
      <c r="I3838">
        <v>-52.191008418720699</v>
      </c>
      <c r="J3838">
        <v>-2.3925600973724599</v>
      </c>
      <c r="K3838">
        <v>21.899802948555301</v>
      </c>
      <c r="L3838">
        <v>22.428897156388199</v>
      </c>
      <c r="M3838">
        <v>46.389860448167397</v>
      </c>
      <c r="N3838">
        <v>1.6580168705420599</v>
      </c>
      <c r="O3838">
        <v>81.689476168003694</v>
      </c>
      <c r="P3838">
        <v>34.882240611075702</v>
      </c>
      <c r="Q3838">
        <v>9.6726242632437995E-2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Row],[Ticker]],[1]!Table2[[Symbol]:[Industry]],2,FALSE),"-")</f>
        <v>-</v>
      </c>
      <c r="D3839" t="s">
        <v>21</v>
      </c>
      <c r="E3839">
        <v>26.740046795000001</v>
      </c>
      <c r="F3839">
        <v>376.7</v>
      </c>
      <c r="G3839">
        <v>12.0802551488172</v>
      </c>
      <c r="H3839">
        <v>8.5244554773970709</v>
      </c>
      <c r="I3839">
        <v>4.3814838976850403</v>
      </c>
      <c r="J3839">
        <v>2.7582447669747898</v>
      </c>
      <c r="K3839">
        <v>353.71335671026497</v>
      </c>
      <c r="L3839">
        <v>321.63382339986401</v>
      </c>
      <c r="M3839">
        <v>74.284915173060398</v>
      </c>
      <c r="N3839">
        <v>1.2664007172512</v>
      </c>
      <c r="O3839">
        <v>5.91983010353065</v>
      </c>
      <c r="P3839">
        <v>79.3382527969531</v>
      </c>
      <c r="Q3839">
        <v>2.0518194718030999E-2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Row],[Ticker]],[1]!Table2[[Symbol]:[Industry]],2,FALSE),"-")</f>
        <v>-</v>
      </c>
      <c r="D3840" t="s">
        <v>21</v>
      </c>
      <c r="E3840">
        <v>26.7387978</v>
      </c>
      <c r="F3840">
        <v>2.42</v>
      </c>
      <c r="G3840">
        <v>87.848658132047902</v>
      </c>
      <c r="H3840">
        <v>-5.8914039547685704</v>
      </c>
      <c r="I3840">
        <v>50.907182649221497</v>
      </c>
      <c r="J3840">
        <v>5.0049420670183498</v>
      </c>
      <c r="K3840">
        <v>2.4484575742349399</v>
      </c>
      <c r="L3840">
        <v>2.0648454697914498</v>
      </c>
      <c r="M3840">
        <v>57.4157706605287</v>
      </c>
      <c r="N3840">
        <v>0.51533873630379701</v>
      </c>
      <c r="O3840">
        <v>51.6528925619834</v>
      </c>
      <c r="P3840">
        <v>134.95145631067899</v>
      </c>
      <c r="Q3840">
        <v>6.3060925229955003E-2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Row],[Ticker]],[1]!Table2[[Symbol]:[Industry]],2,FALSE),"-")</f>
        <v>-</v>
      </c>
      <c r="D3841" t="s">
        <v>60</v>
      </c>
      <c r="E3841">
        <v>26.605440000000002</v>
      </c>
      <c r="F3841">
        <v>62</v>
      </c>
      <c r="G3841">
        <v>-48.616398314377797</v>
      </c>
      <c r="H3841">
        <v>-6.5573875613259398</v>
      </c>
      <c r="I3841">
        <v>-31.0624582245289</v>
      </c>
      <c r="J3841">
        <v>-3.7895667274904201</v>
      </c>
      <c r="K3841">
        <v>66.043809596296398</v>
      </c>
      <c r="M3841">
        <v>51.877137062582001</v>
      </c>
      <c r="N3841">
        <v>0.87457627118643999</v>
      </c>
      <c r="O3841">
        <v>35.4838709677419</v>
      </c>
      <c r="P3841">
        <v>8.0139372822299606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Row],[Ticker]],[1]!Table2[[Symbol]:[Industry]],2,FALSE),"-")</f>
        <v>-</v>
      </c>
      <c r="D3842" t="s">
        <v>416</v>
      </c>
      <c r="E3842">
        <v>26.493704999999999</v>
      </c>
      <c r="F3842">
        <v>77.98</v>
      </c>
      <c r="G3842">
        <v>332.12558008841899</v>
      </c>
      <c r="H3842">
        <v>4.4298870760605196</v>
      </c>
      <c r="I3842">
        <v>224.93589306793999</v>
      </c>
      <c r="J3842">
        <v>-9.9471926764207197</v>
      </c>
      <c r="K3842">
        <v>67.748439551090001</v>
      </c>
      <c r="L3842">
        <v>41.514059887683104</v>
      </c>
      <c r="M3842">
        <v>28.121951820514798</v>
      </c>
      <c r="N3842">
        <v>0.66062000253020103</v>
      </c>
      <c r="O3842">
        <v>22.274942292895499</v>
      </c>
      <c r="P3842">
        <v>411.00917431192602</v>
      </c>
      <c r="Q3842">
        <v>0.13621591028955499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Row],[Ticker]],[1]!Table2[[Symbol]:[Industry]],2,FALSE),"-")</f>
        <v>-</v>
      </c>
      <c r="E3843">
        <v>26.457149999999999</v>
      </c>
      <c r="F3843">
        <v>22.71</v>
      </c>
      <c r="G3843">
        <v>157.91965395647401</v>
      </c>
      <c r="H3843">
        <v>51.137325580768703</v>
      </c>
      <c r="I3843">
        <v>27.894172825125299</v>
      </c>
      <c r="J3843">
        <v>-5.6605984735221604</v>
      </c>
      <c r="K3843">
        <v>20.227545674836399</v>
      </c>
      <c r="L3843">
        <v>16.459418398019999</v>
      </c>
      <c r="M3843">
        <v>45.697067592073999</v>
      </c>
      <c r="N3843">
        <v>1.06268163619026</v>
      </c>
      <c r="O3843">
        <v>25.891677675033002</v>
      </c>
      <c r="P3843">
        <v>191.15384615384599</v>
      </c>
      <c r="Q3843">
        <v>0.12625374543262699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Row],[Ticker]],[1]!Table2[[Symbol]:[Industry]],2,FALSE),"-")</f>
        <v>-</v>
      </c>
      <c r="D3844" t="s">
        <v>513</v>
      </c>
      <c r="E3844">
        <v>26.395800000000001</v>
      </c>
      <c r="F3844">
        <v>85.84</v>
      </c>
      <c r="G3844">
        <v>7.8143660966497501</v>
      </c>
      <c r="H3844">
        <v>42.608963926318999</v>
      </c>
      <c r="I3844">
        <v>3.7172939032894599</v>
      </c>
      <c r="J3844">
        <v>-3.4862101464381299</v>
      </c>
      <c r="K3844">
        <v>71.757623339162294</v>
      </c>
      <c r="L3844">
        <v>66.362797820988604</v>
      </c>
      <c r="M3844">
        <v>63.369633769676</v>
      </c>
      <c r="N3844">
        <v>2.84310223304773</v>
      </c>
      <c r="O3844">
        <v>10.0885368126747</v>
      </c>
      <c r="P3844">
        <v>66.356589147286797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Row],[Ticker]],[1]!Table2[[Symbol]:[Industry]],2,FALSE),"-")</f>
        <v>-</v>
      </c>
      <c r="E3845">
        <v>26.391966400000001</v>
      </c>
      <c r="F3845">
        <v>43.24</v>
      </c>
      <c r="G3845">
        <v>229.86729031411201</v>
      </c>
      <c r="H3845">
        <v>38.516055692775097</v>
      </c>
      <c r="I3845">
        <v>285.89518523913802</v>
      </c>
      <c r="J3845">
        <v>6.0991397129401497</v>
      </c>
      <c r="K3845">
        <v>29.021614714324599</v>
      </c>
      <c r="L3845">
        <v>17.888299967184199</v>
      </c>
      <c r="M3845">
        <v>99.006403375330805</v>
      </c>
      <c r="N3845">
        <v>0.54665903094707502</v>
      </c>
      <c r="O3845">
        <v>0</v>
      </c>
      <c r="P3845">
        <v>405.140186915887</v>
      </c>
      <c r="Q3845">
        <v>0.13127766732611401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Row],[Ticker]],[1]!Table2[[Symbol]:[Industry]],2,FALSE),"-")</f>
        <v>-</v>
      </c>
      <c r="E3846">
        <v>26.317489402</v>
      </c>
      <c r="F3846">
        <v>13.06</v>
      </c>
      <c r="G3846">
        <v>33.934764869655801</v>
      </c>
      <c r="H3846">
        <v>9.0676124386740504</v>
      </c>
      <c r="I3846">
        <v>15.7537579916872</v>
      </c>
      <c r="J3846">
        <v>0.929896815502532</v>
      </c>
      <c r="K3846">
        <v>12.6675867291166</v>
      </c>
      <c r="L3846">
        <v>10.714349944178499</v>
      </c>
      <c r="M3846">
        <v>39.765374809267499</v>
      </c>
      <c r="N3846">
        <v>0.66004668436277003</v>
      </c>
      <c r="O3846">
        <v>18.1470137825421</v>
      </c>
      <c r="P3846">
        <v>69.830949284785405</v>
      </c>
      <c r="Q3846">
        <v>5.3288642699874003E-2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Row],[Ticker]],[1]!Table2[[Symbol]:[Industry]],2,FALSE),"-")</f>
        <v>-</v>
      </c>
      <c r="D3847" t="s">
        <v>21</v>
      </c>
      <c r="E3847">
        <v>26.307994411999999</v>
      </c>
      <c r="F3847">
        <v>17.02</v>
      </c>
      <c r="G3847">
        <v>-8.9313235585226707</v>
      </c>
      <c r="H3847">
        <v>-3.4913846114734199</v>
      </c>
      <c r="I3847">
        <v>-27.339815273094199</v>
      </c>
      <c r="J3847">
        <v>-2.20226514018883</v>
      </c>
      <c r="K3847">
        <v>16.865908104597001</v>
      </c>
      <c r="L3847">
        <v>16.685955423278301</v>
      </c>
      <c r="M3847">
        <v>53.210222796443503</v>
      </c>
      <c r="N3847">
        <v>0.952902176804588</v>
      </c>
      <c r="O3847">
        <v>36.603995299647401</v>
      </c>
      <c r="P3847">
        <v>41.8333333333333</v>
      </c>
      <c r="Q3847">
        <v>1.0401692282927999E-2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Row],[Ticker]],[1]!Table2[[Symbol]:[Industry]],2,FALSE),"-")</f>
        <v>-</v>
      </c>
      <c r="D3848" t="s">
        <v>60</v>
      </c>
      <c r="E3848">
        <v>26.281746699999999</v>
      </c>
      <c r="F3848">
        <v>87.89</v>
      </c>
      <c r="G3848">
        <v>-7.5403636330799797</v>
      </c>
      <c r="H3848">
        <v>20.085837478293598</v>
      </c>
      <c r="I3848">
        <v>9.39746734990044</v>
      </c>
      <c r="J3848">
        <v>4.5648581474823899</v>
      </c>
      <c r="K3848">
        <v>70.092353602804806</v>
      </c>
      <c r="L3848">
        <v>69.056369788220707</v>
      </c>
      <c r="M3848">
        <v>79.309939536395902</v>
      </c>
      <c r="N3848">
        <v>4.4738647959418696</v>
      </c>
      <c r="O3848">
        <v>11.9239959039708</v>
      </c>
      <c r="P3848">
        <v>56.946428571428498</v>
      </c>
      <c r="Q3848">
        <v>6.5970183734637006E-2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Row],[Ticker]],[1]!Table2[[Symbol]:[Industry]],2,FALSE),"-")</f>
        <v>-</v>
      </c>
      <c r="D3849" t="s">
        <v>628</v>
      </c>
      <c r="E3849">
        <v>26.027999999999999</v>
      </c>
      <c r="F3849">
        <v>48.2</v>
      </c>
      <c r="G3849">
        <v>-20.049610975660599</v>
      </c>
      <c r="H3849">
        <v>14.742612438674</v>
      </c>
      <c r="I3849">
        <v>54.276565009231099</v>
      </c>
      <c r="J3849">
        <v>21.541190357193301</v>
      </c>
      <c r="K3849">
        <v>40.317376671854099</v>
      </c>
      <c r="L3849">
        <v>38.658251156940103</v>
      </c>
      <c r="M3849">
        <v>90.585480212290094</v>
      </c>
      <c r="N3849">
        <v>1.56644790774271</v>
      </c>
      <c r="O3849">
        <v>0.103734439834024</v>
      </c>
      <c r="P3849">
        <v>97.784160853508396</v>
      </c>
      <c r="Q3849">
        <v>8.5942825414700007E-3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Row],[Ticker]],[1]!Table2[[Symbol]:[Industry]],2,FALSE),"-")</f>
        <v>-</v>
      </c>
      <c r="E3850">
        <v>26.020342500000002</v>
      </c>
      <c r="F3850">
        <v>27.75</v>
      </c>
      <c r="G3850">
        <v>-17.058665399413201</v>
      </c>
      <c r="H3850">
        <v>-3.2518821461634801</v>
      </c>
      <c r="I3850">
        <v>-8.1154727775435003</v>
      </c>
      <c r="J3850">
        <v>1.7303191294740801</v>
      </c>
      <c r="K3850">
        <v>26.475824997696101</v>
      </c>
      <c r="L3850">
        <v>26.120606512180998</v>
      </c>
      <c r="M3850">
        <v>78.063871240012702</v>
      </c>
      <c r="N3850">
        <v>1.2653061224489699</v>
      </c>
      <c r="O3850">
        <v>9.1891891891891806</v>
      </c>
      <c r="P3850">
        <v>28.175519630484899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Row],[Ticker]],[1]!Table2[[Symbol]:[Industry]],2,FALSE),"-")</f>
        <v>-</v>
      </c>
      <c r="D3851" t="s">
        <v>133</v>
      </c>
      <c r="E3851">
        <v>25.987792500000001</v>
      </c>
      <c r="F3851">
        <v>20.100000000000001</v>
      </c>
      <c r="G3851">
        <v>12.789712117411</v>
      </c>
      <c r="H3851">
        <v>3.0742791053407101</v>
      </c>
      <c r="I3851">
        <v>-22.686682173374599</v>
      </c>
      <c r="J3851">
        <v>4.4181299479051201</v>
      </c>
      <c r="K3851">
        <v>19.4403579822423</v>
      </c>
      <c r="L3851">
        <v>18.861947729836</v>
      </c>
      <c r="M3851">
        <v>57.465515892835398</v>
      </c>
      <c r="N3851">
        <v>1.2895198431522401</v>
      </c>
      <c r="O3851">
        <v>56.467661691542197</v>
      </c>
      <c r="P3851">
        <v>54.615384615384599</v>
      </c>
      <c r="Q3851">
        <v>3.2254481691245E-2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Row],[Ticker]],[1]!Table2[[Symbol]:[Industry]],2,FALSE),"-")</f>
        <v>-</v>
      </c>
      <c r="D3852" t="s">
        <v>121</v>
      </c>
      <c r="E3852">
        <v>25.982500000000002</v>
      </c>
      <c r="F3852">
        <v>23.75</v>
      </c>
      <c r="G3852">
        <v>-32.769869823003603</v>
      </c>
      <c r="H3852">
        <v>1.83077033341089</v>
      </c>
      <c r="I3852">
        <v>-22.000268591580902</v>
      </c>
      <c r="J3852">
        <v>1.9644015264778301</v>
      </c>
      <c r="K3852">
        <v>23.976609697560399</v>
      </c>
      <c r="L3852">
        <v>21.137413290304998</v>
      </c>
      <c r="M3852">
        <v>42.273991458237802</v>
      </c>
      <c r="N3852">
        <v>0.25834160194340799</v>
      </c>
      <c r="O3852">
        <v>24.6315789473684</v>
      </c>
      <c r="P3852">
        <v>70.617816091953998</v>
      </c>
      <c r="Q3852">
        <v>6.9485081613680999E-2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Row],[Ticker]],[1]!Table2[[Symbol]:[Industry]],2,FALSE),"-")</f>
        <v>-</v>
      </c>
      <c r="E3853">
        <v>25.979310000000002</v>
      </c>
      <c r="F3853">
        <v>63.21</v>
      </c>
      <c r="G3853">
        <v>-21.8478239859948</v>
      </c>
      <c r="H3853">
        <v>12.6261322321336</v>
      </c>
      <c r="I3853">
        <v>-19.0009046315121</v>
      </c>
      <c r="J3853">
        <v>5.0337399488696901</v>
      </c>
      <c r="K3853">
        <v>61.918764045300101</v>
      </c>
      <c r="L3853">
        <v>61.299947141574698</v>
      </c>
      <c r="M3853">
        <v>46.444218231887298</v>
      </c>
      <c r="N3853">
        <v>1.11022653184603</v>
      </c>
      <c r="O3853">
        <v>15.3298528713811</v>
      </c>
      <c r="P3853">
        <v>29.928057553956801</v>
      </c>
      <c r="Q3853">
        <v>2.9495771993691002E-2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Row],[Ticker]],[1]!Table2[[Symbol]:[Industry]],2,FALSE),"-")</f>
        <v>-</v>
      </c>
      <c r="D3854" t="s">
        <v>68</v>
      </c>
      <c r="E3854">
        <v>25.877800199999999</v>
      </c>
      <c r="F3854">
        <v>51.76</v>
      </c>
      <c r="G3854">
        <v>91.077018343604806</v>
      </c>
      <c r="H3854">
        <v>-1.0184580005819801</v>
      </c>
      <c r="I3854">
        <v>20.864298107051699</v>
      </c>
      <c r="J3854">
        <v>-4.2276295164901798</v>
      </c>
      <c r="K3854">
        <v>50.5841994984441</v>
      </c>
      <c r="L3854">
        <v>43.808596636497199</v>
      </c>
      <c r="M3854">
        <v>43.960460660600397</v>
      </c>
      <c r="N3854">
        <v>0.50024122958163897</v>
      </c>
      <c r="O3854">
        <v>31.375579598145201</v>
      </c>
      <c r="P3854">
        <v>125.04347826086899</v>
      </c>
      <c r="Q3854">
        <v>7.4992343778203005E-2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Row],[Ticker]],[1]!Table2[[Symbol]:[Industry]],2,FALSE),"-")</f>
        <v>-</v>
      </c>
      <c r="D3855" t="s">
        <v>413</v>
      </c>
      <c r="E3855">
        <v>25.770612</v>
      </c>
      <c r="F3855">
        <v>50.92</v>
      </c>
      <c r="G3855">
        <v>164.99371392273599</v>
      </c>
      <c r="H3855">
        <v>-9.1536866549815308</v>
      </c>
      <c r="I3855">
        <v>-22.011237450427501</v>
      </c>
      <c r="J3855">
        <v>1.79690170005278</v>
      </c>
      <c r="K3855">
        <v>51.163539939574399</v>
      </c>
      <c r="L3855">
        <v>50.9527793098963</v>
      </c>
      <c r="M3855">
        <v>62.9582046607946</v>
      </c>
      <c r="N3855">
        <v>0.52746043129471798</v>
      </c>
      <c r="O3855">
        <v>115.37706205812999</v>
      </c>
      <c r="P3855">
        <v>191.304347826086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Row],[Ticker]],[1]!Table2[[Symbol]:[Industry]],2,FALSE),"-")</f>
        <v>-</v>
      </c>
      <c r="E3856">
        <v>25.767199999999999</v>
      </c>
      <c r="F3856">
        <v>20.78</v>
      </c>
      <c r="G3856">
        <v>22.72714229052</v>
      </c>
      <c r="H3856">
        <v>-3.3355352610838001</v>
      </c>
      <c r="I3856">
        <v>-34.2098430948474</v>
      </c>
      <c r="J3856">
        <v>-9.5116821805475702</v>
      </c>
      <c r="K3856">
        <v>21.372855449921701</v>
      </c>
      <c r="L3856">
        <v>21.309010868312399</v>
      </c>
      <c r="M3856">
        <v>37.034941664639497</v>
      </c>
      <c r="N3856">
        <v>0.79465595006217005</v>
      </c>
      <c r="O3856">
        <v>55.245428296438803</v>
      </c>
      <c r="P3856">
        <v>71.593724194880195</v>
      </c>
      <c r="Q3856">
        <v>6.7807179151231994E-2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Row],[Ticker]],[1]!Table2[[Symbol]:[Industry]],2,FALSE),"-")</f>
        <v>-</v>
      </c>
      <c r="D3857" t="s">
        <v>628</v>
      </c>
      <c r="E3857">
        <v>25.7643612</v>
      </c>
      <c r="F3857">
        <v>9.67</v>
      </c>
      <c r="G3857">
        <v>-37.838538752389503</v>
      </c>
      <c r="H3857">
        <v>-7.6509877530804902</v>
      </c>
      <c r="I3857">
        <v>-13.801309928897901</v>
      </c>
      <c r="J3857">
        <v>2.7347096497271299</v>
      </c>
      <c r="K3857">
        <v>9.8139108875168493</v>
      </c>
      <c r="L3857">
        <v>9.4113645769543393</v>
      </c>
      <c r="M3857">
        <v>48.882371405199102</v>
      </c>
      <c r="N3857">
        <v>1.6829724670106301</v>
      </c>
      <c r="O3857">
        <v>44.7776628748707</v>
      </c>
      <c r="P3857">
        <v>38.142857142857103</v>
      </c>
      <c r="Q3857">
        <v>2.5244337889535E-2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Row],[Ticker]],[1]!Table2[[Symbol]:[Industry]],2,FALSE),"-")</f>
        <v>-</v>
      </c>
      <c r="D3858" t="s">
        <v>413</v>
      </c>
      <c r="E3858">
        <v>25.761749399999999</v>
      </c>
      <c r="F3858">
        <v>35.74</v>
      </c>
      <c r="G3858">
        <v>33.547270181907201</v>
      </c>
      <c r="H3858">
        <v>-6.5675226964610696</v>
      </c>
      <c r="I3858">
        <v>-26.816685358066401</v>
      </c>
      <c r="J3858">
        <v>4.1478832277636801</v>
      </c>
      <c r="K3858">
        <v>35.1761002521718</v>
      </c>
      <c r="L3858">
        <v>34.483629425533898</v>
      </c>
      <c r="M3858">
        <v>58.901144729895599</v>
      </c>
      <c r="N3858">
        <v>0.93937599297629604</v>
      </c>
      <c r="O3858">
        <v>34.247341913821998</v>
      </c>
      <c r="P3858">
        <v>70.109471680152296</v>
      </c>
      <c r="Q3858">
        <v>5.0834878882905998E-2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Row],[Ticker]],[1]!Table2[[Symbol]:[Industry]],2,FALSE),"-")</f>
        <v>-</v>
      </c>
      <c r="D3859" t="s">
        <v>68</v>
      </c>
      <c r="E3859">
        <v>25.741379999999999</v>
      </c>
      <c r="F3859">
        <v>25.69</v>
      </c>
      <c r="G3859">
        <v>20.909996469142499</v>
      </c>
      <c r="H3859">
        <v>-1.9551148340532101</v>
      </c>
      <c r="I3859">
        <v>3.4318427062360701</v>
      </c>
      <c r="J3859">
        <v>9.4692646638961993</v>
      </c>
      <c r="K3859">
        <v>24.305385224828601</v>
      </c>
      <c r="L3859">
        <v>22.7031049809713</v>
      </c>
      <c r="M3859">
        <v>56.899710744356803</v>
      </c>
      <c r="N3859">
        <v>1.3803038621138299</v>
      </c>
      <c r="O3859">
        <v>11.716621253405901</v>
      </c>
      <c r="P3859">
        <v>60.662914321450899</v>
      </c>
      <c r="Q3859">
        <v>7.9099225384609007E-2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Row],[Ticker]],[1]!Table2[[Symbol]:[Industry]],2,FALSE),"-")</f>
        <v>-</v>
      </c>
      <c r="E3860">
        <v>25.704000000000001</v>
      </c>
      <c r="F3860">
        <v>63</v>
      </c>
      <c r="G3860">
        <v>-52.1929868445267</v>
      </c>
      <c r="H3860">
        <v>0.59987050319018298</v>
      </c>
      <c r="I3860">
        <v>-33.3455951777823</v>
      </c>
      <c r="J3860">
        <v>0.178687240763545</v>
      </c>
      <c r="K3860">
        <v>62.963240160058803</v>
      </c>
      <c r="L3860">
        <v>69.737462455257003</v>
      </c>
      <c r="M3860">
        <v>43.265900510218799</v>
      </c>
      <c r="N3860">
        <v>1.67468354430379</v>
      </c>
      <c r="O3860">
        <v>53.904761904761898</v>
      </c>
      <c r="P3860">
        <v>24.137931034482701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Row],[Ticker]],[1]!Table2[[Symbol]:[Industry]],2,FALSE),"-")</f>
        <v>-</v>
      </c>
      <c r="D3861" t="s">
        <v>124</v>
      </c>
      <c r="E3861">
        <v>25.69</v>
      </c>
      <c r="F3861">
        <v>7.34</v>
      </c>
      <c r="G3861">
        <v>-16.2656563921058</v>
      </c>
      <c r="H3861">
        <v>-3.2957755394680199</v>
      </c>
      <c r="I3861">
        <v>-43.1665545083127</v>
      </c>
      <c r="J3861">
        <v>-7.0074599453836397</v>
      </c>
      <c r="K3861">
        <v>7.5769527888783603</v>
      </c>
      <c r="L3861">
        <v>8.51963708194139</v>
      </c>
      <c r="M3861">
        <v>51.118453163816298</v>
      </c>
      <c r="N3861">
        <v>0.81623450937259301</v>
      </c>
      <c r="O3861">
        <v>69.482288828337801</v>
      </c>
      <c r="P3861">
        <v>12.9230769230769</v>
      </c>
      <c r="Q3861">
        <v>9.661857126054E-3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Row],[Ticker]],[1]!Table2[[Symbol]:[Industry]],2,FALSE),"-")</f>
        <v>-</v>
      </c>
      <c r="D3862" t="s">
        <v>628</v>
      </c>
      <c r="E3862">
        <v>25.68384</v>
      </c>
      <c r="F3862">
        <v>50.4</v>
      </c>
      <c r="G3862">
        <v>125.689366096649</v>
      </c>
      <c r="H3862">
        <v>39.070495945017697</v>
      </c>
      <c r="I3862">
        <v>91.626515058463099</v>
      </c>
      <c r="J3862">
        <v>6.0088143430605596</v>
      </c>
      <c r="K3862">
        <v>36.354906409434399</v>
      </c>
      <c r="L3862">
        <v>24.987072515830398</v>
      </c>
      <c r="M3862">
        <v>96.381064534041599</v>
      </c>
      <c r="N3862">
        <v>1.3164863077707201</v>
      </c>
      <c r="O3862">
        <v>0</v>
      </c>
      <c r="P3862">
        <v>243.792633015006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Row],[Ticker]],[1]!Table2[[Symbol]:[Industry]],2,FALSE),"-")</f>
        <v>-</v>
      </c>
      <c r="D3863" t="s">
        <v>290</v>
      </c>
      <c r="E3863">
        <v>25.679130000000001</v>
      </c>
      <c r="F3863">
        <v>29.95</v>
      </c>
      <c r="G3863">
        <v>-70.066502447951194</v>
      </c>
      <c r="H3863">
        <v>-17.040950252457399</v>
      </c>
      <c r="I3863">
        <v>-42.677567309517499</v>
      </c>
      <c r="J3863">
        <v>-11.946674085875699</v>
      </c>
      <c r="K3863">
        <v>31.271946804838599</v>
      </c>
      <c r="M3863">
        <v>34.354950814438197</v>
      </c>
      <c r="N3863">
        <v>0.73922413793103403</v>
      </c>
      <c r="O3863">
        <v>95.492487479131796</v>
      </c>
      <c r="P3863">
        <v>22.2448979591836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Row],[Ticker]],[1]!Table2[[Symbol]:[Industry]],2,FALSE),"-")</f>
        <v>-</v>
      </c>
      <c r="E3864">
        <v>25.570478468000001</v>
      </c>
      <c r="F3864">
        <v>12.44</v>
      </c>
      <c r="G3864">
        <v>49.225846783344998</v>
      </c>
      <c r="H3864">
        <v>-5.0615574604725699</v>
      </c>
      <c r="I3864">
        <v>22.007443360224102</v>
      </c>
      <c r="J3864">
        <v>2.6778010301999098</v>
      </c>
      <c r="K3864">
        <v>11.141473194691001</v>
      </c>
      <c r="L3864">
        <v>9.1340310667243507</v>
      </c>
      <c r="M3864">
        <v>57.1988498360599</v>
      </c>
      <c r="N3864">
        <v>0.93427688017052601</v>
      </c>
      <c r="O3864">
        <v>14.067524115755599</v>
      </c>
      <c r="P3864">
        <v>110.135135135135</v>
      </c>
      <c r="Q3864">
        <v>0.113257011494173</v>
      </c>
    </row>
    <row r="3865" spans="1:17" hidden="1" x14ac:dyDescent="0.3">
      <c r="A3865" t="s">
        <v>7893</v>
      </c>
      <c r="B3865" t="s">
        <v>7894</v>
      </c>
      <c r="C3865" t="str">
        <f>IFERROR(VLOOKUP(Table1[[#This Row],[Ticker]],[1]!Table2[[Symbol]:[Industry]],2,FALSE),"-")</f>
        <v>-</v>
      </c>
      <c r="E3865">
        <v>25.528682176</v>
      </c>
      <c r="F3865">
        <v>37.159999999999997</v>
      </c>
      <c r="G3865">
        <v>-47.665131257847598</v>
      </c>
      <c r="H3865">
        <v>-18.490134347118001</v>
      </c>
      <c r="I3865">
        <v>-36.200739362810097</v>
      </c>
      <c r="J3865">
        <v>-4.3854520912553401</v>
      </c>
      <c r="M3865">
        <v>36.894841074528998</v>
      </c>
      <c r="O3865">
        <v>62.244348762109801</v>
      </c>
      <c r="P3865">
        <v>0.84124830393486005</v>
      </c>
    </row>
    <row r="3866" spans="1:17" hidden="1" x14ac:dyDescent="0.3">
      <c r="A3866" t="s">
        <v>7895</v>
      </c>
      <c r="B3866" t="s">
        <v>7896</v>
      </c>
      <c r="C3866" t="str">
        <f>IFERROR(VLOOKUP(Table1[[#This Row],[Ticker]],[1]!Table2[[Symbol]:[Industry]],2,FALSE),"-")</f>
        <v>-</v>
      </c>
      <c r="E3866">
        <v>25.522881232</v>
      </c>
      <c r="F3866">
        <v>24.68</v>
      </c>
      <c r="G3866">
        <v>-2.4772169439925</v>
      </c>
      <c r="H3866">
        <v>8.5302292611039707</v>
      </c>
      <c r="I3866">
        <v>-3.87501898672999</v>
      </c>
      <c r="J3866">
        <v>-0.244818331678193</v>
      </c>
      <c r="K3866">
        <v>22.478718185912001</v>
      </c>
      <c r="L3866">
        <v>21.9811240125035</v>
      </c>
      <c r="M3866">
        <v>58.278613489043401</v>
      </c>
      <c r="N3866">
        <v>1.14777351587687</v>
      </c>
      <c r="O3866">
        <v>17.504051863857299</v>
      </c>
      <c r="P3866">
        <v>35.232876712328697</v>
      </c>
      <c r="Q3866">
        <v>5.9983516458067002E-2</v>
      </c>
    </row>
    <row r="3867" spans="1:17" hidden="1" x14ac:dyDescent="0.3">
      <c r="A3867" t="s">
        <v>7897</v>
      </c>
      <c r="B3867" t="s">
        <v>7898</v>
      </c>
      <c r="C3867" t="str">
        <f>IFERROR(VLOOKUP(Table1[[#This Row],[Ticker]],[1]!Table2[[Symbol]:[Industry]],2,FALSE),"-")</f>
        <v>-</v>
      </c>
      <c r="E3867">
        <v>25.513000000000002</v>
      </c>
      <c r="F3867">
        <v>82.3</v>
      </c>
      <c r="G3867">
        <v>239.46714387442699</v>
      </c>
      <c r="H3867">
        <v>-11.157662286600599</v>
      </c>
      <c r="I3867">
        <v>122.603267512749</v>
      </c>
      <c r="J3867">
        <v>1.7853509588823699</v>
      </c>
      <c r="K3867">
        <v>84.970859325411396</v>
      </c>
      <c r="L3867">
        <v>60.299269106920697</v>
      </c>
      <c r="M3867">
        <v>39.335113389442803</v>
      </c>
      <c r="N3867">
        <v>0.51714436177395595</v>
      </c>
      <c r="O3867">
        <v>23.535844471445898</v>
      </c>
      <c r="P3867">
        <v>265.77777777777698</v>
      </c>
      <c r="Q3867">
        <v>0.12218560104385399</v>
      </c>
    </row>
    <row r="3868" spans="1:17" hidden="1" x14ac:dyDescent="0.3">
      <c r="A3868" t="s">
        <v>7899</v>
      </c>
      <c r="B3868" t="s">
        <v>7900</v>
      </c>
      <c r="C3868" t="str">
        <f>IFERROR(VLOOKUP(Table1[[#This Row],[Ticker]],[1]!Table2[[Symbol]:[Industry]],2,FALSE),"-")</f>
        <v>-</v>
      </c>
      <c r="D3868" t="s">
        <v>1147</v>
      </c>
      <c r="E3868">
        <v>25.48226292</v>
      </c>
      <c r="F3868">
        <v>69.8</v>
      </c>
      <c r="G3868">
        <v>18.924488859862301</v>
      </c>
      <c r="H3868">
        <v>-18.1750346201494</v>
      </c>
      <c r="I3868">
        <v>-40.850694462462997</v>
      </c>
      <c r="J3868">
        <v>6.3143469328106798</v>
      </c>
      <c r="K3868">
        <v>70.691884197585296</v>
      </c>
      <c r="L3868">
        <v>73.640045040455007</v>
      </c>
      <c r="M3868">
        <v>54.6659238818266</v>
      </c>
      <c r="N3868">
        <v>0.97701664509930497</v>
      </c>
      <c r="O3868">
        <v>70.315186246418307</v>
      </c>
      <c r="P3868">
        <v>61.200923787528801</v>
      </c>
      <c r="Q3868">
        <v>0.113905170307701</v>
      </c>
    </row>
    <row r="3869" spans="1:17" hidden="1" x14ac:dyDescent="0.3">
      <c r="A3869" t="s">
        <v>7901</v>
      </c>
      <c r="B3869" t="s">
        <v>7902</v>
      </c>
      <c r="C3869" t="str">
        <f>IFERROR(VLOOKUP(Table1[[#This Row],[Ticker]],[1]!Table2[[Symbol]:[Industry]],2,FALSE),"-")</f>
        <v>-</v>
      </c>
      <c r="E3869">
        <v>25.48</v>
      </c>
      <c r="F3869">
        <v>50.96</v>
      </c>
      <c r="G3869">
        <v>70.067015422275901</v>
      </c>
      <c r="H3869">
        <v>-5.0862337151720904</v>
      </c>
      <c r="I3869">
        <v>-9.8606631043160302</v>
      </c>
      <c r="J3869">
        <v>-1.86873561301598</v>
      </c>
      <c r="K3869">
        <v>51.037713182979097</v>
      </c>
      <c r="L3869">
        <v>46.261620827309898</v>
      </c>
      <c r="M3869">
        <v>50.909791195083201</v>
      </c>
      <c r="N3869">
        <v>0.47654690715010201</v>
      </c>
      <c r="O3869">
        <v>24.411302982731499</v>
      </c>
      <c r="P3869">
        <v>111.276948590381</v>
      </c>
      <c r="Q3869">
        <v>8.0267368076525999E-2</v>
      </c>
    </row>
    <row r="3870" spans="1:17" hidden="1" x14ac:dyDescent="0.3">
      <c r="A3870" t="s">
        <v>7903</v>
      </c>
      <c r="B3870" t="s">
        <v>7904</v>
      </c>
      <c r="C3870" t="str">
        <f>IFERROR(VLOOKUP(Table1[[#This Row],[Ticker]],[1]!Table2[[Symbol]:[Industry]],2,FALSE),"-")</f>
        <v>-</v>
      </c>
      <c r="D3870" t="s">
        <v>916</v>
      </c>
      <c r="E3870">
        <v>25.473115008000001</v>
      </c>
      <c r="F3870">
        <v>2.97</v>
      </c>
      <c r="G3870">
        <v>-101.76517935789499</v>
      </c>
      <c r="H3870">
        <v>-22.062524547627302</v>
      </c>
      <c r="I3870">
        <v>-80.903384865455493</v>
      </c>
      <c r="J3870">
        <v>-1.5242990384939199</v>
      </c>
      <c r="K3870">
        <v>4.7368013163004496</v>
      </c>
      <c r="L3870">
        <v>8.6767815280563099</v>
      </c>
      <c r="M3870">
        <v>4.57858775633213</v>
      </c>
      <c r="N3870">
        <v>1.1055256055784599</v>
      </c>
      <c r="O3870">
        <v>381.48148148148101</v>
      </c>
      <c r="P3870">
        <v>0.67796610169492599</v>
      </c>
      <c r="Q3870">
        <v>-0.17725649387620701</v>
      </c>
    </row>
    <row r="3871" spans="1:17" hidden="1" x14ac:dyDescent="0.3">
      <c r="A3871" t="s">
        <v>7905</v>
      </c>
      <c r="B3871" t="s">
        <v>7906</v>
      </c>
      <c r="C3871" t="str">
        <f>IFERROR(VLOOKUP(Table1[[#This Row],[Ticker]],[1]!Table2[[Symbol]:[Industry]],2,FALSE),"-")</f>
        <v>-</v>
      </c>
      <c r="D3871" t="s">
        <v>21</v>
      </c>
      <c r="E3871">
        <v>25.441102399999998</v>
      </c>
      <c r="F3871">
        <v>8.48</v>
      </c>
      <c r="G3871">
        <v>210.19730260458601</v>
      </c>
      <c r="H3871">
        <v>-8.7934378895535197</v>
      </c>
      <c r="I3871">
        <v>54.415235037595401</v>
      </c>
      <c r="J3871">
        <v>-9.7877352256589099</v>
      </c>
      <c r="K3871">
        <v>7.9295406634075203</v>
      </c>
      <c r="L3871">
        <v>5.6599352305557202</v>
      </c>
      <c r="M3871">
        <v>21.934970572966002</v>
      </c>
      <c r="N3871">
        <v>0.16210497060076601</v>
      </c>
      <c r="O3871">
        <v>37.146226415094297</v>
      </c>
      <c r="P3871">
        <v>267.09956709956703</v>
      </c>
      <c r="Q3871">
        <v>0.15330536129940101</v>
      </c>
    </row>
    <row r="3872" spans="1:17" hidden="1" x14ac:dyDescent="0.3">
      <c r="A3872" t="s">
        <v>7907</v>
      </c>
      <c r="B3872" t="s">
        <v>7908</v>
      </c>
      <c r="C3872" t="str">
        <f>IFERROR(VLOOKUP(Table1[[#This Row],[Ticker]],[1]!Table2[[Symbol]:[Industry]],2,FALSE),"-")</f>
        <v>-</v>
      </c>
      <c r="D3872" t="s">
        <v>60</v>
      </c>
      <c r="E3872">
        <v>25.421608575</v>
      </c>
      <c r="F3872">
        <v>39.049999999999997</v>
      </c>
      <c r="G3872">
        <v>-8.5127455172265698</v>
      </c>
      <c r="H3872">
        <v>-6.7205887218675304</v>
      </c>
      <c r="I3872">
        <v>-38.202473607920197</v>
      </c>
      <c r="J3872">
        <v>-2.1522401276825698</v>
      </c>
      <c r="K3872">
        <v>41.222996298717199</v>
      </c>
      <c r="L3872">
        <v>43.196461627522403</v>
      </c>
      <c r="M3872">
        <v>42.567401481004097</v>
      </c>
      <c r="N3872">
        <v>1.09616664917331</v>
      </c>
      <c r="O3872">
        <v>79.257362355953902</v>
      </c>
      <c r="P3872">
        <v>24.760383386581399</v>
      </c>
      <c r="Q3872">
        <v>-1.1635194437872001E-2</v>
      </c>
    </row>
    <row r="3873" spans="1:17" hidden="1" x14ac:dyDescent="0.3">
      <c r="A3873" t="s">
        <v>7909</v>
      </c>
      <c r="B3873" t="s">
        <v>7910</v>
      </c>
      <c r="C3873" t="str">
        <f>IFERROR(VLOOKUP(Table1[[#This Row],[Ticker]],[1]!Table2[[Symbol]:[Industry]],2,FALSE),"-")</f>
        <v>-</v>
      </c>
      <c r="E3873">
        <v>25.248843730000001</v>
      </c>
      <c r="F3873">
        <v>17.05</v>
      </c>
      <c r="G3873">
        <v>-25.898384197814298</v>
      </c>
      <c r="H3873">
        <v>-0.13897438767324699</v>
      </c>
      <c r="I3873">
        <v>-16.3482639609412</v>
      </c>
      <c r="J3873">
        <v>3.95158101365731</v>
      </c>
      <c r="K3873">
        <v>16.627255113345001</v>
      </c>
      <c r="L3873">
        <v>16.962205952770301</v>
      </c>
      <c r="M3873">
        <v>53.391066843158598</v>
      </c>
      <c r="N3873">
        <v>1.8488675121784499</v>
      </c>
      <c r="O3873">
        <v>27.214076246334301</v>
      </c>
      <c r="P3873">
        <v>31.1538461538461</v>
      </c>
      <c r="Q3873">
        <v>-5.6984211198448001E-2</v>
      </c>
    </row>
    <row r="3874" spans="1:17" hidden="1" x14ac:dyDescent="0.3">
      <c r="A3874" t="s">
        <v>7911</v>
      </c>
      <c r="B3874" t="s">
        <v>7912</v>
      </c>
      <c r="C3874" t="str">
        <f>IFERROR(VLOOKUP(Table1[[#This Row],[Ticker]],[1]!Table2[[Symbol]:[Industry]],2,FALSE),"-")</f>
        <v>-</v>
      </c>
      <c r="D3874" t="s">
        <v>628</v>
      </c>
      <c r="E3874">
        <v>25.241416000000001</v>
      </c>
      <c r="F3874">
        <v>49.9</v>
      </c>
      <c r="G3874">
        <v>206.35603276331599</v>
      </c>
      <c r="H3874">
        <v>-5.3342894632278499</v>
      </c>
      <c r="I3874">
        <v>78.789768857034503</v>
      </c>
      <c r="J3874">
        <v>0.95562959665326896</v>
      </c>
      <c r="K3874">
        <v>44.095892844710498</v>
      </c>
      <c r="L3874">
        <v>32.729677091718301</v>
      </c>
      <c r="M3874">
        <v>57.602086070873298</v>
      </c>
      <c r="N3874">
        <v>0.42277889227594001</v>
      </c>
      <c r="O3874">
        <v>6.0120240480961904</v>
      </c>
      <c r="P3874">
        <v>312.39669421487599</v>
      </c>
      <c r="Q3874">
        <v>0.11353963420796</v>
      </c>
    </row>
    <row r="3875" spans="1:17" hidden="1" x14ac:dyDescent="0.3">
      <c r="A3875" t="s">
        <v>7913</v>
      </c>
      <c r="B3875" t="s">
        <v>7914</v>
      </c>
      <c r="C3875" t="str">
        <f>IFERROR(VLOOKUP(Table1[[#This Row],[Ticker]],[1]!Table2[[Symbol]:[Industry]],2,FALSE),"-")</f>
        <v>-</v>
      </c>
      <c r="E3875">
        <v>25.226975400000001</v>
      </c>
      <c r="F3875">
        <v>62</v>
      </c>
      <c r="G3875">
        <v>-27.110633903350202</v>
      </c>
      <c r="H3875">
        <v>-8.0477721767105592</v>
      </c>
      <c r="I3875">
        <v>-23.669771420077399</v>
      </c>
      <c r="J3875">
        <v>-8.2628712007948906</v>
      </c>
      <c r="K3875">
        <v>67.314614229989701</v>
      </c>
      <c r="L3875">
        <v>71.6179760502378</v>
      </c>
      <c r="M3875">
        <v>37.115503486885999</v>
      </c>
      <c r="N3875">
        <v>1.0034965034965</v>
      </c>
      <c r="O3875">
        <v>91.145161290322505</v>
      </c>
      <c r="P3875">
        <v>5.0847457627118704</v>
      </c>
    </row>
    <row r="3876" spans="1:17" hidden="1" x14ac:dyDescent="0.3">
      <c r="A3876" t="s">
        <v>7915</v>
      </c>
      <c r="B3876" t="s">
        <v>7916</v>
      </c>
      <c r="C3876" t="str">
        <f>IFERROR(VLOOKUP(Table1[[#This Row],[Ticker]],[1]!Table2[[Symbol]:[Industry]],2,FALSE),"-")</f>
        <v>-</v>
      </c>
      <c r="E3876">
        <v>25.128</v>
      </c>
      <c r="F3876">
        <v>41.88</v>
      </c>
      <c r="G3876">
        <v>-24.014590913609101</v>
      </c>
      <c r="H3876">
        <v>-8.96818124740863</v>
      </c>
      <c r="I3876">
        <v>-29.9830201238142</v>
      </c>
      <c r="J3876">
        <v>-2.22579455195353</v>
      </c>
      <c r="K3876">
        <v>43.042660572785003</v>
      </c>
      <c r="L3876">
        <v>44.181585097625302</v>
      </c>
      <c r="M3876">
        <v>40.810915176286798</v>
      </c>
      <c r="N3876">
        <v>0.67998260884587802</v>
      </c>
      <c r="O3876">
        <v>53.748806112702901</v>
      </c>
      <c r="P3876">
        <v>24.420677361853802</v>
      </c>
      <c r="Q3876">
        <v>4.8721233686816003E-2</v>
      </c>
    </row>
    <row r="3877" spans="1:17" hidden="1" x14ac:dyDescent="0.3">
      <c r="A3877" t="s">
        <v>7917</v>
      </c>
      <c r="B3877" t="s">
        <v>7918</v>
      </c>
      <c r="C3877" t="str">
        <f>IFERROR(VLOOKUP(Table1[[#This Row],[Ticker]],[1]!Table2[[Symbol]:[Industry]],2,FALSE),"-")</f>
        <v>-</v>
      </c>
      <c r="E3877">
        <v>25.036000000000001</v>
      </c>
      <c r="F3877">
        <v>28.45</v>
      </c>
      <c r="G3877">
        <v>255.05665832184999</v>
      </c>
      <c r="H3877">
        <v>105.869938020069</v>
      </c>
      <c r="I3877">
        <v>199.17141803583701</v>
      </c>
      <c r="J3877">
        <v>5.93726974353208</v>
      </c>
      <c r="K3877">
        <v>16.6258306018597</v>
      </c>
      <c r="L3877">
        <v>8.7231893000713701</v>
      </c>
      <c r="M3877">
        <v>100</v>
      </c>
      <c r="N3877">
        <v>1.94215272497154</v>
      </c>
      <c r="O3877">
        <v>0</v>
      </c>
      <c r="P3877">
        <v>281.36729222520103</v>
      </c>
      <c r="Q3877">
        <v>0.175706700817436</v>
      </c>
    </row>
    <row r="3878" spans="1:17" hidden="1" x14ac:dyDescent="0.3">
      <c r="A3878" t="s">
        <v>7919</v>
      </c>
      <c r="B3878" t="s">
        <v>7920</v>
      </c>
      <c r="C3878" t="str">
        <f>IFERROR(VLOOKUP(Table1[[#This Row],[Ticker]],[1]!Table2[[Symbol]:[Industry]],2,FALSE),"-")</f>
        <v>-</v>
      </c>
      <c r="E3878">
        <v>25.026416099999999</v>
      </c>
      <c r="F3878">
        <v>23.19</v>
      </c>
      <c r="G3878">
        <v>38.040889838676698</v>
      </c>
      <c r="H3878">
        <v>-5.0570134698338496</v>
      </c>
      <c r="I3878">
        <v>-14.6734558312068</v>
      </c>
      <c r="J3878">
        <v>7.0051387516004402</v>
      </c>
      <c r="K3878">
        <v>22.773594850241601</v>
      </c>
      <c r="L3878">
        <v>21.757368322166101</v>
      </c>
      <c r="M3878">
        <v>52.063461709986001</v>
      </c>
      <c r="N3878">
        <v>2.6919363698204002</v>
      </c>
      <c r="O3878">
        <v>33.592065545493703</v>
      </c>
      <c r="P3878">
        <v>65.642857142857096</v>
      </c>
      <c r="Q3878">
        <v>-6.1337206047300003E-4</v>
      </c>
    </row>
    <row r="3879" spans="1:17" hidden="1" x14ac:dyDescent="0.3">
      <c r="A3879" t="s">
        <v>7921</v>
      </c>
      <c r="B3879" t="s">
        <v>7922</v>
      </c>
      <c r="C3879" t="str">
        <f>IFERROR(VLOOKUP(Table1[[#This Row],[Ticker]],[1]!Table2[[Symbol]:[Industry]],2,FALSE),"-")</f>
        <v>-</v>
      </c>
      <c r="D3879" t="s">
        <v>46</v>
      </c>
      <c r="E3879">
        <v>25.0047</v>
      </c>
      <c r="F3879">
        <v>34.299999999999997</v>
      </c>
      <c r="G3879">
        <v>-76.164435072940904</v>
      </c>
      <c r="H3879">
        <v>-4.7181018470402396</v>
      </c>
      <c r="I3879">
        <v>-45.623234944740503</v>
      </c>
      <c r="J3879">
        <v>-0.58461808136531401</v>
      </c>
      <c r="K3879">
        <v>36.019318467407402</v>
      </c>
      <c r="M3879">
        <v>43.811263496142502</v>
      </c>
      <c r="N3879">
        <v>0.57931034482758603</v>
      </c>
      <c r="O3879">
        <v>118.367346938775</v>
      </c>
      <c r="P3879">
        <v>8.8888888888888697</v>
      </c>
    </row>
    <row r="3880" spans="1:17" hidden="1" x14ac:dyDescent="0.3">
      <c r="A3880" t="s">
        <v>7923</v>
      </c>
      <c r="B3880" t="s">
        <v>7924</v>
      </c>
      <c r="C3880" t="str">
        <f>IFERROR(VLOOKUP(Table1[[#This Row],[Ticker]],[1]!Table2[[Symbol]:[Industry]],2,FALSE),"-")</f>
        <v>-</v>
      </c>
      <c r="D3880" t="s">
        <v>628</v>
      </c>
      <c r="E3880">
        <v>24.950520999999998</v>
      </c>
      <c r="F3880">
        <v>1.91</v>
      </c>
      <c r="G3880">
        <v>-6.9356339033502596</v>
      </c>
      <c r="H3880">
        <v>-11.922953599061801</v>
      </c>
      <c r="I3880">
        <v>-3.7997303804057601</v>
      </c>
      <c r="J3880">
        <v>-9.7001982294096803E-2</v>
      </c>
      <c r="K3880">
        <v>1.8880846795913799</v>
      </c>
      <c r="L3880">
        <v>1.8487894825873601</v>
      </c>
      <c r="M3880">
        <v>47.689320897235497</v>
      </c>
      <c r="N3880">
        <v>1.0894405982201201</v>
      </c>
      <c r="O3880">
        <v>41.361256544502602</v>
      </c>
      <c r="P3880">
        <v>42.537313432835802</v>
      </c>
      <c r="Q3880">
        <v>1.4240213234677E-2</v>
      </c>
    </row>
    <row r="3881" spans="1:17" hidden="1" x14ac:dyDescent="0.3">
      <c r="A3881" t="s">
        <v>7925</v>
      </c>
      <c r="B3881" t="s">
        <v>7926</v>
      </c>
      <c r="C3881" t="str">
        <f>IFERROR(VLOOKUP(Table1[[#This Row],[Ticker]],[1]!Table2[[Symbol]:[Industry]],2,FALSE),"-")</f>
        <v>-</v>
      </c>
      <c r="D3881" t="s">
        <v>732</v>
      </c>
      <c r="E3881">
        <v>24.859794348000001</v>
      </c>
      <c r="F3881">
        <v>789.61</v>
      </c>
      <c r="G3881">
        <v>39.804147095513699</v>
      </c>
      <c r="H3881">
        <v>0.45679449672154898</v>
      </c>
      <c r="I3881">
        <v>21.0590936199144</v>
      </c>
      <c r="J3881">
        <v>1.5514075037195101</v>
      </c>
      <c r="K3881">
        <v>747.62091749462002</v>
      </c>
      <c r="L3881">
        <v>644.26162525623397</v>
      </c>
      <c r="M3881">
        <v>42.579740679890797</v>
      </c>
      <c r="N3881">
        <v>1.1692551718989901</v>
      </c>
      <c r="O3881">
        <v>6.8388191638901696E-2</v>
      </c>
      <c r="P3881">
        <v>77.181644788511093</v>
      </c>
      <c r="Q3881">
        <v>-2.2826330923839998E-3</v>
      </c>
    </row>
    <row r="3882" spans="1:17" hidden="1" x14ac:dyDescent="0.3">
      <c r="A3882" t="s">
        <v>7927</v>
      </c>
      <c r="B3882" t="s">
        <v>7928</v>
      </c>
      <c r="C3882" t="str">
        <f>IFERROR(VLOOKUP(Table1[[#This Row],[Ticker]],[1]!Table2[[Symbol]:[Industry]],2,FALSE),"-")</f>
        <v>-</v>
      </c>
      <c r="E3882">
        <v>24.8354</v>
      </c>
      <c r="F3882">
        <v>53.99</v>
      </c>
      <c r="G3882">
        <v>-34.646796891465698</v>
      </c>
      <c r="H3882">
        <v>-7.5018490593087499</v>
      </c>
      <c r="I3882">
        <v>-25.146956412698799</v>
      </c>
      <c r="J3882">
        <v>2.1480496852261601</v>
      </c>
      <c r="K3882">
        <v>55.278774350211997</v>
      </c>
      <c r="L3882">
        <v>56.437820516792499</v>
      </c>
      <c r="M3882">
        <v>45.392944150596598</v>
      </c>
      <c r="N3882">
        <v>0.59790199588886594</v>
      </c>
      <c r="O3882">
        <v>35.673272828301499</v>
      </c>
      <c r="P3882">
        <v>22.204617473970099</v>
      </c>
      <c r="Q3882">
        <v>-1.3513648905759E-2</v>
      </c>
    </row>
    <row r="3883" spans="1:17" hidden="1" x14ac:dyDescent="0.3">
      <c r="A3883" t="s">
        <v>7929</v>
      </c>
      <c r="B3883" t="s">
        <v>7930</v>
      </c>
      <c r="C3883" t="str">
        <f>IFERROR(VLOOKUP(Table1[[#This Row],[Ticker]],[1]!Table2[[Symbol]:[Industry]],2,FALSE),"-")</f>
        <v>-</v>
      </c>
      <c r="D3883" t="s">
        <v>1538</v>
      </c>
      <c r="E3883">
        <v>24.774222521999999</v>
      </c>
      <c r="F3883">
        <v>3.43</v>
      </c>
      <c r="G3883">
        <v>-41.619275878658797</v>
      </c>
      <c r="H3883">
        <v>-7.2114573287677999</v>
      </c>
      <c r="I3883">
        <v>-29.0962420083127</v>
      </c>
      <c r="J3883">
        <v>2.8770999391762402</v>
      </c>
      <c r="K3883">
        <v>3.2945112805233498</v>
      </c>
      <c r="L3883">
        <v>3.7060617554529101</v>
      </c>
      <c r="M3883">
        <v>66.401850033126294</v>
      </c>
      <c r="N3883">
        <v>1.19587252729295</v>
      </c>
      <c r="O3883">
        <v>72.011661807580097</v>
      </c>
      <c r="P3883">
        <v>22.5</v>
      </c>
      <c r="Q3883">
        <v>-8.4687079048468006E-2</v>
      </c>
    </row>
    <row r="3884" spans="1:17" hidden="1" x14ac:dyDescent="0.3">
      <c r="A3884" t="s">
        <v>7931</v>
      </c>
      <c r="B3884" t="s">
        <v>7932</v>
      </c>
      <c r="C3884" t="str">
        <f>IFERROR(VLOOKUP(Table1[[#This Row],[Ticker]],[1]!Table2[[Symbol]:[Industry]],2,FALSE),"-")</f>
        <v>-</v>
      </c>
      <c r="D3884" t="s">
        <v>413</v>
      </c>
      <c r="E3884">
        <v>24.677650400000001</v>
      </c>
      <c r="F3884">
        <v>41.84</v>
      </c>
      <c r="G3884">
        <v>-9.2756688683852104</v>
      </c>
      <c r="H3884">
        <v>-2.7563856298918501</v>
      </c>
      <c r="I3884">
        <v>7.672059602229</v>
      </c>
      <c r="J3884">
        <v>2.04773485981117</v>
      </c>
      <c r="K3884">
        <v>41.466000869477597</v>
      </c>
      <c r="L3884">
        <v>37.980263196275999</v>
      </c>
      <c r="M3884">
        <v>49.0364922671965</v>
      </c>
      <c r="N3884">
        <v>1.51066550303423</v>
      </c>
      <c r="O3884">
        <v>14.6988527724665</v>
      </c>
      <c r="P3884">
        <v>45.025996533795499</v>
      </c>
      <c r="Q3884">
        <v>5.2866824711202E-2</v>
      </c>
    </row>
    <row r="3885" spans="1:17" hidden="1" x14ac:dyDescent="0.3">
      <c r="A3885" t="s">
        <v>7933</v>
      </c>
      <c r="B3885" t="s">
        <v>7934</v>
      </c>
      <c r="C3885" t="str">
        <f>IFERROR(VLOOKUP(Table1[[#This Row],[Ticker]],[1]!Table2[[Symbol]:[Industry]],2,FALSE),"-")</f>
        <v>-</v>
      </c>
      <c r="D3885" t="s">
        <v>513</v>
      </c>
      <c r="E3885">
        <v>24.6628404</v>
      </c>
      <c r="F3885">
        <v>14.68</v>
      </c>
      <c r="G3885">
        <v>13.365864669437499</v>
      </c>
      <c r="H3885">
        <v>-8.4162063315524804</v>
      </c>
      <c r="I3885">
        <v>-10.063943649997199</v>
      </c>
      <c r="J3885">
        <v>-7.1860839104153698</v>
      </c>
      <c r="K3885">
        <v>15.335542105249401</v>
      </c>
      <c r="L3885">
        <v>14.1986289458806</v>
      </c>
      <c r="M3885">
        <v>0.183775173146074</v>
      </c>
      <c r="N3885">
        <v>6.0051428571428502</v>
      </c>
      <c r="O3885">
        <v>10.490463215258799</v>
      </c>
      <c r="P3885">
        <v>46.946946946946902</v>
      </c>
    </row>
    <row r="3886" spans="1:17" hidden="1" x14ac:dyDescent="0.3">
      <c r="A3886" t="s">
        <v>7935</v>
      </c>
      <c r="B3886" t="s">
        <v>7936</v>
      </c>
      <c r="C3886" t="str">
        <f>IFERROR(VLOOKUP(Table1[[#This Row],[Ticker]],[1]!Table2[[Symbol]:[Industry]],2,FALSE),"-")</f>
        <v>-</v>
      </c>
      <c r="D3886" t="s">
        <v>732</v>
      </c>
      <c r="E3886">
        <v>24.652576575000001</v>
      </c>
      <c r="F3886">
        <v>13.95</v>
      </c>
      <c r="G3886">
        <v>17.6522143938633</v>
      </c>
      <c r="H3886">
        <v>5.6868641923763104</v>
      </c>
      <c r="I3886">
        <v>5.4123786813424299</v>
      </c>
      <c r="J3886">
        <v>1.7324044960398099</v>
      </c>
      <c r="K3886">
        <v>13.0285321825775</v>
      </c>
      <c r="L3886">
        <v>11.776661151532799</v>
      </c>
      <c r="M3886">
        <v>43.246163025678499</v>
      </c>
      <c r="N3886">
        <v>0.58510998514548496</v>
      </c>
      <c r="O3886">
        <v>3.7275985663082398</v>
      </c>
      <c r="P3886">
        <v>68.681983071342202</v>
      </c>
    </row>
    <row r="3887" spans="1:17" hidden="1" x14ac:dyDescent="0.3">
      <c r="A3887" t="s">
        <v>7937</v>
      </c>
      <c r="B3887" t="s">
        <v>7938</v>
      </c>
      <c r="C3887" t="str">
        <f>IFERROR(VLOOKUP(Table1[[#This Row],[Ticker]],[1]!Table2[[Symbol]:[Industry]],2,FALSE),"-")</f>
        <v>-</v>
      </c>
      <c r="E3887">
        <v>24.60632</v>
      </c>
      <c r="F3887">
        <v>155.5</v>
      </c>
      <c r="G3887">
        <v>-57.838595153900599</v>
      </c>
      <c r="H3887">
        <v>-5.0146660423386002</v>
      </c>
      <c r="I3887">
        <v>-19.7101147522711</v>
      </c>
      <c r="J3887">
        <v>-1.22823916616286</v>
      </c>
      <c r="K3887">
        <v>161.83642106239</v>
      </c>
      <c r="L3887">
        <v>179.51473811552</v>
      </c>
      <c r="M3887">
        <v>46.935991231974697</v>
      </c>
      <c r="N3887">
        <v>0.86996547756041398</v>
      </c>
      <c r="O3887">
        <v>46.045016077170402</v>
      </c>
      <c r="P3887">
        <v>5.5310485239226299</v>
      </c>
      <c r="Q3887">
        <v>7.1863418904827003E-2</v>
      </c>
    </row>
    <row r="3888" spans="1:17" hidden="1" x14ac:dyDescent="0.3">
      <c r="A3888" t="s">
        <v>7939</v>
      </c>
      <c r="B3888" t="s">
        <v>7940</v>
      </c>
      <c r="C3888" t="str">
        <f>IFERROR(VLOOKUP(Table1[[#This Row],[Ticker]],[1]!Table2[[Symbol]:[Industry]],2,FALSE),"-")</f>
        <v>-</v>
      </c>
      <c r="D3888" t="s">
        <v>46</v>
      </c>
      <c r="E3888">
        <v>24.570751999999999</v>
      </c>
      <c r="F3888">
        <v>27.62</v>
      </c>
      <c r="G3888">
        <v>99.5274691219972</v>
      </c>
      <c r="H3888">
        <v>-0.56460357622352697</v>
      </c>
      <c r="I3888">
        <v>137.62176530430099</v>
      </c>
      <c r="J3888">
        <v>-3.2058493695795001</v>
      </c>
      <c r="K3888">
        <v>25.574665111862998</v>
      </c>
      <c r="L3888">
        <v>18.738053601013601</v>
      </c>
      <c r="M3888">
        <v>34.995261369720602</v>
      </c>
      <c r="N3888">
        <v>0.15775862068965499</v>
      </c>
      <c r="O3888">
        <v>2.6068066618392298</v>
      </c>
      <c r="P3888">
        <v>239.729397293972</v>
      </c>
    </row>
    <row r="3889" spans="1:17" hidden="1" x14ac:dyDescent="0.3">
      <c r="A3889" t="s">
        <v>7941</v>
      </c>
      <c r="B3889" t="s">
        <v>7942</v>
      </c>
      <c r="C3889" t="str">
        <f>IFERROR(VLOOKUP(Table1[[#This Row],[Ticker]],[1]!Table2[[Symbol]:[Industry]],2,FALSE),"-")</f>
        <v>-</v>
      </c>
      <c r="D3889" t="s">
        <v>46</v>
      </c>
      <c r="E3889">
        <v>24.492220135</v>
      </c>
      <c r="F3889">
        <v>1.45</v>
      </c>
      <c r="G3889">
        <v>-44.954701699960403</v>
      </c>
      <c r="H3889">
        <v>3.2342791053407001</v>
      </c>
      <c r="I3889">
        <v>-62.499671611200803</v>
      </c>
      <c r="J3889">
        <v>-0.793814435963482</v>
      </c>
      <c r="K3889">
        <v>1.52199677646445</v>
      </c>
      <c r="L3889">
        <v>1.8803300226641999</v>
      </c>
      <c r="M3889">
        <v>57.278284876215302</v>
      </c>
      <c r="N3889">
        <v>0.68238753328002899</v>
      </c>
      <c r="O3889">
        <v>148.27586206896501</v>
      </c>
      <c r="P3889">
        <v>12.403100775193799</v>
      </c>
      <c r="Q3889">
        <v>2.7644647525551E-2</v>
      </c>
    </row>
    <row r="3890" spans="1:17" hidden="1" x14ac:dyDescent="0.3">
      <c r="A3890" t="s">
        <v>7943</v>
      </c>
      <c r="B3890" t="s">
        <v>7944</v>
      </c>
      <c r="C3890" t="str">
        <f>IFERROR(VLOOKUP(Table1[[#This Row],[Ticker]],[1]!Table2[[Symbol]:[Industry]],2,FALSE),"-")</f>
        <v>-</v>
      </c>
      <c r="D3890" t="s">
        <v>1448</v>
      </c>
      <c r="E3890">
        <v>24.491516799999999</v>
      </c>
      <c r="F3890">
        <v>1.58</v>
      </c>
      <c r="G3890">
        <v>137.02269942998299</v>
      </c>
      <c r="H3890">
        <v>7.1636389287402702</v>
      </c>
      <c r="I3890">
        <v>-1.9890991511698599</v>
      </c>
      <c r="J3890">
        <v>13.769957082033301</v>
      </c>
      <c r="K3890">
        <v>1.5332196990532201</v>
      </c>
      <c r="L3890">
        <v>1.3844762484370701</v>
      </c>
      <c r="M3890">
        <v>49.251243127872002</v>
      </c>
      <c r="N3890">
        <v>2.2003077518167098</v>
      </c>
      <c r="O3890">
        <v>23.4177215189873</v>
      </c>
      <c r="P3890">
        <v>163.333333333333</v>
      </c>
      <c r="Q3890">
        <v>7.5744610796307996E-2</v>
      </c>
    </row>
    <row r="3891" spans="1:17" hidden="1" x14ac:dyDescent="0.3">
      <c r="A3891" t="s">
        <v>7945</v>
      </c>
      <c r="B3891" t="s">
        <v>7946</v>
      </c>
      <c r="C3891" t="str">
        <f>IFERROR(VLOOKUP(Table1[[#This Row],[Ticker]],[1]!Table2[[Symbol]:[Industry]],2,FALSE),"-")</f>
        <v>-</v>
      </c>
      <c r="E3891">
        <v>24.470800000000001</v>
      </c>
      <c r="F3891">
        <v>52.4</v>
      </c>
      <c r="G3891">
        <v>4.6893660966497297</v>
      </c>
      <c r="H3891">
        <v>8.5958667272714298</v>
      </c>
      <c r="I3891">
        <v>-12.302210697158101</v>
      </c>
      <c r="J3891">
        <v>8.3754241028390393</v>
      </c>
      <c r="K3891">
        <v>51.310808829357001</v>
      </c>
      <c r="L3891">
        <v>50.249274673304797</v>
      </c>
      <c r="M3891">
        <v>47.336524119987601</v>
      </c>
      <c r="N3891">
        <v>1.68449197860962</v>
      </c>
      <c r="O3891">
        <v>51.526717557251899</v>
      </c>
      <c r="P3891">
        <v>48.652482269503501</v>
      </c>
    </row>
    <row r="3892" spans="1:17" hidden="1" x14ac:dyDescent="0.3">
      <c r="A3892" t="s">
        <v>7947</v>
      </c>
      <c r="B3892" t="s">
        <v>7948</v>
      </c>
      <c r="C3892" t="str">
        <f>IFERROR(VLOOKUP(Table1[[#This Row],[Ticker]],[1]!Table2[[Symbol]:[Industry]],2,FALSE),"-")</f>
        <v>-</v>
      </c>
      <c r="D3892" t="s">
        <v>68</v>
      </c>
      <c r="E3892">
        <v>24.4619556</v>
      </c>
      <c r="F3892">
        <v>11.94</v>
      </c>
      <c r="G3892">
        <v>-68.823874153711301</v>
      </c>
      <c r="H3892">
        <v>-7.50912617043865</v>
      </c>
      <c r="I3892">
        <v>-26.9228252189165</v>
      </c>
      <c r="J3892">
        <v>-11.430706895105599</v>
      </c>
      <c r="K3892">
        <v>12.659979291453</v>
      </c>
      <c r="L3892">
        <v>15.7325017069453</v>
      </c>
      <c r="M3892">
        <v>30.640306196231599</v>
      </c>
      <c r="N3892">
        <v>1.2048801755018299</v>
      </c>
      <c r="O3892">
        <v>82.1608040201005</v>
      </c>
      <c r="P3892">
        <v>11.3805970149253</v>
      </c>
      <c r="Q3892">
        <v>5.9387741989447997E-2</v>
      </c>
    </row>
    <row r="3893" spans="1:17" hidden="1" x14ac:dyDescent="0.3">
      <c r="A3893" t="s">
        <v>7949</v>
      </c>
      <c r="B3893" t="s">
        <v>7950</v>
      </c>
      <c r="C3893" t="str">
        <f>IFERROR(VLOOKUP(Table1[[#This Row],[Ticker]],[1]!Table2[[Symbol]:[Industry]],2,FALSE),"-")</f>
        <v>-</v>
      </c>
      <c r="D3893" t="s">
        <v>130</v>
      </c>
      <c r="E3893">
        <v>24.423317879999999</v>
      </c>
      <c r="F3893">
        <v>16.399999999999999</v>
      </c>
      <c r="G3893">
        <v>-5.5931859894901201</v>
      </c>
      <c r="H3893">
        <v>-1.87035303188851</v>
      </c>
      <c r="I3893">
        <v>-12.2495918825592</v>
      </c>
      <c r="J3893">
        <v>1.0670674632677399</v>
      </c>
      <c r="K3893">
        <v>20.078539679257499</v>
      </c>
      <c r="L3893">
        <v>20.567302919445201</v>
      </c>
      <c r="M3893">
        <v>33.686981725690302</v>
      </c>
      <c r="N3893">
        <v>1</v>
      </c>
      <c r="Q3893">
        <v>-3.2586267451102997E-2</v>
      </c>
    </row>
    <row r="3894" spans="1:17" hidden="1" x14ac:dyDescent="0.3">
      <c r="A3894" t="s">
        <v>7951</v>
      </c>
      <c r="B3894" t="s">
        <v>7952</v>
      </c>
      <c r="C3894" t="str">
        <f>IFERROR(VLOOKUP(Table1[[#This Row],[Ticker]],[1]!Table2[[Symbol]:[Industry]],2,FALSE),"-")</f>
        <v>-</v>
      </c>
      <c r="D3894" t="s">
        <v>771</v>
      </c>
      <c r="E3894">
        <v>24.31</v>
      </c>
      <c r="F3894">
        <v>22.1</v>
      </c>
      <c r="G3894">
        <v>-34.685426606501103</v>
      </c>
      <c r="H3894">
        <v>-3.4323875613259398</v>
      </c>
      <c r="I3894">
        <v>11.439472277401499</v>
      </c>
      <c r="J3894">
        <v>-2.20226514018883</v>
      </c>
      <c r="K3894">
        <v>21.465366388397101</v>
      </c>
      <c r="L3894">
        <v>21.221805135289301</v>
      </c>
      <c r="M3894">
        <v>99.991342128637498</v>
      </c>
      <c r="N3894">
        <v>0</v>
      </c>
      <c r="O3894">
        <v>22.171945701357402</v>
      </c>
      <c r="P3894">
        <v>35.582822085889497</v>
      </c>
    </row>
    <row r="3895" spans="1:17" hidden="1" x14ac:dyDescent="0.3">
      <c r="A3895" t="s">
        <v>7953</v>
      </c>
      <c r="B3895" t="s">
        <v>7954</v>
      </c>
      <c r="C3895" t="str">
        <f>IFERROR(VLOOKUP(Table1[[#This Row],[Ticker]],[1]!Table2[[Symbol]:[Industry]],2,FALSE),"-")</f>
        <v>-</v>
      </c>
      <c r="D3895" t="s">
        <v>413</v>
      </c>
      <c r="E3895">
        <v>24.293757275999901</v>
      </c>
      <c r="F3895">
        <v>21.96</v>
      </c>
      <c r="G3895">
        <v>378.51695230354602</v>
      </c>
      <c r="H3895">
        <v>-21.9778421067804</v>
      </c>
      <c r="I3895">
        <v>99.188845710985504</v>
      </c>
      <c r="J3895">
        <v>16.820051544189401</v>
      </c>
      <c r="K3895">
        <v>23.13470549589</v>
      </c>
      <c r="L3895">
        <v>17.6080869074354</v>
      </c>
      <c r="M3895">
        <v>49.753939556456601</v>
      </c>
      <c r="N3895">
        <v>0.78261358716525098</v>
      </c>
      <c r="O3895">
        <v>36.3843351548269</v>
      </c>
      <c r="P3895">
        <v>407.15935334872898</v>
      </c>
      <c r="Q3895">
        <v>0.14219882426246799</v>
      </c>
    </row>
    <row r="3896" spans="1:17" hidden="1" x14ac:dyDescent="0.3">
      <c r="A3896" t="s">
        <v>7955</v>
      </c>
      <c r="B3896" t="s">
        <v>7956</v>
      </c>
      <c r="C3896" t="str">
        <f>IFERROR(VLOOKUP(Table1[[#This Row],[Ticker]],[1]!Table2[[Symbol]:[Industry]],2,FALSE),"-")</f>
        <v>-</v>
      </c>
      <c r="E3896">
        <v>24.289801199999999</v>
      </c>
      <c r="F3896">
        <v>93.87</v>
      </c>
      <c r="G3896">
        <v>-60.436949692823902</v>
      </c>
      <c r="H3896">
        <v>-2.4969036903581898</v>
      </c>
      <c r="I3896">
        <v>-48.972557797786401</v>
      </c>
      <c r="J3896">
        <v>0.41032777629564199</v>
      </c>
      <c r="K3896">
        <v>97.397758270951499</v>
      </c>
      <c r="M3896">
        <v>58.005062242553002</v>
      </c>
      <c r="O3896">
        <v>67.039522744220704</v>
      </c>
      <c r="P3896">
        <v>20.966494845360799</v>
      </c>
    </row>
    <row r="3897" spans="1:17" hidden="1" x14ac:dyDescent="0.3">
      <c r="A3897" t="s">
        <v>7957</v>
      </c>
      <c r="B3897" t="s">
        <v>7958</v>
      </c>
      <c r="C3897" t="str">
        <f>IFERROR(VLOOKUP(Table1[[#This Row],[Ticker]],[1]!Table2[[Symbol]:[Industry]],2,FALSE),"-")</f>
        <v>-</v>
      </c>
      <c r="D3897" t="s">
        <v>124</v>
      </c>
      <c r="E3897">
        <v>24.242347500000001</v>
      </c>
      <c r="F3897">
        <v>69.25</v>
      </c>
      <c r="G3897">
        <v>96.358176386038807</v>
      </c>
      <c r="H3897">
        <v>31.3152759900759</v>
      </c>
      <c r="I3897">
        <v>32.934381124422998</v>
      </c>
      <c r="J3897">
        <v>0.709940427262993</v>
      </c>
      <c r="K3897">
        <v>60.3919675588402</v>
      </c>
      <c r="L3897">
        <v>46.5291277991291</v>
      </c>
      <c r="M3897">
        <v>51.066059857254402</v>
      </c>
      <c r="N3897">
        <v>0.375714814874547</v>
      </c>
      <c r="O3897">
        <v>33.342960288808598</v>
      </c>
      <c r="P3897">
        <v>166.34615384615299</v>
      </c>
      <c r="Q3897">
        <v>9.1159749084069E-2</v>
      </c>
    </row>
    <row r="3898" spans="1:17" hidden="1" x14ac:dyDescent="0.3">
      <c r="A3898" t="s">
        <v>7959</v>
      </c>
      <c r="B3898" t="s">
        <v>7960</v>
      </c>
      <c r="C3898" t="str">
        <f>IFERROR(VLOOKUP(Table1[[#This Row],[Ticker]],[1]!Table2[[Symbol]:[Industry]],2,FALSE),"-")</f>
        <v>-</v>
      </c>
      <c r="D3898" t="s">
        <v>628</v>
      </c>
      <c r="E3898">
        <v>24.143999999999998</v>
      </c>
      <c r="F3898">
        <v>40.24</v>
      </c>
      <c r="G3898">
        <v>301.774472479628</v>
      </c>
      <c r="H3898">
        <v>58.156474027535602</v>
      </c>
      <c r="I3898">
        <v>287.55375799168701</v>
      </c>
      <c r="J3898">
        <v>5.96659450893398</v>
      </c>
      <c r="K3898">
        <v>25.587866494660702</v>
      </c>
      <c r="L3898">
        <v>15.3167623996577</v>
      </c>
      <c r="M3898">
        <v>99.998525951141104</v>
      </c>
      <c r="N3898">
        <v>0.45780700542883501</v>
      </c>
      <c r="O3898">
        <v>0</v>
      </c>
      <c r="P3898">
        <v>347.11111111111097</v>
      </c>
    </row>
    <row r="3899" spans="1:17" hidden="1" x14ac:dyDescent="0.3">
      <c r="A3899" t="s">
        <v>7961</v>
      </c>
      <c r="B3899" t="s">
        <v>7962</v>
      </c>
      <c r="C3899" t="str">
        <f>IFERROR(VLOOKUP(Table1[[#This Row],[Ticker]],[1]!Table2[[Symbol]:[Industry]],2,FALSE),"-")</f>
        <v>-</v>
      </c>
      <c r="D3899" t="s">
        <v>54</v>
      </c>
      <c r="E3899">
        <v>24.12</v>
      </c>
      <c r="F3899">
        <v>2.4</v>
      </c>
      <c r="G3899">
        <v>-75.890465836123298</v>
      </c>
      <c r="H3899">
        <v>-0.36221212272944198</v>
      </c>
      <c r="I3899">
        <v>-17.680250105478699</v>
      </c>
      <c r="J3899">
        <v>-2.20226514018883</v>
      </c>
      <c r="K3899">
        <v>2.3379600031922299</v>
      </c>
      <c r="L3899">
        <v>2.8523434784043098</v>
      </c>
      <c r="M3899">
        <v>58.244159833228103</v>
      </c>
      <c r="N3899">
        <v>0.64966050760116101</v>
      </c>
      <c r="O3899">
        <v>98.3333333333333</v>
      </c>
      <c r="P3899">
        <v>26.315789473684202</v>
      </c>
      <c r="Q3899">
        <v>4.9492488420247997E-2</v>
      </c>
    </row>
    <row r="3900" spans="1:17" hidden="1" x14ac:dyDescent="0.3">
      <c r="A3900" t="s">
        <v>7963</v>
      </c>
      <c r="B3900" t="s">
        <v>7964</v>
      </c>
      <c r="C3900" t="str">
        <f>IFERROR(VLOOKUP(Table1[[#This Row],[Ticker]],[1]!Table2[[Symbol]:[Industry]],2,FALSE),"-")</f>
        <v>-</v>
      </c>
      <c r="D3900" t="s">
        <v>513</v>
      </c>
      <c r="E3900">
        <v>24.077724</v>
      </c>
      <c r="F3900">
        <v>77.62</v>
      </c>
      <c r="G3900">
        <v>61.041526366985202</v>
      </c>
      <c r="H3900">
        <v>-18.8768320057703</v>
      </c>
      <c r="I3900">
        <v>9.2464838110317995</v>
      </c>
      <c r="J3900">
        <v>-0.19154127959902301</v>
      </c>
      <c r="K3900">
        <v>74.676646432997401</v>
      </c>
      <c r="L3900">
        <v>58.681307703435898</v>
      </c>
      <c r="M3900">
        <v>55.253717930191598</v>
      </c>
      <c r="N3900">
        <v>0.25474809507562801</v>
      </c>
      <c r="O3900">
        <v>15.949497552177201</v>
      </c>
      <c r="P3900">
        <v>155.581165623971</v>
      </c>
    </row>
    <row r="3901" spans="1:17" hidden="1" x14ac:dyDescent="0.3">
      <c r="A3901" t="s">
        <v>7965</v>
      </c>
      <c r="B3901" t="s">
        <v>7966</v>
      </c>
      <c r="C3901" t="str">
        <f>IFERROR(VLOOKUP(Table1[[#This Row],[Ticker]],[1]!Table2[[Symbol]:[Industry]],2,FALSE),"-")</f>
        <v>-</v>
      </c>
      <c r="D3901" t="s">
        <v>6679</v>
      </c>
      <c r="E3901">
        <v>23.935500000000001</v>
      </c>
      <c r="F3901">
        <v>98.5</v>
      </c>
      <c r="G3901">
        <v>-20.396655408726598</v>
      </c>
      <c r="H3901">
        <v>48.353326724388303</v>
      </c>
      <c r="I3901">
        <v>3.1178298479746802</v>
      </c>
      <c r="J3901">
        <v>18.009873928756299</v>
      </c>
      <c r="K3901">
        <v>75.922958137929797</v>
      </c>
      <c r="L3901">
        <v>82.119369903168405</v>
      </c>
      <c r="M3901">
        <v>94.8557603167813</v>
      </c>
      <c r="N3901">
        <v>1.9653018736988199</v>
      </c>
      <c r="O3901">
        <v>16.7512690355329</v>
      </c>
      <c r="P3901">
        <v>97</v>
      </c>
      <c r="Q3901">
        <v>4.0772671144301997E-2</v>
      </c>
    </row>
    <row r="3902" spans="1:17" hidden="1" x14ac:dyDescent="0.3">
      <c r="A3902" t="s">
        <v>7967</v>
      </c>
      <c r="B3902" t="s">
        <v>7968</v>
      </c>
      <c r="C3902" t="str">
        <f>IFERROR(VLOOKUP(Table1[[#This Row],[Ticker]],[1]!Table2[[Symbol]:[Industry]],2,FALSE),"-")</f>
        <v>-</v>
      </c>
      <c r="D3902" t="s">
        <v>388</v>
      </c>
      <c r="E3902">
        <v>23.915472000000001</v>
      </c>
      <c r="F3902">
        <v>45.71</v>
      </c>
      <c r="G3902">
        <v>12.4147075230533</v>
      </c>
      <c r="H3902">
        <v>2.8057076767692801</v>
      </c>
      <c r="I3902">
        <v>-7.2426638538871098</v>
      </c>
      <c r="J3902">
        <v>18.392329454405701</v>
      </c>
      <c r="K3902">
        <v>39.481586090376098</v>
      </c>
      <c r="L3902">
        <v>38.688233292626798</v>
      </c>
      <c r="M3902">
        <v>74.759143796684995</v>
      </c>
      <c r="N3902">
        <v>2.0057444289547202</v>
      </c>
      <c r="O3902">
        <v>5.0098446729380797</v>
      </c>
      <c r="P3902">
        <v>47.451612903225801</v>
      </c>
      <c r="Q3902">
        <v>-2.9625995931905E-2</v>
      </c>
    </row>
    <row r="3903" spans="1:17" hidden="1" x14ac:dyDescent="0.3">
      <c r="A3903" t="s">
        <v>7969</v>
      </c>
      <c r="B3903" t="s">
        <v>7970</v>
      </c>
      <c r="C3903" t="str">
        <f>IFERROR(VLOOKUP(Table1[[#This Row],[Ticker]],[1]!Table2[[Symbol]:[Industry]],2,FALSE),"-")</f>
        <v>-</v>
      </c>
      <c r="E3903">
        <v>23.876584000000001</v>
      </c>
      <c r="F3903">
        <v>26.2</v>
      </c>
      <c r="G3903">
        <v>5.4138507623108696</v>
      </c>
      <c r="H3903">
        <v>1.07354129242899</v>
      </c>
      <c r="I3903">
        <v>1.90955121806871</v>
      </c>
      <c r="J3903">
        <v>25.465528196363501</v>
      </c>
      <c r="K3903">
        <v>23.8705334873071</v>
      </c>
      <c r="L3903">
        <v>21.620235872022</v>
      </c>
      <c r="M3903">
        <v>71.3787155057354</v>
      </c>
      <c r="N3903">
        <v>1.64989113478198</v>
      </c>
      <c r="O3903">
        <v>22.099236641221299</v>
      </c>
      <c r="P3903">
        <v>96.9924812030075</v>
      </c>
      <c r="Q3903">
        <v>0.1121257421417</v>
      </c>
    </row>
    <row r="3904" spans="1:17" hidden="1" x14ac:dyDescent="0.3">
      <c r="A3904" t="s">
        <v>7971</v>
      </c>
      <c r="B3904" t="s">
        <v>7972</v>
      </c>
      <c r="C3904" t="str">
        <f>IFERROR(VLOOKUP(Table1[[#This Row],[Ticker]],[1]!Table2[[Symbol]:[Industry]],2,FALSE),"-")</f>
        <v>-</v>
      </c>
      <c r="D3904" t="s">
        <v>413</v>
      </c>
      <c r="E3904">
        <v>23.86886419</v>
      </c>
      <c r="F3904">
        <v>34.01</v>
      </c>
      <c r="G3904">
        <v>38.546370459228498</v>
      </c>
      <c r="H3904">
        <v>7.1986351306230798</v>
      </c>
      <c r="I3904">
        <v>-18.089485251555899</v>
      </c>
      <c r="J3904">
        <v>17.589050915011399</v>
      </c>
      <c r="K3904">
        <v>29.334870465636701</v>
      </c>
      <c r="L3904">
        <v>26.2284860583833</v>
      </c>
      <c r="M3904">
        <v>68.961374578923994</v>
      </c>
      <c r="N3904">
        <v>1.0835774345057001</v>
      </c>
      <c r="O3904">
        <v>23.022640399882398</v>
      </c>
      <c r="P3904">
        <v>115.25316455696201</v>
      </c>
      <c r="Q3904">
        <v>0.123117097934911</v>
      </c>
    </row>
    <row r="3905" spans="1:17" hidden="1" x14ac:dyDescent="0.3">
      <c r="A3905" t="s">
        <v>7973</v>
      </c>
      <c r="B3905" t="s">
        <v>7974</v>
      </c>
      <c r="C3905" t="str">
        <f>IFERROR(VLOOKUP(Table1[[#This Row],[Ticker]],[1]!Table2[[Symbol]:[Industry]],2,FALSE),"-")</f>
        <v>-</v>
      </c>
      <c r="D3905" t="s">
        <v>513</v>
      </c>
      <c r="E3905">
        <v>23.860959999999999</v>
      </c>
      <c r="F3905">
        <v>17.86</v>
      </c>
      <c r="G3905">
        <v>21.2926718817737</v>
      </c>
      <c r="H3905">
        <v>-4.1546097835481604</v>
      </c>
      <c r="I3905">
        <v>-10.095508870482799</v>
      </c>
      <c r="J3905">
        <v>12.717349007721101</v>
      </c>
      <c r="K3905">
        <v>17.3776174944655</v>
      </c>
      <c r="L3905">
        <v>17.481890685526</v>
      </c>
      <c r="M3905">
        <v>73.007428584044803</v>
      </c>
      <c r="N3905">
        <v>0.84463442574240699</v>
      </c>
      <c r="O3905">
        <v>86.170212765957402</v>
      </c>
      <c r="P3905">
        <v>63.853211009174203</v>
      </c>
      <c r="Q3905">
        <v>3.0281571071488E-2</v>
      </c>
    </row>
    <row r="3906" spans="1:17" hidden="1" x14ac:dyDescent="0.3">
      <c r="A3906" t="s">
        <v>7975</v>
      </c>
      <c r="B3906" t="s">
        <v>7976</v>
      </c>
      <c r="C3906" t="str">
        <f>IFERROR(VLOOKUP(Table1[[#This Row],[Ticker]],[1]!Table2[[Symbol]:[Industry]],2,FALSE),"-")</f>
        <v>-</v>
      </c>
      <c r="D3906" t="s">
        <v>133</v>
      </c>
      <c r="E3906">
        <v>23.836787999999999</v>
      </c>
      <c r="F3906">
        <v>91.8</v>
      </c>
      <c r="G3906">
        <v>-54.981962574678903</v>
      </c>
      <c r="H3906">
        <v>-8.4013316607048196</v>
      </c>
      <c r="I3906">
        <v>-46.542670579741298</v>
      </c>
      <c r="J3906">
        <v>-2.20226514018883</v>
      </c>
      <c r="K3906">
        <v>100.81526883968</v>
      </c>
      <c r="L3906">
        <v>115.76940825700601</v>
      </c>
      <c r="M3906">
        <v>2.8531620086240999</v>
      </c>
      <c r="N3906">
        <v>0</v>
      </c>
      <c r="O3906">
        <v>46.405228758169898</v>
      </c>
      <c r="P3906">
        <v>0</v>
      </c>
    </row>
    <row r="3907" spans="1:17" hidden="1" x14ac:dyDescent="0.3">
      <c r="A3907" t="s">
        <v>7977</v>
      </c>
      <c r="B3907" t="s">
        <v>7978</v>
      </c>
      <c r="C3907" t="str">
        <f>IFERROR(VLOOKUP(Table1[[#This Row],[Ticker]],[1]!Table2[[Symbol]:[Industry]],2,FALSE),"-")</f>
        <v>-</v>
      </c>
      <c r="D3907" t="s">
        <v>54</v>
      </c>
      <c r="E3907">
        <v>23.821325000000002</v>
      </c>
      <c r="F3907">
        <v>2.06</v>
      </c>
      <c r="G3907">
        <v>10.113207156252299</v>
      </c>
      <c r="H3907">
        <v>-1.43238756132594</v>
      </c>
      <c r="I3907">
        <v>-37.110392951708903</v>
      </c>
      <c r="J3907">
        <v>0.82803789011419704</v>
      </c>
      <c r="K3907">
        <v>2.0583414111385099</v>
      </c>
      <c r="L3907">
        <v>2.10482834807872</v>
      </c>
      <c r="M3907">
        <v>55.386436535457399</v>
      </c>
      <c r="N3907">
        <v>0.91482186191040404</v>
      </c>
      <c r="O3907">
        <v>55.339805825242699</v>
      </c>
      <c r="P3907">
        <v>42.068965517241303</v>
      </c>
      <c r="Q3907">
        <v>3.3780720658763003E-2</v>
      </c>
    </row>
    <row r="3908" spans="1:17" hidden="1" x14ac:dyDescent="0.3">
      <c r="A3908" t="s">
        <v>7979</v>
      </c>
      <c r="B3908" t="s">
        <v>7980</v>
      </c>
      <c r="C3908" t="str">
        <f>IFERROR(VLOOKUP(Table1[[#This Row],[Ticker]],[1]!Table2[[Symbol]:[Industry]],2,FALSE),"-")</f>
        <v>-</v>
      </c>
      <c r="D3908" t="s">
        <v>413</v>
      </c>
      <c r="E3908">
        <v>23.802510000000002</v>
      </c>
      <c r="F3908">
        <v>47.51</v>
      </c>
      <c r="G3908">
        <v>235.80826853567399</v>
      </c>
      <c r="H3908">
        <v>-3.4323875613259398</v>
      </c>
      <c r="I3908">
        <v>-14.8462420083127</v>
      </c>
      <c r="J3908">
        <v>-2.20226514018883</v>
      </c>
      <c r="K3908">
        <v>47.480475584076103</v>
      </c>
      <c r="L3908">
        <v>43.652802022065103</v>
      </c>
      <c r="M3908">
        <v>100</v>
      </c>
      <c r="O3908">
        <v>0</v>
      </c>
      <c r="P3908">
        <v>262.118902439024</v>
      </c>
    </row>
    <row r="3909" spans="1:17" hidden="1" x14ac:dyDescent="0.3">
      <c r="A3909" t="s">
        <v>7981</v>
      </c>
      <c r="B3909" t="s">
        <v>7982</v>
      </c>
      <c r="C3909" t="str">
        <f>IFERROR(VLOOKUP(Table1[[#This Row],[Ticker]],[1]!Table2[[Symbol]:[Industry]],2,FALSE),"-")</f>
        <v>-</v>
      </c>
      <c r="E3909">
        <v>23.779</v>
      </c>
      <c r="F3909">
        <v>39.5</v>
      </c>
      <c r="G3909">
        <v>-38.843849138071199</v>
      </c>
      <c r="H3909">
        <v>-13.9007071205546</v>
      </c>
      <c r="I3909">
        <v>-27.379457243033698</v>
      </c>
      <c r="J3909">
        <v>2.3553756104814099</v>
      </c>
      <c r="M3909">
        <v>50.0572944537615</v>
      </c>
      <c r="O3909">
        <v>32.303797468354396</v>
      </c>
      <c r="P3909">
        <v>13.1805157593123</v>
      </c>
    </row>
    <row r="3910" spans="1:17" hidden="1" x14ac:dyDescent="0.3">
      <c r="A3910" t="s">
        <v>7983</v>
      </c>
      <c r="B3910" t="s">
        <v>7984</v>
      </c>
      <c r="C3910" t="str">
        <f>IFERROR(VLOOKUP(Table1[[#This Row],[Ticker]],[1]!Table2[[Symbol]:[Industry]],2,FALSE),"-")</f>
        <v>-</v>
      </c>
      <c r="D3910" t="s">
        <v>60</v>
      </c>
      <c r="E3910">
        <v>23.715</v>
      </c>
      <c r="F3910">
        <v>17</v>
      </c>
      <c r="G3910">
        <v>-56.4954388314816</v>
      </c>
      <c r="H3910">
        <v>-16.2529003818387</v>
      </c>
      <c r="I3910">
        <v>-51.5315306489086</v>
      </c>
      <c r="J3910">
        <v>-2.20226514018883</v>
      </c>
      <c r="K3910">
        <v>19.398024041628201</v>
      </c>
      <c r="L3910">
        <v>21.747545588704899</v>
      </c>
      <c r="M3910">
        <v>16.0036341308546</v>
      </c>
      <c r="N3910">
        <v>0.95454545454545403</v>
      </c>
      <c r="O3910">
        <v>79.117647058823493</v>
      </c>
      <c r="P3910">
        <v>7.9365079365079296</v>
      </c>
    </row>
    <row r="3911" spans="1:17" hidden="1" x14ac:dyDescent="0.3">
      <c r="A3911" t="s">
        <v>7985</v>
      </c>
      <c r="B3911" t="s">
        <v>7986</v>
      </c>
      <c r="C3911" t="str">
        <f>IFERROR(VLOOKUP(Table1[[#This Row],[Ticker]],[1]!Table2[[Symbol]:[Industry]],2,FALSE),"-")</f>
        <v>-</v>
      </c>
      <c r="E3911">
        <v>23.634229319999999</v>
      </c>
      <c r="F3911">
        <v>16.77</v>
      </c>
      <c r="G3911">
        <v>65.785586027921198</v>
      </c>
      <c r="H3911">
        <v>-13.355600792276899</v>
      </c>
      <c r="I3911">
        <v>-24.197593359664001</v>
      </c>
      <c r="J3911">
        <v>1.0475655977935601</v>
      </c>
      <c r="K3911">
        <v>16.0491113264288</v>
      </c>
      <c r="L3911">
        <v>15.4896728388419</v>
      </c>
      <c r="M3911">
        <v>76.7407804320042</v>
      </c>
      <c r="N3911">
        <v>2.1224939056442</v>
      </c>
      <c r="O3911">
        <v>40.966010733452599</v>
      </c>
      <c r="P3911">
        <v>106.273062730627</v>
      </c>
      <c r="Q3911">
        <v>5.5749905424182997E-2</v>
      </c>
    </row>
    <row r="3912" spans="1:17" hidden="1" x14ac:dyDescent="0.3">
      <c r="A3912" t="s">
        <v>7987</v>
      </c>
      <c r="B3912" t="s">
        <v>7988</v>
      </c>
      <c r="C3912" t="str">
        <f>IFERROR(VLOOKUP(Table1[[#This Row],[Ticker]],[1]!Table2[[Symbol]:[Industry]],2,FALSE),"-")</f>
        <v>-</v>
      </c>
      <c r="D3912" t="s">
        <v>133</v>
      </c>
      <c r="E3912">
        <v>23.595259958</v>
      </c>
      <c r="F3912">
        <v>75.34</v>
      </c>
      <c r="G3912">
        <v>36.375610968167699</v>
      </c>
      <c r="H3912">
        <v>13.822514399458299</v>
      </c>
      <c r="I3912">
        <v>-4.7965779709186203</v>
      </c>
      <c r="J3912">
        <v>13.9330318334315</v>
      </c>
      <c r="K3912">
        <v>59.704273062183802</v>
      </c>
      <c r="L3912">
        <v>52.916150941503602</v>
      </c>
      <c r="M3912">
        <v>89.8995701104445</v>
      </c>
      <c r="N3912">
        <v>1.17988022810668</v>
      </c>
      <c r="O3912">
        <v>12.8218741704273</v>
      </c>
      <c r="P3912">
        <v>147.82894736842101</v>
      </c>
    </row>
    <row r="3913" spans="1:17" hidden="1" x14ac:dyDescent="0.3">
      <c r="A3913" t="s">
        <v>7989</v>
      </c>
      <c r="B3913" t="s">
        <v>7990</v>
      </c>
      <c r="C3913" t="str">
        <f>IFERROR(VLOOKUP(Table1[[#This Row],[Ticker]],[1]!Table2[[Symbol]:[Industry]],2,FALSE),"-")</f>
        <v>-</v>
      </c>
      <c r="D3913" t="s">
        <v>416</v>
      </c>
      <c r="E3913">
        <v>23.55002</v>
      </c>
      <c r="F3913">
        <v>34.18</v>
      </c>
      <c r="G3913">
        <v>35.636268751516901</v>
      </c>
      <c r="H3913">
        <v>3.5851562983231702</v>
      </c>
      <c r="I3913">
        <v>-22.342859058380402</v>
      </c>
      <c r="J3913">
        <v>-6.7406062982483004</v>
      </c>
      <c r="K3913">
        <v>29.232391867781899</v>
      </c>
      <c r="L3913">
        <v>28.477626341608499</v>
      </c>
      <c r="M3913">
        <v>69.925087337026795</v>
      </c>
      <c r="N3913">
        <v>3.0015750464788198</v>
      </c>
      <c r="O3913">
        <v>21.269748390871801</v>
      </c>
      <c r="P3913">
        <v>62.761904761904702</v>
      </c>
      <c r="Q3913">
        <v>2.7914513700773001E-2</v>
      </c>
    </row>
    <row r="3914" spans="1:17" hidden="1" x14ac:dyDescent="0.3">
      <c r="A3914" t="s">
        <v>7991</v>
      </c>
      <c r="B3914" t="s">
        <v>7992</v>
      </c>
      <c r="C3914" t="str">
        <f>IFERROR(VLOOKUP(Table1[[#This Row],[Ticker]],[1]!Table2[[Symbol]:[Industry]],2,FALSE),"-")</f>
        <v>-</v>
      </c>
      <c r="D3914" t="s">
        <v>258</v>
      </c>
      <c r="E3914">
        <v>23.521635199999999</v>
      </c>
      <c r="F3914">
        <v>32.299999999999997</v>
      </c>
      <c r="G3914">
        <v>20.507547914831498</v>
      </c>
      <c r="H3914">
        <v>-3.4018811549806101</v>
      </c>
      <c r="I3914">
        <v>-22.8758547645769</v>
      </c>
      <c r="J3914">
        <v>3.8799089135154601</v>
      </c>
      <c r="K3914">
        <v>32.347496509992801</v>
      </c>
      <c r="L3914">
        <v>29.435307483612199</v>
      </c>
      <c r="M3914">
        <v>49.912147578913697</v>
      </c>
      <c r="N3914">
        <v>1.02987408507933</v>
      </c>
      <c r="O3914">
        <v>19.814241486068099</v>
      </c>
      <c r="P3914">
        <v>66.6666666666666</v>
      </c>
      <c r="Q3914">
        <v>7.0178707708065002E-2</v>
      </c>
    </row>
    <row r="3915" spans="1:17" hidden="1" x14ac:dyDescent="0.3">
      <c r="A3915" t="s">
        <v>7993</v>
      </c>
      <c r="B3915" t="s">
        <v>7994</v>
      </c>
      <c r="C3915" t="str">
        <f>IFERROR(VLOOKUP(Table1[[#This Row],[Ticker]],[1]!Table2[[Symbol]:[Industry]],2,FALSE),"-")</f>
        <v>-</v>
      </c>
      <c r="D3915" t="s">
        <v>198</v>
      </c>
      <c r="E3915">
        <v>23.5152173</v>
      </c>
      <c r="F3915">
        <v>14.23</v>
      </c>
      <c r="G3915">
        <v>39.154482375719503</v>
      </c>
      <c r="H3915">
        <v>2.0113111709633902</v>
      </c>
      <c r="I3915">
        <v>26.886825720770901</v>
      </c>
      <c r="J3915">
        <v>8.1802485210133504</v>
      </c>
      <c r="K3915">
        <v>12.9162910385131</v>
      </c>
      <c r="L3915">
        <v>11.0654707346687</v>
      </c>
      <c r="M3915">
        <v>55.631580606371799</v>
      </c>
      <c r="N3915">
        <v>0.60804715359785999</v>
      </c>
      <c r="O3915">
        <v>26.493323963457399</v>
      </c>
      <c r="P3915">
        <v>96.275862068965495</v>
      </c>
      <c r="Q3915">
        <v>4.2944725055550997E-2</v>
      </c>
    </row>
    <row r="3916" spans="1:17" hidden="1" x14ac:dyDescent="0.3">
      <c r="A3916" t="s">
        <v>7995</v>
      </c>
      <c r="B3916" t="s">
        <v>7996</v>
      </c>
      <c r="C3916" t="str">
        <f>IFERROR(VLOOKUP(Table1[[#This Row],[Ticker]],[1]!Table2[[Symbol]:[Industry]],2,FALSE),"-")</f>
        <v>-</v>
      </c>
      <c r="E3916">
        <v>23.466295980000002</v>
      </c>
      <c r="F3916">
        <v>39.450000000000003</v>
      </c>
      <c r="G3916">
        <v>149.563491970775</v>
      </c>
      <c r="H3916">
        <v>-8.3991991887006101</v>
      </c>
      <c r="I3916">
        <v>17.5363083272577</v>
      </c>
      <c r="J3916">
        <v>-7.7527655951478804</v>
      </c>
      <c r="K3916">
        <v>46.689719927621802</v>
      </c>
      <c r="L3916">
        <v>43.680436131141199</v>
      </c>
      <c r="M3916">
        <v>27.579384655904299</v>
      </c>
      <c r="N3916">
        <v>1.1469783762261601</v>
      </c>
      <c r="O3916">
        <v>126.33713561470201</v>
      </c>
      <c r="P3916">
        <v>206.288819875776</v>
      </c>
      <c r="Q3916">
        <v>0.127608520470335</v>
      </c>
    </row>
    <row r="3917" spans="1:17" hidden="1" x14ac:dyDescent="0.3">
      <c r="A3917" t="s">
        <v>7997</v>
      </c>
      <c r="B3917" t="s">
        <v>7998</v>
      </c>
      <c r="C3917" t="str">
        <f>IFERROR(VLOOKUP(Table1[[#This Row],[Ticker]],[1]!Table2[[Symbol]:[Industry]],2,FALSE),"-")</f>
        <v>-</v>
      </c>
      <c r="D3917" t="s">
        <v>303</v>
      </c>
      <c r="E3917">
        <v>23.457477000000001</v>
      </c>
      <c r="F3917">
        <v>21.3</v>
      </c>
      <c r="G3917">
        <v>80.887809676416296</v>
      </c>
      <c r="H3917">
        <v>4.4986469214326696</v>
      </c>
      <c r="I3917">
        <v>6.1764852644145201</v>
      </c>
      <c r="J3917">
        <v>-5.8945728324965199</v>
      </c>
      <c r="K3917">
        <v>22.311190719247399</v>
      </c>
      <c r="L3917">
        <v>20.4083643547443</v>
      </c>
      <c r="M3917">
        <v>44.5154567371263</v>
      </c>
      <c r="N3917">
        <v>0.82566837943374904</v>
      </c>
      <c r="O3917">
        <v>52.253521126760504</v>
      </c>
      <c r="P3917">
        <v>126.595744680851</v>
      </c>
      <c r="Q3917">
        <v>2.9400231440744998E-2</v>
      </c>
    </row>
    <row r="3918" spans="1:17" hidden="1" x14ac:dyDescent="0.3">
      <c r="A3918" t="s">
        <v>7999</v>
      </c>
      <c r="B3918" t="s">
        <v>8000</v>
      </c>
      <c r="C3918" t="str">
        <f>IFERROR(VLOOKUP(Table1[[#This Row],[Ticker]],[1]!Table2[[Symbol]:[Industry]],2,FALSE),"-")</f>
        <v>-</v>
      </c>
      <c r="D3918" t="s">
        <v>290</v>
      </c>
      <c r="E3918">
        <v>23.434175705000001</v>
      </c>
      <c r="F3918">
        <v>11.45</v>
      </c>
      <c r="G3918">
        <v>35.870669212796997</v>
      </c>
      <c r="H3918">
        <v>1.3295172005788101</v>
      </c>
      <c r="I3918">
        <v>3.9296916016457502</v>
      </c>
      <c r="J3918">
        <v>1.1811935064276999</v>
      </c>
      <c r="K3918">
        <v>10.912289673262899</v>
      </c>
      <c r="L3918">
        <v>10.180560551039299</v>
      </c>
      <c r="M3918">
        <v>53.398540512701103</v>
      </c>
      <c r="N3918">
        <v>0.282236668747398</v>
      </c>
      <c r="O3918">
        <v>34.410480349344901</v>
      </c>
      <c r="P3918">
        <v>64.275466284074597</v>
      </c>
    </row>
    <row r="3919" spans="1:17" hidden="1" x14ac:dyDescent="0.3">
      <c r="A3919" t="s">
        <v>8001</v>
      </c>
      <c r="B3919" t="s">
        <v>8002</v>
      </c>
      <c r="C3919" t="str">
        <f>IFERROR(VLOOKUP(Table1[[#This Row],[Ticker]],[1]!Table2[[Symbol]:[Industry]],2,FALSE),"-")</f>
        <v>-</v>
      </c>
      <c r="E3919">
        <v>23.430900000000001</v>
      </c>
      <c r="F3919">
        <v>9.41</v>
      </c>
      <c r="G3919">
        <v>-59.048303667467401</v>
      </c>
      <c r="H3919">
        <v>-15.797008499954</v>
      </c>
      <c r="I3919">
        <v>-43.123681032702898</v>
      </c>
      <c r="J3919">
        <v>0.65790435133660197</v>
      </c>
      <c r="K3919">
        <v>10.1074507494945</v>
      </c>
      <c r="L3919">
        <v>11.5088350076434</v>
      </c>
      <c r="M3919">
        <v>40.264594122300501</v>
      </c>
      <c r="N3919">
        <v>0.65478226549138197</v>
      </c>
      <c r="O3919">
        <v>106.588735387885</v>
      </c>
      <c r="P3919">
        <v>10.705882352941099</v>
      </c>
      <c r="Q3919">
        <v>-4.7565490605431998E-2</v>
      </c>
    </row>
    <row r="3920" spans="1:17" hidden="1" x14ac:dyDescent="0.3">
      <c r="A3920" t="s">
        <v>8003</v>
      </c>
      <c r="B3920" t="s">
        <v>8004</v>
      </c>
      <c r="C3920" t="str">
        <f>IFERROR(VLOOKUP(Table1[[#This Row],[Ticker]],[1]!Table2[[Symbol]:[Industry]],2,FALSE),"-")</f>
        <v>-</v>
      </c>
      <c r="D3920" t="s">
        <v>1538</v>
      </c>
      <c r="E3920">
        <v>23.430824356999999</v>
      </c>
      <c r="F3920">
        <v>8.8699999999999992</v>
      </c>
      <c r="G3920">
        <v>138.46548549963401</v>
      </c>
      <c r="H3920">
        <v>70.463965605660604</v>
      </c>
      <c r="I3920">
        <v>31.765328239621098</v>
      </c>
      <c r="J3920">
        <v>-10.1290944084815</v>
      </c>
      <c r="K3920">
        <v>7.30205453901615</v>
      </c>
      <c r="L3920">
        <v>5.96061325359336</v>
      </c>
      <c r="M3920">
        <v>47.350279043522498</v>
      </c>
      <c r="N3920">
        <v>0.55850810890799296</v>
      </c>
      <c r="O3920">
        <v>15.6708004509583</v>
      </c>
      <c r="Q3920">
        <v>7.2214234128668994E-2</v>
      </c>
    </row>
    <row r="3921" spans="1:17" hidden="1" x14ac:dyDescent="0.3">
      <c r="A3921" t="s">
        <v>8005</v>
      </c>
      <c r="B3921" t="s">
        <v>8006</v>
      </c>
      <c r="C3921" t="str">
        <f>IFERROR(VLOOKUP(Table1[[#This Row],[Ticker]],[1]!Table2[[Symbol]:[Industry]],2,FALSE),"-")</f>
        <v>-</v>
      </c>
      <c r="E3921">
        <v>23.408999999999999</v>
      </c>
      <c r="F3921">
        <v>13.77</v>
      </c>
      <c r="G3921">
        <v>-29.679054955981801</v>
      </c>
      <c r="H3921">
        <v>-11.794756899305</v>
      </c>
      <c r="I3921">
        <v>-16.4890991511698</v>
      </c>
      <c r="J3921">
        <v>-1.7438999759413101</v>
      </c>
      <c r="K3921">
        <v>13.761955464397101</v>
      </c>
      <c r="L3921">
        <v>13.7442862019891</v>
      </c>
      <c r="M3921">
        <v>62.773695994434497</v>
      </c>
      <c r="N3921">
        <v>0.32539961455051097</v>
      </c>
      <c r="O3921">
        <v>30.718954248366</v>
      </c>
      <c r="P3921">
        <v>27.146814404432099</v>
      </c>
      <c r="Q3921">
        <v>2.6428792973919001E-2</v>
      </c>
    </row>
    <row r="3922" spans="1:17" hidden="1" x14ac:dyDescent="0.3">
      <c r="A3922" t="s">
        <v>8007</v>
      </c>
      <c r="B3922" t="s">
        <v>8008</v>
      </c>
      <c r="C3922" t="str">
        <f>IFERROR(VLOOKUP(Table1[[#This Row],[Ticker]],[1]!Table2[[Symbol]:[Industry]],2,FALSE),"-")</f>
        <v>-</v>
      </c>
      <c r="D3922" t="s">
        <v>732</v>
      </c>
      <c r="E3922">
        <v>23.31605892</v>
      </c>
      <c r="F3922">
        <v>81.8</v>
      </c>
      <c r="G3922">
        <v>-13.6384575948103</v>
      </c>
      <c r="H3922">
        <v>-9.55507274651114</v>
      </c>
      <c r="I3922">
        <v>0.98496728084046603</v>
      </c>
      <c r="J3922">
        <v>-6.0889815757854704</v>
      </c>
      <c r="K3922">
        <v>85.311367268182806</v>
      </c>
      <c r="L3922">
        <v>78.590664810656904</v>
      </c>
      <c r="M3922">
        <v>58.062255720738897</v>
      </c>
      <c r="N3922">
        <v>1.67091628049722</v>
      </c>
      <c r="O3922">
        <v>13.7530562347188</v>
      </c>
      <c r="P3922">
        <v>23.8268240993036</v>
      </c>
    </row>
    <row r="3923" spans="1:17" hidden="1" x14ac:dyDescent="0.3">
      <c r="A3923" t="s">
        <v>8009</v>
      </c>
      <c r="B3923" t="s">
        <v>8010</v>
      </c>
      <c r="C3923" t="str">
        <f>IFERROR(VLOOKUP(Table1[[#This Row],[Ticker]],[1]!Table2[[Symbol]:[Industry]],2,FALSE),"-")</f>
        <v>-</v>
      </c>
      <c r="E3923">
        <v>23.2846245</v>
      </c>
      <c r="F3923">
        <v>25.15</v>
      </c>
      <c r="G3923">
        <v>26.1136085208921</v>
      </c>
      <c r="H3923">
        <v>-4.7870673642816</v>
      </c>
      <c r="I3923">
        <v>10.715415505416599</v>
      </c>
      <c r="J3923">
        <v>4.6452226321544403</v>
      </c>
      <c r="K3923">
        <v>22.965345590478002</v>
      </c>
      <c r="L3923">
        <v>20.324281218445702</v>
      </c>
      <c r="M3923">
        <v>59.643126315956003</v>
      </c>
      <c r="N3923">
        <v>0.41379413056914499</v>
      </c>
      <c r="O3923">
        <v>19.999999999999901</v>
      </c>
      <c r="P3923">
        <v>79.642857142857096</v>
      </c>
      <c r="Q3923">
        <v>0.13341864041867799</v>
      </c>
    </row>
    <row r="3924" spans="1:17" hidden="1" x14ac:dyDescent="0.3">
      <c r="A3924" t="s">
        <v>8011</v>
      </c>
      <c r="B3924" t="s">
        <v>8012</v>
      </c>
      <c r="C3924" t="str">
        <f>IFERROR(VLOOKUP(Table1[[#This Row],[Ticker]],[1]!Table2[[Symbol]:[Industry]],2,FALSE),"-")</f>
        <v>-</v>
      </c>
      <c r="D3924" t="s">
        <v>46</v>
      </c>
      <c r="E3924">
        <v>23.230358200000001</v>
      </c>
      <c r="F3924">
        <v>13.79</v>
      </c>
      <c r="G3924">
        <v>278.088193076121</v>
      </c>
      <c r="H3924">
        <v>6.7550615014287398</v>
      </c>
      <c r="I3924">
        <v>199.99394064008899</v>
      </c>
      <c r="J3924">
        <v>5.9577348598111604</v>
      </c>
      <c r="K3924">
        <v>10.743035236205699</v>
      </c>
      <c r="L3924">
        <v>6.9978619492804004</v>
      </c>
      <c r="M3924">
        <v>78.842431402370707</v>
      </c>
      <c r="N3924">
        <v>1.06424169028307</v>
      </c>
      <c r="O3924">
        <v>2.0304568527918798</v>
      </c>
      <c r="P3924">
        <v>330.93749999999898</v>
      </c>
      <c r="Q3924">
        <v>9.1850998258427005E-2</v>
      </c>
    </row>
    <row r="3925" spans="1:17" hidden="1" x14ac:dyDescent="0.3">
      <c r="A3925" t="s">
        <v>8013</v>
      </c>
      <c r="B3925" t="s">
        <v>8014</v>
      </c>
      <c r="C3925" t="str">
        <f>IFERROR(VLOOKUP(Table1[[#This Row],[Ticker]],[1]!Table2[[Symbol]:[Industry]],2,FALSE),"-")</f>
        <v>-</v>
      </c>
      <c r="D3925" t="s">
        <v>287</v>
      </c>
      <c r="E3925">
        <v>23.220911730000001</v>
      </c>
      <c r="F3925">
        <v>27.15</v>
      </c>
      <c r="G3925">
        <v>-55.125526404661201</v>
      </c>
      <c r="H3925">
        <v>-3.0249801539185399</v>
      </c>
      <c r="I3925">
        <v>-25.917319636874801</v>
      </c>
      <c r="J3925">
        <v>-3.7636304270443102</v>
      </c>
      <c r="K3925">
        <v>27.2150404883531</v>
      </c>
      <c r="L3925">
        <v>30.258790712760199</v>
      </c>
      <c r="M3925">
        <v>49.684483563053902</v>
      </c>
      <c r="N3925">
        <v>1.25350314084301</v>
      </c>
      <c r="O3925">
        <v>48.729281767955797</v>
      </c>
      <c r="P3925">
        <v>17.126833477135399</v>
      </c>
      <c r="Q3925">
        <v>-1.1438742979760001E-2</v>
      </c>
    </row>
    <row r="3926" spans="1:17" hidden="1" x14ac:dyDescent="0.3">
      <c r="A3926" t="s">
        <v>8015</v>
      </c>
      <c r="B3926" t="s">
        <v>8016</v>
      </c>
      <c r="C3926" t="str">
        <f>IFERROR(VLOOKUP(Table1[[#This Row],[Ticker]],[1]!Table2[[Symbol]:[Industry]],2,FALSE),"-")</f>
        <v>-</v>
      </c>
      <c r="D3926" t="s">
        <v>68</v>
      </c>
      <c r="E3926">
        <v>23.127290200000001</v>
      </c>
      <c r="F3926">
        <v>24.89</v>
      </c>
      <c r="G3926">
        <v>-37.417776760493098</v>
      </c>
      <c r="H3926">
        <v>-0.34905422799261898</v>
      </c>
      <c r="I3926">
        <v>-22.933391195904999</v>
      </c>
      <c r="J3926">
        <v>0.96704261627487498</v>
      </c>
      <c r="K3926">
        <v>24.458583252512199</v>
      </c>
      <c r="L3926">
        <v>27.228233798688901</v>
      </c>
      <c r="M3926">
        <v>63.028446062625797</v>
      </c>
      <c r="N3926">
        <v>0.818346858989488</v>
      </c>
      <c r="O3926">
        <v>22.539172358376799</v>
      </c>
      <c r="P3926">
        <v>12.9310344827586</v>
      </c>
      <c r="Q3926">
        <v>-6.9408484718273003E-2</v>
      </c>
    </row>
    <row r="3927" spans="1:17" hidden="1" x14ac:dyDescent="0.3">
      <c r="A3927" t="s">
        <v>8017</v>
      </c>
      <c r="B3927" t="s">
        <v>8018</v>
      </c>
      <c r="C3927" t="str">
        <f>IFERROR(VLOOKUP(Table1[[#This Row],[Ticker]],[1]!Table2[[Symbol]:[Industry]],2,FALSE),"-")</f>
        <v>-</v>
      </c>
      <c r="D3927" t="s">
        <v>628</v>
      </c>
      <c r="E3927">
        <v>23.111247769999999</v>
      </c>
      <c r="F3927">
        <v>26.65</v>
      </c>
      <c r="G3927">
        <v>1.2013278191377801</v>
      </c>
      <c r="H3927">
        <v>-3.7945751745095602</v>
      </c>
      <c r="I3927">
        <v>-33.966120612258102</v>
      </c>
      <c r="J3927">
        <v>-8.1188178077674795</v>
      </c>
      <c r="K3927">
        <v>29.307022222457</v>
      </c>
      <c r="L3927">
        <v>29.408976380235899</v>
      </c>
      <c r="M3927">
        <v>35.758352504263499</v>
      </c>
      <c r="N3927">
        <v>0.73520647320101395</v>
      </c>
      <c r="O3927">
        <v>55.909943714821701</v>
      </c>
      <c r="P3927">
        <v>85.714285714285694</v>
      </c>
      <c r="Q3927">
        <v>8.3571116028735001E-2</v>
      </c>
    </row>
    <row r="3928" spans="1:17" hidden="1" x14ac:dyDescent="0.3">
      <c r="A3928" t="s">
        <v>8019</v>
      </c>
      <c r="B3928" t="s">
        <v>8020</v>
      </c>
      <c r="C3928" t="str">
        <f>IFERROR(VLOOKUP(Table1[[#This Row],[Ticker]],[1]!Table2[[Symbol]:[Industry]],2,FALSE),"-")</f>
        <v>-</v>
      </c>
      <c r="E3928">
        <v>23.091247410000001</v>
      </c>
      <c r="F3928">
        <v>2.6</v>
      </c>
      <c r="K3928">
        <v>2.9214051989229399</v>
      </c>
      <c r="L3928">
        <v>4.2861502767889696</v>
      </c>
      <c r="M3928">
        <v>64.437260219561196</v>
      </c>
      <c r="N3928">
        <v>1</v>
      </c>
      <c r="Q3928">
        <v>-8.2544193203107005E-2</v>
      </c>
    </row>
    <row r="3929" spans="1:17" hidden="1" x14ac:dyDescent="0.3">
      <c r="A3929" t="s">
        <v>8021</v>
      </c>
      <c r="B3929" t="s">
        <v>8022</v>
      </c>
      <c r="C3929" t="str">
        <f>IFERROR(VLOOKUP(Table1[[#This Row],[Ticker]],[1]!Table2[[Symbol]:[Industry]],2,FALSE),"-")</f>
        <v>-</v>
      </c>
      <c r="E3929">
        <v>23.080837500000001</v>
      </c>
      <c r="F3929">
        <v>23.85</v>
      </c>
      <c r="G3929">
        <v>-28.963695127840001</v>
      </c>
      <c r="H3929">
        <v>-0.86229410338201695</v>
      </c>
      <c r="I3929">
        <v>-38.648158941219997</v>
      </c>
      <c r="J3929">
        <v>-11.686801222663</v>
      </c>
      <c r="K3929">
        <v>24.552833206109501</v>
      </c>
      <c r="L3929">
        <v>24.690609747005698</v>
      </c>
      <c r="M3929">
        <v>52.7388012804021</v>
      </c>
      <c r="N3929">
        <v>1.8387559808612399</v>
      </c>
      <c r="O3929">
        <v>36.268343815513603</v>
      </c>
      <c r="P3929">
        <v>37.622619734564303</v>
      </c>
      <c r="Q3929">
        <v>0.101479676881573</v>
      </c>
    </row>
    <row r="3930" spans="1:17" hidden="1" x14ac:dyDescent="0.3">
      <c r="A3930" t="s">
        <v>8023</v>
      </c>
      <c r="B3930" t="s">
        <v>8024</v>
      </c>
      <c r="C3930" t="str">
        <f>IFERROR(VLOOKUP(Table1[[#This Row],[Ticker]],[1]!Table2[[Symbol]:[Industry]],2,FALSE),"-")</f>
        <v>-</v>
      </c>
      <c r="E3930">
        <v>23.0785464</v>
      </c>
      <c r="F3930">
        <v>70.28</v>
      </c>
      <c r="G3930">
        <v>171.233819949316</v>
      </c>
      <c r="H3930">
        <v>194.078723549785</v>
      </c>
      <c r="I3930">
        <v>182.69821184435401</v>
      </c>
      <c r="J3930">
        <v>19.307990804628702</v>
      </c>
      <c r="M3930">
        <v>100</v>
      </c>
      <c r="O3930">
        <v>0</v>
      </c>
      <c r="P3930">
        <v>212.35555555555499</v>
      </c>
    </row>
    <row r="3931" spans="1:17" hidden="1" x14ac:dyDescent="0.3">
      <c r="A3931" t="s">
        <v>8025</v>
      </c>
      <c r="B3931" t="s">
        <v>8026</v>
      </c>
      <c r="C3931" t="str">
        <f>IFERROR(VLOOKUP(Table1[[#This Row],[Ticker]],[1]!Table2[[Symbol]:[Industry]],2,FALSE),"-")</f>
        <v>-</v>
      </c>
      <c r="D3931" t="s">
        <v>771</v>
      </c>
      <c r="E3931">
        <v>23.077538000000001</v>
      </c>
      <c r="F3931">
        <v>22.6</v>
      </c>
      <c r="G3931">
        <v>-2.8133661437874</v>
      </c>
      <c r="H3931">
        <v>20.951320905983799</v>
      </c>
      <c r="I3931">
        <v>-1.5630339882625901</v>
      </c>
      <c r="J3931">
        <v>23.392972955049199</v>
      </c>
      <c r="K3931">
        <v>18.9552919018527</v>
      </c>
      <c r="L3931">
        <v>18.172820994904601</v>
      </c>
      <c r="M3931">
        <v>70.785540116227807</v>
      </c>
      <c r="N3931">
        <v>2.86359690241121</v>
      </c>
      <c r="O3931">
        <v>7.8318584070796504</v>
      </c>
      <c r="P3931">
        <v>70.566037735848994</v>
      </c>
      <c r="Q3931">
        <v>2.1000226597686002E-2</v>
      </c>
    </row>
    <row r="3932" spans="1:17" hidden="1" x14ac:dyDescent="0.3">
      <c r="A3932" t="s">
        <v>8027</v>
      </c>
      <c r="B3932" t="s">
        <v>8028</v>
      </c>
      <c r="C3932" t="str">
        <f>IFERROR(VLOOKUP(Table1[[#This Row],[Ticker]],[1]!Table2[[Symbol]:[Industry]],2,FALSE),"-")</f>
        <v>-</v>
      </c>
      <c r="D3932" t="s">
        <v>628</v>
      </c>
      <c r="E3932">
        <v>23.058717600000001</v>
      </c>
      <c r="F3932">
        <v>3.1</v>
      </c>
      <c r="G3932">
        <v>13.3290057362893</v>
      </c>
      <c r="H3932">
        <v>-1.4651744465718399</v>
      </c>
      <c r="I3932">
        <v>-37.152006419340303</v>
      </c>
      <c r="J3932">
        <v>0.437998886213807</v>
      </c>
      <c r="K3932">
        <v>3.1135497537514101</v>
      </c>
      <c r="L3932">
        <v>3.1194227878213798</v>
      </c>
      <c r="M3932">
        <v>53.337853699877599</v>
      </c>
      <c r="N3932">
        <v>1.6096613103211299</v>
      </c>
      <c r="O3932">
        <v>46.129032258064498</v>
      </c>
      <c r="P3932">
        <v>46.919431279620802</v>
      </c>
      <c r="Q3932">
        <v>2.6025332184138002E-2</v>
      </c>
    </row>
    <row r="3933" spans="1:17" hidden="1" x14ac:dyDescent="0.3">
      <c r="A3933" t="s">
        <v>8029</v>
      </c>
      <c r="B3933" t="s">
        <v>8030</v>
      </c>
      <c r="C3933" t="str">
        <f>IFERROR(VLOOKUP(Table1[[#This Row],[Ticker]],[1]!Table2[[Symbol]:[Industry]],2,FALSE),"-")</f>
        <v>-</v>
      </c>
      <c r="D3933" t="s">
        <v>54</v>
      </c>
      <c r="E3933">
        <v>23.003050000000002</v>
      </c>
      <c r="F3933">
        <v>938.9</v>
      </c>
      <c r="G3933">
        <v>-5.3729125148012802</v>
      </c>
      <c r="H3933">
        <v>-3.4323875613259398</v>
      </c>
      <c r="I3933">
        <v>-14.8462420083127</v>
      </c>
      <c r="J3933">
        <v>-2.20226514018883</v>
      </c>
      <c r="K3933">
        <v>938.87721487838201</v>
      </c>
      <c r="L3933">
        <v>901.28213096503805</v>
      </c>
      <c r="M3933">
        <v>100</v>
      </c>
      <c r="O3933">
        <v>0</v>
      </c>
      <c r="P3933">
        <v>20.937721388548901</v>
      </c>
    </row>
    <row r="3934" spans="1:17" hidden="1" x14ac:dyDescent="0.3">
      <c r="A3934" t="s">
        <v>8031</v>
      </c>
      <c r="B3934" t="s">
        <v>8032</v>
      </c>
      <c r="C3934" t="str">
        <f>IFERROR(VLOOKUP(Table1[[#This Row],[Ticker]],[1]!Table2[[Symbol]:[Industry]],2,FALSE),"-")</f>
        <v>-</v>
      </c>
      <c r="D3934" t="s">
        <v>68</v>
      </c>
      <c r="E3934">
        <v>22.99</v>
      </c>
      <c r="F3934">
        <v>22.99</v>
      </c>
      <c r="G3934">
        <v>-40.205764989492501</v>
      </c>
      <c r="H3934">
        <v>-20.8008086139575</v>
      </c>
      <c r="I3934">
        <v>-16.0070330659223</v>
      </c>
      <c r="J3934">
        <v>-7.8890893292156603</v>
      </c>
      <c r="K3934">
        <v>26.322516606935899</v>
      </c>
      <c r="L3934">
        <v>26.006998025102899</v>
      </c>
      <c r="M3934">
        <v>39.109178088550202</v>
      </c>
      <c r="N3934">
        <v>1.3884098431678999</v>
      </c>
      <c r="O3934">
        <v>99.173553719008197</v>
      </c>
      <c r="P3934">
        <v>9.4761904761904603</v>
      </c>
    </row>
    <row r="3935" spans="1:17" hidden="1" x14ac:dyDescent="0.3">
      <c r="A3935" t="s">
        <v>8033</v>
      </c>
      <c r="B3935" t="s">
        <v>8034</v>
      </c>
      <c r="C3935" t="str">
        <f>IFERROR(VLOOKUP(Table1[[#This Row],[Ticker]],[1]!Table2[[Symbol]:[Industry]],2,FALSE),"-")</f>
        <v>-</v>
      </c>
      <c r="D3935" t="s">
        <v>438</v>
      </c>
      <c r="E3935">
        <v>22.967015400000001</v>
      </c>
      <c r="F3935">
        <v>22.05</v>
      </c>
      <c r="G3935">
        <v>10.731006867314701</v>
      </c>
      <c r="H3935">
        <v>1.56761243867405</v>
      </c>
      <c r="I3935">
        <v>-14.61896928104</v>
      </c>
      <c r="J3935">
        <v>-1.43451082157079</v>
      </c>
      <c r="K3935">
        <v>21.456886328489201</v>
      </c>
      <c r="L3935">
        <v>21.748713990856899</v>
      </c>
      <c r="M3935">
        <v>62.456309348637497</v>
      </c>
      <c r="N3935">
        <v>1.43887147335423</v>
      </c>
      <c r="O3935">
        <v>26.4399092970521</v>
      </c>
      <c r="P3935">
        <v>40.894568690095802</v>
      </c>
      <c r="Q3935">
        <v>0.124334664578167</v>
      </c>
    </row>
    <row r="3936" spans="1:17" hidden="1" x14ac:dyDescent="0.3">
      <c r="A3936" t="s">
        <v>8035</v>
      </c>
      <c r="B3936" t="s">
        <v>8036</v>
      </c>
      <c r="C3936" t="str">
        <f>IFERROR(VLOOKUP(Table1[[#This Row],[Ticker]],[1]!Table2[[Symbol]:[Industry]],2,FALSE),"-")</f>
        <v>-</v>
      </c>
      <c r="D3936" t="s">
        <v>513</v>
      </c>
      <c r="E3936">
        <v>22.965935949999999</v>
      </c>
      <c r="F3936">
        <v>0.79</v>
      </c>
      <c r="G3936">
        <v>146.10315920009799</v>
      </c>
      <c r="H3936">
        <v>-21.1407208946592</v>
      </c>
      <c r="I3936">
        <v>-30.8036888168233</v>
      </c>
      <c r="J3936">
        <v>-0.92021385813755197</v>
      </c>
      <c r="K3936">
        <v>0.78592772609735795</v>
      </c>
      <c r="L3936">
        <v>0.75624023585945799</v>
      </c>
      <c r="M3936">
        <v>58.032078294067297</v>
      </c>
      <c r="N3936">
        <v>1.51092465813136</v>
      </c>
      <c r="O3936">
        <v>44.303797468354396</v>
      </c>
      <c r="P3936">
        <v>182.142857142857</v>
      </c>
    </row>
    <row r="3937" spans="1:17" hidden="1" x14ac:dyDescent="0.3">
      <c r="A3937" t="s">
        <v>8037</v>
      </c>
      <c r="B3937" t="s">
        <v>8038</v>
      </c>
      <c r="C3937" t="str">
        <f>IFERROR(VLOOKUP(Table1[[#This Row],[Ticker]],[1]!Table2[[Symbol]:[Industry]],2,FALSE),"-")</f>
        <v>-</v>
      </c>
      <c r="D3937" t="s">
        <v>95</v>
      </c>
      <c r="E3937">
        <v>22.963464765000001</v>
      </c>
      <c r="F3937">
        <v>4.59</v>
      </c>
      <c r="G3937">
        <v>37.034561826187101</v>
      </c>
      <c r="H3937">
        <v>6.5920623164246699</v>
      </c>
      <c r="I3937">
        <v>6.5823294202586897</v>
      </c>
      <c r="J3937">
        <v>-2.20226514018883</v>
      </c>
      <c r="K3937">
        <v>4.3217956555104999</v>
      </c>
      <c r="L3937">
        <v>4.0411909743472902</v>
      </c>
      <c r="M3937">
        <v>63.371277267892197</v>
      </c>
      <c r="N3937">
        <v>0.72768987275286201</v>
      </c>
      <c r="O3937">
        <v>41.176470588235297</v>
      </c>
      <c r="P3937">
        <v>79.296875</v>
      </c>
      <c r="Q3937">
        <v>-2.4990777052534E-2</v>
      </c>
    </row>
    <row r="3938" spans="1:17" hidden="1" x14ac:dyDescent="0.3">
      <c r="A3938" t="s">
        <v>8039</v>
      </c>
      <c r="B3938" t="s">
        <v>8040</v>
      </c>
      <c r="C3938" t="str">
        <f>IFERROR(VLOOKUP(Table1[[#This Row],[Ticker]],[1]!Table2[[Symbol]:[Industry]],2,FALSE),"-")</f>
        <v>-</v>
      </c>
      <c r="D3938" t="s">
        <v>513</v>
      </c>
      <c r="E3938">
        <v>22.9</v>
      </c>
      <c r="F3938">
        <v>45.8</v>
      </c>
      <c r="G3938">
        <v>92.200816478329102</v>
      </c>
      <c r="H3938">
        <v>-2.2829622739696198</v>
      </c>
      <c r="I3938">
        <v>68.353757991687203</v>
      </c>
      <c r="J3938">
        <v>7.7702417330928499</v>
      </c>
      <c r="K3938">
        <v>42.983477410411098</v>
      </c>
      <c r="L3938">
        <v>35.682965075543898</v>
      </c>
      <c r="M3938">
        <v>67.902419853397603</v>
      </c>
      <c r="N3938">
        <v>0.34770848204093702</v>
      </c>
      <c r="O3938">
        <v>44.148471615720503</v>
      </c>
      <c r="P3938">
        <v>146.23655913978399</v>
      </c>
      <c r="Q3938">
        <v>0.10866682018778399</v>
      </c>
    </row>
    <row r="3939" spans="1:17" hidden="1" x14ac:dyDescent="0.3">
      <c r="A3939" t="s">
        <v>8041</v>
      </c>
      <c r="B3939" t="s">
        <v>8042</v>
      </c>
      <c r="C3939" t="str">
        <f>IFERROR(VLOOKUP(Table1[[#This Row],[Ticker]],[1]!Table2[[Symbol]:[Industry]],2,FALSE),"-")</f>
        <v>-</v>
      </c>
      <c r="E3939">
        <v>22.867149699999999</v>
      </c>
      <c r="F3939">
        <v>45.77</v>
      </c>
      <c r="G3939">
        <v>49.5568124904119</v>
      </c>
      <c r="H3939">
        <v>10.659684049927201</v>
      </c>
      <c r="I3939">
        <v>42.384950021917398</v>
      </c>
      <c r="J3939">
        <v>1.5419209063227901</v>
      </c>
      <c r="K3939">
        <v>42.431291254400101</v>
      </c>
      <c r="L3939">
        <v>35.542490260906597</v>
      </c>
      <c r="M3939">
        <v>55.3897457518853</v>
      </c>
      <c r="N3939">
        <v>1.26185688539431</v>
      </c>
      <c r="O3939">
        <v>17.981210399825201</v>
      </c>
      <c r="P3939">
        <v>116.91943127962</v>
      </c>
      <c r="Q3939">
        <v>1.2540013572899999E-2</v>
      </c>
    </row>
    <row r="3940" spans="1:17" hidden="1" x14ac:dyDescent="0.3">
      <c r="A3940" t="s">
        <v>8043</v>
      </c>
      <c r="B3940" t="s">
        <v>8044</v>
      </c>
      <c r="C3940" t="str">
        <f>IFERROR(VLOOKUP(Table1[[#This Row],[Ticker]],[1]!Table2[[Symbol]:[Industry]],2,FALSE),"-")</f>
        <v>-</v>
      </c>
      <c r="D3940" t="s">
        <v>400</v>
      </c>
      <c r="E3940">
        <v>22.848455735999998</v>
      </c>
      <c r="F3940">
        <v>14.79</v>
      </c>
      <c r="G3940">
        <v>41.640907946870001</v>
      </c>
      <c r="H3940">
        <v>3.3263333689066101</v>
      </c>
      <c r="I3940">
        <v>10.4927410425347</v>
      </c>
      <c r="J3940">
        <v>9.3391167884368205</v>
      </c>
      <c r="K3940">
        <v>13.5901917757618</v>
      </c>
      <c r="L3940">
        <v>12.5753975364683</v>
      </c>
      <c r="M3940">
        <v>69.354707877478702</v>
      </c>
      <c r="N3940">
        <v>2.64227147999775</v>
      </c>
      <c r="O3940">
        <v>13.319810682893801</v>
      </c>
      <c r="P3940">
        <v>79.055690072639194</v>
      </c>
      <c r="Q3940">
        <v>3.8381731357514999E-2</v>
      </c>
    </row>
    <row r="3941" spans="1:17" hidden="1" x14ac:dyDescent="0.3">
      <c r="A3941" t="s">
        <v>8045</v>
      </c>
      <c r="B3941" t="s">
        <v>8046</v>
      </c>
      <c r="C3941" t="str">
        <f>IFERROR(VLOOKUP(Table1[[#This Row],[Ticker]],[1]!Table2[[Symbol]:[Industry]],2,FALSE),"-")</f>
        <v>-</v>
      </c>
      <c r="D3941" t="s">
        <v>351</v>
      </c>
      <c r="E3941">
        <v>22.807301759999898</v>
      </c>
      <c r="F3941">
        <v>37.39</v>
      </c>
      <c r="G3941">
        <v>-39.538761079029001</v>
      </c>
      <c r="H3941">
        <v>-8.1364044746451807</v>
      </c>
      <c r="I3941">
        <v>-16.009340078627201</v>
      </c>
      <c r="J3941">
        <v>-7.9277553362672597</v>
      </c>
      <c r="K3941">
        <v>37.5814262916223</v>
      </c>
      <c r="L3941">
        <v>38.193269568193799</v>
      </c>
      <c r="M3941">
        <v>55.868963757227398</v>
      </c>
      <c r="N3941">
        <v>1.3127088248078</v>
      </c>
      <c r="O3941">
        <v>53.944905054827402</v>
      </c>
      <c r="P3941">
        <v>15.3300431832202</v>
      </c>
      <c r="Q3941">
        <v>8.6635172987874001E-2</v>
      </c>
    </row>
    <row r="3942" spans="1:17" hidden="1" x14ac:dyDescent="0.3">
      <c r="A3942" t="s">
        <v>8047</v>
      </c>
      <c r="B3942" t="s">
        <v>8048</v>
      </c>
      <c r="C3942" t="str">
        <f>IFERROR(VLOOKUP(Table1[[#This Row],[Ticker]],[1]!Table2[[Symbol]:[Industry]],2,FALSE),"-")</f>
        <v>-</v>
      </c>
      <c r="E3942">
        <v>22.8</v>
      </c>
      <c r="F3942">
        <v>76</v>
      </c>
      <c r="G3942">
        <v>20.976187802076101</v>
      </c>
      <c r="H3942">
        <v>-9.8442247993037295</v>
      </c>
      <c r="I3942">
        <v>22.090694928624199</v>
      </c>
      <c r="J3942">
        <v>-0.45963779434431601</v>
      </c>
      <c r="K3942">
        <v>77.097314543600206</v>
      </c>
      <c r="L3942">
        <v>66.788155275119294</v>
      </c>
      <c r="M3942">
        <v>51.532744553159503</v>
      </c>
      <c r="N3942">
        <v>1.9711068936054299</v>
      </c>
      <c r="O3942">
        <v>30.184210526315699</v>
      </c>
      <c r="P3942">
        <v>111.111111111111</v>
      </c>
      <c r="Q3942">
        <v>3.7258592535174002E-2</v>
      </c>
    </row>
    <row r="3943" spans="1:17" hidden="1" x14ac:dyDescent="0.3">
      <c r="A3943" t="s">
        <v>8049</v>
      </c>
      <c r="B3943" t="s">
        <v>8050</v>
      </c>
      <c r="C3943" t="str">
        <f>IFERROR(VLOOKUP(Table1[[#This Row],[Ticker]],[1]!Table2[[Symbol]:[Industry]],2,FALSE),"-")</f>
        <v>-</v>
      </c>
      <c r="D3943" t="s">
        <v>130</v>
      </c>
      <c r="E3943">
        <v>22.785019200000001</v>
      </c>
      <c r="F3943">
        <v>41.53</v>
      </c>
      <c r="G3943">
        <v>120.59780842720799</v>
      </c>
      <c r="H3943">
        <v>12.9205536151446</v>
      </c>
      <c r="I3943">
        <v>19.078298462503099</v>
      </c>
      <c r="J3943">
        <v>12.464401526477801</v>
      </c>
      <c r="K3943">
        <v>33.432120109930501</v>
      </c>
      <c r="L3943">
        <v>29.798722697372799</v>
      </c>
      <c r="M3943">
        <v>91.0203861481302</v>
      </c>
      <c r="N3943">
        <v>0.88809976796050205</v>
      </c>
      <c r="O3943">
        <v>28.4372742595713</v>
      </c>
      <c r="P3943">
        <v>172.14941022280399</v>
      </c>
      <c r="Q3943">
        <v>3.2829817568215E-2</v>
      </c>
    </row>
    <row r="3944" spans="1:17" hidden="1" x14ac:dyDescent="0.3">
      <c r="A3944" t="s">
        <v>8051</v>
      </c>
      <c r="B3944" t="s">
        <v>8052</v>
      </c>
      <c r="C3944" t="str">
        <f>IFERROR(VLOOKUP(Table1[[#This Row],[Ticker]],[1]!Table2[[Symbol]:[Industry]],2,FALSE),"-")</f>
        <v>-</v>
      </c>
      <c r="D3944" t="s">
        <v>471</v>
      </c>
      <c r="E3944">
        <v>22.741521599999999</v>
      </c>
      <c r="F3944">
        <v>8.1199999999999992</v>
      </c>
      <c r="G3944">
        <v>-3.28033087304724</v>
      </c>
      <c r="H3944">
        <v>47.525466844804299</v>
      </c>
      <c r="I3944">
        <v>10.8503524189318</v>
      </c>
      <c r="J3944">
        <v>17.011048021687099</v>
      </c>
      <c r="K3944">
        <v>6.0767798695723503</v>
      </c>
      <c r="L3944">
        <v>6.0981864992233898</v>
      </c>
      <c r="M3944">
        <v>96.212682494116095</v>
      </c>
      <c r="N3944">
        <v>2.48710085000695</v>
      </c>
      <c r="O3944">
        <v>31.773399014778299</v>
      </c>
      <c r="P3944">
        <v>84.545454545454504</v>
      </c>
      <c r="Q3944">
        <v>4.8725404344749999E-2</v>
      </c>
    </row>
    <row r="3945" spans="1:17" hidden="1" x14ac:dyDescent="0.3">
      <c r="A3945" t="s">
        <v>8053</v>
      </c>
      <c r="B3945" t="s">
        <v>8054</v>
      </c>
      <c r="C3945" t="str">
        <f>IFERROR(VLOOKUP(Table1[[#This Row],[Ticker]],[1]!Table2[[Symbol]:[Industry]],2,FALSE),"-")</f>
        <v>-</v>
      </c>
      <c r="E3945">
        <v>22.707999999999998</v>
      </c>
      <c r="F3945">
        <v>70</v>
      </c>
      <c r="G3945">
        <v>-38.810633903350201</v>
      </c>
      <c r="H3945">
        <v>4.2599201309817403</v>
      </c>
      <c r="I3945">
        <v>-16.254692712537999</v>
      </c>
      <c r="J3945">
        <v>5.47347705331984</v>
      </c>
      <c r="K3945">
        <v>67.414979382486294</v>
      </c>
      <c r="L3945">
        <v>68.821446153261505</v>
      </c>
      <c r="M3945">
        <v>63.326318866382799</v>
      </c>
      <c r="N3945">
        <v>0.306220095693779</v>
      </c>
      <c r="O3945">
        <v>25.714285714285701</v>
      </c>
      <c r="P3945">
        <v>25</v>
      </c>
    </row>
    <row r="3946" spans="1:17" hidden="1" x14ac:dyDescent="0.3">
      <c r="A3946" t="s">
        <v>8055</v>
      </c>
      <c r="B3946" t="s">
        <v>8056</v>
      </c>
      <c r="C3946" t="str">
        <f>IFERROR(VLOOKUP(Table1[[#This Row],[Ticker]],[1]!Table2[[Symbol]:[Industry]],2,FALSE),"-")</f>
        <v>-</v>
      </c>
      <c r="D3946" t="s">
        <v>628</v>
      </c>
      <c r="E3946">
        <v>22.648</v>
      </c>
      <c r="F3946">
        <v>23.84</v>
      </c>
      <c r="G3946">
        <v>13.5134130174708</v>
      </c>
      <c r="H3946">
        <v>7.01322815501329</v>
      </c>
      <c r="I3946">
        <v>-7.7001745925823997</v>
      </c>
      <c r="J3946">
        <v>1.39324047778869</v>
      </c>
      <c r="K3946">
        <v>22.265959300653002</v>
      </c>
      <c r="L3946">
        <v>21.558774287363899</v>
      </c>
      <c r="M3946">
        <v>65.698580988962703</v>
      </c>
      <c r="N3946">
        <v>0.85339668934398505</v>
      </c>
      <c r="O3946">
        <v>39.429530201342303</v>
      </c>
      <c r="P3946">
        <v>47.069710055521199</v>
      </c>
      <c r="Q3946">
        <v>6.1833148989307002E-2</v>
      </c>
    </row>
    <row r="3947" spans="1:17" hidden="1" x14ac:dyDescent="0.3">
      <c r="A3947" t="s">
        <v>8057</v>
      </c>
      <c r="B3947" t="s">
        <v>8058</v>
      </c>
      <c r="C3947" t="str">
        <f>IFERROR(VLOOKUP(Table1[[#This Row],[Ticker]],[1]!Table2[[Symbol]:[Industry]],2,FALSE),"-")</f>
        <v>-</v>
      </c>
      <c r="E3947">
        <v>22.569266043999999</v>
      </c>
      <c r="F3947">
        <v>43.16</v>
      </c>
      <c r="G3947">
        <v>-36.393967236683501</v>
      </c>
      <c r="H3947">
        <v>-11.7001877738658</v>
      </c>
      <c r="I3947">
        <v>-22.9186594737014</v>
      </c>
      <c r="J3947">
        <v>-2.20226514018883</v>
      </c>
      <c r="K3947">
        <v>46.501639494394198</v>
      </c>
      <c r="L3947">
        <v>47.314311235896902</v>
      </c>
      <c r="M3947">
        <v>6.2140394972507202</v>
      </c>
      <c r="N3947">
        <v>1.0549632691878399</v>
      </c>
      <c r="O3947">
        <v>31.371640407784898</v>
      </c>
      <c r="P3947">
        <v>1.8404907975460001</v>
      </c>
    </row>
    <row r="3948" spans="1:17" hidden="1" x14ac:dyDescent="0.3">
      <c r="A3948" t="s">
        <v>8059</v>
      </c>
      <c r="B3948" t="s">
        <v>8060</v>
      </c>
      <c r="C3948" t="str">
        <f>IFERROR(VLOOKUP(Table1[[#This Row],[Ticker]],[1]!Table2[[Symbol]:[Industry]],2,FALSE),"-")</f>
        <v>-</v>
      </c>
      <c r="D3948" t="s">
        <v>133</v>
      </c>
      <c r="E3948">
        <v>22.5139499</v>
      </c>
      <c r="F3948">
        <v>45.11</v>
      </c>
      <c r="G3948">
        <v>151.974375350196</v>
      </c>
      <c r="H3948">
        <v>-9.4061293556366703</v>
      </c>
      <c r="I3948">
        <v>153.66566275359199</v>
      </c>
      <c r="J3948">
        <v>-2.0624375941622599</v>
      </c>
      <c r="K3948">
        <v>45.989384716817398</v>
      </c>
      <c r="L3948">
        <v>36.976444372393303</v>
      </c>
      <c r="M3948">
        <v>54.8375829391926</v>
      </c>
      <c r="N3948">
        <v>0.27879537489927098</v>
      </c>
      <c r="O3948">
        <v>49.013522500554103</v>
      </c>
      <c r="P3948">
        <v>208.76112251882199</v>
      </c>
      <c r="Q3948">
        <v>7.2523830638492007E-2</v>
      </c>
    </row>
    <row r="3949" spans="1:17" hidden="1" x14ac:dyDescent="0.3">
      <c r="A3949" t="s">
        <v>8061</v>
      </c>
      <c r="B3949" t="s">
        <v>8062</v>
      </c>
      <c r="C3949" t="str">
        <f>IFERROR(VLOOKUP(Table1[[#This Row],[Ticker]],[1]!Table2[[Symbol]:[Industry]],2,FALSE),"-")</f>
        <v>-</v>
      </c>
      <c r="D3949" t="s">
        <v>513</v>
      </c>
      <c r="E3949">
        <v>22.497135784000001</v>
      </c>
      <c r="F3949">
        <v>15.94</v>
      </c>
      <c r="G3949">
        <v>101.403651810935</v>
      </c>
      <c r="H3949">
        <v>38.015576239578998</v>
      </c>
      <c r="I3949">
        <v>73.347382548948104</v>
      </c>
      <c r="J3949">
        <v>5.8890211668651</v>
      </c>
      <c r="K3949">
        <v>11.155493292541999</v>
      </c>
      <c r="L3949">
        <v>9.2971231285565992</v>
      </c>
      <c r="M3949">
        <v>95.3325004907596</v>
      </c>
      <c r="N3949">
        <v>1.2241205828527399</v>
      </c>
      <c r="O3949">
        <v>0</v>
      </c>
      <c r="P3949">
        <v>270.69767441860398</v>
      </c>
      <c r="Q3949">
        <v>9.5581631377579992E-3</v>
      </c>
    </row>
    <row r="3950" spans="1:17" hidden="1" x14ac:dyDescent="0.3">
      <c r="A3950" t="s">
        <v>8063</v>
      </c>
      <c r="B3950" t="s">
        <v>8064</v>
      </c>
      <c r="C3950" t="str">
        <f>IFERROR(VLOOKUP(Table1[[#This Row],[Ticker]],[1]!Table2[[Symbol]:[Industry]],2,FALSE),"-")</f>
        <v>-</v>
      </c>
      <c r="D3950" t="s">
        <v>732</v>
      </c>
      <c r="E3950">
        <v>22.46870916</v>
      </c>
      <c r="F3950">
        <v>120.56</v>
      </c>
      <c r="G3950">
        <v>14.843797662040201</v>
      </c>
      <c r="H3950">
        <v>0.43424419218719601</v>
      </c>
      <c r="I3950">
        <v>8.3375732568349008</v>
      </c>
      <c r="J3950">
        <v>-1.6870189200688901</v>
      </c>
      <c r="K3950">
        <v>113.86408278904401</v>
      </c>
      <c r="L3950">
        <v>102.693375284594</v>
      </c>
      <c r="M3950">
        <v>31.967359018905899</v>
      </c>
      <c r="N3950">
        <v>1.1531011343353399</v>
      </c>
      <c r="O3950">
        <v>3.4339747843397501</v>
      </c>
      <c r="P3950">
        <v>46.0979156568104</v>
      </c>
    </row>
    <row r="3951" spans="1:17" hidden="1" x14ac:dyDescent="0.3">
      <c r="A3951" t="s">
        <v>8065</v>
      </c>
      <c r="B3951" t="s">
        <v>8066</v>
      </c>
      <c r="C3951" t="str">
        <f>IFERROR(VLOOKUP(Table1[[#This Row],[Ticker]],[1]!Table2[[Symbol]:[Industry]],2,FALSE),"-")</f>
        <v>-</v>
      </c>
      <c r="E3951">
        <v>22.291833199999999</v>
      </c>
      <c r="F3951">
        <v>52.99</v>
      </c>
      <c r="G3951">
        <v>111.846669467436</v>
      </c>
      <c r="H3951">
        <v>12.846682206115901</v>
      </c>
      <c r="I3951">
        <v>42.1611653990946</v>
      </c>
      <c r="J3951">
        <v>-7.6001505046852103</v>
      </c>
      <c r="K3951">
        <v>44.2773512595098</v>
      </c>
      <c r="L3951">
        <v>35.086966278932998</v>
      </c>
      <c r="M3951">
        <v>61.016983865580002</v>
      </c>
      <c r="N3951">
        <v>0.66742720660279797</v>
      </c>
      <c r="O3951">
        <v>6.0388752594829196</v>
      </c>
      <c r="P3951">
        <v>147.84845650140301</v>
      </c>
      <c r="Q3951">
        <v>9.9260392223742E-2</v>
      </c>
    </row>
    <row r="3952" spans="1:17" hidden="1" x14ac:dyDescent="0.3">
      <c r="A3952" t="s">
        <v>8067</v>
      </c>
      <c r="B3952" t="s">
        <v>8068</v>
      </c>
      <c r="C3952" t="str">
        <f>IFERROR(VLOOKUP(Table1[[#This Row],[Ticker]],[1]!Table2[[Symbol]:[Industry]],2,FALSE),"-")</f>
        <v>-</v>
      </c>
      <c r="D3952" t="s">
        <v>54</v>
      </c>
      <c r="E3952">
        <v>22.275657599999999</v>
      </c>
      <c r="F3952">
        <v>41.44</v>
      </c>
      <c r="G3952">
        <v>108.743251519224</v>
      </c>
      <c r="H3952">
        <v>32.880112438673997</v>
      </c>
      <c r="I3952">
        <v>23.287091325020501</v>
      </c>
      <c r="J3952">
        <v>-0.61866010991403397</v>
      </c>
      <c r="K3952">
        <v>33.143228554640402</v>
      </c>
      <c r="L3952">
        <v>27.880507903886102</v>
      </c>
      <c r="M3952">
        <v>54.179602449941797</v>
      </c>
      <c r="N3952">
        <v>1.6227272727272699</v>
      </c>
      <c r="O3952">
        <v>14.2133204633204</v>
      </c>
      <c r="P3952">
        <v>257.24137931034397</v>
      </c>
    </row>
    <row r="3953" spans="1:17" hidden="1" x14ac:dyDescent="0.3">
      <c r="A3953" t="s">
        <v>8069</v>
      </c>
      <c r="B3953" t="s">
        <v>8070</v>
      </c>
      <c r="C3953" t="str">
        <f>IFERROR(VLOOKUP(Table1[[#This Row],[Ticker]],[1]!Table2[[Symbol]:[Industry]],2,FALSE),"-")</f>
        <v>-</v>
      </c>
      <c r="D3953" t="s">
        <v>686</v>
      </c>
      <c r="E3953">
        <v>22.27563</v>
      </c>
      <c r="F3953">
        <v>72.3</v>
      </c>
      <c r="G3953">
        <v>-23.024919617635899</v>
      </c>
      <c r="H3953">
        <v>1.7618507625500801</v>
      </c>
      <c r="I3953">
        <v>-16.344879610492502</v>
      </c>
      <c r="J3953">
        <v>2.5803435554633301</v>
      </c>
      <c r="K3953">
        <v>68.342381218191804</v>
      </c>
      <c r="L3953">
        <v>68.033985995049093</v>
      </c>
      <c r="M3953">
        <v>72.603553805328602</v>
      </c>
      <c r="N3953">
        <v>3.5795454545454501</v>
      </c>
      <c r="O3953">
        <v>6.5006915629322197</v>
      </c>
      <c r="P3953">
        <v>13.750786658275601</v>
      </c>
    </row>
    <row r="3954" spans="1:17" hidden="1" x14ac:dyDescent="0.3">
      <c r="A3954" t="s">
        <v>8071</v>
      </c>
      <c r="B3954" t="s">
        <v>8072</v>
      </c>
      <c r="C3954" t="str">
        <f>IFERROR(VLOOKUP(Table1[[#This Row],[Ticker]],[1]!Table2[[Symbol]:[Industry]],2,FALSE),"-")</f>
        <v>-</v>
      </c>
      <c r="D3954" t="s">
        <v>513</v>
      </c>
      <c r="E3954">
        <v>22.260735</v>
      </c>
      <c r="F3954">
        <v>1.05</v>
      </c>
      <c r="G3954">
        <v>-20.2500278427441</v>
      </c>
      <c r="H3954">
        <v>-3.4323875613259398</v>
      </c>
      <c r="I3954">
        <v>-54.152600389815603</v>
      </c>
      <c r="J3954">
        <v>-1.2407266786503699</v>
      </c>
      <c r="K3954">
        <v>1.0864101407515601</v>
      </c>
      <c r="L3954">
        <v>1.23216067725443</v>
      </c>
      <c r="M3954">
        <v>43.595379688162801</v>
      </c>
      <c r="N3954">
        <v>1.2247484073288399</v>
      </c>
      <c r="O3954">
        <v>142.85714285714201</v>
      </c>
      <c r="P3954">
        <v>23.529411764705799</v>
      </c>
      <c r="Q3954">
        <v>2.5276747374810001E-2</v>
      </c>
    </row>
    <row r="3955" spans="1:17" hidden="1" x14ac:dyDescent="0.3">
      <c r="A3955" t="s">
        <v>8073</v>
      </c>
      <c r="B3955" t="s">
        <v>8074</v>
      </c>
      <c r="C3955" t="str">
        <f>IFERROR(VLOOKUP(Table1[[#This Row],[Ticker]],[1]!Table2[[Symbol]:[Industry]],2,FALSE),"-")</f>
        <v>-</v>
      </c>
      <c r="D3955" t="s">
        <v>686</v>
      </c>
      <c r="E3955">
        <v>22.11</v>
      </c>
      <c r="F3955">
        <v>20.100000000000001</v>
      </c>
      <c r="G3955">
        <v>15.5383428080117</v>
      </c>
      <c r="H3955">
        <v>-2.66315679209518</v>
      </c>
      <c r="I3955">
        <v>-13.841216882684501</v>
      </c>
      <c r="J3955">
        <v>0.30164722287843998</v>
      </c>
      <c r="K3955">
        <v>19.9375158754655</v>
      </c>
      <c r="L3955">
        <v>18.683506695622999</v>
      </c>
      <c r="M3955">
        <v>49.269175483650798</v>
      </c>
      <c r="N3955">
        <v>0.943212241140305</v>
      </c>
      <c r="O3955">
        <v>14.378109452736201</v>
      </c>
      <c r="P3955">
        <v>54.259401381427402</v>
      </c>
      <c r="Q3955">
        <v>4.0911071813567998E-2</v>
      </c>
    </row>
    <row r="3956" spans="1:17" hidden="1" x14ac:dyDescent="0.3">
      <c r="A3956" t="s">
        <v>8075</v>
      </c>
      <c r="B3956" t="s">
        <v>8076</v>
      </c>
      <c r="C3956" t="str">
        <f>IFERROR(VLOOKUP(Table1[[#This Row],[Ticker]],[1]!Table2[[Symbol]:[Industry]],2,FALSE),"-")</f>
        <v>-</v>
      </c>
      <c r="D3956" t="s">
        <v>1339</v>
      </c>
      <c r="E3956">
        <v>21.997200029999998</v>
      </c>
      <c r="F3956">
        <v>57.17</v>
      </c>
      <c r="G3956">
        <v>-18.747134373717099</v>
      </c>
      <c r="H3956">
        <v>-3.1691834904363101</v>
      </c>
      <c r="I3956">
        <v>-11.2774014286025</v>
      </c>
      <c r="J3956">
        <v>-2.3071602450839399</v>
      </c>
      <c r="K3956">
        <v>56.566944768786399</v>
      </c>
      <c r="L3956">
        <v>55.316158672537902</v>
      </c>
      <c r="M3956">
        <v>48.752273491280398</v>
      </c>
      <c r="N3956">
        <v>2.2327067888710301</v>
      </c>
      <c r="O3956">
        <v>2.5013118768584901</v>
      </c>
      <c r="P3956">
        <v>8.87450009521997</v>
      </c>
    </row>
    <row r="3957" spans="1:17" hidden="1" x14ac:dyDescent="0.3">
      <c r="A3957" t="s">
        <v>8077</v>
      </c>
      <c r="B3957" t="s">
        <v>8078</v>
      </c>
      <c r="C3957" t="str">
        <f>IFERROR(VLOOKUP(Table1[[#This Row],[Ticker]],[1]!Table2[[Symbol]:[Industry]],2,FALSE),"-")</f>
        <v>-</v>
      </c>
      <c r="E3957">
        <v>21.980920000000001</v>
      </c>
      <c r="F3957">
        <v>52</v>
      </c>
      <c r="G3957">
        <v>-41.757788374894901</v>
      </c>
      <c r="H3957">
        <v>-1.43238756132594</v>
      </c>
      <c r="I3957">
        <v>-19.081969448460001</v>
      </c>
      <c r="J3957">
        <v>-10.144503407336799</v>
      </c>
      <c r="K3957">
        <v>51.779860083701102</v>
      </c>
      <c r="L3957">
        <v>53.270122979292097</v>
      </c>
      <c r="M3957">
        <v>51.209098035042302</v>
      </c>
      <c r="N3957">
        <v>0.78749999999999998</v>
      </c>
      <c r="O3957">
        <v>28.365384615384599</v>
      </c>
      <c r="P3957">
        <v>40.921409214092101</v>
      </c>
    </row>
    <row r="3958" spans="1:17" hidden="1" x14ac:dyDescent="0.3">
      <c r="A3958" t="s">
        <v>8079</v>
      </c>
      <c r="B3958" t="s">
        <v>8080</v>
      </c>
      <c r="C3958" t="str">
        <f>IFERROR(VLOOKUP(Table1[[#This Row],[Ticker]],[1]!Table2[[Symbol]:[Industry]],2,FALSE),"-")</f>
        <v>-</v>
      </c>
      <c r="D3958" t="s">
        <v>413</v>
      </c>
      <c r="E3958">
        <v>21.937536000000001</v>
      </c>
      <c r="F3958">
        <v>13.9</v>
      </c>
      <c r="G3958">
        <v>14.093406500690101</v>
      </c>
      <c r="H3958">
        <v>-7.8340381803080499</v>
      </c>
      <c r="I3958">
        <v>-5.0516132563380101</v>
      </c>
      <c r="J3958">
        <v>-3.9690495924856499</v>
      </c>
      <c r="K3958">
        <v>14.082552507787399</v>
      </c>
      <c r="L3958">
        <v>12.986877707671599</v>
      </c>
      <c r="M3958">
        <v>12.344957684928101</v>
      </c>
      <c r="N3958">
        <v>1.2842105263157799</v>
      </c>
      <c r="O3958">
        <v>23.381294964028701</v>
      </c>
      <c r="P3958">
        <v>91.460055096418699</v>
      </c>
    </row>
    <row r="3959" spans="1:17" hidden="1" x14ac:dyDescent="0.3">
      <c r="A3959" t="s">
        <v>8081</v>
      </c>
      <c r="B3959" t="s">
        <v>8082</v>
      </c>
      <c r="C3959" t="str">
        <f>IFERROR(VLOOKUP(Table1[[#This Row],[Ticker]],[1]!Table2[[Symbol]:[Industry]],2,FALSE),"-")</f>
        <v>-</v>
      </c>
      <c r="E3959">
        <v>21.931702390000002</v>
      </c>
      <c r="F3959">
        <v>15.35</v>
      </c>
      <c r="G3959">
        <v>99.093184011480801</v>
      </c>
      <c r="H3959">
        <v>18.706292472090901</v>
      </c>
      <c r="I3959">
        <v>39.735832513338799</v>
      </c>
      <c r="J3959">
        <v>8.1373575013205901</v>
      </c>
      <c r="K3959">
        <v>12.917605813791299</v>
      </c>
      <c r="L3959">
        <v>11.5540196962764</v>
      </c>
      <c r="M3959">
        <v>75.798170944603498</v>
      </c>
      <c r="N3959">
        <v>1.0335889365679001</v>
      </c>
      <c r="O3959">
        <v>12.7687296416937</v>
      </c>
      <c r="P3959">
        <v>155.40765391014901</v>
      </c>
      <c r="Q3959">
        <v>9.1824983069676999E-2</v>
      </c>
    </row>
    <row r="3960" spans="1:17" hidden="1" x14ac:dyDescent="0.3">
      <c r="A3960" t="s">
        <v>8083</v>
      </c>
      <c r="B3960" t="s">
        <v>8084</v>
      </c>
      <c r="C3960" t="str">
        <f>IFERROR(VLOOKUP(Table1[[#This Row],[Ticker]],[1]!Table2[[Symbol]:[Industry]],2,FALSE),"-")</f>
        <v>-</v>
      </c>
      <c r="E3960">
        <v>21.846534800000001</v>
      </c>
      <c r="F3960">
        <v>146</v>
      </c>
      <c r="G3960">
        <v>-43.356088448804798</v>
      </c>
      <c r="H3960">
        <v>-2.0810362099745898</v>
      </c>
      <c r="I3960">
        <v>-25.220704868963399</v>
      </c>
      <c r="J3960">
        <v>-6.0484189863426803</v>
      </c>
      <c r="K3960">
        <v>153.94418355808</v>
      </c>
      <c r="L3960">
        <v>152.95640987465001</v>
      </c>
      <c r="M3960">
        <v>23.0428025514762</v>
      </c>
      <c r="N3960">
        <v>0.44764235362869298</v>
      </c>
      <c r="O3960">
        <v>23.938356164383499</v>
      </c>
      <c r="P3960">
        <v>11.963190184048999</v>
      </c>
      <c r="Q3960">
        <v>8.0488636472706002E-2</v>
      </c>
    </row>
    <row r="3961" spans="1:17" hidden="1" x14ac:dyDescent="0.3">
      <c r="A3961" t="s">
        <v>8085</v>
      </c>
      <c r="B3961" t="s">
        <v>8086</v>
      </c>
      <c r="C3961" t="str">
        <f>IFERROR(VLOOKUP(Table1[[#This Row],[Ticker]],[1]!Table2[[Symbol]:[Industry]],2,FALSE),"-")</f>
        <v>-</v>
      </c>
      <c r="E3961">
        <v>21.829872000000002</v>
      </c>
      <c r="F3961">
        <v>62.6</v>
      </c>
      <c r="G3961">
        <v>298.67239393100101</v>
      </c>
      <c r="H3961">
        <v>4.95470921286761</v>
      </c>
      <c r="I3961">
        <v>94.518306486670497</v>
      </c>
      <c r="J3961">
        <v>-8.0568588579295799</v>
      </c>
      <c r="K3961">
        <v>65.772594619728494</v>
      </c>
      <c r="L3961">
        <v>48.676120791180402</v>
      </c>
      <c r="M3961">
        <v>24.4909637593734</v>
      </c>
      <c r="N3961">
        <v>0.53286359337127498</v>
      </c>
      <c r="O3961">
        <v>40.479233226837003</v>
      </c>
      <c r="P3961">
        <v>324.98302783435099</v>
      </c>
    </row>
    <row r="3962" spans="1:17" hidden="1" x14ac:dyDescent="0.3">
      <c r="A3962" t="s">
        <v>8087</v>
      </c>
      <c r="B3962" t="s">
        <v>8088</v>
      </c>
      <c r="C3962" t="str">
        <f>IFERROR(VLOOKUP(Table1[[#This Row],[Ticker]],[1]!Table2[[Symbol]:[Industry]],2,FALSE),"-")</f>
        <v>-</v>
      </c>
      <c r="D3962" t="s">
        <v>186</v>
      </c>
      <c r="E3962">
        <v>21.821443380000002</v>
      </c>
      <c r="F3962">
        <v>45.14</v>
      </c>
      <c r="G3962">
        <v>50.708973939787001</v>
      </c>
      <c r="H3962">
        <v>-5.08816098180524</v>
      </c>
      <c r="I3962">
        <v>-13.6581675855375</v>
      </c>
      <c r="J3962">
        <v>-7.1706861928204102</v>
      </c>
      <c r="K3962">
        <v>45.941979761172099</v>
      </c>
      <c r="L3962">
        <v>40.331927593683098</v>
      </c>
      <c r="M3962">
        <v>21.594024097862299</v>
      </c>
      <c r="N3962">
        <v>0.26433566433566402</v>
      </c>
      <c r="O3962">
        <v>12.760301284891399</v>
      </c>
      <c r="P3962">
        <v>93.733905579399107</v>
      </c>
    </row>
    <row r="3963" spans="1:17" hidden="1" x14ac:dyDescent="0.3">
      <c r="A3963" t="s">
        <v>8089</v>
      </c>
      <c r="B3963" t="s">
        <v>8090</v>
      </c>
      <c r="C3963" t="str">
        <f>IFERROR(VLOOKUP(Table1[[#This Row],[Ticker]],[1]!Table2[[Symbol]:[Industry]],2,FALSE),"-")</f>
        <v>-</v>
      </c>
      <c r="E3963">
        <v>21.792879360000001</v>
      </c>
      <c r="F3963">
        <v>4.32</v>
      </c>
      <c r="G3963">
        <v>-60.7567644041089</v>
      </c>
      <c r="H3963">
        <v>-20.962268039413502</v>
      </c>
      <c r="I3963">
        <v>-29.806871929572502</v>
      </c>
      <c r="J3963">
        <v>-16.841440397920699</v>
      </c>
      <c r="K3963">
        <v>4.5343430332858601</v>
      </c>
      <c r="L3963">
        <v>4.4914940177454596</v>
      </c>
      <c r="M3963">
        <v>34.338355366372603</v>
      </c>
      <c r="N3963">
        <v>0.75424126915497602</v>
      </c>
      <c r="O3963">
        <v>72.9166666666666</v>
      </c>
      <c r="P3963">
        <v>38.906752411575503</v>
      </c>
      <c r="Q3963">
        <v>5.1187208158737001E-2</v>
      </c>
    </row>
    <row r="3964" spans="1:17" hidden="1" x14ac:dyDescent="0.3">
      <c r="A3964" t="s">
        <v>8091</v>
      </c>
      <c r="B3964" t="s">
        <v>8092</v>
      </c>
      <c r="C3964" t="str">
        <f>IFERROR(VLOOKUP(Table1[[#This Row],[Ticker]],[1]!Table2[[Symbol]:[Industry]],2,FALSE),"-")</f>
        <v>-</v>
      </c>
      <c r="D3964" t="s">
        <v>548</v>
      </c>
      <c r="E3964">
        <v>21.756744000000001</v>
      </c>
      <c r="F3964">
        <v>71.84</v>
      </c>
      <c r="G3964">
        <v>-11.7515524171439</v>
      </c>
      <c r="H3964">
        <v>-0.70381613275452204</v>
      </c>
      <c r="I3964">
        <v>-19.085111643076701</v>
      </c>
      <c r="J3964">
        <v>1.8643050479443</v>
      </c>
      <c r="K3964">
        <v>71.4742755791723</v>
      </c>
      <c r="L3964">
        <v>70.015627594299005</v>
      </c>
      <c r="M3964">
        <v>49.826252100579303</v>
      </c>
      <c r="N3964">
        <v>1.5046580823173901</v>
      </c>
      <c r="O3964">
        <v>16.926503340757201</v>
      </c>
      <c r="P3964">
        <v>24.506065857885599</v>
      </c>
      <c r="Q3964">
        <v>-8.4014273692630995E-2</v>
      </c>
    </row>
    <row r="3965" spans="1:17" hidden="1" x14ac:dyDescent="0.3">
      <c r="A3965" t="s">
        <v>8093</v>
      </c>
      <c r="B3965" t="s">
        <v>8094</v>
      </c>
      <c r="C3965" t="str">
        <f>IFERROR(VLOOKUP(Table1[[#This Row],[Ticker]],[1]!Table2[[Symbol]:[Industry]],2,FALSE),"-")</f>
        <v>-</v>
      </c>
      <c r="D3965" t="s">
        <v>1615</v>
      </c>
      <c r="E3965">
        <v>21.6401836</v>
      </c>
      <c r="F3965">
        <v>49.18</v>
      </c>
      <c r="G3965">
        <v>75.412089640538099</v>
      </c>
      <c r="H3965">
        <v>4.9715212334623304</v>
      </c>
      <c r="I3965">
        <v>-12.4945250468142</v>
      </c>
      <c r="J3965">
        <v>8.7310681931445</v>
      </c>
      <c r="K3965">
        <v>46.487288721201701</v>
      </c>
      <c r="L3965">
        <v>46.152057734039701</v>
      </c>
      <c r="M3965">
        <v>70.529281012355099</v>
      </c>
      <c r="N3965">
        <v>1.72950517010796</v>
      </c>
      <c r="O3965">
        <v>28.7921919479463</v>
      </c>
      <c r="P3965">
        <v>111.800172265288</v>
      </c>
    </row>
    <row r="3966" spans="1:17" hidden="1" x14ac:dyDescent="0.3">
      <c r="A3966" t="s">
        <v>8095</v>
      </c>
      <c r="B3966" t="s">
        <v>8096</v>
      </c>
      <c r="C3966" t="str">
        <f>IFERROR(VLOOKUP(Table1[[#This Row],[Ticker]],[1]!Table2[[Symbol]:[Industry]],2,FALSE),"-")</f>
        <v>-</v>
      </c>
      <c r="D3966" t="s">
        <v>924</v>
      </c>
      <c r="E3966">
        <v>21.633251900000001</v>
      </c>
      <c r="F3966">
        <v>23.09</v>
      </c>
      <c r="G3966">
        <v>194.38381054109399</v>
      </c>
      <c r="H3966">
        <v>13.526676766159399</v>
      </c>
      <c r="I3966">
        <v>33.166578504507697</v>
      </c>
      <c r="J3966">
        <v>14.199851261927501</v>
      </c>
      <c r="K3966">
        <v>18.013455820948401</v>
      </c>
      <c r="L3966">
        <v>13.851293659048601</v>
      </c>
      <c r="M3966">
        <v>92.076197283403005</v>
      </c>
      <c r="N3966">
        <v>1.63348848238219</v>
      </c>
      <c r="O3966">
        <v>4.3308791684726303E-2</v>
      </c>
      <c r="P3966">
        <v>314.54219030520602</v>
      </c>
      <c r="Q3966">
        <v>0.183800736160349</v>
      </c>
    </row>
    <row r="3967" spans="1:17" hidden="1" x14ac:dyDescent="0.3">
      <c r="A3967" t="s">
        <v>8097</v>
      </c>
      <c r="B3967" t="s">
        <v>8098</v>
      </c>
      <c r="C3967" t="str">
        <f>IFERROR(VLOOKUP(Table1[[#This Row],[Ticker]],[1]!Table2[[Symbol]:[Industry]],2,FALSE),"-")</f>
        <v>-</v>
      </c>
      <c r="E3967">
        <v>21.571100000000001</v>
      </c>
      <c r="F3967">
        <v>54.5</v>
      </c>
      <c r="G3967">
        <v>-14.995274426226</v>
      </c>
      <c r="H3967">
        <v>19.149007787511199</v>
      </c>
      <c r="I3967">
        <v>-3.3486970001294298</v>
      </c>
      <c r="J3967">
        <v>5.8543154256168197</v>
      </c>
      <c r="K3967">
        <v>46.889673419406002</v>
      </c>
      <c r="L3967">
        <v>39.859156642832801</v>
      </c>
      <c r="M3967">
        <v>57.421280203308399</v>
      </c>
      <c r="N3967">
        <v>0.65767725097868601</v>
      </c>
      <c r="O3967">
        <v>26.330275229357699</v>
      </c>
      <c r="P3967">
        <v>105.66037735849</v>
      </c>
    </row>
    <row r="3968" spans="1:17" hidden="1" x14ac:dyDescent="0.3">
      <c r="A3968" t="s">
        <v>8099</v>
      </c>
      <c r="B3968" t="s">
        <v>8100</v>
      </c>
      <c r="C3968" t="str">
        <f>IFERROR(VLOOKUP(Table1[[#This Row],[Ticker]],[1]!Table2[[Symbol]:[Industry]],2,FALSE),"-")</f>
        <v>-</v>
      </c>
      <c r="D3968" t="s">
        <v>686</v>
      </c>
      <c r="E3968">
        <v>21.504067500000001</v>
      </c>
      <c r="F3968">
        <v>24.81</v>
      </c>
      <c r="G3968">
        <v>-66.426491977209693</v>
      </c>
      <c r="H3968">
        <v>50.761160825770801</v>
      </c>
      <c r="I3968">
        <v>19.5524578833448</v>
      </c>
      <c r="J3968">
        <v>-6.0638902407519897</v>
      </c>
      <c r="K3968">
        <v>18.7587655930712</v>
      </c>
      <c r="L3968">
        <v>18.070479479985401</v>
      </c>
      <c r="M3968">
        <v>70.068263206846495</v>
      </c>
      <c r="N3968">
        <v>3.7498772152456699</v>
      </c>
      <c r="O3968">
        <v>84.562676340185405</v>
      </c>
      <c r="P3968">
        <v>106.74999999999901</v>
      </c>
      <c r="Q3968">
        <v>8.5497091923488006E-2</v>
      </c>
    </row>
    <row r="3969" spans="1:17" hidden="1" x14ac:dyDescent="0.3">
      <c r="A3969" t="s">
        <v>8101</v>
      </c>
      <c r="B3969" t="s">
        <v>8102</v>
      </c>
      <c r="C3969" t="str">
        <f>IFERROR(VLOOKUP(Table1[[#This Row],[Ticker]],[1]!Table2[[Symbol]:[Industry]],2,FALSE),"-")</f>
        <v>-</v>
      </c>
      <c r="D3969" t="s">
        <v>628</v>
      </c>
      <c r="E3969">
        <v>21.484555199999999</v>
      </c>
      <c r="F3969">
        <v>43.44</v>
      </c>
      <c r="G3969">
        <v>539.94703480830594</v>
      </c>
      <c r="H3969">
        <v>38.5733798209233</v>
      </c>
      <c r="I3969">
        <v>269.57853675274902</v>
      </c>
      <c r="J3969">
        <v>1.76207921824418</v>
      </c>
      <c r="K3969">
        <v>32.815438048748902</v>
      </c>
      <c r="L3969">
        <v>19.0755371098967</v>
      </c>
      <c r="M3969">
        <v>71.075567129773205</v>
      </c>
      <c r="N3969">
        <v>0.52788208852904905</v>
      </c>
      <c r="O3969">
        <v>6.1694290976058896</v>
      </c>
      <c r="P3969">
        <v>630.08403361344494</v>
      </c>
      <c r="Q3969">
        <v>0.18207306498752099</v>
      </c>
    </row>
    <row r="3970" spans="1:17" hidden="1" x14ac:dyDescent="0.3">
      <c r="A3970" t="s">
        <v>8103</v>
      </c>
      <c r="B3970" t="s">
        <v>8104</v>
      </c>
      <c r="C3970" t="str">
        <f>IFERROR(VLOOKUP(Table1[[#This Row],[Ticker]],[1]!Table2[[Symbol]:[Industry]],2,FALSE),"-")</f>
        <v>-</v>
      </c>
      <c r="E3970">
        <v>21.457000000000001</v>
      </c>
      <c r="F3970">
        <v>49.9</v>
      </c>
      <c r="G3970">
        <v>137.43143797825601</v>
      </c>
      <c r="H3970">
        <v>11.2589994370312</v>
      </c>
      <c r="I3970">
        <v>31.918463874040199</v>
      </c>
      <c r="J3970">
        <v>-11.264416238067501</v>
      </c>
      <c r="K3970">
        <v>43.610257369666598</v>
      </c>
      <c r="L3970">
        <v>33.429355622274997</v>
      </c>
      <c r="M3970">
        <v>59.627958553219102</v>
      </c>
      <c r="N3970">
        <v>1.8268629322132901</v>
      </c>
      <c r="O3970">
        <v>10.2204408817635</v>
      </c>
      <c r="P3970">
        <v>221.52061855670101</v>
      </c>
      <c r="Q3970">
        <v>0.14606613107614699</v>
      </c>
    </row>
    <row r="3971" spans="1:17" hidden="1" x14ac:dyDescent="0.3">
      <c r="A3971" t="s">
        <v>8105</v>
      </c>
      <c r="B3971" t="s">
        <v>8106</v>
      </c>
      <c r="C3971" t="str">
        <f>IFERROR(VLOOKUP(Table1[[#This Row],[Ticker]],[1]!Table2[[Symbol]:[Industry]],2,FALSE),"-")</f>
        <v>-</v>
      </c>
      <c r="D3971" t="s">
        <v>290</v>
      </c>
      <c r="E3971">
        <v>21.453655749999999</v>
      </c>
      <c r="F3971">
        <v>59.75</v>
      </c>
      <c r="G3971">
        <v>44.403651810935401</v>
      </c>
      <c r="H3971">
        <v>-2.55445408167036</v>
      </c>
      <c r="I3971">
        <v>3.0038566110166398</v>
      </c>
      <c r="J3971">
        <v>-2.20226514018883</v>
      </c>
      <c r="K3971">
        <v>55.045993230384703</v>
      </c>
      <c r="L3971">
        <v>48.426883307706703</v>
      </c>
      <c r="M3971">
        <v>50.705816369674899</v>
      </c>
      <c r="N3971">
        <v>0.77500000000000002</v>
      </c>
      <c r="O3971">
        <v>10.510460251046</v>
      </c>
      <c r="P3971">
        <v>140.442655935613</v>
      </c>
    </row>
    <row r="3972" spans="1:17" hidden="1" x14ac:dyDescent="0.3">
      <c r="A3972" t="s">
        <v>8107</v>
      </c>
      <c r="B3972" t="s">
        <v>8108</v>
      </c>
      <c r="C3972" t="str">
        <f>IFERROR(VLOOKUP(Table1[[#This Row],[Ticker]],[1]!Table2[[Symbol]:[Industry]],2,FALSE),"-")</f>
        <v>-</v>
      </c>
      <c r="D3972" t="s">
        <v>732</v>
      </c>
      <c r="E3972">
        <v>21.450464595</v>
      </c>
      <c r="F3972">
        <v>43.68</v>
      </c>
      <c r="G3972">
        <v>12.4882221500339</v>
      </c>
      <c r="H3972">
        <v>9.6900190776781905</v>
      </c>
      <c r="I3972">
        <v>-2.2108629469408898</v>
      </c>
      <c r="J3972">
        <v>-0.47651887153213102</v>
      </c>
      <c r="K3972">
        <v>39.8070006475808</v>
      </c>
      <c r="L3972">
        <v>37.098022393730503</v>
      </c>
      <c r="M3972">
        <v>53.954400247966703</v>
      </c>
      <c r="N3972">
        <v>0.87902048441668601</v>
      </c>
      <c r="O3972">
        <v>1.3049450549450501</v>
      </c>
      <c r="P3972">
        <v>40.676328502415402</v>
      </c>
      <c r="Q3972">
        <v>5.7901449305412002E-2</v>
      </c>
    </row>
    <row r="3973" spans="1:17" hidden="1" x14ac:dyDescent="0.3">
      <c r="A3973" t="s">
        <v>8109</v>
      </c>
      <c r="B3973" t="s">
        <v>8110</v>
      </c>
      <c r="C3973" t="str">
        <f>IFERROR(VLOOKUP(Table1[[#This Row],[Ticker]],[1]!Table2[[Symbol]:[Industry]],2,FALSE),"-")</f>
        <v>-</v>
      </c>
      <c r="D3973" t="s">
        <v>133</v>
      </c>
      <c r="E3973">
        <v>21.362082600000001</v>
      </c>
      <c r="F3973">
        <v>17.8</v>
      </c>
      <c r="G3973">
        <v>-23.952957077588302</v>
      </c>
      <c r="H3973">
        <v>-3.93378031898611</v>
      </c>
      <c r="I3973">
        <v>-34.448771366939603</v>
      </c>
      <c r="J3973">
        <v>2.54846799764106</v>
      </c>
      <c r="K3973">
        <v>18.0747117384837</v>
      </c>
      <c r="L3973">
        <v>18.420056378262402</v>
      </c>
      <c r="M3973">
        <v>47.9268863908149</v>
      </c>
      <c r="N3973">
        <v>1.16278323379938</v>
      </c>
      <c r="O3973">
        <v>65.730337078651601</v>
      </c>
      <c r="P3973">
        <v>14.838709677419301</v>
      </c>
      <c r="Q3973">
        <v>6.8800952214898001E-2</v>
      </c>
    </row>
    <row r="3974" spans="1:17" hidden="1" x14ac:dyDescent="0.3">
      <c r="A3974" t="s">
        <v>8111</v>
      </c>
      <c r="B3974" t="s">
        <v>8112</v>
      </c>
      <c r="C3974" t="str">
        <f>IFERROR(VLOOKUP(Table1[[#This Row],[Ticker]],[1]!Table2[[Symbol]:[Industry]],2,FALSE),"-")</f>
        <v>-</v>
      </c>
      <c r="D3974" t="s">
        <v>413</v>
      </c>
      <c r="E3974">
        <v>21.361499999999999</v>
      </c>
      <c r="F3974">
        <v>21.15</v>
      </c>
      <c r="G3974">
        <v>42.889366096649702</v>
      </c>
      <c r="H3974">
        <v>-18.7767290836779</v>
      </c>
      <c r="I3974">
        <v>17.341257991687201</v>
      </c>
      <c r="J3974">
        <v>-2.3921986634556802</v>
      </c>
      <c r="K3974">
        <v>21.487488669029801</v>
      </c>
      <c r="L3974">
        <v>18.226473422366901</v>
      </c>
      <c r="M3974">
        <v>39.763838565973103</v>
      </c>
      <c r="N3974">
        <v>0.33459074445285197</v>
      </c>
      <c r="O3974">
        <v>31.347517730496399</v>
      </c>
      <c r="P3974">
        <v>70.564516129032199</v>
      </c>
      <c r="Q3974">
        <v>7.4315649048884005E-2</v>
      </c>
    </row>
    <row r="3975" spans="1:17" hidden="1" x14ac:dyDescent="0.3">
      <c r="A3975" t="s">
        <v>8113</v>
      </c>
      <c r="B3975" t="s">
        <v>8114</v>
      </c>
      <c r="C3975" t="str">
        <f>IFERROR(VLOOKUP(Table1[[#This Row],[Ticker]],[1]!Table2[[Symbol]:[Industry]],2,FALSE),"-")</f>
        <v>-</v>
      </c>
      <c r="E3975">
        <v>21.357121919999901</v>
      </c>
      <c r="F3975">
        <v>21.27</v>
      </c>
      <c r="G3975">
        <v>44.532739590625603</v>
      </c>
      <c r="H3975">
        <v>-4.9221454756648599</v>
      </c>
      <c r="I3975">
        <v>1.2563780790235</v>
      </c>
      <c r="J3975">
        <v>2.0341880617816002</v>
      </c>
      <c r="K3975">
        <v>20.741586631729</v>
      </c>
      <c r="L3975">
        <v>18.683172117047999</v>
      </c>
      <c r="M3975">
        <v>53.753753611831797</v>
      </c>
      <c r="N3975">
        <v>0.70623942430916897</v>
      </c>
      <c r="O3975">
        <v>16.125999059708501</v>
      </c>
      <c r="P3975">
        <v>78.739495798319297</v>
      </c>
      <c r="Q3975">
        <v>-7.5216367038440004E-3</v>
      </c>
    </row>
    <row r="3976" spans="1:17" hidden="1" x14ac:dyDescent="0.3">
      <c r="A3976" t="s">
        <v>8115</v>
      </c>
      <c r="B3976" t="s">
        <v>8116</v>
      </c>
      <c r="C3976" t="str">
        <f>IFERROR(VLOOKUP(Table1[[#This Row],[Ticker]],[1]!Table2[[Symbol]:[Industry]],2,FALSE),"-")</f>
        <v>-</v>
      </c>
      <c r="D3976" t="s">
        <v>628</v>
      </c>
      <c r="E3976">
        <v>21.33572985</v>
      </c>
      <c r="F3976">
        <v>31.31</v>
      </c>
      <c r="G3976">
        <v>0.64936609664973899</v>
      </c>
      <c r="H3976">
        <v>11.938185640572501</v>
      </c>
      <c r="I3976">
        <v>-6.5071416622919704</v>
      </c>
      <c r="J3976">
        <v>14.791440894613</v>
      </c>
      <c r="K3976">
        <v>28.565765183354198</v>
      </c>
      <c r="L3976">
        <v>28.0649131730896</v>
      </c>
      <c r="M3976">
        <v>64.901670363272899</v>
      </c>
      <c r="N3976">
        <v>0.97433447523168104</v>
      </c>
      <c r="O3976">
        <v>13.5100606834877</v>
      </c>
      <c r="P3976">
        <v>34.898750538560897</v>
      </c>
      <c r="Q3976">
        <v>5.8684661047167998E-2</v>
      </c>
    </row>
    <row r="3977" spans="1:17" hidden="1" x14ac:dyDescent="0.3">
      <c r="A3977" t="s">
        <v>8117</v>
      </c>
      <c r="B3977" t="s">
        <v>8118</v>
      </c>
      <c r="C3977" t="str">
        <f>IFERROR(VLOOKUP(Table1[[#This Row],[Ticker]],[1]!Table2[[Symbol]:[Industry]],2,FALSE),"-")</f>
        <v>-</v>
      </c>
      <c r="D3977" t="s">
        <v>68</v>
      </c>
      <c r="E3977">
        <v>21.32747487</v>
      </c>
      <c r="F3977">
        <v>6.39</v>
      </c>
      <c r="G3977">
        <v>-79.103826652147802</v>
      </c>
      <c r="H3977">
        <v>-6.3554644844028703</v>
      </c>
      <c r="I3977">
        <v>-50.235524111447198</v>
      </c>
      <c r="J3977">
        <v>-0.42807159180174797</v>
      </c>
      <c r="K3977">
        <v>6.6362313815729097</v>
      </c>
      <c r="L3977">
        <v>8.5545508353826794</v>
      </c>
      <c r="M3977">
        <v>54.933492021468503</v>
      </c>
      <c r="N3977">
        <v>0.65782791587282097</v>
      </c>
      <c r="O3977">
        <v>190.92331768388101</v>
      </c>
      <c r="P3977">
        <v>329.147078576225</v>
      </c>
      <c r="Q3977">
        <v>4.9704896312244E-2</v>
      </c>
    </row>
    <row r="3978" spans="1:17" hidden="1" x14ac:dyDescent="0.3">
      <c r="A3978" t="s">
        <v>8119</v>
      </c>
      <c r="B3978" t="s">
        <v>8120</v>
      </c>
      <c r="C3978" t="str">
        <f>IFERROR(VLOOKUP(Table1[[#This Row],[Ticker]],[1]!Table2[[Symbol]:[Industry]],2,FALSE),"-")</f>
        <v>-</v>
      </c>
      <c r="E3978">
        <v>21.29665</v>
      </c>
      <c r="F3978">
        <v>32.64</v>
      </c>
      <c r="G3978">
        <v>24.451490807966099</v>
      </c>
      <c r="H3978">
        <v>-3.4323875613259398</v>
      </c>
      <c r="I3978">
        <v>-9.8607161157427701</v>
      </c>
      <c r="J3978">
        <v>-2.20226514018883</v>
      </c>
      <c r="K3978">
        <v>32.497813177689601</v>
      </c>
      <c r="L3978">
        <v>29.9854868517466</v>
      </c>
      <c r="M3978">
        <v>1.5738798927461899</v>
      </c>
      <c r="N3978">
        <v>0</v>
      </c>
      <c r="O3978">
        <v>0.24509803921568499</v>
      </c>
      <c r="P3978">
        <v>94.285714285714207</v>
      </c>
    </row>
    <row r="3979" spans="1:17" hidden="1" x14ac:dyDescent="0.3">
      <c r="A3979" t="s">
        <v>8121</v>
      </c>
      <c r="B3979" t="s">
        <v>8122</v>
      </c>
      <c r="C3979" t="str">
        <f>IFERROR(VLOOKUP(Table1[[#This Row],[Ticker]],[1]!Table2[[Symbol]:[Industry]],2,FALSE),"-")</f>
        <v>-</v>
      </c>
      <c r="D3979" t="s">
        <v>1829</v>
      </c>
      <c r="E3979">
        <v>21.291551999999999</v>
      </c>
      <c r="F3979">
        <v>21.6</v>
      </c>
      <c r="G3979">
        <v>128.707075659813</v>
      </c>
      <c r="H3979">
        <v>8.5594823573732306</v>
      </c>
      <c r="I3979">
        <v>77.838860578663102</v>
      </c>
      <c r="J3979">
        <v>5.7840160945000303</v>
      </c>
      <c r="K3979">
        <v>19.104163294596699</v>
      </c>
      <c r="L3979">
        <v>14.581663667766</v>
      </c>
      <c r="M3979">
        <v>50.326075269506298</v>
      </c>
      <c r="N3979">
        <v>0.68330448892934204</v>
      </c>
      <c r="O3979">
        <v>8.7037037037037006</v>
      </c>
      <c r="P3979">
        <v>202.945301542777</v>
      </c>
      <c r="Q3979">
        <v>4.9187117630242E-2</v>
      </c>
    </row>
    <row r="3980" spans="1:17" hidden="1" x14ac:dyDescent="0.3">
      <c r="A3980" t="s">
        <v>8123</v>
      </c>
      <c r="B3980" t="s">
        <v>8124</v>
      </c>
      <c r="C3980" t="str">
        <f>IFERROR(VLOOKUP(Table1[[#This Row],[Ticker]],[1]!Table2[[Symbol]:[Industry]],2,FALSE),"-")</f>
        <v>-</v>
      </c>
      <c r="D3980" t="s">
        <v>5224</v>
      </c>
      <c r="E3980">
        <v>21.235451999999999</v>
      </c>
      <c r="F3980">
        <v>40.4</v>
      </c>
      <c r="G3980">
        <v>-6.0633903350257798E-2</v>
      </c>
      <c r="H3980">
        <v>12.1449544866043</v>
      </c>
      <c r="I3980">
        <v>8.9746611886409797E-2</v>
      </c>
      <c r="J3980">
        <v>9.4819453861269398</v>
      </c>
      <c r="K3980">
        <v>37.755228760190803</v>
      </c>
      <c r="L3980">
        <v>35.081672327655099</v>
      </c>
      <c r="M3980">
        <v>54.077725154455102</v>
      </c>
      <c r="N3980">
        <v>0.60523723735984403</v>
      </c>
      <c r="O3980">
        <v>14.5049504950494</v>
      </c>
      <c r="P3980">
        <v>52.337858220211103</v>
      </c>
      <c r="Q3980">
        <v>3.5913644474814002E-2</v>
      </c>
    </row>
    <row r="3981" spans="1:17" hidden="1" x14ac:dyDescent="0.3">
      <c r="A3981" t="s">
        <v>8125</v>
      </c>
      <c r="B3981" t="s">
        <v>8126</v>
      </c>
      <c r="C3981" t="str">
        <f>IFERROR(VLOOKUP(Table1[[#This Row],[Ticker]],[1]!Table2[[Symbol]:[Industry]],2,FALSE),"-")</f>
        <v>-</v>
      </c>
      <c r="E3981">
        <v>21.105</v>
      </c>
      <c r="F3981">
        <v>12.6</v>
      </c>
      <c r="G3981">
        <v>-9.6439672366836007</v>
      </c>
      <c r="H3981">
        <v>-17.718101847040199</v>
      </c>
      <c r="I3981">
        <v>11.153757991687201</v>
      </c>
      <c r="J3981">
        <v>-8.8170511324067302</v>
      </c>
      <c r="K3981">
        <v>12.4079593725472</v>
      </c>
      <c r="L3981">
        <v>11.4615148258089</v>
      </c>
      <c r="M3981">
        <v>45.935388245465802</v>
      </c>
      <c r="N3981">
        <v>2.99638771824202</v>
      </c>
      <c r="O3981">
        <v>25.396825396825299</v>
      </c>
      <c r="P3981">
        <v>48.235294117647001</v>
      </c>
      <c r="Q3981">
        <v>7.8124752409291995E-2</v>
      </c>
    </row>
    <row r="3982" spans="1:17" hidden="1" x14ac:dyDescent="0.3">
      <c r="A3982" t="s">
        <v>8127</v>
      </c>
      <c r="B3982" t="s">
        <v>8128</v>
      </c>
      <c r="C3982" t="str">
        <f>IFERROR(VLOOKUP(Table1[[#This Row],[Ticker]],[1]!Table2[[Symbol]:[Industry]],2,FALSE),"-")</f>
        <v>-</v>
      </c>
      <c r="D3982" t="s">
        <v>1435</v>
      </c>
      <c r="E3982">
        <v>21.1</v>
      </c>
      <c r="F3982">
        <v>2.11</v>
      </c>
      <c r="G3982">
        <v>23.334756167571701</v>
      </c>
      <c r="H3982">
        <v>10.1269344725723</v>
      </c>
      <c r="I3982">
        <v>-13.8893042092696</v>
      </c>
      <c r="J3982">
        <v>1.94281258001841</v>
      </c>
      <c r="K3982">
        <v>1.90086356125331</v>
      </c>
      <c r="L3982">
        <v>1.7985811780894301</v>
      </c>
      <c r="M3982">
        <v>59.956542562266797</v>
      </c>
      <c r="N3982">
        <v>1.4657622116767199</v>
      </c>
      <c r="O3982">
        <v>24.170616113744</v>
      </c>
      <c r="P3982">
        <v>56.296296296296198</v>
      </c>
      <c r="Q3982">
        <v>0.15798342812029101</v>
      </c>
    </row>
    <row r="3983" spans="1:17" hidden="1" x14ac:dyDescent="0.3">
      <c r="A3983" t="s">
        <v>8129</v>
      </c>
      <c r="B3983" t="s">
        <v>8130</v>
      </c>
      <c r="C3983" t="str">
        <f>IFERROR(VLOOKUP(Table1[[#This Row],[Ticker]],[1]!Table2[[Symbol]:[Industry]],2,FALSE),"-")</f>
        <v>-</v>
      </c>
      <c r="D3983" t="s">
        <v>924</v>
      </c>
      <c r="E3983">
        <v>21.083760000000002</v>
      </c>
      <c r="F3983">
        <v>10.32</v>
      </c>
      <c r="G3983">
        <v>-43.618326211042501</v>
      </c>
      <c r="H3983">
        <v>-11.2101653391037</v>
      </c>
      <c r="I3983">
        <v>-48.607474357478303</v>
      </c>
      <c r="J3983">
        <v>-6.43303437095806</v>
      </c>
      <c r="K3983">
        <v>10.5650707779439</v>
      </c>
      <c r="L3983">
        <v>12.167379068409</v>
      </c>
      <c r="M3983">
        <v>52.965393867401303</v>
      </c>
      <c r="N3983">
        <v>1.6582399658101901</v>
      </c>
      <c r="O3983">
        <v>70.542635658914705</v>
      </c>
      <c r="P3983">
        <v>25.700365408038898</v>
      </c>
      <c r="Q3983">
        <v>-9.2939079774443004E-2</v>
      </c>
    </row>
    <row r="3984" spans="1:17" hidden="1" x14ac:dyDescent="0.3">
      <c r="A3984" t="s">
        <v>8131</v>
      </c>
      <c r="B3984" t="s">
        <v>8132</v>
      </c>
      <c r="C3984" t="str">
        <f>IFERROR(VLOOKUP(Table1[[#This Row],[Ticker]],[1]!Table2[[Symbol]:[Industry]],2,FALSE),"-")</f>
        <v>-</v>
      </c>
      <c r="D3984" t="s">
        <v>258</v>
      </c>
      <c r="E3984">
        <v>21.067035600000001</v>
      </c>
      <c r="F3984">
        <v>73.319999999999993</v>
      </c>
      <c r="G3984">
        <v>896.28350835606295</v>
      </c>
      <c r="H3984">
        <v>-4.1358651296827302</v>
      </c>
      <c r="I3984">
        <v>71.671183583139694</v>
      </c>
      <c r="J3984">
        <v>-9.9353682482302705</v>
      </c>
      <c r="K3984">
        <v>70.659455901166396</v>
      </c>
      <c r="L3984">
        <v>46.0987840815406</v>
      </c>
      <c r="M3984">
        <v>20.187691712918799</v>
      </c>
      <c r="N3984">
        <v>0.38479067834262498</v>
      </c>
      <c r="O3984">
        <v>27.2640480087288</v>
      </c>
      <c r="P3984">
        <v>922.59414225941396</v>
      </c>
    </row>
    <row r="3985" spans="1:17" hidden="1" x14ac:dyDescent="0.3">
      <c r="A3985" t="s">
        <v>8133</v>
      </c>
      <c r="B3985" t="s">
        <v>8134</v>
      </c>
      <c r="C3985" t="str">
        <f>IFERROR(VLOOKUP(Table1[[#This Row],[Ticker]],[1]!Table2[[Symbol]:[Industry]],2,FALSE),"-")</f>
        <v>-</v>
      </c>
      <c r="E3985">
        <v>21.0564</v>
      </c>
      <c r="F3985">
        <v>58.49</v>
      </c>
      <c r="G3985">
        <v>5.1275683438407604</v>
      </c>
      <c r="H3985">
        <v>11.2734947916152</v>
      </c>
      <c r="I3985">
        <v>-17.249045278794899</v>
      </c>
      <c r="J3985">
        <v>-3.0497227673074798</v>
      </c>
      <c r="K3985">
        <v>54.959281184715401</v>
      </c>
      <c r="L3985">
        <v>55.269175567712601</v>
      </c>
      <c r="M3985">
        <v>52.060825395102199</v>
      </c>
      <c r="N3985">
        <v>4.3607794992959104</v>
      </c>
      <c r="O3985">
        <v>41.733629680287201</v>
      </c>
      <c r="P3985">
        <v>50.9419354838709</v>
      </c>
      <c r="Q3985">
        <v>0.13706848046533501</v>
      </c>
    </row>
    <row r="3986" spans="1:17" hidden="1" x14ac:dyDescent="0.3">
      <c r="A3986" t="s">
        <v>8135</v>
      </c>
      <c r="B3986" t="s">
        <v>8136</v>
      </c>
      <c r="C3986" t="str">
        <f>IFERROR(VLOOKUP(Table1[[#This Row],[Ticker]],[1]!Table2[[Symbol]:[Industry]],2,FALSE),"-")</f>
        <v>-</v>
      </c>
      <c r="D3986" t="s">
        <v>46</v>
      </c>
      <c r="E3986">
        <v>21.047000000000001</v>
      </c>
      <c r="F3986">
        <v>64.760000000000005</v>
      </c>
      <c r="G3986">
        <v>323.41158831887202</v>
      </c>
      <c r="H3986">
        <v>-8.3532508706784601</v>
      </c>
      <c r="I3986">
        <v>84.722325017881303</v>
      </c>
      <c r="J3986">
        <v>-4.1898059292721896</v>
      </c>
      <c r="K3986">
        <v>55.069704414302997</v>
      </c>
      <c r="L3986">
        <v>35.075656027011</v>
      </c>
      <c r="M3986">
        <v>49.441537545521797</v>
      </c>
      <c r="N3986">
        <v>0.23295975435902999</v>
      </c>
      <c r="O3986">
        <v>7.3193329215564997</v>
      </c>
      <c r="P3986">
        <v>354.45614035087698</v>
      </c>
    </row>
    <row r="3987" spans="1:17" hidden="1" x14ac:dyDescent="0.3">
      <c r="A3987" t="s">
        <v>8137</v>
      </c>
      <c r="B3987" t="s">
        <v>8138</v>
      </c>
      <c r="C3987" t="str">
        <f>IFERROR(VLOOKUP(Table1[[#This Row],[Ticker]],[1]!Table2[[Symbol]:[Industry]],2,FALSE),"-")</f>
        <v>-</v>
      </c>
      <c r="D3987" t="s">
        <v>732</v>
      </c>
      <c r="E3987">
        <v>20.996392725</v>
      </c>
      <c r="F3987">
        <v>130.11000000000001</v>
      </c>
      <c r="G3987">
        <v>14.6536131172348</v>
      </c>
      <c r="H3987">
        <v>2.5102353894937202</v>
      </c>
      <c r="I3987">
        <v>8.4690835532454098</v>
      </c>
      <c r="J3987">
        <v>-1.22570264018883</v>
      </c>
      <c r="K3987">
        <v>123.010510240073</v>
      </c>
      <c r="L3987">
        <v>110.989725988328</v>
      </c>
      <c r="M3987">
        <v>31.0272649847048</v>
      </c>
      <c r="N3987">
        <v>1.0818244821295999</v>
      </c>
      <c r="O3987">
        <v>0.10760126047189</v>
      </c>
      <c r="P3987">
        <v>45.488091244548798</v>
      </c>
      <c r="Q3987">
        <v>7.1200898966220002E-3</v>
      </c>
    </row>
    <row r="3988" spans="1:17" hidden="1" x14ac:dyDescent="0.3">
      <c r="A3988" t="s">
        <v>8139</v>
      </c>
      <c r="B3988" t="s">
        <v>8140</v>
      </c>
      <c r="C3988" t="str">
        <f>IFERROR(VLOOKUP(Table1[[#This Row],[Ticker]],[1]!Table2[[Symbol]:[Industry]],2,FALSE),"-")</f>
        <v>-</v>
      </c>
      <c r="D3988" t="s">
        <v>1448</v>
      </c>
      <c r="E3988">
        <v>20.942888063999899</v>
      </c>
      <c r="F3988">
        <v>9.52</v>
      </c>
      <c r="G3988">
        <v>-45.700981066771</v>
      </c>
      <c r="H3988">
        <v>-4.4622536787306899</v>
      </c>
      <c r="I3988">
        <v>-38.133913241189397</v>
      </c>
      <c r="J3988">
        <v>-3.6381625760862701</v>
      </c>
      <c r="K3988">
        <v>9.8579489525544801</v>
      </c>
      <c r="L3988">
        <v>11.934129794119199</v>
      </c>
      <c r="M3988">
        <v>36.091021229416</v>
      </c>
      <c r="N3988">
        <v>0.932270647367067</v>
      </c>
      <c r="O3988">
        <v>74.369747899159606</v>
      </c>
      <c r="P3988">
        <v>5.7777777777777697</v>
      </c>
      <c r="Q3988">
        <v>-3.8440239619482001E-2</v>
      </c>
    </row>
    <row r="3989" spans="1:17" hidden="1" x14ac:dyDescent="0.3">
      <c r="A3989" t="s">
        <v>8141</v>
      </c>
      <c r="B3989" t="s">
        <v>8142</v>
      </c>
      <c r="C3989" t="str">
        <f>IFERROR(VLOOKUP(Table1[[#This Row],[Ticker]],[1]!Table2[[Symbol]:[Industry]],2,FALSE),"-")</f>
        <v>-</v>
      </c>
      <c r="D3989" t="s">
        <v>628</v>
      </c>
      <c r="E3989">
        <v>20.866476599999999</v>
      </c>
      <c r="F3989">
        <v>3.4</v>
      </c>
      <c r="G3989">
        <v>-67.991594452235304</v>
      </c>
      <c r="H3989">
        <v>-6.8414784704168499</v>
      </c>
      <c r="I3989">
        <v>-29.8462420083127</v>
      </c>
      <c r="J3989">
        <v>-2.20226514018883</v>
      </c>
      <c r="K3989">
        <v>3.4626572937927702</v>
      </c>
      <c r="L3989">
        <v>4.1686910210922399</v>
      </c>
      <c r="M3989">
        <v>6.8476147238816498</v>
      </c>
      <c r="N3989">
        <v>1.0813953488371999</v>
      </c>
      <c r="O3989">
        <v>116.17647058823501</v>
      </c>
      <c r="P3989">
        <v>4.2944785276073496</v>
      </c>
    </row>
    <row r="3990" spans="1:17" hidden="1" x14ac:dyDescent="0.3">
      <c r="A3990" t="s">
        <v>8143</v>
      </c>
      <c r="B3990" t="s">
        <v>8144</v>
      </c>
      <c r="C3990" t="str">
        <f>IFERROR(VLOOKUP(Table1[[#This Row],[Ticker]],[1]!Table2[[Symbol]:[Industry]],2,FALSE),"-")</f>
        <v>-</v>
      </c>
      <c r="E3990">
        <v>20.864863549999999</v>
      </c>
      <c r="F3990">
        <v>34.130000000000003</v>
      </c>
      <c r="G3990">
        <v>-28.963229453835101</v>
      </c>
      <c r="H3990">
        <v>-9.3552525751000406</v>
      </c>
      <c r="I3990">
        <v>-15.457773749722101</v>
      </c>
      <c r="J3990">
        <v>1.9453408372433001</v>
      </c>
      <c r="K3990">
        <v>35.893762287761</v>
      </c>
      <c r="L3990">
        <v>35.629353919236898</v>
      </c>
      <c r="M3990">
        <v>44.040066485531099</v>
      </c>
      <c r="N3990">
        <v>0.97051297714455997</v>
      </c>
      <c r="O3990">
        <v>76.325813067682304</v>
      </c>
      <c r="P3990">
        <v>17.084048027444201</v>
      </c>
      <c r="Q3990">
        <v>0.19375898289763899</v>
      </c>
    </row>
    <row r="3991" spans="1:17" hidden="1" x14ac:dyDescent="0.3">
      <c r="A3991" t="s">
        <v>8145</v>
      </c>
      <c r="B3991" t="s">
        <v>8146</v>
      </c>
      <c r="C3991" t="str">
        <f>IFERROR(VLOOKUP(Table1[[#This Row],[Ticker]],[1]!Table2[[Symbol]:[Industry]],2,FALSE),"-")</f>
        <v>-</v>
      </c>
      <c r="D3991" t="s">
        <v>732</v>
      </c>
      <c r="E3991">
        <v>20.802747875000001</v>
      </c>
      <c r="F3991">
        <v>81.78</v>
      </c>
      <c r="G3991">
        <v>-14.0217419632156</v>
      </c>
      <c r="H3991">
        <v>-9.5399641952183707</v>
      </c>
      <c r="I3991">
        <v>0.49931511439529402</v>
      </c>
      <c r="J3991">
        <v>-6.6744317872407297</v>
      </c>
      <c r="K3991">
        <v>85.434772678609093</v>
      </c>
      <c r="L3991">
        <v>78.796482516279397</v>
      </c>
      <c r="M3991">
        <v>59.256974662123497</v>
      </c>
      <c r="N3991">
        <v>2.1966659412101799</v>
      </c>
      <c r="O3991">
        <v>15.431645879188</v>
      </c>
      <c r="P3991">
        <v>23.534743202416902</v>
      </c>
    </row>
    <row r="3992" spans="1:17" hidden="1" x14ac:dyDescent="0.3">
      <c r="A3992" t="s">
        <v>8147</v>
      </c>
      <c r="B3992" t="s">
        <v>8148</v>
      </c>
      <c r="C3992" t="str">
        <f>IFERROR(VLOOKUP(Table1[[#This Row],[Ticker]],[1]!Table2[[Symbol]:[Industry]],2,FALSE),"-")</f>
        <v>-</v>
      </c>
      <c r="D3992" t="s">
        <v>296</v>
      </c>
      <c r="E3992">
        <v>20.763451296</v>
      </c>
      <c r="F3992">
        <v>14.91</v>
      </c>
      <c r="G3992">
        <v>-7.3607818574127801</v>
      </c>
      <c r="H3992">
        <v>-9.3480577941767997</v>
      </c>
      <c r="I3992">
        <v>-46.0414427466606</v>
      </c>
      <c r="J3992">
        <v>2.3431894052656901</v>
      </c>
      <c r="K3992">
        <v>15.8923399363079</v>
      </c>
      <c r="L3992">
        <v>16.293908343104501</v>
      </c>
      <c r="M3992">
        <v>38.868015476858602</v>
      </c>
      <c r="N3992">
        <v>0.61286933804448196</v>
      </c>
      <c r="O3992">
        <v>66.795292301755694</v>
      </c>
      <c r="P3992">
        <v>18.306322757361301</v>
      </c>
      <c r="Q3992">
        <v>4.6757007193434001E-2</v>
      </c>
    </row>
    <row r="3993" spans="1:17" hidden="1" x14ac:dyDescent="0.3">
      <c r="A3993" t="s">
        <v>8149</v>
      </c>
      <c r="B3993" t="s">
        <v>8150</v>
      </c>
      <c r="C3993" t="str">
        <f>IFERROR(VLOOKUP(Table1[[#This Row],[Ticker]],[1]!Table2[[Symbol]:[Industry]],2,FALSE),"-")</f>
        <v>-</v>
      </c>
      <c r="D3993" t="s">
        <v>628</v>
      </c>
      <c r="E3993">
        <v>20.750715587999998</v>
      </c>
      <c r="F3993">
        <v>30.84</v>
      </c>
      <c r="G3993">
        <v>-49.2106339033502</v>
      </c>
      <c r="H3993">
        <v>-14.0120977062534</v>
      </c>
      <c r="I3993">
        <v>-44.755332917403599</v>
      </c>
      <c r="J3993">
        <v>11.008744034123</v>
      </c>
      <c r="K3993">
        <v>32.858552083703401</v>
      </c>
      <c r="L3993">
        <v>36.757488237892403</v>
      </c>
      <c r="M3993">
        <v>54.810596937345899</v>
      </c>
      <c r="N3993">
        <v>1.4949152542372799</v>
      </c>
      <c r="O3993">
        <v>68.612191958495401</v>
      </c>
      <c r="P3993">
        <v>22.0902612826603</v>
      </c>
    </row>
    <row r="3994" spans="1:17" hidden="1" x14ac:dyDescent="0.3">
      <c r="A3994" t="s">
        <v>8151</v>
      </c>
      <c r="B3994" t="s">
        <v>8152</v>
      </c>
      <c r="C3994" t="str">
        <f>IFERROR(VLOOKUP(Table1[[#This Row],[Ticker]],[1]!Table2[[Symbol]:[Industry]],2,FALSE),"-")</f>
        <v>-</v>
      </c>
      <c r="D3994" t="s">
        <v>258</v>
      </c>
      <c r="E3994">
        <v>20.749919999999999</v>
      </c>
      <c r="F3994">
        <v>62.2</v>
      </c>
      <c r="G3994">
        <v>5.8329819878755798</v>
      </c>
      <c r="H3994">
        <v>12.8113612810522</v>
      </c>
      <c r="I3994">
        <v>-10.850254715217901</v>
      </c>
      <c r="J3994">
        <v>27.6012508887666</v>
      </c>
      <c r="K3994">
        <v>51.593024815751598</v>
      </c>
      <c r="L3994">
        <v>50.636742386404499</v>
      </c>
      <c r="M3994">
        <v>75.771410831194402</v>
      </c>
      <c r="N3994">
        <v>3.3343034656017698</v>
      </c>
      <c r="O3994">
        <v>8.7620578778135005</v>
      </c>
      <c r="P3994">
        <v>45.667447306791502</v>
      </c>
      <c r="Q3994">
        <v>2.7156191334965999E-2</v>
      </c>
    </row>
    <row r="3995" spans="1:17" hidden="1" x14ac:dyDescent="0.3">
      <c r="A3995" t="s">
        <v>8153</v>
      </c>
      <c r="B3995" t="s">
        <v>8154</v>
      </c>
      <c r="C3995" t="str">
        <f>IFERROR(VLOOKUP(Table1[[#This Row],[Ticker]],[1]!Table2[[Symbol]:[Industry]],2,FALSE),"-")</f>
        <v>-</v>
      </c>
      <c r="D3995" t="s">
        <v>608</v>
      </c>
      <c r="E3995">
        <v>20.723937200000002</v>
      </c>
      <c r="F3995">
        <v>31.4</v>
      </c>
      <c r="G3995">
        <v>-25.020311322704998</v>
      </c>
      <c r="H3995">
        <v>-20.709306465584099</v>
      </c>
      <c r="I3995">
        <v>-58.269665431736101</v>
      </c>
      <c r="J3995">
        <v>7.1167312755817704</v>
      </c>
      <c r="K3995">
        <v>39.039649888765197</v>
      </c>
      <c r="L3995">
        <v>42.7613167097198</v>
      </c>
      <c r="M3995">
        <v>51.719751835837897</v>
      </c>
      <c r="N3995">
        <v>2.02614379084967</v>
      </c>
      <c r="O3995">
        <v>136.78343949044501</v>
      </c>
      <c r="P3995">
        <v>42.081447963800798</v>
      </c>
    </row>
    <row r="3996" spans="1:17" hidden="1" x14ac:dyDescent="0.3">
      <c r="A3996" t="s">
        <v>8155</v>
      </c>
      <c r="B3996" t="s">
        <v>8156</v>
      </c>
      <c r="C3996" t="str">
        <f>IFERROR(VLOOKUP(Table1[[#This Row],[Ticker]],[1]!Table2[[Symbol]:[Industry]],2,FALSE),"-")</f>
        <v>-</v>
      </c>
      <c r="E3996">
        <v>20.707937712</v>
      </c>
      <c r="F3996">
        <v>8.91</v>
      </c>
      <c r="G3996">
        <v>-85.117846108620697</v>
      </c>
      <c r="H3996">
        <v>-2.2115218565534698</v>
      </c>
      <c r="I3996">
        <v>-83.0361741753959</v>
      </c>
      <c r="J3996">
        <v>2.26508881170118</v>
      </c>
      <c r="K3996">
        <v>9.3920620422248007</v>
      </c>
      <c r="L3996">
        <v>16.665978044274301</v>
      </c>
      <c r="M3996">
        <v>53.7446047170125</v>
      </c>
      <c r="N3996">
        <v>0.58064279155188203</v>
      </c>
      <c r="O3996">
        <v>409.53984287317599</v>
      </c>
      <c r="P3996">
        <v>19.277108433734899</v>
      </c>
      <c r="Q3996">
        <v>-6.4653442580091994E-2</v>
      </c>
    </row>
    <row r="3997" spans="1:17" hidden="1" x14ac:dyDescent="0.3">
      <c r="A3997" t="s">
        <v>8157</v>
      </c>
      <c r="B3997" t="s">
        <v>8158</v>
      </c>
      <c r="C3997" t="str">
        <f>IFERROR(VLOOKUP(Table1[[#This Row],[Ticker]],[1]!Table2[[Symbol]:[Industry]],2,FALSE),"-")</f>
        <v>-</v>
      </c>
      <c r="D3997" t="s">
        <v>513</v>
      </c>
      <c r="E3997">
        <v>20.68264692</v>
      </c>
      <c r="F3997">
        <v>2.38</v>
      </c>
      <c r="G3997">
        <v>-90.676276141332906</v>
      </c>
      <c r="H3997">
        <v>18.2418363661243</v>
      </c>
      <c r="I3997">
        <v>-61.7848625670606</v>
      </c>
      <c r="J3997">
        <v>-2.20226514018883</v>
      </c>
      <c r="K3997">
        <v>2.2064314892726999</v>
      </c>
      <c r="L3997">
        <v>3.70607155103743</v>
      </c>
      <c r="M3997">
        <v>64.754587480939804</v>
      </c>
      <c r="N3997">
        <v>0.55481976065837901</v>
      </c>
      <c r="O3997">
        <v>241.15565730936299</v>
      </c>
      <c r="P3997">
        <v>26.644755809260101</v>
      </c>
      <c r="Q3997">
        <v>0.20595045173530299</v>
      </c>
    </row>
    <row r="3998" spans="1:17" hidden="1" x14ac:dyDescent="0.3">
      <c r="A3998" t="s">
        <v>8159</v>
      </c>
      <c r="B3998" t="s">
        <v>8160</v>
      </c>
      <c r="C3998" t="str">
        <f>IFERROR(VLOOKUP(Table1[[#This Row],[Ticker]],[1]!Table2[[Symbol]:[Industry]],2,FALSE),"-")</f>
        <v>-</v>
      </c>
      <c r="D3998" t="s">
        <v>513</v>
      </c>
      <c r="E3998">
        <v>20.625</v>
      </c>
      <c r="F3998">
        <v>27.5</v>
      </c>
      <c r="G3998">
        <v>-37.800817360060897</v>
      </c>
      <c r="H3998">
        <v>-3.8697053455825001</v>
      </c>
      <c r="I3998">
        <v>-45.820137590641998</v>
      </c>
      <c r="J3998">
        <v>-4.5959771802031097</v>
      </c>
      <c r="K3998">
        <v>28.986787969188899</v>
      </c>
      <c r="L3998">
        <v>34.175169251453497</v>
      </c>
      <c r="M3998">
        <v>52.619248658687397</v>
      </c>
      <c r="N3998">
        <v>0.55915580042674295</v>
      </c>
      <c r="O3998">
        <v>114.54545454545401</v>
      </c>
      <c r="P3998">
        <v>15.1109250732524</v>
      </c>
    </row>
    <row r="3999" spans="1:17" hidden="1" x14ac:dyDescent="0.3">
      <c r="A3999" t="s">
        <v>8161</v>
      </c>
      <c r="B3999" t="s">
        <v>8162</v>
      </c>
      <c r="C3999" t="str">
        <f>IFERROR(VLOOKUP(Table1[[#This Row],[Ticker]],[1]!Table2[[Symbol]:[Industry]],2,FALSE),"-")</f>
        <v>-</v>
      </c>
      <c r="D3999" t="s">
        <v>413</v>
      </c>
      <c r="E3999">
        <v>20.593440000000001</v>
      </c>
      <c r="F3999">
        <v>31.5</v>
      </c>
      <c r="G3999">
        <v>19.861059832148499</v>
      </c>
      <c r="H3999">
        <v>-7.2785414074797803</v>
      </c>
      <c r="I3999">
        <v>37.918064490232297</v>
      </c>
      <c r="J3999">
        <v>2.7977348598111602</v>
      </c>
      <c r="K3999">
        <v>26.956419454181098</v>
      </c>
      <c r="L3999">
        <v>18.690026816411802</v>
      </c>
      <c r="M3999">
        <v>74.712239170868202</v>
      </c>
      <c r="N3999">
        <v>0.66121869120601995</v>
      </c>
      <c r="O3999">
        <v>4.7619047619047601</v>
      </c>
      <c r="P3999">
        <v>149.20886075949301</v>
      </c>
      <c r="Q3999">
        <v>0.176143128943786</v>
      </c>
    </row>
    <row r="4000" spans="1:17" hidden="1" x14ac:dyDescent="0.3">
      <c r="A4000" t="s">
        <v>8163</v>
      </c>
      <c r="B4000" t="s">
        <v>8164</v>
      </c>
      <c r="C4000" t="str">
        <f>IFERROR(VLOOKUP(Table1[[#This Row],[Ticker]],[1]!Table2[[Symbol]:[Industry]],2,FALSE),"-")</f>
        <v>-</v>
      </c>
      <c r="D4000" t="s">
        <v>513</v>
      </c>
      <c r="E4000">
        <v>20.58</v>
      </c>
      <c r="F4000">
        <v>51.45</v>
      </c>
      <c r="G4000">
        <v>42.267347748025898</v>
      </c>
      <c r="H4000">
        <v>-20.112549504645699</v>
      </c>
      <c r="I4000">
        <v>-3.0227253814924699</v>
      </c>
      <c r="J4000">
        <v>7.7336322957086097</v>
      </c>
      <c r="K4000">
        <v>57.790824806929599</v>
      </c>
      <c r="L4000">
        <v>54.403953890493</v>
      </c>
      <c r="M4000">
        <v>43.066933121294198</v>
      </c>
      <c r="N4000">
        <v>2.3500011739293698</v>
      </c>
      <c r="O4000">
        <v>36.326530612244802</v>
      </c>
      <c r="P4000">
        <v>91.3350687988099</v>
      </c>
      <c r="Q4000">
        <v>0.15129540417092199</v>
      </c>
    </row>
    <row r="4001" spans="1:17" hidden="1" x14ac:dyDescent="0.3">
      <c r="A4001" t="s">
        <v>8165</v>
      </c>
      <c r="B4001" t="s">
        <v>8166</v>
      </c>
      <c r="C4001" t="str">
        <f>IFERROR(VLOOKUP(Table1[[#This Row],[Ticker]],[1]!Table2[[Symbol]:[Industry]],2,FALSE),"-")</f>
        <v>-</v>
      </c>
      <c r="D4001" t="s">
        <v>413</v>
      </c>
      <c r="E4001">
        <v>20.575413000000001</v>
      </c>
      <c r="F4001">
        <v>35.96</v>
      </c>
      <c r="G4001">
        <v>88.761136431577995</v>
      </c>
      <c r="H4001">
        <v>-10.537650719220601</v>
      </c>
      <c r="I4001">
        <v>6.6402444781737398</v>
      </c>
      <c r="J4001">
        <v>-4.8498106448772003</v>
      </c>
      <c r="K4001">
        <v>35.427674892452302</v>
      </c>
      <c r="L4001">
        <v>31.8564996416575</v>
      </c>
      <c r="M4001">
        <v>54.7049973742863</v>
      </c>
      <c r="N4001">
        <v>1.04064995418817</v>
      </c>
      <c r="O4001">
        <v>20.189098998887602</v>
      </c>
      <c r="P4001">
        <v>131.99999999999901</v>
      </c>
      <c r="Q4001">
        <v>6.8769054235169005E-2</v>
      </c>
    </row>
    <row r="4002" spans="1:17" hidden="1" x14ac:dyDescent="0.3">
      <c r="A4002" t="s">
        <v>8167</v>
      </c>
      <c r="B4002" t="s">
        <v>5840</v>
      </c>
      <c r="C4002" t="str">
        <f>IFERROR(VLOOKUP(Table1[[#This Row],[Ticker]],[1]!Table2[[Symbol]:[Industry]],2,FALSE),"-")</f>
        <v>-</v>
      </c>
      <c r="D4002" t="s">
        <v>133</v>
      </c>
      <c r="E4002">
        <v>20.553750000000001</v>
      </c>
      <c r="F4002">
        <v>65.25</v>
      </c>
      <c r="G4002">
        <v>170.280275187558</v>
      </c>
      <c r="H4002">
        <v>-23.1381280340707</v>
      </c>
      <c r="I4002">
        <v>92.165179311484195</v>
      </c>
      <c r="J4002">
        <v>-9.9350811047121095</v>
      </c>
      <c r="K4002">
        <v>69.093856911383398</v>
      </c>
      <c r="L4002">
        <v>45.2500134142905</v>
      </c>
      <c r="M4002">
        <v>16.234300826404201</v>
      </c>
      <c r="N4002">
        <v>0.31516786811615899</v>
      </c>
      <c r="O4002">
        <v>34.176245210727899</v>
      </c>
      <c r="P4002">
        <v>307.8125</v>
      </c>
      <c r="Q4002">
        <v>8.3434469977133996E-2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Row],[Ticker]],[1]!Table2[[Symbol]:[Industry]],2,FALSE),"-")</f>
        <v>-</v>
      </c>
      <c r="D4003" t="s">
        <v>54</v>
      </c>
      <c r="E4003">
        <v>20.534205619000002</v>
      </c>
      <c r="F4003">
        <v>7.57</v>
      </c>
      <c r="G4003">
        <v>130.29953558817499</v>
      </c>
      <c r="H4003">
        <v>2.02463835954718</v>
      </c>
      <c r="I4003">
        <v>-20.2212420083127</v>
      </c>
      <c r="J4003">
        <v>-8.2775992835667207</v>
      </c>
      <c r="K4003">
        <v>8.3421931176229602</v>
      </c>
      <c r="L4003">
        <v>7.3943518687929197</v>
      </c>
      <c r="M4003">
        <v>19.043683075236</v>
      </c>
      <c r="N4003">
        <v>0.53409290264137399</v>
      </c>
      <c r="O4003">
        <v>54.557463672391002</v>
      </c>
      <c r="Q4003">
        <v>0.103528779387729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Row],[Ticker]],[1]!Table2[[Symbol]:[Industry]],2,FALSE),"-")</f>
        <v>-</v>
      </c>
      <c r="E4004">
        <v>20.485132394999901</v>
      </c>
      <c r="F4004">
        <v>159.94999999999999</v>
      </c>
      <c r="G4004">
        <v>6.8146261882019497</v>
      </c>
      <c r="H4004">
        <v>-7.3698875613259496</v>
      </c>
      <c r="I4004">
        <v>-0.30990115618242497</v>
      </c>
      <c r="J4004">
        <v>0.98672445363459405</v>
      </c>
      <c r="K4004">
        <v>142.97777379129599</v>
      </c>
      <c r="L4004">
        <v>127.49693577607</v>
      </c>
      <c r="M4004">
        <v>68.369744681596998</v>
      </c>
      <c r="N4004">
        <v>0.84875340134039401</v>
      </c>
      <c r="O4004">
        <v>4.9703032197561701</v>
      </c>
      <c r="P4004">
        <v>84.913294797687797</v>
      </c>
      <c r="Q4004">
        <v>0.22444221777829801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Row],[Ticker]],[1]!Table2[[Symbol]:[Industry]],2,FALSE),"-")</f>
        <v>-</v>
      </c>
      <c r="D4005" t="s">
        <v>133</v>
      </c>
      <c r="E4005">
        <v>20.408457969999901</v>
      </c>
      <c r="F4005">
        <v>20.59</v>
      </c>
      <c r="G4005">
        <v>-34.702860051760098</v>
      </c>
      <c r="H4005">
        <v>-12.842563157903999</v>
      </c>
      <c r="I4005">
        <v>-14.1616454312956</v>
      </c>
      <c r="J4005">
        <v>-4.0559236767741904</v>
      </c>
      <c r="K4005">
        <v>22.804117066569901</v>
      </c>
      <c r="L4005">
        <v>23.323570653460301</v>
      </c>
      <c r="M4005">
        <v>44.860221402252201</v>
      </c>
      <c r="N4005">
        <v>0.154976844633639</v>
      </c>
      <c r="O4005">
        <v>88.538125303545399</v>
      </c>
      <c r="P4005">
        <v>21.117647058823501</v>
      </c>
      <c r="Q4005">
        <v>-1.187918717367E-2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Row],[Ticker]],[1]!Table2[[Symbol]:[Industry]],2,FALSE),"-")</f>
        <v>-</v>
      </c>
      <c r="E4006">
        <v>20.408372279999998</v>
      </c>
      <c r="F4006">
        <v>6.1</v>
      </c>
      <c r="G4006">
        <v>63.720518744624798</v>
      </c>
      <c r="H4006">
        <v>27.594398152959698</v>
      </c>
      <c r="I4006">
        <v>21.925058440117699</v>
      </c>
      <c r="J4006">
        <v>8.7618180356145601</v>
      </c>
      <c r="K4006">
        <v>4.7723212938329498</v>
      </c>
      <c r="L4006">
        <v>4.2159524243222197</v>
      </c>
      <c r="M4006">
        <v>80.239984555215898</v>
      </c>
      <c r="N4006">
        <v>2.0151204836092398</v>
      </c>
      <c r="O4006">
        <v>14.918032786885201</v>
      </c>
      <c r="P4006">
        <v>133.716475095785</v>
      </c>
      <c r="Q4006">
        <v>8.5032411209188002E-2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Row],[Ticker]],[1]!Table2[[Symbol]:[Industry]],2,FALSE),"-")</f>
        <v>-</v>
      </c>
      <c r="E4007">
        <v>20.4069915</v>
      </c>
      <c r="F4007">
        <v>18.45</v>
      </c>
      <c r="G4007">
        <v>95.177961534825002</v>
      </c>
      <c r="H4007">
        <v>-5.6570816658865803</v>
      </c>
      <c r="I4007">
        <v>14.6274422022135</v>
      </c>
      <c r="J4007">
        <v>7.0371853925537096E-3</v>
      </c>
      <c r="K4007">
        <v>19.074528537372998</v>
      </c>
      <c r="L4007">
        <v>17.018123431871199</v>
      </c>
      <c r="M4007">
        <v>52.981033266621502</v>
      </c>
      <c r="N4007">
        <v>0.21191490185994699</v>
      </c>
      <c r="O4007">
        <v>68.021680216802096</v>
      </c>
      <c r="P4007">
        <v>130.625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Row],[Ticker]],[1]!Table2[[Symbol]:[Industry]],2,FALSE),"-")</f>
        <v>-</v>
      </c>
      <c r="D4008" t="s">
        <v>413</v>
      </c>
      <c r="E4008">
        <v>20.39134</v>
      </c>
      <c r="F4008">
        <v>44.62</v>
      </c>
      <c r="G4008">
        <v>19.506359560701998</v>
      </c>
      <c r="H4008">
        <v>-12.071910897969399</v>
      </c>
      <c r="I4008">
        <v>-8.9108194062234602</v>
      </c>
      <c r="J4008">
        <v>4.1561163627013302</v>
      </c>
      <c r="K4008">
        <v>46.807338541244697</v>
      </c>
      <c r="L4008">
        <v>42.999669351518897</v>
      </c>
      <c r="M4008">
        <v>44.729720658838701</v>
      </c>
      <c r="N4008">
        <v>8.7303324232154395E-2</v>
      </c>
      <c r="O4008">
        <v>39.668310174809498</v>
      </c>
      <c r="P4008">
        <v>74.024960998439894</v>
      </c>
      <c r="Q4008">
        <v>3.2357738813291001E-2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Row],[Ticker]],[1]!Table2[[Symbol]:[Industry]],2,FALSE),"-")</f>
        <v>-</v>
      </c>
      <c r="E4009">
        <v>20.329179684</v>
      </c>
      <c r="F4009">
        <v>6.36</v>
      </c>
      <c r="G4009">
        <v>-11.4015429942593</v>
      </c>
      <c r="H4009">
        <v>-11.014647933285801</v>
      </c>
      <c r="I4009">
        <v>-23.466931663485099</v>
      </c>
      <c r="J4009">
        <v>-2.0472263804989099</v>
      </c>
      <c r="K4009">
        <v>6.5406420222048602</v>
      </c>
      <c r="L4009">
        <v>6.4539971835932004</v>
      </c>
      <c r="M4009">
        <v>45.493650343235799</v>
      </c>
      <c r="N4009">
        <v>1.02619309068265</v>
      </c>
      <c r="O4009">
        <v>33.490566037735803</v>
      </c>
      <c r="P4009">
        <v>32.224532224532197</v>
      </c>
      <c r="Q4009">
        <v>3.7924368470463002E-2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Row],[Ticker]],[1]!Table2[[Symbol]:[Industry]],2,FALSE),"-")</f>
        <v>-</v>
      </c>
      <c r="E4010">
        <v>20.279842722000001</v>
      </c>
      <c r="F4010">
        <v>44.19</v>
      </c>
      <c r="G4010">
        <v>91.374095160689095</v>
      </c>
      <c r="H4010">
        <v>6.7797098463724197</v>
      </c>
      <c r="I4010">
        <v>55.903371592923698</v>
      </c>
      <c r="J4010">
        <v>-2.20226514018883</v>
      </c>
      <c r="K4010">
        <v>36.695431325010397</v>
      </c>
      <c r="L4010">
        <v>27.729593144374601</v>
      </c>
      <c r="M4010">
        <v>100</v>
      </c>
      <c r="N4010">
        <v>6.0071850644888899E-4</v>
      </c>
      <c r="O4010">
        <v>0</v>
      </c>
      <c r="P4010">
        <v>117.684729064039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Row],[Ticker]],[1]!Table2[[Symbol]:[Industry]],2,FALSE),"-")</f>
        <v>-</v>
      </c>
      <c r="D4011" t="s">
        <v>471</v>
      </c>
      <c r="E4011">
        <v>20.263999999999999</v>
      </c>
      <c r="F4011">
        <v>2.72</v>
      </c>
      <c r="G4011">
        <v>11.0631034703871</v>
      </c>
      <c r="H4011">
        <v>-2.6748118037501798</v>
      </c>
      <c r="I4011">
        <v>-15.937151099221801</v>
      </c>
      <c r="J4011">
        <v>0.898510053609616</v>
      </c>
      <c r="K4011">
        <v>2.5609278442098402</v>
      </c>
      <c r="L4011">
        <v>2.4403445899612102</v>
      </c>
      <c r="M4011">
        <v>61.358387032570398</v>
      </c>
      <c r="N4011">
        <v>0.492328651197601</v>
      </c>
      <c r="O4011">
        <v>16.176470588235201</v>
      </c>
      <c r="P4011">
        <v>47.826086956521699</v>
      </c>
      <c r="Q4011">
        <v>6.6202336060989006E-2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Row],[Ticker]],[1]!Table2[[Symbol]:[Industry]],2,FALSE),"-")</f>
        <v>-</v>
      </c>
      <c r="E4012">
        <v>20.254982800000001</v>
      </c>
      <c r="F4012">
        <v>69.8</v>
      </c>
      <c r="G4012">
        <v>-87.855452370652301</v>
      </c>
      <c r="H4012">
        <v>3.9687510753873898</v>
      </c>
      <c r="I4012">
        <v>-74.368394641112502</v>
      </c>
      <c r="J4012">
        <v>-8.3724493047270805</v>
      </c>
      <c r="K4012">
        <v>69.5368936462541</v>
      </c>
      <c r="M4012">
        <v>52.804971440471498</v>
      </c>
      <c r="N4012">
        <v>0.42495784148397903</v>
      </c>
      <c r="O4012">
        <v>185.816618911174</v>
      </c>
      <c r="P4012">
        <v>26.909090909090899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Row],[Ticker]],[1]!Table2[[Symbol]:[Industry]],2,FALSE),"-")</f>
        <v>-</v>
      </c>
      <c r="D4013" t="s">
        <v>732</v>
      </c>
      <c r="E4013">
        <v>20.204048429</v>
      </c>
      <c r="F4013">
        <v>202.26</v>
      </c>
      <c r="G4013">
        <v>-23.069349640168099</v>
      </c>
      <c r="K4013">
        <v>199.64482088527899</v>
      </c>
      <c r="L4013">
        <v>192.56798235863999</v>
      </c>
      <c r="M4013">
        <v>61.144137814655998</v>
      </c>
      <c r="N4013">
        <v>1</v>
      </c>
      <c r="O4013">
        <v>3.8267576386828899</v>
      </c>
      <c r="P4013">
        <v>6.6434672571970799</v>
      </c>
      <c r="Q4013">
        <v>-1.293132028575E-3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Row],[Ticker]],[1]!Table2[[Symbol]:[Industry]],2,FALSE),"-")</f>
        <v>-</v>
      </c>
      <c r="D4014" t="s">
        <v>978</v>
      </c>
      <c r="E4014">
        <v>20.183499999999999</v>
      </c>
      <c r="F4014">
        <v>10.91</v>
      </c>
      <c r="G4014">
        <v>83.901312146745994</v>
      </c>
      <c r="H4014">
        <v>-36.262803976534101</v>
      </c>
      <c r="I4014">
        <v>47.746902552044901</v>
      </c>
      <c r="J4014">
        <v>-9.8371199119730601</v>
      </c>
      <c r="K4014">
        <v>11.4039162491216</v>
      </c>
      <c r="L4014">
        <v>8.4368001642766099</v>
      </c>
      <c r="M4014">
        <v>11.1202763117834</v>
      </c>
      <c r="N4014">
        <v>5.8175030635728597E-2</v>
      </c>
      <c r="O4014">
        <v>54.903758020164901</v>
      </c>
      <c r="P4014">
        <v>116.8986083499</v>
      </c>
      <c r="Q4014">
        <v>0.12672267820790101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Row],[Ticker]],[1]!Table2[[Symbol]:[Industry]],2,FALSE),"-")</f>
        <v>-</v>
      </c>
      <c r="E4015">
        <v>20.128</v>
      </c>
      <c r="F4015">
        <v>74</v>
      </c>
      <c r="G4015">
        <v>-79.944719116382799</v>
      </c>
      <c r="H4015">
        <v>9.5274658961614502</v>
      </c>
      <c r="I4015">
        <v>-36.951505166207397</v>
      </c>
      <c r="J4015">
        <v>-3.5355984735221599</v>
      </c>
      <c r="K4015">
        <v>71.190441498006905</v>
      </c>
      <c r="L4015">
        <v>87.081673255328298</v>
      </c>
      <c r="M4015">
        <v>60.9991797207337</v>
      </c>
      <c r="N4015">
        <v>1.4685314685314601</v>
      </c>
      <c r="O4015">
        <v>137.77027027027</v>
      </c>
      <c r="P4015">
        <v>16.078431372549002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Row],[Ticker]],[1]!Table2[[Symbol]:[Industry]],2,FALSE),"-")</f>
        <v>-</v>
      </c>
      <c r="D4016" t="s">
        <v>413</v>
      </c>
      <c r="E4016">
        <v>20.09395</v>
      </c>
      <c r="F4016">
        <v>20.2</v>
      </c>
      <c r="G4016">
        <v>42.022699429983</v>
      </c>
      <c r="H4016">
        <v>-2.68238756132595</v>
      </c>
      <c r="I4016">
        <v>-8.4184232517268605</v>
      </c>
      <c r="J4016">
        <v>-2.44978989266408</v>
      </c>
      <c r="K4016">
        <v>19.3938986053438</v>
      </c>
      <c r="L4016">
        <v>18.075318400780301</v>
      </c>
      <c r="M4016">
        <v>67.505688501365796</v>
      </c>
      <c r="N4016">
        <v>1.3970390651821001</v>
      </c>
      <c r="O4016">
        <v>11.7821782178217</v>
      </c>
      <c r="P4016">
        <v>71.186440677966004</v>
      </c>
      <c r="Q4016">
        <v>4.4293911438454001E-2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Row],[Ticker]],[1]!Table2[[Symbol]:[Industry]],2,FALSE),"-")</f>
        <v>-</v>
      </c>
      <c r="D4017" t="s">
        <v>732</v>
      </c>
      <c r="E4017">
        <v>20.010432867999999</v>
      </c>
      <c r="F4017">
        <v>89.24</v>
      </c>
      <c r="G4017">
        <v>30.250769605421599</v>
      </c>
      <c r="H4017">
        <v>-0.233597285648384</v>
      </c>
      <c r="I4017">
        <v>14.020183984467</v>
      </c>
      <c r="J4017">
        <v>0.98452248484023397</v>
      </c>
      <c r="K4017">
        <v>84.405854061526597</v>
      </c>
      <c r="L4017">
        <v>74.2312035968515</v>
      </c>
      <c r="M4017">
        <v>57.664030131014698</v>
      </c>
      <c r="N4017">
        <v>1.1586272747726201</v>
      </c>
      <c r="O4017">
        <v>0.85163603765128204</v>
      </c>
      <c r="P4017">
        <v>70.630975143403404</v>
      </c>
      <c r="Q4017">
        <v>6.2739406014718002E-2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Row],[Ticker]],[1]!Table2[[Symbol]:[Industry]],2,FALSE),"-")</f>
        <v>-</v>
      </c>
      <c r="E4018">
        <v>19.982555999999999</v>
      </c>
      <c r="F4018">
        <v>45</v>
      </c>
      <c r="G4018">
        <v>-30.259406582112199</v>
      </c>
      <c r="H4018">
        <v>-2.66652322872201</v>
      </c>
      <c r="I4018">
        <v>-20.841646228074499</v>
      </c>
      <c r="J4018">
        <v>1.4905968278363799</v>
      </c>
      <c r="K4018">
        <v>44.364444171190598</v>
      </c>
      <c r="L4018">
        <v>44.659737477990397</v>
      </c>
      <c r="M4018">
        <v>52.686807328478899</v>
      </c>
      <c r="N4018">
        <v>1.0320556138733801</v>
      </c>
      <c r="O4018">
        <v>23.799999999999901</v>
      </c>
      <c r="P4018">
        <v>15.0895140664961</v>
      </c>
      <c r="Q4018">
        <v>2.5010604037592001E-2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Row],[Ticker]],[1]!Table2[[Symbol]:[Industry]],2,FALSE),"-")</f>
        <v>-</v>
      </c>
      <c r="E4019">
        <v>19.958182099999998</v>
      </c>
      <c r="F4019">
        <v>47.75</v>
      </c>
      <c r="G4019">
        <v>-4.3505977021539302</v>
      </c>
      <c r="H4019">
        <v>-19.250569379507699</v>
      </c>
      <c r="I4019">
        <v>-16.685351760266499</v>
      </c>
      <c r="J4019">
        <v>10.7245641281038</v>
      </c>
      <c r="K4019">
        <v>45.296656266904698</v>
      </c>
      <c r="L4019">
        <v>44.275708157590003</v>
      </c>
      <c r="M4019">
        <v>74.402972449645702</v>
      </c>
      <c r="N4019">
        <v>0.39668246445497601</v>
      </c>
      <c r="O4019">
        <v>46.869109947643899</v>
      </c>
      <c r="P4019">
        <v>57.057424396873898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Row],[Ticker]],[1]!Table2[[Symbol]:[Industry]],2,FALSE),"-")</f>
        <v>-</v>
      </c>
      <c r="D4020" t="s">
        <v>513</v>
      </c>
      <c r="E4020">
        <v>19.950022344000001</v>
      </c>
      <c r="F4020">
        <v>31.92</v>
      </c>
      <c r="G4020">
        <v>91.871184278467894</v>
      </c>
      <c r="H4020">
        <v>-4.5705989434397702</v>
      </c>
      <c r="I4020">
        <v>-8.7644872725201104</v>
      </c>
      <c r="J4020">
        <v>9.9334781279778799</v>
      </c>
      <c r="K4020">
        <v>29.255765668977599</v>
      </c>
      <c r="L4020">
        <v>26.747968187076602</v>
      </c>
      <c r="M4020">
        <v>71.625377666626903</v>
      </c>
      <c r="N4020">
        <v>0.99487216148452995</v>
      </c>
      <c r="O4020">
        <v>15.413533834586399</v>
      </c>
      <c r="P4020">
        <v>132.483612527312</v>
      </c>
      <c r="Q4020">
        <v>0.102247943639922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Row],[Ticker]],[1]!Table2[[Symbol]:[Industry]],2,FALSE),"-")</f>
        <v>-</v>
      </c>
      <c r="E4021">
        <v>19.795439999999999</v>
      </c>
      <c r="F4021">
        <v>56</v>
      </c>
      <c r="G4021">
        <v>-8.4158970612449906</v>
      </c>
      <c r="H4021">
        <v>8.6523300466474709</v>
      </c>
      <c r="I4021">
        <v>28.743501581430799</v>
      </c>
      <c r="J4021">
        <v>1.5854679880557301</v>
      </c>
      <c r="K4021">
        <v>51.482019593673002</v>
      </c>
      <c r="L4021">
        <v>49.136868447550498</v>
      </c>
      <c r="M4021">
        <v>71.4145191620525</v>
      </c>
      <c r="N4021">
        <v>1.5088320123543699</v>
      </c>
      <c r="O4021">
        <v>21.428571428571399</v>
      </c>
      <c r="P4021">
        <v>60.919540229885001</v>
      </c>
      <c r="Q4021">
        <v>6.7342652092538993E-2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Row],[Ticker]],[1]!Table2[[Symbol]:[Industry]],2,FALSE),"-")</f>
        <v>-</v>
      </c>
      <c r="E4022">
        <v>19.781199999999998</v>
      </c>
      <c r="F4022">
        <v>54.4</v>
      </c>
      <c r="G4022">
        <v>-85.515733265929896</v>
      </c>
      <c r="H4022">
        <v>-15.321294496521601</v>
      </c>
      <c r="I4022">
        <v>-74.051341370892402</v>
      </c>
      <c r="J4022">
        <v>-4.0122198913200497</v>
      </c>
      <c r="K4022">
        <v>73.735726446148703</v>
      </c>
      <c r="M4022">
        <v>32.900923916666002</v>
      </c>
      <c r="O4022">
        <v>197.88602941176401</v>
      </c>
      <c r="P4022">
        <v>3.6782923575376398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Row],[Ticker]],[1]!Table2[[Symbol]:[Industry]],2,FALSE),"-")</f>
        <v>-</v>
      </c>
      <c r="E4023">
        <v>19.778778240000001</v>
      </c>
      <c r="F4023">
        <v>23.92</v>
      </c>
      <c r="G4023">
        <v>67.216874187264594</v>
      </c>
      <c r="H4023">
        <v>-17.5943461300641</v>
      </c>
      <c r="I4023">
        <v>3.2189110025460899</v>
      </c>
      <c r="J4023">
        <v>6.3215443836206804</v>
      </c>
      <c r="K4023">
        <v>23.0529527218883</v>
      </c>
      <c r="L4023">
        <v>21.4342733521061</v>
      </c>
      <c r="M4023">
        <v>67.6073672985261</v>
      </c>
      <c r="N4023">
        <v>0.96923749708537599</v>
      </c>
      <c r="O4023">
        <v>53.846153846153797</v>
      </c>
      <c r="P4023">
        <v>95.265306122448905</v>
      </c>
      <c r="Q4023">
        <v>5.2539620159430998E-2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Row],[Ticker]],[1]!Table2[[Symbol]:[Industry]],2,FALSE),"-")</f>
        <v>-</v>
      </c>
      <c r="D4024" t="s">
        <v>732</v>
      </c>
      <c r="E4024">
        <v>19.692535094</v>
      </c>
      <c r="F4024">
        <v>65</v>
      </c>
      <c r="G4024">
        <v>-6.8275361661763103</v>
      </c>
      <c r="H4024">
        <v>5.1940781003155703</v>
      </c>
      <c r="I4024">
        <v>-0.80715291746745299</v>
      </c>
      <c r="J4024">
        <v>-3.9000065377938098</v>
      </c>
      <c r="K4024">
        <v>61.2530627942878</v>
      </c>
      <c r="L4024">
        <v>57.342591625981598</v>
      </c>
      <c r="M4024">
        <v>43.249617568739502</v>
      </c>
      <c r="N4024">
        <v>0.93434700053953301</v>
      </c>
      <c r="O4024">
        <v>4.5384615384615303</v>
      </c>
      <c r="P4024">
        <v>25.086598414286801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Row],[Ticker]],[1]!Table2[[Symbol]:[Industry]],2,FALSE),"-")</f>
        <v>-</v>
      </c>
      <c r="D4025" t="s">
        <v>133</v>
      </c>
      <c r="E4025">
        <v>19.649999999999999</v>
      </c>
      <c r="F4025">
        <v>6.55</v>
      </c>
      <c r="G4025">
        <v>40.3560327633163</v>
      </c>
      <c r="H4025">
        <v>-6.2388868227734999</v>
      </c>
      <c r="I4025">
        <v>-52.166816170992099</v>
      </c>
      <c r="J4025">
        <v>-1.7442498730132501</v>
      </c>
      <c r="K4025">
        <v>6.5684838664297196</v>
      </c>
      <c r="L4025">
        <v>6.3873335621514604</v>
      </c>
      <c r="M4025">
        <v>50.285109159164598</v>
      </c>
      <c r="N4025">
        <v>0.93154847473982005</v>
      </c>
      <c r="O4025">
        <v>73.435114503816706</v>
      </c>
      <c r="P4025">
        <v>91.520467836257296</v>
      </c>
      <c r="Q4025">
        <v>2.1300497550546998E-2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Row],[Ticker]],[1]!Table2[[Symbol]:[Industry]],2,FALSE),"-")</f>
        <v>-</v>
      </c>
      <c r="D4026" t="s">
        <v>133</v>
      </c>
      <c r="E4026">
        <v>19.505199999999999</v>
      </c>
      <c r="F4026">
        <v>157.30000000000001</v>
      </c>
      <c r="G4026">
        <v>316.16475287583398</v>
      </c>
      <c r="H4026">
        <v>28.988665070252999</v>
      </c>
      <c r="I4026">
        <v>15.2182527824926</v>
      </c>
      <c r="J4026">
        <v>12.788594091986599</v>
      </c>
      <c r="K4026">
        <v>128.81064382959201</v>
      </c>
      <c r="L4026">
        <v>104.353680362055</v>
      </c>
      <c r="M4026">
        <v>92.444891978423897</v>
      </c>
      <c r="N4026">
        <v>3.1665236051502101</v>
      </c>
      <c r="O4026">
        <v>0.127145581691023</v>
      </c>
      <c r="P4026">
        <v>342.47538677918402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Row],[Ticker]],[1]!Table2[[Symbol]:[Industry]],2,FALSE),"-")</f>
        <v>-</v>
      </c>
      <c r="D4027" t="s">
        <v>513</v>
      </c>
      <c r="E4027">
        <v>19.500520000000002</v>
      </c>
      <c r="F4027">
        <v>52</v>
      </c>
      <c r="G4027">
        <v>390.58797444654999</v>
      </c>
      <c r="H4027">
        <v>-24.430827498923399</v>
      </c>
      <c r="I4027">
        <v>170.711144043307</v>
      </c>
      <c r="J4027">
        <v>13.5198555179464</v>
      </c>
      <c r="K4027">
        <v>55.8554018037877</v>
      </c>
      <c r="L4027">
        <v>40.879722166518597</v>
      </c>
      <c r="M4027">
        <v>58.583790160578097</v>
      </c>
      <c r="N4027">
        <v>0.52693369049405903</v>
      </c>
      <c r="O4027">
        <v>49.769230769230703</v>
      </c>
      <c r="P4027">
        <v>416.89860834989997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Row],[Ticker]],[1]!Table2[[Symbol]:[Industry]],2,FALSE),"-")</f>
        <v>-</v>
      </c>
      <c r="D4028" t="s">
        <v>368</v>
      </c>
      <c r="E4028">
        <v>19.477028805</v>
      </c>
      <c r="F4028">
        <v>35.229999999999997</v>
      </c>
      <c r="G4028">
        <v>85.408116096649707</v>
      </c>
      <c r="H4028">
        <v>1.0182815952255599</v>
      </c>
      <c r="I4028">
        <v>146.31017014884</v>
      </c>
      <c r="J4028">
        <v>16.300559718568199</v>
      </c>
      <c r="K4028">
        <v>30.036990178135099</v>
      </c>
      <c r="L4028">
        <v>24.021944889215298</v>
      </c>
      <c r="M4028">
        <v>76.132551475993296</v>
      </c>
      <c r="N4028">
        <v>2.0557049727002101</v>
      </c>
      <c r="O4028">
        <v>0</v>
      </c>
      <c r="P4028">
        <v>181.83999999999901</v>
      </c>
      <c r="Q4028">
        <v>0.11793393395254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Row],[Ticker]],[1]!Table2[[Symbol]:[Industry]],2,FALSE),"-")</f>
        <v>-</v>
      </c>
      <c r="E4029">
        <v>19.43487</v>
      </c>
      <c r="F4029">
        <v>10.17</v>
      </c>
      <c r="G4029">
        <v>22.591269464145999</v>
      </c>
      <c r="H4029">
        <v>-7.0772473744100397</v>
      </c>
      <c r="I4029">
        <v>-48.026268289521603</v>
      </c>
      <c r="J4029">
        <v>0.89773485981116896</v>
      </c>
      <c r="K4029">
        <v>10.6733761809874</v>
      </c>
      <c r="L4029">
        <v>10.542956015477699</v>
      </c>
      <c r="M4029">
        <v>39.704856061832302</v>
      </c>
      <c r="N4029">
        <v>0.62238916033657499</v>
      </c>
      <c r="O4029">
        <v>57.128810226155302</v>
      </c>
      <c r="P4029">
        <v>59.905660377358402</v>
      </c>
      <c r="Q4029">
        <v>3.8496797643682003E-2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Row],[Ticker]],[1]!Table2[[Symbol]:[Industry]],2,FALSE),"-")</f>
        <v>-</v>
      </c>
      <c r="D4030" t="s">
        <v>1152</v>
      </c>
      <c r="E4030">
        <v>19.424843750000001</v>
      </c>
      <c r="F4030">
        <v>85.15</v>
      </c>
      <c r="G4030">
        <v>-5.5931859894901201</v>
      </c>
      <c r="H4030">
        <v>-1.87035303188851</v>
      </c>
      <c r="I4030">
        <v>-12.2495918825592</v>
      </c>
      <c r="J4030">
        <v>1.0670674632677399</v>
      </c>
      <c r="K4030">
        <v>87.130260937810405</v>
      </c>
      <c r="M4030">
        <v>46.234414810174101</v>
      </c>
      <c r="N4030">
        <v>1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Row],[Ticker]],[1]!Table2[[Symbol]:[Industry]],2,FALSE),"-")</f>
        <v>-</v>
      </c>
      <c r="E4031">
        <v>19.3553</v>
      </c>
      <c r="F4031">
        <v>8.35</v>
      </c>
      <c r="G4031">
        <v>-43.963493863902499</v>
      </c>
      <c r="H4031">
        <v>-2.8285228270264202</v>
      </c>
      <c r="I4031">
        <v>-31.178907338974</v>
      </c>
      <c r="J4031">
        <v>-1.2325681704918601</v>
      </c>
      <c r="K4031">
        <v>8.6327175532024505</v>
      </c>
      <c r="L4031">
        <v>9.1666293305332101</v>
      </c>
      <c r="M4031">
        <v>40.466471951567797</v>
      </c>
      <c r="N4031">
        <v>0.65711229946523997</v>
      </c>
      <c r="O4031">
        <v>67.065868263473007</v>
      </c>
      <c r="P4031">
        <v>12.231182795698899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Row],[Ticker]],[1]!Table2[[Symbol]:[Industry]],2,FALSE),"-")</f>
        <v>-</v>
      </c>
      <c r="D4032" t="s">
        <v>548</v>
      </c>
      <c r="E4032">
        <v>19.322742000000002</v>
      </c>
      <c r="F4032">
        <v>9.39</v>
      </c>
      <c r="G4032">
        <v>-39.366189458905801</v>
      </c>
      <c r="H4032">
        <v>31.2878419939107</v>
      </c>
      <c r="I4032">
        <v>-6.9152075255541003</v>
      </c>
      <c r="J4032">
        <v>-2.20226514018883</v>
      </c>
      <c r="K4032">
        <v>7.2534899537393898</v>
      </c>
      <c r="L4032">
        <v>8.2225329579032795</v>
      </c>
      <c r="M4032">
        <v>92.602799670941707</v>
      </c>
      <c r="N4032">
        <v>1.78687499936767</v>
      </c>
      <c r="O4032">
        <v>26.7305644302449</v>
      </c>
      <c r="P4032">
        <v>66.194690265486699</v>
      </c>
      <c r="Q4032">
        <v>-1.7312808217739999E-2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Row],[Ticker]],[1]!Table2[[Symbol]:[Industry]],2,FALSE),"-")</f>
        <v>-</v>
      </c>
      <c r="E4033">
        <v>19.317900000000002</v>
      </c>
      <c r="F4033">
        <v>26.25</v>
      </c>
      <c r="G4033">
        <v>12.578254985538599</v>
      </c>
      <c r="H4033">
        <v>-20.0990542279926</v>
      </c>
      <c r="I4033">
        <v>10.153757991687201</v>
      </c>
      <c r="J4033">
        <v>-6.3993454321596301</v>
      </c>
      <c r="K4033">
        <v>27.738895779745501</v>
      </c>
      <c r="L4033">
        <v>24.512838008923602</v>
      </c>
      <c r="M4033">
        <v>36.193145053723697</v>
      </c>
      <c r="N4033">
        <v>0.84929850203660695</v>
      </c>
      <c r="O4033">
        <v>28.190476190476101</v>
      </c>
      <c r="P4033">
        <v>77.966101694915196</v>
      </c>
      <c r="Q4033">
        <v>8.1094003900813005E-2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Row],[Ticker]],[1]!Table2[[Symbol]:[Industry]],2,FALSE),"-")</f>
        <v>-</v>
      </c>
      <c r="D4034" t="s">
        <v>628</v>
      </c>
      <c r="E4034">
        <v>19.305</v>
      </c>
      <c r="F4034">
        <v>29.7</v>
      </c>
      <c r="G4034">
        <v>-22.3190372646947</v>
      </c>
      <c r="H4034">
        <v>-5.4925023873982104</v>
      </c>
      <c r="I4034">
        <v>1.94494949778242</v>
      </c>
      <c r="J4034">
        <v>-5.2122985850048797</v>
      </c>
      <c r="K4034">
        <v>29.355351571630798</v>
      </c>
      <c r="L4034">
        <v>27.8766008968847</v>
      </c>
      <c r="M4034">
        <v>51.7991653841285</v>
      </c>
      <c r="N4034">
        <v>0.32776608152268999</v>
      </c>
      <c r="O4034">
        <v>21.2121212121212</v>
      </c>
      <c r="P4034">
        <v>33.1241595696997</v>
      </c>
      <c r="Q4034">
        <v>0.165926202761357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Row],[Ticker]],[1]!Table2[[Symbol]:[Industry]],2,FALSE),"-")</f>
        <v>-</v>
      </c>
      <c r="E4035">
        <v>19.297242000000001</v>
      </c>
      <c r="F4035">
        <v>18.93</v>
      </c>
      <c r="G4035">
        <v>-83.268341952463402</v>
      </c>
      <c r="H4035">
        <v>-8.63238756132594</v>
      </c>
      <c r="I4035">
        <v>-68.709269061688303</v>
      </c>
      <c r="J4035">
        <v>-5.8608017255546798</v>
      </c>
      <c r="K4035">
        <v>21.5248763333665</v>
      </c>
      <c r="L4035">
        <v>32.155087534737298</v>
      </c>
      <c r="M4035">
        <v>35.147482100128002</v>
      </c>
      <c r="N4035">
        <v>1.0488700907197199</v>
      </c>
      <c r="O4035">
        <v>282.09191759112502</v>
      </c>
      <c r="P4035">
        <v>2.8804347826086998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Row],[Ticker]],[1]!Table2[[Symbol]:[Industry]],2,FALSE),"-")</f>
        <v>-</v>
      </c>
      <c r="D4036" t="s">
        <v>732</v>
      </c>
      <c r="E4036">
        <v>19.229981756999901</v>
      </c>
      <c r="F4036">
        <v>28.69</v>
      </c>
      <c r="G4036">
        <v>6.6673498741700099</v>
      </c>
      <c r="H4036">
        <v>-0.112286514772362</v>
      </c>
      <c r="I4036">
        <v>3.5411476095794701</v>
      </c>
      <c r="J4036">
        <v>-0.352389651039068</v>
      </c>
      <c r="K4036">
        <v>27.414358207127101</v>
      </c>
      <c r="L4036">
        <v>25.085370312750499</v>
      </c>
      <c r="M4036">
        <v>53.416699079583402</v>
      </c>
      <c r="N4036">
        <v>0.90204320058706899</v>
      </c>
      <c r="O4036">
        <v>6.2042523527361304</v>
      </c>
      <c r="P4036">
        <v>41.539220522940298</v>
      </c>
      <c r="Q4036">
        <v>2.8878510423630001E-3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Row],[Ticker]],[1]!Table2[[Symbol]:[Industry]],2,FALSE),"-")</f>
        <v>-</v>
      </c>
      <c r="D4037" t="s">
        <v>60</v>
      </c>
      <c r="E4037">
        <v>19.2</v>
      </c>
      <c r="F4037">
        <v>4.8</v>
      </c>
      <c r="G4037">
        <v>-91.4354503497526</v>
      </c>
      <c r="H4037">
        <v>-12.1942923232307</v>
      </c>
      <c r="I4037">
        <v>-54.468883517746697</v>
      </c>
      <c r="J4037">
        <v>-6.7839384469617299</v>
      </c>
      <c r="K4037">
        <v>5.5816130981144498</v>
      </c>
      <c r="L4037">
        <v>7.8566044895689897</v>
      </c>
      <c r="M4037">
        <v>32.354736887145499</v>
      </c>
      <c r="N4037">
        <v>0.72226732516231595</v>
      </c>
      <c r="O4037">
        <v>204.166666666666</v>
      </c>
      <c r="P4037">
        <v>2.5641025641025701</v>
      </c>
      <c r="Q4037">
        <v>-4.7603132034311997E-2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Row],[Ticker]],[1]!Table2[[Symbol]:[Industry]],2,FALSE),"-")</f>
        <v>-</v>
      </c>
      <c r="D4038" t="s">
        <v>608</v>
      </c>
      <c r="E4038">
        <v>19.160417132999999</v>
      </c>
      <c r="F4038">
        <v>3.51</v>
      </c>
      <c r="G4038">
        <v>-72.640909132708003</v>
      </c>
      <c r="H4038">
        <v>-6.1948185005524596</v>
      </c>
      <c r="I4038">
        <v>-17.884916041461899</v>
      </c>
      <c r="J4038">
        <v>0.123316255160003</v>
      </c>
      <c r="K4038">
        <v>3.6104693233827598</v>
      </c>
      <c r="L4038">
        <v>4.8878121308948996</v>
      </c>
      <c r="M4038">
        <v>47.462101412279303</v>
      </c>
      <c r="N4038">
        <v>0.89037461264594397</v>
      </c>
      <c r="O4038">
        <v>95.441595441595396</v>
      </c>
      <c r="P4038">
        <v>25.357142857142801</v>
      </c>
      <c r="Q4038">
        <v>-0.14686718903043999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Row],[Ticker]],[1]!Table2[[Symbol]:[Industry]],2,FALSE),"-")</f>
        <v>-</v>
      </c>
      <c r="D4039" t="s">
        <v>628</v>
      </c>
      <c r="E4039">
        <v>19.047414</v>
      </c>
      <c r="F4039">
        <v>49.18</v>
      </c>
      <c r="G4039">
        <v>234.511082897823</v>
      </c>
      <c r="H4039">
        <v>22.336170299208899</v>
      </c>
      <c r="I4039">
        <v>-2.69116789200715</v>
      </c>
      <c r="J4039">
        <v>-1.5622651401888299</v>
      </c>
      <c r="K4039">
        <v>42.474863695677399</v>
      </c>
      <c r="L4039">
        <v>38.715826339268801</v>
      </c>
      <c r="M4039">
        <v>58.395334560619801</v>
      </c>
      <c r="N4039">
        <v>5.6160331063220603</v>
      </c>
      <c r="O4039">
        <v>15.880439202928001</v>
      </c>
      <c r="P4039">
        <v>260.82171680117301</v>
      </c>
      <c r="Q4039">
        <v>0.15279827878445101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Row],[Ticker]],[1]!Table2[[Symbol]:[Industry]],2,FALSE),"-")</f>
        <v>-</v>
      </c>
      <c r="E4040">
        <v>18.994331429999999</v>
      </c>
      <c r="F4040">
        <v>24.02</v>
      </c>
      <c r="G4040">
        <v>-30.575281173178801</v>
      </c>
      <c r="H4040">
        <v>-2.7962552458043</v>
      </c>
      <c r="I4040">
        <v>-25.6851432703765</v>
      </c>
      <c r="J4040">
        <v>-14.3133762512999</v>
      </c>
      <c r="K4040">
        <v>24.626683746705101</v>
      </c>
      <c r="L4040">
        <v>24.736077733595199</v>
      </c>
      <c r="M4040">
        <v>39.808965866862899</v>
      </c>
      <c r="N4040">
        <v>0.97462578612067996</v>
      </c>
      <c r="O4040">
        <v>47.6686094920899</v>
      </c>
      <c r="P4040">
        <v>19.502487562189</v>
      </c>
      <c r="Q4040">
        <v>-4.6045867522275997E-2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Row],[Ticker]],[1]!Table2[[Symbol]:[Industry]],2,FALSE),"-")</f>
        <v>-</v>
      </c>
      <c r="D4041" t="s">
        <v>18</v>
      </c>
      <c r="E4041">
        <v>18.989999999999998</v>
      </c>
      <c r="F4041">
        <v>211</v>
      </c>
      <c r="G4041">
        <v>-50.137348704794299</v>
      </c>
      <c r="H4041">
        <v>-33.536554227992603</v>
      </c>
      <c r="I4041">
        <v>-0.45209725363666697</v>
      </c>
      <c r="J4041">
        <v>-11.9129626059883</v>
      </c>
      <c r="K4041">
        <v>233.09381614715599</v>
      </c>
      <c r="L4041">
        <v>210.73917484915799</v>
      </c>
      <c r="M4041">
        <v>20.236995342069299</v>
      </c>
      <c r="N4041">
        <v>0.67150691279833097</v>
      </c>
      <c r="O4041">
        <v>39.810426540284297</v>
      </c>
      <c r="P4041">
        <v>94.829178208679593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Row],[Ticker]],[1]!Table2[[Symbol]:[Industry]],2,FALSE),"-")</f>
        <v>-</v>
      </c>
      <c r="E4042">
        <v>18.988524000000002</v>
      </c>
      <c r="F4042">
        <v>26.22</v>
      </c>
      <c r="G4042">
        <v>74.14808169298</v>
      </c>
      <c r="H4042">
        <v>-11.709233797501399</v>
      </c>
      <c r="I4042">
        <v>-21.1699290393952</v>
      </c>
      <c r="J4042">
        <v>-6.1619214719034296</v>
      </c>
      <c r="K4042">
        <v>27.454695264746501</v>
      </c>
      <c r="L4042">
        <v>23.1633572662784</v>
      </c>
      <c r="M4042">
        <v>32.619136335518697</v>
      </c>
      <c r="N4042">
        <v>0.59748375805224896</v>
      </c>
      <c r="O4042">
        <v>52.555301296720003</v>
      </c>
      <c r="P4042">
        <v>112.997562956945</v>
      </c>
      <c r="Q4042">
        <v>0.10301620840073999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Row],[Ticker]],[1]!Table2[[Symbol]:[Industry]],2,FALSE),"-")</f>
        <v>-</v>
      </c>
      <c r="E4043">
        <v>18.9682882</v>
      </c>
      <c r="F4043">
        <v>10.16</v>
      </c>
      <c r="G4043">
        <v>-14.4163607755969</v>
      </c>
      <c r="H4043">
        <v>8.5443566247205798</v>
      </c>
      <c r="I4043">
        <v>20.801288031740601</v>
      </c>
      <c r="J4043">
        <v>-0.29750323542691498</v>
      </c>
      <c r="K4043">
        <v>8.6446457337754392</v>
      </c>
      <c r="L4043">
        <v>7.8092881311013498</v>
      </c>
      <c r="M4043">
        <v>69.079490128915495</v>
      </c>
      <c r="N4043">
        <v>1.0436178462022401</v>
      </c>
      <c r="O4043">
        <v>5.80708661417321</v>
      </c>
      <c r="P4043">
        <v>86.422018348623794</v>
      </c>
      <c r="Q4043">
        <v>7.3868271103766994E-2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Row],[Ticker]],[1]!Table2[[Symbol]:[Industry]],2,FALSE),"-")</f>
        <v>-</v>
      </c>
      <c r="D4044" t="s">
        <v>287</v>
      </c>
      <c r="E4044">
        <v>18.857206472000001</v>
      </c>
      <c r="F4044">
        <v>28.99</v>
      </c>
      <c r="G4044">
        <v>8.9039183354556997</v>
      </c>
      <c r="H4044">
        <v>-4.0106188538429404</v>
      </c>
      <c r="I4044">
        <v>-12.4804227992731</v>
      </c>
      <c r="J4044">
        <v>-3.1175193774769698</v>
      </c>
      <c r="K4044">
        <v>28.154578290185398</v>
      </c>
      <c r="L4044">
        <v>27.517424437195501</v>
      </c>
      <c r="M4044">
        <v>52.303687059261598</v>
      </c>
      <c r="N4044">
        <v>0.87750814216296902</v>
      </c>
      <c r="O4044">
        <v>37.978613314936197</v>
      </c>
      <c r="P4044">
        <v>43.870967741935402</v>
      </c>
      <c r="Q4044">
        <v>1.3726750331928E-2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Row],[Ticker]],[1]!Table2[[Symbol]:[Industry]],2,FALSE),"-")</f>
        <v>-</v>
      </c>
      <c r="D4045" t="s">
        <v>413</v>
      </c>
      <c r="E4045">
        <v>18.853999999999999</v>
      </c>
      <c r="F4045">
        <v>34.28</v>
      </c>
      <c r="G4045">
        <v>94.281386688670295</v>
      </c>
      <c r="H4045">
        <v>-7.1481056385892803</v>
      </c>
      <c r="I4045">
        <v>40.971939809868999</v>
      </c>
      <c r="J4045">
        <v>11.5211761694593</v>
      </c>
      <c r="K4045">
        <v>27.953143311751798</v>
      </c>
      <c r="L4045">
        <v>22.6827404589046</v>
      </c>
      <c r="M4045">
        <v>74.195325568908302</v>
      </c>
      <c r="N4045">
        <v>0.79335770105648096</v>
      </c>
      <c r="O4045">
        <v>14.381563593932301</v>
      </c>
      <c r="P4045">
        <v>185.42880932556201</v>
      </c>
      <c r="Q4045">
        <v>8.9962182316414993E-2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Row],[Ticker]],[1]!Table2[[Symbol]:[Industry]],2,FALSE),"-")</f>
        <v>-</v>
      </c>
      <c r="D4046" t="s">
        <v>368</v>
      </c>
      <c r="E4046">
        <v>18.801251199999999</v>
      </c>
      <c r="F4046">
        <v>39.32</v>
      </c>
      <c r="G4046">
        <v>-3.01179414166947</v>
      </c>
      <c r="H4046">
        <v>-15.387443741101199</v>
      </c>
      <c r="I4046">
        <v>-14.0257291877999</v>
      </c>
      <c r="J4046">
        <v>-6.6412895304327302</v>
      </c>
      <c r="K4046">
        <v>41.244457997281401</v>
      </c>
      <c r="L4046">
        <v>39.532134426654501</v>
      </c>
      <c r="M4046">
        <v>24.4987779829919</v>
      </c>
      <c r="N4046">
        <v>0.83156881616939304</v>
      </c>
      <c r="O4046">
        <v>16.9888097660223</v>
      </c>
      <c r="P4046">
        <v>26.838709677419299</v>
      </c>
      <c r="Q4046">
        <v>5.6645079480672003E-2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Row],[Ticker]],[1]!Table2[[Symbol]:[Industry]],2,FALSE),"-")</f>
        <v>-</v>
      </c>
      <c r="D4047" t="s">
        <v>631</v>
      </c>
      <c r="E4047">
        <v>18.77582</v>
      </c>
      <c r="F4047">
        <v>16.66</v>
      </c>
      <c r="G4047">
        <v>118.689366096649</v>
      </c>
      <c r="H4047">
        <v>-0.58079974538298096</v>
      </c>
      <c r="I4047">
        <v>40.854692571126499</v>
      </c>
      <c r="J4047">
        <v>5.7569185332805501</v>
      </c>
      <c r="K4047">
        <v>15.0011570637683</v>
      </c>
      <c r="L4047">
        <v>12.5558900949048</v>
      </c>
      <c r="M4047">
        <v>82.328410531012096</v>
      </c>
      <c r="N4047">
        <v>1.1012516904521299</v>
      </c>
      <c r="O4047">
        <v>19.147659063625401</v>
      </c>
      <c r="Q4047">
        <v>5.0420276100533998E-2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Row],[Ticker]],[1]!Table2[[Symbol]:[Industry]],2,FALSE),"-")</f>
        <v>-</v>
      </c>
      <c r="E4048">
        <v>18.771998266999901</v>
      </c>
      <c r="F4048">
        <v>8.39</v>
      </c>
      <c r="G4048">
        <v>-42.410633903350202</v>
      </c>
      <c r="H4048">
        <v>-3.7982412198625202</v>
      </c>
      <c r="I4048">
        <v>-45.450046805665899</v>
      </c>
      <c r="J4048">
        <v>-1.21338998567709</v>
      </c>
      <c r="K4048">
        <v>8.5124519129037495</v>
      </c>
      <c r="L4048">
        <v>9.7052168905006493</v>
      </c>
      <c r="M4048">
        <v>61.771117769534399</v>
      </c>
      <c r="N4048">
        <v>0.19429635845315199</v>
      </c>
      <c r="O4048">
        <v>69.249106078664994</v>
      </c>
      <c r="P4048">
        <v>15.2472527472527</v>
      </c>
      <c r="Q4048">
        <v>4.1576265395264003E-2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Row],[Ticker]],[1]!Table2[[Symbol]:[Industry]],2,FALSE),"-")</f>
        <v>-</v>
      </c>
      <c r="E4049">
        <v>18.749300000000002</v>
      </c>
      <c r="F4049">
        <v>34.85</v>
      </c>
      <c r="G4049">
        <v>2.8591214710011199</v>
      </c>
      <c r="H4049">
        <v>-1.56848223588215</v>
      </c>
      <c r="I4049">
        <v>-20.4273853299057</v>
      </c>
      <c r="J4049">
        <v>-3.5206944895726102</v>
      </c>
      <c r="K4049">
        <v>34.621852957509901</v>
      </c>
      <c r="L4049">
        <v>33.979963466011199</v>
      </c>
      <c r="M4049">
        <v>57.152562530988902</v>
      </c>
      <c r="N4049">
        <v>0.81672761243641701</v>
      </c>
      <c r="O4049">
        <v>34.519368723098999</v>
      </c>
      <c r="P4049">
        <v>43.238799835593902</v>
      </c>
      <c r="Q4049">
        <v>1.1781778133184E-2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Row],[Ticker]],[1]!Table2[[Symbol]:[Industry]],2,FALSE),"-")</f>
        <v>-</v>
      </c>
      <c r="D4050" t="s">
        <v>379</v>
      </c>
      <c r="E4050">
        <v>18.743566271999999</v>
      </c>
      <c r="F4050">
        <v>13.11</v>
      </c>
      <c r="G4050">
        <v>-106.371470405251</v>
      </c>
      <c r="H4050">
        <v>-20.719453807382699</v>
      </c>
      <c r="I4050">
        <v>-63.232068779966198</v>
      </c>
      <c r="J4050">
        <v>-2.20226514018883</v>
      </c>
      <c r="K4050">
        <v>18.753119039890599</v>
      </c>
      <c r="L4050">
        <v>36.893543486337698</v>
      </c>
      <c r="M4050">
        <v>1.13398655730322</v>
      </c>
      <c r="N4050">
        <v>0.95993438645420404</v>
      </c>
      <c r="O4050">
        <v>401.52555301296701</v>
      </c>
      <c r="P4050">
        <v>0</v>
      </c>
      <c r="Q4050">
        <v>-7.8305558455053006E-2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Row],[Ticker]],[1]!Table2[[Symbol]:[Industry]],2,FALSE),"-")</f>
        <v>-</v>
      </c>
      <c r="D4051" t="s">
        <v>471</v>
      </c>
      <c r="E4051">
        <v>18.738321840000001</v>
      </c>
      <c r="F4051">
        <v>15.12</v>
      </c>
      <c r="G4051">
        <v>11.143911551195099</v>
      </c>
      <c r="H4051">
        <v>16.854008620058199</v>
      </c>
      <c r="I4051">
        <v>3.0025498856856898</v>
      </c>
      <c r="J4051">
        <v>2.79773485981115</v>
      </c>
      <c r="K4051">
        <v>13.094277587015901</v>
      </c>
      <c r="L4051">
        <v>12.5922687199682</v>
      </c>
      <c r="M4051">
        <v>82.748345669937194</v>
      </c>
      <c r="N4051">
        <v>2.4</v>
      </c>
      <c r="O4051">
        <v>0</v>
      </c>
      <c r="P4051">
        <v>71.818181818181799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Row],[Ticker]],[1]!Table2[[Symbol]:[Industry]],2,FALSE),"-")</f>
        <v>-</v>
      </c>
      <c r="D4052" t="s">
        <v>51</v>
      </c>
      <c r="E4052">
        <v>18.676583519999902</v>
      </c>
      <c r="F4052">
        <v>67.83</v>
      </c>
      <c r="G4052">
        <v>160.133622853406</v>
      </c>
      <c r="H4052">
        <v>1.56761243867406</v>
      </c>
      <c r="I4052">
        <v>145.03881546295099</v>
      </c>
      <c r="J4052">
        <v>2.79773485981117</v>
      </c>
      <c r="K4052">
        <v>63.252950878990198</v>
      </c>
      <c r="L4052">
        <v>45.874676413971699</v>
      </c>
      <c r="M4052">
        <v>100</v>
      </c>
      <c r="N4052">
        <v>6.2</v>
      </c>
      <c r="O4052">
        <v>0</v>
      </c>
      <c r="P4052">
        <v>186.444256756756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Row],[Ticker]],[1]!Table2[[Symbol]:[Industry]],2,FALSE),"-")</f>
        <v>-</v>
      </c>
      <c r="D4053" t="s">
        <v>124</v>
      </c>
      <c r="E4053">
        <v>18.672191999999999</v>
      </c>
      <c r="F4053">
        <v>35.200000000000003</v>
      </c>
      <c r="G4053">
        <v>-39.653814602513201</v>
      </c>
      <c r="H4053">
        <v>3.00849541418056</v>
      </c>
      <c r="I4053">
        <v>-23.417670579741301</v>
      </c>
      <c r="J4053">
        <v>-6.4199522150187596</v>
      </c>
      <c r="K4053">
        <v>33.969219324213903</v>
      </c>
      <c r="L4053">
        <v>34.649129835838799</v>
      </c>
      <c r="M4053">
        <v>55.923116770192301</v>
      </c>
      <c r="N4053">
        <v>0.44999999999999901</v>
      </c>
      <c r="O4053">
        <v>15.397727272727201</v>
      </c>
      <c r="P4053">
        <v>24.2937853107344</v>
      </c>
    </row>
    <row r="4054" spans="1:17" hidden="1" x14ac:dyDescent="0.3">
      <c r="A4054" t="s">
        <v>8270</v>
      </c>
      <c r="B4054" t="s">
        <v>8271</v>
      </c>
      <c r="C4054" t="str">
        <f>IFERROR(VLOOKUP(Table1[[#This Row],[Ticker]],[1]!Table2[[Symbol]:[Industry]],2,FALSE),"-")</f>
        <v>-</v>
      </c>
      <c r="D4054" t="s">
        <v>413</v>
      </c>
      <c r="E4054">
        <v>18.629859799999998</v>
      </c>
      <c r="F4054">
        <v>28.66</v>
      </c>
      <c r="G4054">
        <v>32.4705295315527</v>
      </c>
      <c r="H4054">
        <v>-3.4323875613259398</v>
      </c>
      <c r="I4054">
        <v>-46.199535421486303</v>
      </c>
      <c r="J4054">
        <v>-2.20226514018883</v>
      </c>
      <c r="K4054">
        <v>32.539524407569303</v>
      </c>
      <c r="L4054">
        <v>34.787147517294002</v>
      </c>
      <c r="M4054">
        <v>1.4773565718E-4</v>
      </c>
      <c r="N4054">
        <v>0</v>
      </c>
      <c r="O4054">
        <v>52.930914166085103</v>
      </c>
      <c r="P4054">
        <v>67.113702623906704</v>
      </c>
    </row>
    <row r="4055" spans="1:17" hidden="1" x14ac:dyDescent="0.3">
      <c r="A4055" t="s">
        <v>8272</v>
      </c>
      <c r="B4055" t="s">
        <v>8273</v>
      </c>
      <c r="C4055" t="str">
        <f>IFERROR(VLOOKUP(Table1[[#This Row],[Ticker]],[1]!Table2[[Symbol]:[Industry]],2,FALSE),"-")</f>
        <v>-</v>
      </c>
      <c r="D4055" t="s">
        <v>121</v>
      </c>
      <c r="E4055">
        <v>18.62</v>
      </c>
      <c r="F4055">
        <v>1.96</v>
      </c>
      <c r="G4055">
        <v>-8.9453644422723997</v>
      </c>
      <c r="H4055">
        <v>-6.89773409597941</v>
      </c>
      <c r="I4055">
        <v>-44.0881192646304</v>
      </c>
      <c r="J4055">
        <v>-1.16599571013702</v>
      </c>
      <c r="K4055">
        <v>1.9848986040879799</v>
      </c>
      <c r="L4055">
        <v>2.1135049853488899</v>
      </c>
      <c r="M4055">
        <v>53.04301381314</v>
      </c>
      <c r="N4055">
        <v>0.80911100239342704</v>
      </c>
      <c r="O4055">
        <v>53.061224489795897</v>
      </c>
      <c r="P4055">
        <v>24.050632911392398</v>
      </c>
      <c r="Q4055">
        <v>-6.3358510868939998E-3</v>
      </c>
    </row>
    <row r="4056" spans="1:17" hidden="1" x14ac:dyDescent="0.3">
      <c r="A4056" t="s">
        <v>8274</v>
      </c>
      <c r="B4056" t="s">
        <v>8275</v>
      </c>
      <c r="C4056" t="str">
        <f>IFERROR(VLOOKUP(Table1[[#This Row],[Ticker]],[1]!Table2[[Symbol]:[Industry]],2,FALSE),"-")</f>
        <v>-</v>
      </c>
      <c r="E4056">
        <v>18.611023500000002</v>
      </c>
      <c r="F4056">
        <v>7.74</v>
      </c>
      <c r="G4056">
        <v>-77.3147696175606</v>
      </c>
      <c r="H4056">
        <v>-8.4941159563876596</v>
      </c>
      <c r="I4056">
        <v>-37.187512921087198</v>
      </c>
      <c r="J4056">
        <v>-0.48268842061210498</v>
      </c>
      <c r="K4056">
        <v>8.2136277766326398</v>
      </c>
      <c r="L4056">
        <v>10.3145442218933</v>
      </c>
      <c r="M4056">
        <v>46.351485751871301</v>
      </c>
      <c r="N4056">
        <v>0.62369828314100695</v>
      </c>
      <c r="O4056">
        <v>211.57099831243301</v>
      </c>
      <c r="P4056">
        <v>3.75335120643431</v>
      </c>
    </row>
    <row r="4057" spans="1:17" hidden="1" x14ac:dyDescent="0.3">
      <c r="A4057" t="s">
        <v>8276</v>
      </c>
      <c r="B4057" t="s">
        <v>8277</v>
      </c>
      <c r="C4057" t="str">
        <f>IFERROR(VLOOKUP(Table1[[#This Row],[Ticker]],[1]!Table2[[Symbol]:[Industry]],2,FALSE),"-")</f>
        <v>-</v>
      </c>
      <c r="D4057" t="s">
        <v>54</v>
      </c>
      <c r="E4057">
        <v>18.534474400000001</v>
      </c>
      <c r="F4057">
        <v>15.8</v>
      </c>
      <c r="G4057">
        <v>-64.712193357541196</v>
      </c>
      <c r="H4057">
        <v>-17.6335709932786</v>
      </c>
      <c r="I4057">
        <v>-67.241541797405802</v>
      </c>
      <c r="J4057">
        <v>1.9780091903140899</v>
      </c>
      <c r="K4057">
        <v>17.639796045874601</v>
      </c>
      <c r="L4057">
        <v>23.0608613541709</v>
      </c>
      <c r="M4057">
        <v>37.149357111258503</v>
      </c>
      <c r="N4057">
        <v>0.55767082979383797</v>
      </c>
      <c r="O4057">
        <v>134.11392405063199</v>
      </c>
      <c r="P4057">
        <v>5.5444221776887099</v>
      </c>
      <c r="Q4057">
        <v>-5.4507727618882999E-2</v>
      </c>
    </row>
    <row r="4058" spans="1:17" hidden="1" x14ac:dyDescent="0.3">
      <c r="A4058" t="s">
        <v>8278</v>
      </c>
      <c r="B4058" t="s">
        <v>8279</v>
      </c>
      <c r="C4058" t="str">
        <f>IFERROR(VLOOKUP(Table1[[#This Row],[Ticker]],[1]!Table2[[Symbol]:[Industry]],2,FALSE),"-")</f>
        <v>-</v>
      </c>
      <c r="D4058" t="s">
        <v>1397</v>
      </c>
      <c r="E4058">
        <v>18.501069999999999</v>
      </c>
      <c r="F4058">
        <v>14</v>
      </c>
      <c r="G4058">
        <v>46.103159200097998</v>
      </c>
      <c r="H4058">
        <v>-8.5171333240378093</v>
      </c>
      <c r="I4058">
        <v>25.153757991687201</v>
      </c>
      <c r="J4058">
        <v>-5.6505410022577998</v>
      </c>
      <c r="K4058">
        <v>14.109658178273399</v>
      </c>
      <c r="L4058">
        <v>11.932295477874501</v>
      </c>
      <c r="M4058">
        <v>46.213336905175801</v>
      </c>
      <c r="N4058">
        <v>3.61666666666666</v>
      </c>
      <c r="O4058">
        <v>14.285714285714199</v>
      </c>
      <c r="P4058">
        <v>182.258064516129</v>
      </c>
    </row>
    <row r="4059" spans="1:17" hidden="1" x14ac:dyDescent="0.3">
      <c r="A4059" t="s">
        <v>8280</v>
      </c>
      <c r="B4059" t="s">
        <v>8281</v>
      </c>
      <c r="C4059" t="str">
        <f>IFERROR(VLOOKUP(Table1[[#This Row],[Ticker]],[1]!Table2[[Symbol]:[Industry]],2,FALSE),"-")</f>
        <v>-</v>
      </c>
      <c r="D4059" t="s">
        <v>276</v>
      </c>
      <c r="E4059">
        <v>18.420372</v>
      </c>
      <c r="F4059">
        <v>48.6</v>
      </c>
      <c r="G4059">
        <v>-15.275678454412599</v>
      </c>
      <c r="H4059">
        <v>-37.047436634390202</v>
      </c>
      <c r="I4059">
        <v>-33.805721748182599</v>
      </c>
      <c r="J4059">
        <v>-0.80730365778200297</v>
      </c>
      <c r="K4059">
        <v>60.487404316761598</v>
      </c>
      <c r="L4059">
        <v>57.7291388861969</v>
      </c>
      <c r="M4059">
        <v>13.90876933857</v>
      </c>
      <c r="N4059">
        <v>0.89994655899293297</v>
      </c>
      <c r="O4059">
        <v>76.358024691357997</v>
      </c>
      <c r="P4059">
        <v>22.944599038704698</v>
      </c>
      <c r="Q4059">
        <v>2.3024079329500999E-2</v>
      </c>
    </row>
    <row r="4060" spans="1:17" hidden="1" x14ac:dyDescent="0.3">
      <c r="A4060" t="s">
        <v>8282</v>
      </c>
      <c r="B4060" t="s">
        <v>5883</v>
      </c>
      <c r="C4060" t="str">
        <f>IFERROR(VLOOKUP(Table1[[#This Row],[Ticker]],[1]!Table2[[Symbol]:[Industry]],2,FALSE),"-")</f>
        <v>-</v>
      </c>
      <c r="D4060" t="s">
        <v>471</v>
      </c>
      <c r="E4060">
        <v>18.353498399999999</v>
      </c>
      <c r="F4060">
        <v>2.2799999999999998</v>
      </c>
      <c r="G4060">
        <v>-5.6757132684296199</v>
      </c>
      <c r="H4060">
        <v>15.1243134696018</v>
      </c>
      <c r="I4060">
        <v>17.711897526570901</v>
      </c>
      <c r="J4060">
        <v>-7.1609428261392498</v>
      </c>
      <c r="K4060">
        <v>2.1033840273696001</v>
      </c>
      <c r="L4060">
        <v>1.8561604710881501</v>
      </c>
      <c r="M4060">
        <v>55.442796162868603</v>
      </c>
      <c r="N4060">
        <v>1.2794917934218599</v>
      </c>
      <c r="O4060">
        <v>16.6666666666666</v>
      </c>
      <c r="P4060">
        <v>61.702127659574401</v>
      </c>
      <c r="Q4060">
        <v>7.3007835799003995E-2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Row],[Ticker]],[1]!Table2[[Symbol]:[Industry]],2,FALSE),"-")</f>
        <v>-</v>
      </c>
      <c r="E4061">
        <v>18.251636999999999</v>
      </c>
      <c r="F4061">
        <v>48.71</v>
      </c>
      <c r="G4061">
        <v>-27.1655087252513</v>
      </c>
      <c r="H4061">
        <v>-6.6885664550097301</v>
      </c>
      <c r="I4061">
        <v>-7.5554931096343099</v>
      </c>
      <c r="J4061">
        <v>-1.54920391569903</v>
      </c>
      <c r="K4061">
        <v>49.3161394635097</v>
      </c>
      <c r="L4061">
        <v>48.662950948545699</v>
      </c>
      <c r="M4061">
        <v>42.716048044004097</v>
      </c>
      <c r="N4061">
        <v>0.31064350270916402</v>
      </c>
      <c r="O4061">
        <v>41.264627386573501</v>
      </c>
      <c r="P4061">
        <v>26.519480519480499</v>
      </c>
      <c r="Q4061">
        <v>-7.7258590429200001E-4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Row],[Ticker]],[1]!Table2[[Symbol]:[Industry]],2,FALSE),"-")</f>
        <v>-</v>
      </c>
      <c r="E4062">
        <v>18.230499999999999</v>
      </c>
      <c r="F4062">
        <v>18.05</v>
      </c>
      <c r="G4062">
        <v>-13.5076506839593</v>
      </c>
      <c r="H4062">
        <v>-5.6004092415427396</v>
      </c>
      <c r="I4062">
        <v>-17.3840389845546</v>
      </c>
      <c r="J4062">
        <v>0.940592002668311</v>
      </c>
      <c r="K4062">
        <v>17.542580781629301</v>
      </c>
      <c r="L4062">
        <v>17.91739303228</v>
      </c>
      <c r="M4062">
        <v>56.456164831811599</v>
      </c>
      <c r="N4062">
        <v>0.46039043395956197</v>
      </c>
      <c r="O4062">
        <v>42.659279778393298</v>
      </c>
      <c r="P4062">
        <v>25</v>
      </c>
      <c r="Q4062">
        <v>-2.7346386835064001E-2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Row],[Ticker]],[1]!Table2[[Symbol]:[Industry]],2,FALSE),"-")</f>
        <v>-</v>
      </c>
      <c r="D4063" t="s">
        <v>287</v>
      </c>
      <c r="E4063">
        <v>18.183280499999999</v>
      </c>
      <c r="F4063">
        <v>14.55</v>
      </c>
      <c r="G4063">
        <v>-28.832199928565899</v>
      </c>
      <c r="H4063">
        <v>-10.7479091898246</v>
      </c>
      <c r="I4063">
        <v>-40.611548130761697</v>
      </c>
      <c r="J4063">
        <v>4.3348894898885597E-2</v>
      </c>
      <c r="K4063">
        <v>15.3647191921279</v>
      </c>
      <c r="L4063">
        <v>16.263487798108699</v>
      </c>
      <c r="M4063">
        <v>47.802634782593103</v>
      </c>
      <c r="N4063">
        <v>1.5588759840029001</v>
      </c>
      <c r="O4063">
        <v>67.353951890034296</v>
      </c>
      <c r="P4063">
        <v>18.4853420195439</v>
      </c>
      <c r="Q4063">
        <v>7.8603607039270995E-2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Row],[Ticker]],[1]!Table2[[Symbol]:[Industry]],2,FALSE),"-")</f>
        <v>-</v>
      </c>
      <c r="E4064">
        <v>18.175999999999998</v>
      </c>
      <c r="F4064">
        <v>0.8</v>
      </c>
      <c r="G4064">
        <v>51.467143874427499</v>
      </c>
      <c r="H4064">
        <v>26.870642741704302</v>
      </c>
      <c r="I4064">
        <v>12.137884975814201</v>
      </c>
      <c r="J4064">
        <v>14.013951076027301</v>
      </c>
      <c r="K4064">
        <v>0.73548712514034498</v>
      </c>
      <c r="L4064">
        <v>0.64166146188799</v>
      </c>
      <c r="M4064">
        <v>47.692891150219602</v>
      </c>
      <c r="N4064">
        <v>1.21356959229317</v>
      </c>
      <c r="O4064">
        <v>18.749999999999901</v>
      </c>
      <c r="P4064">
        <v>100</v>
      </c>
      <c r="Q4064">
        <v>3.5720565700007E-2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Row],[Ticker]],[1]!Table2[[Symbol]:[Industry]],2,FALSE),"-")</f>
        <v>-</v>
      </c>
      <c r="D4065" t="s">
        <v>186</v>
      </c>
      <c r="E4065">
        <v>18.125</v>
      </c>
      <c r="F4065">
        <v>290</v>
      </c>
      <c r="G4065">
        <v>32.159311451840999</v>
      </c>
      <c r="H4065">
        <v>-12.182591243907</v>
      </c>
      <c r="I4065">
        <v>30.626544547995199</v>
      </c>
      <c r="J4065">
        <v>8.6010589595341607</v>
      </c>
      <c r="K4065">
        <v>273.68634627484499</v>
      </c>
      <c r="L4065">
        <v>235.26274989731601</v>
      </c>
      <c r="M4065">
        <v>66.469058418106101</v>
      </c>
      <c r="N4065">
        <v>0.275048087871197</v>
      </c>
      <c r="O4065">
        <v>17.931034482758601</v>
      </c>
      <c r="P4065">
        <v>74.436090225563902</v>
      </c>
      <c r="Q4065">
        <v>6.7227513851188997E-2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Row],[Ticker]],[1]!Table2[[Symbol]:[Industry]],2,FALSE),"-")</f>
        <v>-</v>
      </c>
      <c r="E4066">
        <v>18.11376435</v>
      </c>
      <c r="F4066">
        <v>58.99</v>
      </c>
      <c r="G4066">
        <v>-53.627045928978603</v>
      </c>
      <c r="H4066">
        <v>10.527612438674</v>
      </c>
      <c r="I4066">
        <v>-39.938305500376202</v>
      </c>
      <c r="J4066">
        <v>9.5232250558895899</v>
      </c>
      <c r="K4066">
        <v>52.538670498330397</v>
      </c>
      <c r="M4066">
        <v>71.934590510780097</v>
      </c>
      <c r="N4066">
        <v>1.42882882882882</v>
      </c>
      <c r="O4066">
        <v>52.568231903712402</v>
      </c>
      <c r="P4066">
        <v>25.510638297872301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Row],[Ticker]],[1]!Table2[[Symbol]:[Industry]],2,FALSE),"-")</f>
        <v>-</v>
      </c>
      <c r="D4067" t="s">
        <v>732</v>
      </c>
      <c r="E4067">
        <v>18.095091273000001</v>
      </c>
      <c r="F4067">
        <v>983.31</v>
      </c>
      <c r="G4067">
        <v>29.515555025860699</v>
      </c>
      <c r="H4067">
        <v>3.8511909573520201E-2</v>
      </c>
      <c r="I4067">
        <v>5.7993704769640502</v>
      </c>
      <c r="J4067">
        <v>1.8190114555558401</v>
      </c>
      <c r="K4067">
        <v>933.91706579640902</v>
      </c>
      <c r="L4067">
        <v>832.06997056069497</v>
      </c>
      <c r="M4067">
        <v>55.6599041266266</v>
      </c>
      <c r="N4067">
        <v>0.75934336981408002</v>
      </c>
      <c r="O4067">
        <v>6.25845359042418</v>
      </c>
      <c r="P4067">
        <v>61.098004521773298</v>
      </c>
      <c r="Q4067">
        <v>1.8114824755041999E-2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Row],[Ticker]],[1]!Table2[[Symbol]:[Industry]],2,FALSE),"-")</f>
        <v>-</v>
      </c>
      <c r="D4068" t="s">
        <v>60</v>
      </c>
      <c r="E4068">
        <v>18.05198214</v>
      </c>
      <c r="F4068">
        <v>44.9</v>
      </c>
      <c r="G4068">
        <v>-60.523088115804399</v>
      </c>
      <c r="H4068">
        <v>-5.64168988690734</v>
      </c>
      <c r="I4068">
        <v>-25.935350919203799</v>
      </c>
      <c r="J4068">
        <v>-5.9780088472826698</v>
      </c>
      <c r="K4068">
        <v>43.329056478098302</v>
      </c>
      <c r="M4068">
        <v>63.506970778654903</v>
      </c>
      <c r="N4068">
        <v>1.024</v>
      </c>
      <c r="O4068">
        <v>84.632516703786195</v>
      </c>
      <c r="P4068">
        <v>35.649546827794502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Row],[Ticker]],[1]!Table2[[Symbol]:[Industry]],2,FALSE),"-")</f>
        <v>-</v>
      </c>
      <c r="D4069" t="s">
        <v>231</v>
      </c>
      <c r="E4069">
        <v>18.0075</v>
      </c>
      <c r="F4069">
        <v>73.5</v>
      </c>
      <c r="G4069">
        <v>56.981136670215797</v>
      </c>
      <c r="H4069">
        <v>-8.2804888271487194</v>
      </c>
      <c r="I4069">
        <v>-28.273803845768501</v>
      </c>
      <c r="J4069">
        <v>2.2005126375889401</v>
      </c>
      <c r="K4069">
        <v>78.603524531487494</v>
      </c>
      <c r="L4069">
        <v>72.637488124306103</v>
      </c>
      <c r="M4069">
        <v>40.612748980300303</v>
      </c>
      <c r="N4069">
        <v>0.29790078134393699</v>
      </c>
      <c r="O4069">
        <v>33.3333333333333</v>
      </c>
      <c r="P4069">
        <v>83.291770573565998</v>
      </c>
      <c r="Q4069">
        <v>5.5630117854505001E-2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Row],[Ticker]],[1]!Table2[[Symbol]:[Industry]],2,FALSE),"-")</f>
        <v>-</v>
      </c>
      <c r="D4070" t="s">
        <v>608</v>
      </c>
      <c r="E4070">
        <v>17.937485280000001</v>
      </c>
      <c r="F4070">
        <v>4.84</v>
      </c>
      <c r="G4070">
        <v>5.5694750884753601</v>
      </c>
      <c r="H4070">
        <v>-10.2951326593651</v>
      </c>
      <c r="I4070">
        <v>-24.209537888462499</v>
      </c>
      <c r="J4070">
        <v>3.1192426203433201</v>
      </c>
      <c r="K4070">
        <v>4.8142413731458804</v>
      </c>
      <c r="L4070">
        <v>4.7593085084908502</v>
      </c>
      <c r="M4070">
        <v>54.575056109760602</v>
      </c>
      <c r="N4070">
        <v>0.57901868654710598</v>
      </c>
      <c r="O4070">
        <v>41.528925619834702</v>
      </c>
      <c r="P4070">
        <v>57.142857142857103</v>
      </c>
      <c r="Q4070">
        <v>-3.7159759948498003E-2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Row],[Ticker]],[1]!Table2[[Symbol]:[Industry]],2,FALSE),"-")</f>
        <v>-</v>
      </c>
      <c r="D4071" t="s">
        <v>95</v>
      </c>
      <c r="E4071">
        <v>17.896788000000001</v>
      </c>
      <c r="F4071">
        <v>6.07</v>
      </c>
      <c r="G4071">
        <v>10.0938604786722</v>
      </c>
      <c r="H4071">
        <v>1.6023346608962701</v>
      </c>
      <c r="I4071">
        <v>-22.876545038615699</v>
      </c>
      <c r="J4071">
        <v>3.93808573700414</v>
      </c>
      <c r="K4071">
        <v>5.9607176685475398</v>
      </c>
      <c r="L4071">
        <v>6.0191054680285099</v>
      </c>
      <c r="M4071">
        <v>52.745346514358602</v>
      </c>
      <c r="N4071">
        <v>1.2087039850309</v>
      </c>
      <c r="O4071">
        <v>44.9752883031301</v>
      </c>
      <c r="P4071">
        <v>37.954545454545404</v>
      </c>
      <c r="Q4071">
        <v>2.4955108136315001E-2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Row],[Ticker]],[1]!Table2[[Symbol]:[Industry]],2,FALSE),"-")</f>
        <v>-</v>
      </c>
      <c r="E4072">
        <v>17.877352500000001</v>
      </c>
      <c r="F4072">
        <v>35.630000000000003</v>
      </c>
      <c r="G4072">
        <v>115.085030053289</v>
      </c>
      <c r="H4072">
        <v>8.0227207978071906</v>
      </c>
      <c r="I4072">
        <v>36.448874764510997</v>
      </c>
      <c r="J4072">
        <v>6.1661875991248296</v>
      </c>
      <c r="K4072">
        <v>33.7399095448705</v>
      </c>
      <c r="L4072">
        <v>27.076892816481301</v>
      </c>
      <c r="M4072">
        <v>43.385868875337401</v>
      </c>
      <c r="N4072">
        <v>0.57397701578627502</v>
      </c>
      <c r="O4072">
        <v>29.6098793151838</v>
      </c>
      <c r="P4072">
        <v>159.88329686360299</v>
      </c>
      <c r="Q4072">
        <v>9.2095271952058994E-2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Row],[Ticker]],[1]!Table2[[Symbol]:[Industry]],2,FALSE),"-")</f>
        <v>-</v>
      </c>
      <c r="D4073" t="s">
        <v>400</v>
      </c>
      <c r="E4073">
        <v>17.869944959999899</v>
      </c>
      <c r="F4073">
        <v>10.08</v>
      </c>
      <c r="G4073">
        <v>81.953828906567097</v>
      </c>
      <c r="H4073">
        <v>-10.678764372920099</v>
      </c>
      <c r="I4073">
        <v>-58.375653773018598</v>
      </c>
      <c r="J4073">
        <v>-7.9922553266461396</v>
      </c>
      <c r="K4073">
        <v>9.9805500865857404</v>
      </c>
      <c r="L4073">
        <v>9.6467906780939607</v>
      </c>
      <c r="M4073">
        <v>52.345009624119101</v>
      </c>
      <c r="N4073">
        <v>0.61560527017637601</v>
      </c>
      <c r="O4073">
        <v>84.226190476190396</v>
      </c>
      <c r="P4073">
        <v>130.66361556064001</v>
      </c>
      <c r="Q4073">
        <v>5.4224694407354002E-2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Row],[Ticker]],[1]!Table2[[Symbol]:[Industry]],2,FALSE),"-")</f>
        <v>-</v>
      </c>
      <c r="D4074" t="s">
        <v>60</v>
      </c>
      <c r="E4074">
        <v>17.815879872</v>
      </c>
      <c r="F4074">
        <v>21.91</v>
      </c>
      <c r="G4074">
        <v>-16.210131390787399</v>
      </c>
      <c r="H4074">
        <v>8.8799247509863708</v>
      </c>
      <c r="I4074">
        <v>-14.5716424659786</v>
      </c>
      <c r="J4074">
        <v>16.9060151145882</v>
      </c>
      <c r="K4074">
        <v>19.702453410000299</v>
      </c>
      <c r="L4074">
        <v>19.864439510428401</v>
      </c>
      <c r="M4074">
        <v>65.854667956904606</v>
      </c>
      <c r="N4074">
        <v>3.6567520653337802</v>
      </c>
      <c r="O4074">
        <v>20.2647193062528</v>
      </c>
      <c r="P4074">
        <v>35.246913580246897</v>
      </c>
      <c r="Q4074">
        <v>-5.4558030831059999E-2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Row],[Ticker]],[1]!Table2[[Symbol]:[Industry]],2,FALSE),"-")</f>
        <v>-</v>
      </c>
      <c r="D4075" t="s">
        <v>513</v>
      </c>
      <c r="E4075">
        <v>17.7872734</v>
      </c>
      <c r="F4075">
        <v>18.190000000000001</v>
      </c>
      <c r="G4075">
        <v>12.4384126260166</v>
      </c>
      <c r="H4075">
        <v>-3.4323875613259398</v>
      </c>
      <c r="I4075">
        <v>-9.8837492212382791</v>
      </c>
      <c r="J4075">
        <v>-2.20226514018883</v>
      </c>
      <c r="K4075">
        <v>18.155671527316599</v>
      </c>
      <c r="L4075">
        <v>16.969866092040998</v>
      </c>
      <c r="M4075">
        <v>100</v>
      </c>
      <c r="O4075">
        <v>0</v>
      </c>
      <c r="P4075">
        <v>38.7490465293669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Row],[Ticker]],[1]!Table2[[Symbol]:[Industry]],2,FALSE),"-")</f>
        <v>-</v>
      </c>
      <c r="D4076" t="s">
        <v>413</v>
      </c>
      <c r="E4076">
        <v>17.751167847000001</v>
      </c>
      <c r="F4076">
        <v>13.79</v>
      </c>
      <c r="G4076">
        <v>333.35603276331602</v>
      </c>
      <c r="H4076">
        <v>-22.620579443244701</v>
      </c>
      <c r="I4076">
        <v>155.545914854432</v>
      </c>
      <c r="J4076">
        <v>-6.49942464492299</v>
      </c>
      <c r="K4076">
        <v>12.364351262112001</v>
      </c>
      <c r="L4076">
        <v>7.8487304788236498</v>
      </c>
      <c r="M4076">
        <v>44.806852888434101</v>
      </c>
      <c r="N4076">
        <v>0.94162232192620898</v>
      </c>
      <c r="O4076">
        <v>27.483683828861398</v>
      </c>
      <c r="P4076">
        <v>383.85964912280599</v>
      </c>
      <c r="Q4076">
        <v>7.9959910843921997E-2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Row],[Ticker]],[1]!Table2[[Symbol]:[Industry]],2,FALSE),"-")</f>
        <v>-</v>
      </c>
      <c r="D4077" t="s">
        <v>413</v>
      </c>
      <c r="E4077">
        <v>17.75</v>
      </c>
      <c r="F4077">
        <v>35.5</v>
      </c>
      <c r="G4077">
        <v>46.860097803966802</v>
      </c>
      <c r="H4077">
        <v>-3.8038161327545201</v>
      </c>
      <c r="I4077">
        <v>27.153757991687201</v>
      </c>
      <c r="J4077">
        <v>-6.1681147683904403</v>
      </c>
      <c r="K4077">
        <v>33.624910175773998</v>
      </c>
      <c r="L4077">
        <v>28.937886787619099</v>
      </c>
      <c r="M4077">
        <v>56.883472406722298</v>
      </c>
      <c r="N4077">
        <v>1.2373480596656501</v>
      </c>
      <c r="O4077">
        <v>6.8169014084506996</v>
      </c>
      <c r="P4077">
        <v>96.675900277008296</v>
      </c>
      <c r="Q4077">
        <v>0.113769855790083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Row],[Ticker]],[1]!Table2[[Symbol]:[Industry]],2,FALSE),"-")</f>
        <v>-</v>
      </c>
      <c r="D4078" t="s">
        <v>393</v>
      </c>
      <c r="E4078">
        <v>17.742634200000001</v>
      </c>
      <c r="F4078">
        <v>35.54</v>
      </c>
      <c r="G4078">
        <v>12.085004725933199</v>
      </c>
      <c r="H4078">
        <v>-7.1604001630586804</v>
      </c>
      <c r="I4078">
        <v>-45.742605998201903</v>
      </c>
      <c r="J4078">
        <v>8.5043088541987694E-2</v>
      </c>
      <c r="K4078">
        <v>38.376078656566598</v>
      </c>
      <c r="L4078">
        <v>38.857084942448999</v>
      </c>
      <c r="M4078">
        <v>38.436875537703401</v>
      </c>
      <c r="N4078">
        <v>1.66551725491684</v>
      </c>
      <c r="O4078">
        <v>64.321890827236899</v>
      </c>
      <c r="P4078">
        <v>44.942903752039101</v>
      </c>
      <c r="Q4078">
        <v>6.8356712487564003E-2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Row],[Ticker]],[1]!Table2[[Symbol]:[Industry]],2,FALSE),"-")</f>
        <v>-</v>
      </c>
      <c r="E4079">
        <v>17.7137064</v>
      </c>
      <c r="F4079">
        <v>39.799999999999997</v>
      </c>
      <c r="G4079">
        <v>1178.6073988835301</v>
      </c>
      <c r="H4079">
        <v>1.5946394657010701</v>
      </c>
      <c r="I4079">
        <v>6.9407836954816204</v>
      </c>
      <c r="J4079">
        <v>4.5559766180529202</v>
      </c>
      <c r="K4079">
        <v>36.881660507913899</v>
      </c>
      <c r="L4079">
        <v>30.2276988943912</v>
      </c>
      <c r="M4079">
        <v>81.970681359652403</v>
      </c>
      <c r="N4079">
        <v>1.1029306700169299</v>
      </c>
      <c r="O4079">
        <v>73.5929648241206</v>
      </c>
      <c r="P4079">
        <v>1204.9180327868801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Row],[Ticker]],[1]!Table2[[Symbol]:[Industry]],2,FALSE),"-")</f>
        <v>-</v>
      </c>
      <c r="D4080" t="s">
        <v>513</v>
      </c>
      <c r="E4080">
        <v>17.66628</v>
      </c>
      <c r="F4080">
        <v>0.93</v>
      </c>
      <c r="G4080">
        <v>-74.355326640780405</v>
      </c>
      <c r="H4080">
        <v>-9.4323875613259496</v>
      </c>
      <c r="I4080">
        <v>-31.0624582245289</v>
      </c>
      <c r="J4080">
        <v>-5.2950486453434698</v>
      </c>
      <c r="K4080">
        <v>0.96802771858118997</v>
      </c>
      <c r="L4080">
        <v>1.1289409925473299</v>
      </c>
      <c r="M4080">
        <v>35.098552079557102</v>
      </c>
      <c r="N4080">
        <v>0.69200655274719003</v>
      </c>
      <c r="O4080">
        <v>222.58064516128999</v>
      </c>
      <c r="P4080">
        <v>24</v>
      </c>
      <c r="Q4080">
        <v>-1.4930280344025999E-2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Row],[Ticker]],[1]!Table2[[Symbol]:[Industry]],2,FALSE),"-")</f>
        <v>-</v>
      </c>
      <c r="D4081" t="s">
        <v>368</v>
      </c>
      <c r="E4081">
        <v>17.653668318000001</v>
      </c>
      <c r="F4081">
        <v>33.54</v>
      </c>
      <c r="G4081">
        <v>-13.9488248581241</v>
      </c>
      <c r="H4081">
        <v>-18.088876110944199</v>
      </c>
      <c r="I4081">
        <v>-12.7768567374667</v>
      </c>
      <c r="J4081">
        <v>-4.1894071623980604</v>
      </c>
      <c r="K4081">
        <v>36.844983061052901</v>
      </c>
      <c r="L4081">
        <v>37.954529926135201</v>
      </c>
      <c r="M4081">
        <v>16.595039867990199</v>
      </c>
      <c r="N4081">
        <v>0.32128159532579698</v>
      </c>
      <c r="O4081">
        <v>57.334525939177098</v>
      </c>
      <c r="P4081">
        <v>34.159999999999897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Row],[Ticker]],[1]!Table2[[Symbol]:[Industry]],2,FALSE),"-")</f>
        <v>-</v>
      </c>
      <c r="D4082" t="s">
        <v>198</v>
      </c>
      <c r="E4082">
        <v>17.63775</v>
      </c>
      <c r="F4082">
        <v>4.05</v>
      </c>
      <c r="G4082">
        <v>13.344538510442799</v>
      </c>
      <c r="I4082">
        <v>-18.417670579741301</v>
      </c>
      <c r="K4082">
        <v>4.4249445457001002</v>
      </c>
      <c r="L4082">
        <v>4.0278917604158799</v>
      </c>
      <c r="M4082">
        <v>29.723467083117001</v>
      </c>
      <c r="N4082">
        <v>2.4197581830577999</v>
      </c>
      <c r="O4082">
        <v>33.3333333333333</v>
      </c>
      <c r="P4082">
        <v>49.999999999999901</v>
      </c>
      <c r="Q4082">
        <v>-2.0192540060606001E-2</v>
      </c>
    </row>
    <row r="4083" spans="1:17" hidden="1" x14ac:dyDescent="0.3">
      <c r="A4083" t="s">
        <v>8327</v>
      </c>
      <c r="B4083" t="s">
        <v>3534</v>
      </c>
      <c r="C4083" t="str">
        <f>IFERROR(VLOOKUP(Table1[[#This Row],[Ticker]],[1]!Table2[[Symbol]:[Industry]],2,FALSE),"-")</f>
        <v>-</v>
      </c>
      <c r="D4083" t="s">
        <v>258</v>
      </c>
      <c r="E4083">
        <v>17.624295</v>
      </c>
      <c r="F4083">
        <v>7.05</v>
      </c>
      <c r="G4083">
        <v>19.0501908389177</v>
      </c>
      <c r="H4083">
        <v>-18.066533902789299</v>
      </c>
      <c r="I4083">
        <v>-40.243067405138099</v>
      </c>
      <c r="J4083">
        <v>-3.6107158444141798</v>
      </c>
      <c r="K4083">
        <v>7.7117520340736503</v>
      </c>
      <c r="L4083">
        <v>7.7713324955345104</v>
      </c>
      <c r="M4083">
        <v>51.103705483027703</v>
      </c>
      <c r="N4083">
        <v>0.65077045141353795</v>
      </c>
      <c r="O4083">
        <v>77.304964539007102</v>
      </c>
      <c r="P4083">
        <v>51.612903225806399</v>
      </c>
      <c r="Q4083">
        <v>3.6204148756703997E-2</v>
      </c>
    </row>
    <row r="4084" spans="1:17" hidden="1" x14ac:dyDescent="0.3">
      <c r="A4084" t="s">
        <v>8328</v>
      </c>
      <c r="B4084" t="s">
        <v>8329</v>
      </c>
      <c r="C4084" t="str">
        <f>IFERROR(VLOOKUP(Table1[[#This Row],[Ticker]],[1]!Table2[[Symbol]:[Industry]],2,FALSE),"-")</f>
        <v>-</v>
      </c>
      <c r="D4084" t="s">
        <v>303</v>
      </c>
      <c r="E4084">
        <v>17.601840461999998</v>
      </c>
      <c r="F4084">
        <v>44.34</v>
      </c>
      <c r="G4084">
        <v>-27.689637462069101</v>
      </c>
      <c r="H4084">
        <v>1.9884398281177</v>
      </c>
      <c r="I4084">
        <v>-16.312908674979301</v>
      </c>
      <c r="J4084">
        <v>-3.6251197422341699</v>
      </c>
      <c r="K4084">
        <v>43.132228312699901</v>
      </c>
      <c r="L4084">
        <v>43.597230386247098</v>
      </c>
      <c r="M4084">
        <v>57.1670075838149</v>
      </c>
      <c r="N4084">
        <v>0.421152306655318</v>
      </c>
      <c r="O4084">
        <v>62.404149751916897</v>
      </c>
      <c r="P4084">
        <v>49.443882709807802</v>
      </c>
      <c r="Q4084">
        <v>4.5861561279077E-2</v>
      </c>
    </row>
    <row r="4085" spans="1:17" hidden="1" x14ac:dyDescent="0.3">
      <c r="A4085" t="s">
        <v>8330</v>
      </c>
      <c r="B4085" t="s">
        <v>8331</v>
      </c>
      <c r="C4085" t="str">
        <f>IFERROR(VLOOKUP(Table1[[#This Row],[Ticker]],[1]!Table2[[Symbol]:[Industry]],2,FALSE),"-")</f>
        <v>-</v>
      </c>
      <c r="E4085">
        <v>17.600000000000001</v>
      </c>
      <c r="F4085">
        <v>17.600000000000001</v>
      </c>
      <c r="G4085">
        <v>-58.5140237338587</v>
      </c>
      <c r="H4085">
        <v>-2.6844013703017602</v>
      </c>
      <c r="I4085">
        <v>-41.5129086749794</v>
      </c>
      <c r="J4085">
        <v>-9.5567624946861702</v>
      </c>
      <c r="K4085">
        <v>18.424405634841801</v>
      </c>
      <c r="L4085">
        <v>20.786665211805801</v>
      </c>
      <c r="M4085">
        <v>50.452948948551096</v>
      </c>
      <c r="N4085">
        <v>2.3142744141176701</v>
      </c>
      <c r="O4085">
        <v>61.363636363636303</v>
      </c>
      <c r="P4085">
        <v>11.6751269035533</v>
      </c>
      <c r="Q4085">
        <v>6.0665060627170003E-2</v>
      </c>
    </row>
    <row r="4086" spans="1:17" hidden="1" x14ac:dyDescent="0.3">
      <c r="A4086" t="s">
        <v>8332</v>
      </c>
      <c r="B4086" t="s">
        <v>8333</v>
      </c>
      <c r="C4086" t="str">
        <f>IFERROR(VLOOKUP(Table1[[#This Row],[Ticker]],[1]!Table2[[Symbol]:[Industry]],2,FALSE),"-")</f>
        <v>-</v>
      </c>
      <c r="E4086">
        <v>17.58042</v>
      </c>
      <c r="F4086">
        <v>39</v>
      </c>
      <c r="G4086">
        <v>28.1448116412042</v>
      </c>
      <c r="H4086">
        <v>37.391444729957598</v>
      </c>
      <c r="I4086">
        <v>-11.4528167697125</v>
      </c>
      <c r="J4086">
        <v>19.237633369167298</v>
      </c>
      <c r="K4086">
        <v>31.5578009448156</v>
      </c>
      <c r="L4086">
        <v>31.788960737672401</v>
      </c>
      <c r="M4086">
        <v>85.496208596597498</v>
      </c>
      <c r="N4086">
        <v>1.6175497046924601</v>
      </c>
      <c r="O4086">
        <v>31.205128205128201</v>
      </c>
      <c r="P4086">
        <v>85.2731591448931</v>
      </c>
      <c r="Q4086">
        <v>9.5349012933250002E-2</v>
      </c>
    </row>
    <row r="4087" spans="1:17" hidden="1" x14ac:dyDescent="0.3">
      <c r="A4087" t="s">
        <v>8334</v>
      </c>
      <c r="B4087" t="s">
        <v>8335</v>
      </c>
      <c r="C4087" t="str">
        <f>IFERROR(VLOOKUP(Table1[[#This Row],[Ticker]],[1]!Table2[[Symbol]:[Industry]],2,FALSE),"-")</f>
        <v>-</v>
      </c>
      <c r="E4087">
        <v>17.561215000000001</v>
      </c>
      <c r="F4087">
        <v>87.85</v>
      </c>
      <c r="G4087">
        <v>11.105289763159901</v>
      </c>
      <c r="H4087">
        <v>40.849091608591301</v>
      </c>
      <c r="I4087">
        <v>151.36587920380799</v>
      </c>
      <c r="J4087">
        <v>19.324873774254499</v>
      </c>
      <c r="K4087">
        <v>65.631574411697201</v>
      </c>
      <c r="L4087">
        <v>57.424029495544303</v>
      </c>
      <c r="M4087">
        <v>73.033767703765307</v>
      </c>
      <c r="N4087">
        <v>0.82719669816443997</v>
      </c>
      <c r="O4087">
        <v>10.5179282868526</v>
      </c>
      <c r="P4087">
        <v>196.590141796083</v>
      </c>
    </row>
    <row r="4088" spans="1:17" hidden="1" x14ac:dyDescent="0.3">
      <c r="A4088" t="s">
        <v>8336</v>
      </c>
      <c r="B4088" t="s">
        <v>8337</v>
      </c>
      <c r="C4088" t="str">
        <f>IFERROR(VLOOKUP(Table1[[#This Row],[Ticker]],[1]!Table2[[Symbol]:[Industry]],2,FALSE),"-")</f>
        <v>-</v>
      </c>
      <c r="D4088" t="s">
        <v>263</v>
      </c>
      <c r="E4088">
        <v>17.511900808</v>
      </c>
      <c r="F4088">
        <v>30.37</v>
      </c>
      <c r="G4088">
        <v>290.85969576697897</v>
      </c>
      <c r="H4088">
        <v>138.68143357688501</v>
      </c>
      <c r="I4088">
        <v>198.89342741317401</v>
      </c>
      <c r="J4088">
        <v>9.1664708358769893</v>
      </c>
      <c r="K4088">
        <v>18.019694286035801</v>
      </c>
      <c r="L4088">
        <v>12.9861991141624</v>
      </c>
      <c r="M4088">
        <v>99.304139967630803</v>
      </c>
      <c r="N4088">
        <v>3.2313869106180499</v>
      </c>
      <c r="O4088">
        <v>0</v>
      </c>
      <c r="P4088">
        <v>346.61764705882302</v>
      </c>
      <c r="Q4088">
        <v>8.9317825095385994E-2</v>
      </c>
    </row>
    <row r="4089" spans="1:17" hidden="1" x14ac:dyDescent="0.3">
      <c r="A4089" t="s">
        <v>8338</v>
      </c>
      <c r="B4089" t="s">
        <v>8339</v>
      </c>
      <c r="C4089" t="str">
        <f>IFERROR(VLOOKUP(Table1[[#This Row],[Ticker]],[1]!Table2[[Symbol]:[Industry]],2,FALSE),"-")</f>
        <v>-</v>
      </c>
      <c r="D4089" t="s">
        <v>400</v>
      </c>
      <c r="E4089">
        <v>17.358678000000001</v>
      </c>
      <c r="F4089">
        <v>15.63</v>
      </c>
      <c r="G4089">
        <v>-28.9274563332567</v>
      </c>
      <c r="H4089">
        <v>-6.2101653391037104</v>
      </c>
      <c r="I4089">
        <v>-49.311650813344102</v>
      </c>
      <c r="J4089">
        <v>-3.0209049386775</v>
      </c>
      <c r="K4089">
        <v>15.768485722421101</v>
      </c>
      <c r="L4089">
        <v>17.248898124549001</v>
      </c>
      <c r="M4089">
        <v>50.378314972830701</v>
      </c>
      <c r="N4089">
        <v>0.54513931783038105</v>
      </c>
      <c r="O4089">
        <v>120.089571337172</v>
      </c>
      <c r="P4089">
        <v>15.7777777777777</v>
      </c>
      <c r="Q4089">
        <v>-1.080601414692E-3</v>
      </c>
    </row>
    <row r="4090" spans="1:17" hidden="1" x14ac:dyDescent="0.3">
      <c r="A4090" t="s">
        <v>8340</v>
      </c>
      <c r="B4090" t="s">
        <v>8341</v>
      </c>
      <c r="C4090" t="str">
        <f>IFERROR(VLOOKUP(Table1[[#This Row],[Ticker]],[1]!Table2[[Symbol]:[Industry]],2,FALSE),"-")</f>
        <v>-</v>
      </c>
      <c r="E4090">
        <v>17.347391687999998</v>
      </c>
      <c r="F4090">
        <v>32.56</v>
      </c>
      <c r="G4090">
        <v>108.61000101728401</v>
      </c>
      <c r="H4090">
        <v>1.5948298578222899</v>
      </c>
      <c r="I4090">
        <v>25.984207818676801</v>
      </c>
      <c r="J4090">
        <v>-1.24812540488568</v>
      </c>
      <c r="K4090">
        <v>29.533368260546499</v>
      </c>
      <c r="L4090">
        <v>23.730658656555999</v>
      </c>
      <c r="M4090">
        <v>56.469349415126899</v>
      </c>
      <c r="N4090">
        <v>0.36260828810304901</v>
      </c>
      <c r="O4090">
        <v>20.393120393120402</v>
      </c>
      <c r="P4090">
        <v>174.767932489451</v>
      </c>
      <c r="Q4090">
        <v>6.6002591731787005E-2</v>
      </c>
    </row>
    <row r="4091" spans="1:17" hidden="1" x14ac:dyDescent="0.3">
      <c r="A4091" t="s">
        <v>8342</v>
      </c>
      <c r="B4091" t="s">
        <v>8343</v>
      </c>
      <c r="C4091" t="str">
        <f>IFERROR(VLOOKUP(Table1[[#This Row],[Ticker]],[1]!Table2[[Symbol]:[Industry]],2,FALSE),"-")</f>
        <v>-</v>
      </c>
      <c r="D4091" t="s">
        <v>133</v>
      </c>
      <c r="E4091">
        <v>17.322439156000002</v>
      </c>
      <c r="F4091">
        <v>43.67</v>
      </c>
      <c r="G4091">
        <v>388.66578119098898</v>
      </c>
      <c r="H4091">
        <v>187.66210598048201</v>
      </c>
      <c r="I4091">
        <v>400.13017308602599</v>
      </c>
      <c r="J4091">
        <v>5.9836873610744297</v>
      </c>
      <c r="M4091">
        <v>100</v>
      </c>
      <c r="O4091">
        <v>0</v>
      </c>
      <c r="P4091">
        <v>414.97641509433902</v>
      </c>
    </row>
    <row r="4092" spans="1:17" hidden="1" x14ac:dyDescent="0.3">
      <c r="A4092" t="s">
        <v>8344</v>
      </c>
      <c r="B4092" t="s">
        <v>8345</v>
      </c>
      <c r="C4092" t="str">
        <f>IFERROR(VLOOKUP(Table1[[#This Row],[Ticker]],[1]!Table2[[Symbol]:[Industry]],2,FALSE),"-")</f>
        <v>-</v>
      </c>
      <c r="D4092" t="s">
        <v>924</v>
      </c>
      <c r="E4092">
        <v>17.311086939999999</v>
      </c>
      <c r="F4092">
        <v>28.55</v>
      </c>
      <c r="G4092">
        <v>-13.9742594487687</v>
      </c>
      <c r="H4092">
        <v>9.6609021277084199</v>
      </c>
      <c r="I4092">
        <v>-25.431898131081201</v>
      </c>
      <c r="J4092">
        <v>-9.7607935682824696</v>
      </c>
      <c r="K4092">
        <v>25.0003832340409</v>
      </c>
      <c r="L4092">
        <v>25.8176138017228</v>
      </c>
      <c r="M4092">
        <v>65.6041772404337</v>
      </c>
      <c r="N4092">
        <v>2.2480627720915898</v>
      </c>
      <c r="O4092">
        <v>37.302977232924697</v>
      </c>
      <c r="P4092">
        <v>49.790136411332597</v>
      </c>
      <c r="Q4092">
        <v>0.11242564328542</v>
      </c>
    </row>
    <row r="4093" spans="1:17" hidden="1" x14ac:dyDescent="0.3">
      <c r="A4093" t="s">
        <v>8346</v>
      </c>
      <c r="B4093" t="s">
        <v>8347</v>
      </c>
      <c r="C4093" t="str">
        <f>IFERROR(VLOOKUP(Table1[[#This Row],[Ticker]],[1]!Table2[[Symbol]:[Industry]],2,FALSE),"-")</f>
        <v>-</v>
      </c>
      <c r="D4093" t="s">
        <v>118</v>
      </c>
      <c r="E4093">
        <v>17.292000000000002</v>
      </c>
      <c r="F4093">
        <v>19.649999999999999</v>
      </c>
      <c r="G4093">
        <v>-7.2197248124411697</v>
      </c>
      <c r="H4093">
        <v>-11.6649457008608</v>
      </c>
      <c r="I4093">
        <v>-50.293022560218098</v>
      </c>
      <c r="J4093">
        <v>0.23802561785892501</v>
      </c>
      <c r="K4093">
        <v>20.562496798669599</v>
      </c>
      <c r="L4093">
        <v>22.09145001157</v>
      </c>
      <c r="M4093">
        <v>57.587439582562297</v>
      </c>
      <c r="N4093">
        <v>0.13777449792766</v>
      </c>
      <c r="O4093">
        <v>87.684478371501299</v>
      </c>
      <c r="P4093">
        <v>23.584905660377299</v>
      </c>
      <c r="Q4093">
        <v>2.2757053241704999E-2</v>
      </c>
    </row>
    <row r="4094" spans="1:17" hidden="1" x14ac:dyDescent="0.3">
      <c r="A4094" t="s">
        <v>8348</v>
      </c>
      <c r="B4094" t="s">
        <v>8349</v>
      </c>
      <c r="C4094" t="str">
        <f>IFERROR(VLOOKUP(Table1[[#This Row],[Ticker]],[1]!Table2[[Symbol]:[Industry]],2,FALSE),"-")</f>
        <v>-</v>
      </c>
      <c r="D4094" t="s">
        <v>54</v>
      </c>
      <c r="E4094">
        <v>17.279041612</v>
      </c>
      <c r="F4094">
        <v>12.01</v>
      </c>
      <c r="G4094">
        <v>59.890916484246603</v>
      </c>
      <c r="H4094">
        <v>-0.63340537303077904</v>
      </c>
      <c r="I4094">
        <v>-28.381159214936201</v>
      </c>
      <c r="J4094">
        <v>1.3874784495547501</v>
      </c>
      <c r="K4094">
        <v>11.5088871548989</v>
      </c>
      <c r="L4094">
        <v>10.42657046958</v>
      </c>
      <c r="M4094">
        <v>57.4340760202575</v>
      </c>
      <c r="N4094">
        <v>0.684369206385958</v>
      </c>
      <c r="O4094">
        <v>43.130724396336397</v>
      </c>
      <c r="P4094">
        <v>117.17902350813701</v>
      </c>
      <c r="Q4094">
        <v>8.8802117915922005E-2</v>
      </c>
    </row>
    <row r="4095" spans="1:17" hidden="1" x14ac:dyDescent="0.3">
      <c r="A4095" t="s">
        <v>8350</v>
      </c>
      <c r="B4095" t="s">
        <v>8351</v>
      </c>
      <c r="C4095" t="str">
        <f>IFERROR(VLOOKUP(Table1[[#This Row],[Ticker]],[1]!Table2[[Symbol]:[Industry]],2,FALSE),"-")</f>
        <v>-</v>
      </c>
      <c r="D4095" t="s">
        <v>60</v>
      </c>
      <c r="E4095">
        <v>17.268430500000001</v>
      </c>
      <c r="F4095">
        <v>68.55</v>
      </c>
      <c r="G4095">
        <v>56.003195883883699</v>
      </c>
      <c r="H4095">
        <v>55.8556087873732</v>
      </c>
      <c r="I4095">
        <v>61.874562322700399</v>
      </c>
      <c r="J4095">
        <v>4.85294958373753</v>
      </c>
      <c r="K4095">
        <v>57.380402457909099</v>
      </c>
      <c r="L4095">
        <v>46.2769024415418</v>
      </c>
      <c r="M4095">
        <v>56.372428914670103</v>
      </c>
      <c r="N4095">
        <v>0.45510664537665302</v>
      </c>
      <c r="O4095">
        <v>23.121808898614098</v>
      </c>
      <c r="P4095">
        <v>94.744318181818102</v>
      </c>
      <c r="Q4095">
        <v>8.7399462814632997E-2</v>
      </c>
    </row>
    <row r="4096" spans="1:17" hidden="1" x14ac:dyDescent="0.3">
      <c r="A4096" t="s">
        <v>8352</v>
      </c>
      <c r="B4096" t="s">
        <v>8353</v>
      </c>
      <c r="C4096" t="str">
        <f>IFERROR(VLOOKUP(Table1[[#This Row],[Ticker]],[1]!Table2[[Symbol]:[Industry]],2,FALSE),"-")</f>
        <v>-</v>
      </c>
      <c r="D4096" t="s">
        <v>130</v>
      </c>
      <c r="E4096">
        <v>17.230799999999999</v>
      </c>
      <c r="F4096">
        <v>25.95</v>
      </c>
      <c r="G4096">
        <v>-22.4275274181621</v>
      </c>
      <c r="H4096">
        <v>-8.0620171909555705</v>
      </c>
      <c r="I4096">
        <v>-43.555033217103897</v>
      </c>
      <c r="J4096">
        <v>-3.1256972294539298</v>
      </c>
      <c r="K4096">
        <v>25.208668850531499</v>
      </c>
      <c r="L4096">
        <v>26.420566669188499</v>
      </c>
      <c r="M4096">
        <v>60.171661500443399</v>
      </c>
      <c r="N4096">
        <v>2.1683938462549901</v>
      </c>
      <c r="O4096">
        <v>57.996146435452701</v>
      </c>
      <c r="P4096">
        <v>27.081292850146902</v>
      </c>
      <c r="Q4096">
        <v>7.7133892212713995E-2</v>
      </c>
    </row>
    <row r="4097" spans="1:17" hidden="1" x14ac:dyDescent="0.3">
      <c r="A4097" t="s">
        <v>8354</v>
      </c>
      <c r="B4097" t="s">
        <v>8355</v>
      </c>
      <c r="C4097" t="str">
        <f>IFERROR(VLOOKUP(Table1[[#This Row],[Ticker]],[1]!Table2[[Symbol]:[Industry]],2,FALSE),"-")</f>
        <v>-</v>
      </c>
      <c r="D4097" t="s">
        <v>732</v>
      </c>
      <c r="E4097">
        <v>17.228399594999999</v>
      </c>
      <c r="F4097">
        <v>84.73</v>
      </c>
      <c r="G4097">
        <v>-13.6826929223586</v>
      </c>
      <c r="H4097">
        <v>-8.9155336287416702</v>
      </c>
      <c r="I4097">
        <v>1.1586867978208799</v>
      </c>
      <c r="J4097">
        <v>-6.71985878377565</v>
      </c>
      <c r="K4097">
        <v>88.374688881765806</v>
      </c>
      <c r="L4097">
        <v>81.589766976240298</v>
      </c>
      <c r="M4097">
        <v>59.689646094536798</v>
      </c>
      <c r="N4097">
        <v>1.5209242165447201</v>
      </c>
      <c r="O4097">
        <v>14.3396671780951</v>
      </c>
      <c r="P4097">
        <v>23.3333333333333</v>
      </c>
    </row>
    <row r="4098" spans="1:17" hidden="1" x14ac:dyDescent="0.3">
      <c r="A4098" t="s">
        <v>8356</v>
      </c>
      <c r="B4098" t="s">
        <v>8357</v>
      </c>
      <c r="C4098" t="str">
        <f>IFERROR(VLOOKUP(Table1[[#This Row],[Ticker]],[1]!Table2[[Symbol]:[Industry]],2,FALSE),"-")</f>
        <v>-</v>
      </c>
      <c r="D4098" t="s">
        <v>21</v>
      </c>
      <c r="E4098">
        <v>17.209568999999998</v>
      </c>
      <c r="F4098">
        <v>93.99</v>
      </c>
      <c r="G4098">
        <v>71.938680587263505</v>
      </c>
      <c r="H4098">
        <v>-4.7914406082351899</v>
      </c>
      <c r="I4098">
        <v>28.649941197794099</v>
      </c>
      <c r="J4098">
        <v>-0.27701032705179901</v>
      </c>
      <c r="K4098">
        <v>89.274326294256895</v>
      </c>
      <c r="L4098">
        <v>72.819120736033994</v>
      </c>
      <c r="M4098">
        <v>71.698505853962402</v>
      </c>
      <c r="N4098">
        <v>0.52482336694128695</v>
      </c>
      <c r="O4098">
        <v>32.450260666028299</v>
      </c>
      <c r="P4098">
        <v>107.437651732509</v>
      </c>
      <c r="Q4098">
        <v>7.0474816867945003E-2</v>
      </c>
    </row>
    <row r="4099" spans="1:17" hidden="1" x14ac:dyDescent="0.3">
      <c r="A4099" t="s">
        <v>8358</v>
      </c>
      <c r="B4099" t="s">
        <v>8359</v>
      </c>
      <c r="C4099" t="str">
        <f>IFERROR(VLOOKUP(Table1[[#This Row],[Ticker]],[1]!Table2[[Symbol]:[Industry]],2,FALSE),"-")</f>
        <v>-</v>
      </c>
      <c r="E4099">
        <v>17.195805055000001</v>
      </c>
      <c r="F4099">
        <v>41.47</v>
      </c>
      <c r="G4099">
        <v>-24.768028614417801</v>
      </c>
      <c r="H4099">
        <v>51.113066984128501</v>
      </c>
      <c r="I4099">
        <v>7.1243462269813698</v>
      </c>
      <c r="J4099">
        <v>8.0289333716368194</v>
      </c>
      <c r="K4099">
        <v>33.289985250066103</v>
      </c>
      <c r="L4099">
        <v>34.160043513254301</v>
      </c>
      <c r="M4099">
        <v>92.992105595036804</v>
      </c>
      <c r="N4099">
        <v>3.7947573898494098</v>
      </c>
      <c r="O4099">
        <v>33.662888835302603</v>
      </c>
      <c r="P4099">
        <v>97.476190476190396</v>
      </c>
      <c r="Q4099">
        <v>9.26821962487E-2</v>
      </c>
    </row>
    <row r="4100" spans="1:17" hidden="1" x14ac:dyDescent="0.3">
      <c r="A4100" t="s">
        <v>8360</v>
      </c>
      <c r="B4100" t="s">
        <v>8361</v>
      </c>
      <c r="C4100" t="str">
        <f>IFERROR(VLOOKUP(Table1[[#This Row],[Ticker]],[1]!Table2[[Symbol]:[Industry]],2,FALSE),"-")</f>
        <v>-</v>
      </c>
      <c r="D4100" t="s">
        <v>732</v>
      </c>
      <c r="E4100">
        <v>17.1837348</v>
      </c>
      <c r="F4100">
        <v>139.63999999999999</v>
      </c>
      <c r="G4100">
        <v>18.364044919691501</v>
      </c>
      <c r="H4100">
        <v>4.9042012346737396</v>
      </c>
      <c r="I4100">
        <v>5.8765037338848796</v>
      </c>
      <c r="J4100">
        <v>1.45326300513521</v>
      </c>
      <c r="K4100">
        <v>129.85626929221701</v>
      </c>
      <c r="L4100">
        <v>117.451638703</v>
      </c>
      <c r="M4100">
        <v>42.376869448986099</v>
      </c>
      <c r="N4100">
        <v>1.3563544848984701</v>
      </c>
      <c r="O4100">
        <v>3.8384417072471999</v>
      </c>
      <c r="P4100">
        <v>51.551986108096301</v>
      </c>
    </row>
    <row r="4101" spans="1:17" hidden="1" x14ac:dyDescent="0.3">
      <c r="A4101" t="s">
        <v>8362</v>
      </c>
      <c r="B4101" t="s">
        <v>8363</v>
      </c>
      <c r="C4101" t="str">
        <f>IFERROR(VLOOKUP(Table1[[#This Row],[Ticker]],[1]!Table2[[Symbol]:[Industry]],2,FALSE),"-")</f>
        <v>-</v>
      </c>
      <c r="D4101" t="s">
        <v>46</v>
      </c>
      <c r="E4101">
        <v>17.174896199999999</v>
      </c>
      <c r="F4101">
        <v>40.6</v>
      </c>
      <c r="G4101">
        <v>-64.514591285389798</v>
      </c>
      <c r="H4101">
        <v>-10.839794968733299</v>
      </c>
      <c r="I4101">
        <v>-49.3623710405708</v>
      </c>
      <c r="J4101">
        <v>4.0477348598111602</v>
      </c>
      <c r="K4101">
        <v>43.484713232980802</v>
      </c>
      <c r="L4101">
        <v>54.7999747749476</v>
      </c>
      <c r="M4101">
        <v>50.514267094273698</v>
      </c>
      <c r="N4101">
        <v>0.44475138121546898</v>
      </c>
      <c r="O4101">
        <v>89.408866995073893</v>
      </c>
      <c r="P4101">
        <v>6.5616797900262398</v>
      </c>
    </row>
    <row r="4102" spans="1:17" hidden="1" x14ac:dyDescent="0.3">
      <c r="A4102" t="s">
        <v>8364</v>
      </c>
      <c r="B4102" t="s">
        <v>8365</v>
      </c>
      <c r="C4102" t="str">
        <f>IFERROR(VLOOKUP(Table1[[#This Row],[Ticker]],[1]!Table2[[Symbol]:[Industry]],2,FALSE),"-")</f>
        <v>-</v>
      </c>
      <c r="D4102" t="s">
        <v>27</v>
      </c>
      <c r="E4102">
        <v>17.127500000000001</v>
      </c>
      <c r="F4102">
        <v>85</v>
      </c>
      <c r="G4102">
        <v>-51.056096497418402</v>
      </c>
      <c r="H4102">
        <v>8.6783390822726698</v>
      </c>
      <c r="I4102">
        <v>-20.4017975638682</v>
      </c>
      <c r="J4102">
        <v>-2.20226514018883</v>
      </c>
      <c r="K4102">
        <v>82.597332628811003</v>
      </c>
      <c r="L4102">
        <v>104.340615793666</v>
      </c>
      <c r="M4102">
        <v>87.975087270911004</v>
      </c>
      <c r="N4102">
        <v>1.4</v>
      </c>
      <c r="O4102">
        <v>40.235294117647001</v>
      </c>
      <c r="P4102">
        <v>22.1264367816092</v>
      </c>
      <c r="Q4102">
        <v>-0.120985999295605</v>
      </c>
    </row>
    <row r="4103" spans="1:17" hidden="1" x14ac:dyDescent="0.3">
      <c r="A4103" t="s">
        <v>8366</v>
      </c>
      <c r="B4103" t="s">
        <v>8367</v>
      </c>
      <c r="C4103" t="str">
        <f>IFERROR(VLOOKUP(Table1[[#This Row],[Ticker]],[1]!Table2[[Symbol]:[Industry]],2,FALSE),"-")</f>
        <v>-</v>
      </c>
      <c r="D4103" t="s">
        <v>231</v>
      </c>
      <c r="E4103">
        <v>17.127312499999999</v>
      </c>
      <c r="F4103">
        <v>23.75</v>
      </c>
      <c r="G4103">
        <v>239.63697780697299</v>
      </c>
      <c r="H4103">
        <v>44.440628311689899</v>
      </c>
      <c r="I4103">
        <v>75.763709837594106</v>
      </c>
      <c r="J4103">
        <v>5.9221545441194197</v>
      </c>
      <c r="K4103">
        <v>16.399538029497801</v>
      </c>
      <c r="L4103">
        <v>11.2567379813519</v>
      </c>
      <c r="M4103">
        <v>99.991408885560901</v>
      </c>
      <c r="N4103">
        <v>3.3002816409539801</v>
      </c>
      <c r="O4103">
        <v>0</v>
      </c>
      <c r="P4103">
        <v>313.04347826086899</v>
      </c>
      <c r="Q4103">
        <v>0.125049021739396</v>
      </c>
    </row>
    <row r="4104" spans="1:17" hidden="1" x14ac:dyDescent="0.3">
      <c r="A4104" t="s">
        <v>8368</v>
      </c>
      <c r="B4104" t="s">
        <v>8369</v>
      </c>
      <c r="C4104" t="str">
        <f>IFERROR(VLOOKUP(Table1[[#This Row],[Ticker]],[1]!Table2[[Symbol]:[Industry]],2,FALSE),"-")</f>
        <v>-</v>
      </c>
      <c r="D4104" t="s">
        <v>1147</v>
      </c>
      <c r="E4104">
        <v>17.125479500000001</v>
      </c>
      <c r="F4104">
        <v>6.85</v>
      </c>
      <c r="G4104">
        <v>-85.945283284611307</v>
      </c>
      <c r="H4104">
        <v>8.3420734668664203</v>
      </c>
      <c r="I4104">
        <v>-58.421200822151199</v>
      </c>
      <c r="J4104">
        <v>7.3910884090380602E-2</v>
      </c>
      <c r="K4104">
        <v>6.7790535388878803</v>
      </c>
      <c r="L4104">
        <v>11.1377466426875</v>
      </c>
      <c r="M4104">
        <v>66.361730825307603</v>
      </c>
      <c r="N4104">
        <v>0.409546270012205</v>
      </c>
      <c r="O4104">
        <v>195.620437956204</v>
      </c>
      <c r="P4104">
        <v>45.744680851063798</v>
      </c>
      <c r="Q4104">
        <v>-1.4417865035898E-2</v>
      </c>
    </row>
    <row r="4105" spans="1:17" hidden="1" x14ac:dyDescent="0.3">
      <c r="A4105" t="s">
        <v>8370</v>
      </c>
      <c r="B4105" t="s">
        <v>8371</v>
      </c>
      <c r="C4105" t="str">
        <f>IFERROR(VLOOKUP(Table1[[#This Row],[Ticker]],[1]!Table2[[Symbol]:[Industry]],2,FALSE),"-")</f>
        <v>-</v>
      </c>
      <c r="D4105" t="s">
        <v>413</v>
      </c>
      <c r="E4105">
        <v>17.095680000000002</v>
      </c>
      <c r="F4105">
        <v>12.72</v>
      </c>
      <c r="G4105">
        <v>-21.3601388538452</v>
      </c>
      <c r="H4105">
        <v>-3.4323875613259398</v>
      </c>
      <c r="I4105">
        <v>-14.8462420083127</v>
      </c>
      <c r="J4105">
        <v>-2.20226514018883</v>
      </c>
      <c r="K4105">
        <v>12.7173988692319</v>
      </c>
      <c r="L4105">
        <v>12.600772754541699</v>
      </c>
      <c r="M4105">
        <v>100</v>
      </c>
      <c r="O4105">
        <v>0</v>
      </c>
      <c r="P4105">
        <v>4.9504950495049496</v>
      </c>
    </row>
    <row r="4106" spans="1:17" hidden="1" x14ac:dyDescent="0.3">
      <c r="A4106" t="s">
        <v>8372</v>
      </c>
      <c r="B4106" t="s">
        <v>8373</v>
      </c>
      <c r="C4106" t="str">
        <f>IFERROR(VLOOKUP(Table1[[#This Row],[Ticker]],[1]!Table2[[Symbol]:[Industry]],2,FALSE),"-")</f>
        <v>-</v>
      </c>
      <c r="D4106" t="s">
        <v>732</v>
      </c>
      <c r="E4106">
        <v>17.035611191999902</v>
      </c>
      <c r="F4106">
        <v>27.16</v>
      </c>
      <c r="G4106">
        <v>44.6144762288083</v>
      </c>
      <c r="H4106">
        <v>1.7487577444784801</v>
      </c>
      <c r="I4106">
        <v>24.5573406021681</v>
      </c>
      <c r="J4106">
        <v>2.8152377769640098</v>
      </c>
      <c r="K4106">
        <v>25.303068332846902</v>
      </c>
      <c r="L4106">
        <v>21.686421831776101</v>
      </c>
      <c r="M4106">
        <v>32.576819102165203</v>
      </c>
      <c r="N4106">
        <v>1.2137269133533199</v>
      </c>
      <c r="O4106">
        <v>0.58910162002945299</v>
      </c>
      <c r="P4106">
        <v>77.041913825695801</v>
      </c>
    </row>
    <row r="4107" spans="1:17" hidden="1" x14ac:dyDescent="0.3">
      <c r="A4107" t="s">
        <v>8374</v>
      </c>
      <c r="B4107" t="s">
        <v>8375</v>
      </c>
      <c r="C4107" t="str">
        <f>IFERROR(VLOOKUP(Table1[[#This Row],[Ticker]],[1]!Table2[[Symbol]:[Industry]],2,FALSE),"-")</f>
        <v>-</v>
      </c>
      <c r="E4107">
        <v>17.024208681999902</v>
      </c>
      <c r="F4107">
        <v>12.61</v>
      </c>
      <c r="G4107">
        <v>26.352804353308301</v>
      </c>
      <c r="H4107">
        <v>5.6027001579722899</v>
      </c>
      <c r="I4107">
        <v>-8.7014608635316009</v>
      </c>
      <c r="J4107">
        <v>-6.51327360824118</v>
      </c>
      <c r="K4107">
        <v>11.8553784236931</v>
      </c>
      <c r="L4107">
        <v>11.5914451296281</v>
      </c>
      <c r="M4107">
        <v>62.288344310221703</v>
      </c>
      <c r="N4107">
        <v>1.53458355377932</v>
      </c>
      <c r="O4107">
        <v>26.883425852498</v>
      </c>
      <c r="P4107">
        <v>68.133333333333297</v>
      </c>
      <c r="Q4107">
        <v>9.6454836001879998E-3</v>
      </c>
    </row>
    <row r="4108" spans="1:17" hidden="1" x14ac:dyDescent="0.3">
      <c r="A4108" t="s">
        <v>8376</v>
      </c>
      <c r="B4108" t="s">
        <v>8377</v>
      </c>
      <c r="C4108" t="str">
        <f>IFERROR(VLOOKUP(Table1[[#This Row],[Ticker]],[1]!Table2[[Symbol]:[Industry]],2,FALSE),"-")</f>
        <v>-</v>
      </c>
      <c r="D4108" t="s">
        <v>68</v>
      </c>
      <c r="E4108">
        <v>16.950478115999999</v>
      </c>
      <c r="F4108">
        <v>52.52</v>
      </c>
      <c r="G4108">
        <v>336.42064362968898</v>
      </c>
      <c r="H4108">
        <v>-6.7616107425836498</v>
      </c>
      <c r="I4108">
        <v>39.035973051751697</v>
      </c>
      <c r="J4108">
        <v>11.069148688500499</v>
      </c>
      <c r="K4108">
        <v>51.655375733253798</v>
      </c>
      <c r="L4108">
        <v>41.144000495148298</v>
      </c>
      <c r="M4108">
        <v>52.113366026017999</v>
      </c>
      <c r="N4108">
        <v>0.59065808478117598</v>
      </c>
      <c r="O4108">
        <v>26.218583396801201</v>
      </c>
      <c r="P4108">
        <v>386.746987951807</v>
      </c>
      <c r="Q4108">
        <v>0.130738831477719</v>
      </c>
    </row>
    <row r="4109" spans="1:17" hidden="1" x14ac:dyDescent="0.3">
      <c r="A4109" t="s">
        <v>8378</v>
      </c>
      <c r="B4109" t="s">
        <v>8379</v>
      </c>
      <c r="C4109" t="str">
        <f>IFERROR(VLOOKUP(Table1[[#This Row],[Ticker]],[1]!Table2[[Symbol]:[Industry]],2,FALSE),"-")</f>
        <v>-</v>
      </c>
      <c r="E4109">
        <v>16.905441</v>
      </c>
      <c r="F4109">
        <v>46.94</v>
      </c>
      <c r="G4109">
        <v>-66.613317357502595</v>
      </c>
      <c r="H4109">
        <v>-8.8710625837073191</v>
      </c>
      <c r="I4109">
        <v>-55.148925462465002</v>
      </c>
      <c r="J4109">
        <v>-7.2584449154697301</v>
      </c>
      <c r="K4109">
        <v>47.111026827573198</v>
      </c>
      <c r="M4109">
        <v>66.534910241543699</v>
      </c>
      <c r="N4109">
        <v>0.40318345914013698</v>
      </c>
      <c r="O4109">
        <v>67.767362590541097</v>
      </c>
      <c r="P4109">
        <v>13.932038834951401</v>
      </c>
    </row>
    <row r="4110" spans="1:17" hidden="1" x14ac:dyDescent="0.3">
      <c r="A4110" t="s">
        <v>8380</v>
      </c>
      <c r="B4110" t="s">
        <v>8381</v>
      </c>
      <c r="C4110" t="str">
        <f>IFERROR(VLOOKUP(Table1[[#This Row],[Ticker]],[1]!Table2[[Symbol]:[Industry]],2,FALSE),"-")</f>
        <v>-</v>
      </c>
      <c r="D4110" t="s">
        <v>133</v>
      </c>
      <c r="E4110">
        <v>16.871307999999999</v>
      </c>
      <c r="F4110">
        <v>8.6</v>
      </c>
      <c r="G4110">
        <v>-39.617085516253397</v>
      </c>
      <c r="H4110">
        <v>3.4472193182809101</v>
      </c>
      <c r="I4110">
        <v>-42.272402345865402</v>
      </c>
      <c r="J4110">
        <v>-0.44787917527657101</v>
      </c>
      <c r="K4110">
        <v>8.30464348946572</v>
      </c>
      <c r="L4110">
        <v>8.2971225601271499</v>
      </c>
      <c r="M4110">
        <v>49.231280307004297</v>
      </c>
      <c r="N4110">
        <v>1.5286364635399301</v>
      </c>
      <c r="O4110">
        <v>84.883720930232499</v>
      </c>
      <c r="P4110">
        <v>37.599999999999902</v>
      </c>
      <c r="Q4110">
        <v>8.0564950825316006E-2</v>
      </c>
    </row>
    <row r="4111" spans="1:17" hidden="1" x14ac:dyDescent="0.3">
      <c r="A4111" t="s">
        <v>8382</v>
      </c>
      <c r="B4111" t="s">
        <v>8383</v>
      </c>
      <c r="C4111" t="str">
        <f>IFERROR(VLOOKUP(Table1[[#This Row],[Ticker]],[1]!Table2[[Symbol]:[Industry]],2,FALSE),"-")</f>
        <v>-</v>
      </c>
      <c r="D4111" t="s">
        <v>628</v>
      </c>
      <c r="E4111">
        <v>16.8216</v>
      </c>
      <c r="F4111">
        <v>10.32</v>
      </c>
      <c r="G4111">
        <v>-5.6088795173853496</v>
      </c>
      <c r="H4111">
        <v>8.5013140961326101</v>
      </c>
      <c r="I4111">
        <v>3.50238184489826</v>
      </c>
      <c r="J4111">
        <v>-7.9697070006539397</v>
      </c>
      <c r="K4111">
        <v>10.588772937011299</v>
      </c>
      <c r="L4111">
        <v>9.7264441690451395</v>
      </c>
      <c r="M4111">
        <v>38.788777825502798</v>
      </c>
      <c r="N4111">
        <v>0.20959858562896</v>
      </c>
      <c r="O4111">
        <v>39.244186046511601</v>
      </c>
      <c r="P4111">
        <v>66.990291262135898</v>
      </c>
      <c r="Q4111">
        <v>7.5503182980313999E-2</v>
      </c>
    </row>
    <row r="4112" spans="1:17" hidden="1" x14ac:dyDescent="0.3">
      <c r="A4112" t="s">
        <v>8384</v>
      </c>
      <c r="B4112" t="s">
        <v>8385</v>
      </c>
      <c r="C4112" t="str">
        <f>IFERROR(VLOOKUP(Table1[[#This Row],[Ticker]],[1]!Table2[[Symbol]:[Industry]],2,FALSE),"-")</f>
        <v>-</v>
      </c>
      <c r="D4112" t="s">
        <v>628</v>
      </c>
      <c r="E4112">
        <v>16.803764999999999</v>
      </c>
      <c r="F4112">
        <v>44.99</v>
      </c>
      <c r="G4112">
        <v>-28.036278289545098</v>
      </c>
      <c r="H4112">
        <v>-22.336694643683099</v>
      </c>
      <c r="I4112">
        <v>-12.5962420083127</v>
      </c>
      <c r="J4112">
        <v>-4.3549070188581096</v>
      </c>
      <c r="K4112">
        <v>49.066687250557102</v>
      </c>
      <c r="L4112">
        <v>48.805372185226901</v>
      </c>
      <c r="M4112">
        <v>28.9983950916663</v>
      </c>
      <c r="N4112">
        <v>2.1398601398601298</v>
      </c>
      <c r="O4112">
        <v>34.963325183374003</v>
      </c>
      <c r="P4112">
        <v>22.923497267759501</v>
      </c>
      <c r="Q4112">
        <v>0.146693476202606</v>
      </c>
    </row>
    <row r="4113" spans="1:17" hidden="1" x14ac:dyDescent="0.3">
      <c r="A4113" t="s">
        <v>8386</v>
      </c>
      <c r="B4113" t="s">
        <v>8387</v>
      </c>
      <c r="C4113" t="str">
        <f>IFERROR(VLOOKUP(Table1[[#This Row],[Ticker]],[1]!Table2[[Symbol]:[Industry]],2,FALSE),"-")</f>
        <v>-</v>
      </c>
      <c r="D4113" t="s">
        <v>1785</v>
      </c>
      <c r="E4113">
        <v>16.7913</v>
      </c>
      <c r="F4113">
        <v>20.73</v>
      </c>
      <c r="G4113">
        <v>-0.13899665441537501</v>
      </c>
      <c r="H4113">
        <v>2.2644588272803601</v>
      </c>
      <c r="I4113">
        <v>-16.178940723210399</v>
      </c>
      <c r="J4113">
        <v>-2.82397723966276</v>
      </c>
      <c r="K4113">
        <v>19.912152045842902</v>
      </c>
      <c r="L4113">
        <v>19.320526782659702</v>
      </c>
      <c r="M4113">
        <v>61.275827920047298</v>
      </c>
      <c r="N4113">
        <v>1.13220762572554</v>
      </c>
      <c r="O4113">
        <v>11.336227689339101</v>
      </c>
      <c r="P4113">
        <v>34.873129472999302</v>
      </c>
      <c r="Q4113">
        <v>-6.2739258473600002E-4</v>
      </c>
    </row>
    <row r="4114" spans="1:17" hidden="1" x14ac:dyDescent="0.3">
      <c r="A4114" t="s">
        <v>8388</v>
      </c>
      <c r="B4114" t="s">
        <v>8389</v>
      </c>
      <c r="C4114" t="str">
        <f>IFERROR(VLOOKUP(Table1[[#This Row],[Ticker]],[1]!Table2[[Symbol]:[Industry]],2,FALSE),"-")</f>
        <v>-</v>
      </c>
      <c r="D4114" t="s">
        <v>628</v>
      </c>
      <c r="E4114">
        <v>16.721452019999901</v>
      </c>
      <c r="F4114">
        <v>0.91</v>
      </c>
      <c r="G4114">
        <v>-86.745416512045793</v>
      </c>
      <c r="H4114">
        <v>-19.173128302066601</v>
      </c>
      <c r="I4114">
        <v>-49.8462420083127</v>
      </c>
      <c r="J4114">
        <v>-2.20226514018883</v>
      </c>
      <c r="K4114">
        <v>1.0418213358670501</v>
      </c>
      <c r="L4114">
        <v>1.6258942633729501</v>
      </c>
      <c r="M4114">
        <v>10.9119964137941</v>
      </c>
      <c r="N4114">
        <v>0.141090766803807</v>
      </c>
      <c r="O4114">
        <v>163.736263736263</v>
      </c>
      <c r="P4114">
        <v>39.999999999999901</v>
      </c>
      <c r="Q4114">
        <v>-6.7666398082852006E-2</v>
      </c>
    </row>
    <row r="4115" spans="1:17" hidden="1" x14ac:dyDescent="0.3">
      <c r="A4115" t="s">
        <v>8390</v>
      </c>
      <c r="B4115" t="s">
        <v>8391</v>
      </c>
      <c r="C4115" t="str">
        <f>IFERROR(VLOOKUP(Table1[[#This Row],[Ticker]],[1]!Table2[[Symbol]:[Industry]],2,FALSE),"-")</f>
        <v>-</v>
      </c>
      <c r="D4115" t="s">
        <v>133</v>
      </c>
      <c r="E4115">
        <v>16.7184864</v>
      </c>
      <c r="F4115">
        <v>21.6</v>
      </c>
      <c r="G4115">
        <v>109.754939867141</v>
      </c>
      <c r="H4115">
        <v>-13.4323875613259</v>
      </c>
      <c r="I4115">
        <v>8.9359929487073302</v>
      </c>
      <c r="J4115">
        <v>-2.20226514018883</v>
      </c>
      <c r="K4115">
        <v>20.341677027107501</v>
      </c>
      <c r="L4115">
        <v>15.082294379876499</v>
      </c>
      <c r="M4115">
        <v>5.7938228146950004E-3</v>
      </c>
      <c r="N4115">
        <v>0.90909090909090895</v>
      </c>
      <c r="O4115">
        <v>34.0277777777777</v>
      </c>
      <c r="P4115">
        <v>149.71098265895901</v>
      </c>
    </row>
    <row r="4116" spans="1:17" hidden="1" x14ac:dyDescent="0.3">
      <c r="A4116" t="s">
        <v>8392</v>
      </c>
      <c r="B4116" t="s">
        <v>8393</v>
      </c>
      <c r="C4116" t="str">
        <f>IFERROR(VLOOKUP(Table1[[#This Row],[Ticker]],[1]!Table2[[Symbol]:[Industry]],2,FALSE),"-")</f>
        <v>-</v>
      </c>
      <c r="D4116" t="s">
        <v>121</v>
      </c>
      <c r="E4116">
        <v>16.701712873999998</v>
      </c>
      <c r="F4116">
        <v>11.66</v>
      </c>
      <c r="G4116">
        <v>-48.212844218152597</v>
      </c>
      <c r="H4116">
        <v>-1.00183200577038</v>
      </c>
      <c r="I4116">
        <v>-63.750711771678198</v>
      </c>
      <c r="J4116">
        <v>-3.8689318068554899</v>
      </c>
      <c r="K4116">
        <v>12.144142538255799</v>
      </c>
      <c r="L4116">
        <v>14.4414458465638</v>
      </c>
      <c r="M4116">
        <v>41.3226790333159</v>
      </c>
      <c r="N4116">
        <v>0.713421319503597</v>
      </c>
      <c r="O4116">
        <v>159.005145797598</v>
      </c>
      <c r="P4116">
        <v>17.7777777777777</v>
      </c>
      <c r="Q4116">
        <v>1.86303234048E-2</v>
      </c>
    </row>
    <row r="4117" spans="1:17" hidden="1" x14ac:dyDescent="0.3">
      <c r="A4117" t="s">
        <v>8394</v>
      </c>
      <c r="B4117" t="s">
        <v>8395</v>
      </c>
      <c r="C4117" t="str">
        <f>IFERROR(VLOOKUP(Table1[[#This Row],[Ticker]],[1]!Table2[[Symbol]:[Industry]],2,FALSE),"-")</f>
        <v>-</v>
      </c>
      <c r="D4117" t="s">
        <v>95</v>
      </c>
      <c r="E4117">
        <v>16.66226992</v>
      </c>
      <c r="F4117">
        <v>16.600000000000001</v>
      </c>
      <c r="G4117">
        <v>-11.8278752826605</v>
      </c>
      <c r="H4117">
        <v>-7.5683648984364096</v>
      </c>
      <c r="I4117">
        <v>-38.242642562073698</v>
      </c>
      <c r="J4117">
        <v>-6.5009076741254699</v>
      </c>
      <c r="K4117">
        <v>17.4810466642022</v>
      </c>
      <c r="L4117">
        <v>18.867474270240798</v>
      </c>
      <c r="M4117">
        <v>34.513174770944097</v>
      </c>
      <c r="N4117">
        <v>1.3592519889726</v>
      </c>
      <c r="O4117">
        <v>43.855421686746901</v>
      </c>
      <c r="P4117">
        <v>23.328380386329801</v>
      </c>
      <c r="Q4117">
        <v>-0.107718145035494</v>
      </c>
    </row>
    <row r="4118" spans="1:17" hidden="1" x14ac:dyDescent="0.3">
      <c r="A4118" t="s">
        <v>8396</v>
      </c>
      <c r="B4118" t="s">
        <v>8397</v>
      </c>
      <c r="C4118" t="str">
        <f>IFERROR(VLOOKUP(Table1[[#This Row],[Ticker]],[1]!Table2[[Symbol]:[Industry]],2,FALSE),"-")</f>
        <v>-</v>
      </c>
      <c r="E4118">
        <v>16.6213479</v>
      </c>
      <c r="F4118">
        <v>4.79</v>
      </c>
      <c r="G4118">
        <v>118.07712119868999</v>
      </c>
      <c r="H4118">
        <v>80.533857164412396</v>
      </c>
      <c r="I4118">
        <v>101.895839439651</v>
      </c>
      <c r="J4118">
        <v>49.186623748700001</v>
      </c>
      <c r="K4118">
        <v>2.8065691487650102</v>
      </c>
      <c r="L4118">
        <v>2.4687353674592498</v>
      </c>
      <c r="M4118">
        <v>95.841934205618998</v>
      </c>
      <c r="N4118">
        <v>2.9696692765666701</v>
      </c>
      <c r="O4118">
        <v>0</v>
      </c>
      <c r="P4118">
        <v>209.03225806451599</v>
      </c>
      <c r="Q4118">
        <v>9.7368785151640005E-2</v>
      </c>
    </row>
    <row r="4119" spans="1:17" hidden="1" x14ac:dyDescent="0.3">
      <c r="A4119" t="s">
        <v>8398</v>
      </c>
      <c r="B4119" t="s">
        <v>8399</v>
      </c>
      <c r="C4119" t="str">
        <f>IFERROR(VLOOKUP(Table1[[#This Row],[Ticker]],[1]!Table2[[Symbol]:[Industry]],2,FALSE),"-")</f>
        <v>-</v>
      </c>
      <c r="D4119" t="s">
        <v>101</v>
      </c>
      <c r="E4119">
        <v>16.597919999999998</v>
      </c>
      <c r="F4119">
        <v>18.32</v>
      </c>
      <c r="G4119">
        <v>410.93276785618002</v>
      </c>
      <c r="H4119">
        <v>11.2193864202771</v>
      </c>
      <c r="I4119">
        <v>-39.112467721417303</v>
      </c>
      <c r="J4119">
        <v>14.520142886566999</v>
      </c>
      <c r="K4119">
        <v>17.856753339483799</v>
      </c>
      <c r="L4119">
        <v>18.272380945614699</v>
      </c>
      <c r="M4119">
        <v>79.773934752416594</v>
      </c>
      <c r="N4119">
        <v>0.63079715589496599</v>
      </c>
      <c r="O4119">
        <v>115.829694323144</v>
      </c>
      <c r="P4119">
        <v>437.24340175953</v>
      </c>
      <c r="Q4119">
        <v>0.157079707289209</v>
      </c>
    </row>
    <row r="4120" spans="1:17" hidden="1" x14ac:dyDescent="0.3">
      <c r="A4120" t="s">
        <v>8400</v>
      </c>
      <c r="B4120" t="s">
        <v>8401</v>
      </c>
      <c r="C4120" t="str">
        <f>IFERROR(VLOOKUP(Table1[[#This Row],[Ticker]],[1]!Table2[[Symbol]:[Industry]],2,FALSE),"-")</f>
        <v>-</v>
      </c>
      <c r="D4120" t="s">
        <v>497</v>
      </c>
      <c r="E4120">
        <v>16.512626999999998</v>
      </c>
      <c r="F4120">
        <v>54.06</v>
      </c>
      <c r="G4120">
        <v>122.469853901527</v>
      </c>
      <c r="H4120">
        <v>-20.529212213289</v>
      </c>
      <c r="I4120">
        <v>30.515414350923599</v>
      </c>
      <c r="J4120">
        <v>1.71930348726214</v>
      </c>
      <c r="K4120">
        <v>47.125562081607399</v>
      </c>
      <c r="L4120">
        <v>37.254422321835698</v>
      </c>
      <c r="M4120">
        <v>63.024325360248604</v>
      </c>
      <c r="N4120">
        <v>1.34714119639751</v>
      </c>
      <c r="O4120">
        <v>18.756936736958899</v>
      </c>
      <c r="P4120">
        <v>161.79176755447901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Row],[Ticker]],[1]!Table2[[Symbol]:[Industry]],2,FALSE),"-")</f>
        <v>-</v>
      </c>
      <c r="E4121">
        <v>16.511502</v>
      </c>
      <c r="F4121">
        <v>30.01</v>
      </c>
      <c r="G4121">
        <v>100.009124769349</v>
      </c>
      <c r="H4121">
        <v>30.652718821652702</v>
      </c>
      <c r="I4121">
        <v>48.251584078643802</v>
      </c>
      <c r="J4121">
        <v>-15.5887412259502</v>
      </c>
      <c r="K4121">
        <v>27.680011034672798</v>
      </c>
      <c r="L4121">
        <v>21.8486650135983</v>
      </c>
      <c r="M4121">
        <v>38.794236936868501</v>
      </c>
      <c r="N4121">
        <v>1.78424449106079</v>
      </c>
      <c r="O4121">
        <v>23.9586804398533</v>
      </c>
      <c r="P4121">
        <v>175.573921028466</v>
      </c>
      <c r="Q4121">
        <v>7.2229493399440001E-2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Row],[Ticker]],[1]!Table2[[Symbol]:[Industry]],2,FALSE),"-")</f>
        <v>-</v>
      </c>
      <c r="D4122" t="s">
        <v>413</v>
      </c>
      <c r="E4122">
        <v>16.5</v>
      </c>
      <c r="F4122">
        <v>55</v>
      </c>
      <c r="G4122">
        <v>27.880563181034301</v>
      </c>
      <c r="H4122">
        <v>-5.5620171909555696</v>
      </c>
      <c r="I4122">
        <v>22.688141587586198</v>
      </c>
      <c r="J4122">
        <v>3.3499617421758501</v>
      </c>
      <c r="K4122">
        <v>49.370004186918401</v>
      </c>
      <c r="L4122">
        <v>40.113297943720099</v>
      </c>
      <c r="M4122">
        <v>57.190031552784497</v>
      </c>
      <c r="N4122">
        <v>0.56952033131631397</v>
      </c>
      <c r="O4122">
        <v>14.090909090908999</v>
      </c>
      <c r="P4122">
        <v>147.302158273381</v>
      </c>
      <c r="Q4122">
        <v>0.14329067802436601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Row],[Ticker]],[1]!Table2[[Symbol]:[Industry]],2,FALSE),"-")</f>
        <v>-</v>
      </c>
      <c r="D4123" t="s">
        <v>413</v>
      </c>
      <c r="E4123">
        <v>16.487967300000001</v>
      </c>
      <c r="F4123">
        <v>32.97</v>
      </c>
      <c r="G4123">
        <v>54.843212250495903</v>
      </c>
      <c r="H4123">
        <v>22.590778461839999</v>
      </c>
      <c r="I4123">
        <v>62.411822507816197</v>
      </c>
      <c r="J4123">
        <v>-7.6757664434034298</v>
      </c>
      <c r="K4123">
        <v>25.285486663513598</v>
      </c>
      <c r="L4123">
        <v>21.165530375207801</v>
      </c>
      <c r="M4123">
        <v>74.369158851252905</v>
      </c>
      <c r="N4123">
        <v>2.2036418677185501</v>
      </c>
      <c r="O4123">
        <v>4.7315741583257598</v>
      </c>
      <c r="P4123">
        <v>119.21542553191399</v>
      </c>
      <c r="Q4123">
        <v>0.1473311024991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Row],[Ticker]],[1]!Table2[[Symbol]:[Industry]],2,FALSE),"-")</f>
        <v>-</v>
      </c>
      <c r="D4124" t="s">
        <v>186</v>
      </c>
      <c r="E4124">
        <v>16.437167260999999</v>
      </c>
      <c r="F4124">
        <v>35.17</v>
      </c>
      <c r="G4124">
        <v>-21.824597064372199</v>
      </c>
      <c r="H4124">
        <v>-1.60381613275451</v>
      </c>
      <c r="I4124">
        <v>-24.782221521756998</v>
      </c>
      <c r="J4124">
        <v>-5.8779408158645099</v>
      </c>
      <c r="K4124">
        <v>34.821152814350299</v>
      </c>
      <c r="L4124">
        <v>37.551669798396901</v>
      </c>
      <c r="M4124">
        <v>50.861437291671898</v>
      </c>
      <c r="N4124">
        <v>1.24068609617742</v>
      </c>
      <c r="O4124">
        <v>26.670457776513999</v>
      </c>
      <c r="P4124">
        <v>20.942228335625799</v>
      </c>
      <c r="Q4124">
        <v>-9.4208963520859001E-2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Row],[Ticker]],[1]!Table2[[Symbol]:[Industry]],2,FALSE),"-")</f>
        <v>-</v>
      </c>
      <c r="D4125" t="s">
        <v>106</v>
      </c>
      <c r="E4125">
        <v>16.4149323</v>
      </c>
      <c r="F4125">
        <v>52.81</v>
      </c>
      <c r="G4125">
        <v>31.331157141425798</v>
      </c>
      <c r="H4125">
        <v>1.6243719845976701</v>
      </c>
      <c r="I4125">
        <v>-5.7346717603788404</v>
      </c>
      <c r="J4125">
        <v>8.5221203285951503</v>
      </c>
      <c r="K4125">
        <v>46.229189170092297</v>
      </c>
      <c r="L4125">
        <v>43.373314181022899</v>
      </c>
      <c r="M4125">
        <v>81.529449841481195</v>
      </c>
      <c r="N4125">
        <v>1.15075431876807</v>
      </c>
      <c r="O4125">
        <v>21.946601022533599</v>
      </c>
      <c r="P4125">
        <v>74.003294892915903</v>
      </c>
      <c r="Q4125">
        <v>9.0298230365774002E-2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Row],[Ticker]],[1]!Table2[[Symbol]:[Industry]],2,FALSE),"-")</f>
        <v>-</v>
      </c>
      <c r="D4126" t="s">
        <v>732</v>
      </c>
      <c r="E4126">
        <v>16.390346701999999</v>
      </c>
      <c r="F4126">
        <v>120.49</v>
      </c>
      <c r="G4126">
        <v>15.6092718681456</v>
      </c>
      <c r="H4126">
        <v>1.49098746069271</v>
      </c>
      <c r="I4126">
        <v>8.82203265041659</v>
      </c>
      <c r="J4126">
        <v>-1.66213517141509</v>
      </c>
      <c r="K4126">
        <v>113.826492424397</v>
      </c>
      <c r="L4126">
        <v>102.69347638103</v>
      </c>
      <c r="M4126">
        <v>36.790095614213499</v>
      </c>
      <c r="N4126">
        <v>0.96672793351600195</v>
      </c>
      <c r="O4126">
        <v>10.3826043655075</v>
      </c>
      <c r="P4126">
        <v>47.3883792048929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Row],[Ticker]],[1]!Table2[[Symbol]:[Industry]],2,FALSE),"-")</f>
        <v>-</v>
      </c>
      <c r="D4127" t="s">
        <v>1545</v>
      </c>
      <c r="E4127">
        <v>16.353439999999999</v>
      </c>
      <c r="F4127">
        <v>35.799999999999997</v>
      </c>
      <c r="G4127">
        <v>-38.993560732618498</v>
      </c>
      <c r="H4127">
        <v>-1.2925872760192401</v>
      </c>
      <c r="I4127">
        <v>-23.8678430248311</v>
      </c>
      <c r="J4127">
        <v>-2.20226514018883</v>
      </c>
      <c r="K4127">
        <v>36.648167697337598</v>
      </c>
      <c r="L4127">
        <v>37.2027831671437</v>
      </c>
      <c r="M4127">
        <v>27.579018632363201</v>
      </c>
      <c r="N4127">
        <v>0.74725274725274704</v>
      </c>
      <c r="O4127">
        <v>41.061452513966401</v>
      </c>
      <c r="P4127">
        <v>19.134775374376002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Row],[Ticker]],[1]!Table2[[Symbol]:[Industry]],2,FALSE),"-")</f>
        <v>-</v>
      </c>
      <c r="D4128" t="s">
        <v>628</v>
      </c>
      <c r="E4128">
        <v>16.353000000000002</v>
      </c>
      <c r="F4128">
        <v>11.85</v>
      </c>
      <c r="G4128">
        <v>53.234820642104197</v>
      </c>
      <c r="H4128">
        <v>13.4097177018319</v>
      </c>
      <c r="I4128">
        <v>52.055166442391403</v>
      </c>
      <c r="J4128">
        <v>-5.5965210148624696</v>
      </c>
      <c r="K4128">
        <v>9.8701409897216799</v>
      </c>
      <c r="L4128">
        <v>8.2576213943348193</v>
      </c>
      <c r="M4128">
        <v>73.425834623092996</v>
      </c>
      <c r="N4128">
        <v>3.0150816480615901</v>
      </c>
      <c r="O4128">
        <v>12.4050632911392</v>
      </c>
      <c r="P4128">
        <v>97.171381031613905</v>
      </c>
      <c r="Q4128">
        <v>8.2794789763196999E-2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Row],[Ticker]],[1]!Table2[[Symbol]:[Industry]],2,FALSE),"-")</f>
        <v>-</v>
      </c>
      <c r="D4129" t="s">
        <v>290</v>
      </c>
      <c r="E4129">
        <v>16.305250000000001</v>
      </c>
      <c r="F4129">
        <v>72.5</v>
      </c>
      <c r="G4129">
        <v>-9.2996590808841404</v>
      </c>
      <c r="H4129">
        <v>-6.2895304184688001</v>
      </c>
      <c r="I4129">
        <v>-18.997484737027701</v>
      </c>
      <c r="J4129">
        <v>-0.440027377951066</v>
      </c>
      <c r="K4129">
        <v>72.414184880843905</v>
      </c>
      <c r="L4129">
        <v>73.020739581742802</v>
      </c>
      <c r="M4129">
        <v>57.799720333332999</v>
      </c>
      <c r="N4129">
        <v>0.98992361964355802</v>
      </c>
      <c r="O4129">
        <v>20.165517241379298</v>
      </c>
      <c r="P4129">
        <v>29.0035587188612</v>
      </c>
      <c r="Q4129">
        <v>3.7062390870307001E-2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Row],[Ticker]],[1]!Table2[[Symbol]:[Industry]],2,FALSE),"-")</f>
        <v>-</v>
      </c>
      <c r="D4130" t="s">
        <v>95</v>
      </c>
      <c r="E4130">
        <v>16.264285619999999</v>
      </c>
      <c r="F4130">
        <v>28.1</v>
      </c>
      <c r="G4130">
        <v>-5.9680214836500403</v>
      </c>
      <c r="H4130">
        <v>-8.6955454560627903</v>
      </c>
      <c r="I4130">
        <v>-16.663153259186199</v>
      </c>
      <c r="J4130">
        <v>-17.6311829940839</v>
      </c>
      <c r="K4130">
        <v>28.393231170999702</v>
      </c>
      <c r="L4130">
        <v>27.309617131045599</v>
      </c>
      <c r="M4130">
        <v>46.583813951355502</v>
      </c>
      <c r="N4130">
        <v>1.9766382865450001</v>
      </c>
      <c r="O4130">
        <v>34.483985765124501</v>
      </c>
      <c r="P4130">
        <v>27.727272727272702</v>
      </c>
      <c r="Q4130">
        <v>8.9957652115817993E-2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Row],[Ticker]],[1]!Table2[[Symbol]:[Industry]],2,FALSE),"-")</f>
        <v>-</v>
      </c>
      <c r="D4131" t="s">
        <v>513</v>
      </c>
      <c r="E4131">
        <v>16.225615000000001</v>
      </c>
      <c r="F4131">
        <v>94.61</v>
      </c>
      <c r="G4131">
        <v>-19.719827233679201</v>
      </c>
      <c r="H4131">
        <v>-2.81684243873856</v>
      </c>
      <c r="I4131">
        <v>-14.197305838099901</v>
      </c>
      <c r="J4131">
        <v>-7.5139980807877498</v>
      </c>
      <c r="K4131">
        <v>94.089640003412498</v>
      </c>
      <c r="L4131">
        <v>93.456136645764303</v>
      </c>
      <c r="M4131">
        <v>50.817859836834302</v>
      </c>
      <c r="N4131">
        <v>3.6831046637556901</v>
      </c>
      <c r="O4131">
        <v>18.8986365077687</v>
      </c>
      <c r="P4131">
        <v>17.149578999504602</v>
      </c>
      <c r="Q4131">
        <v>0.101398140312132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Row],[Ticker]],[1]!Table2[[Symbol]:[Industry]],2,FALSE),"-")</f>
        <v>-</v>
      </c>
      <c r="D4132" t="s">
        <v>924</v>
      </c>
      <c r="E4132">
        <v>16.19838</v>
      </c>
      <c r="F4132">
        <v>4.95</v>
      </c>
      <c r="G4132">
        <v>-65.499823092539401</v>
      </c>
      <c r="H4132">
        <v>-10.641260019736301</v>
      </c>
      <c r="I4132">
        <v>-51.465960318171803</v>
      </c>
      <c r="J4132">
        <v>-0.78812372604743297</v>
      </c>
      <c r="K4132">
        <v>5.5429939346798296</v>
      </c>
      <c r="L4132">
        <v>10.986173876237901</v>
      </c>
      <c r="M4132">
        <v>41.9115716719622</v>
      </c>
      <c r="N4132">
        <v>1.2342708453418201</v>
      </c>
      <c r="O4132">
        <v>83.636363636363598</v>
      </c>
      <c r="P4132">
        <v>11.486486486486401</v>
      </c>
      <c r="Q4132">
        <v>-0.12363045806364301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Row],[Ticker]],[1]!Table2[[Symbol]:[Industry]],2,FALSE),"-")</f>
        <v>-</v>
      </c>
      <c r="D4133" t="s">
        <v>732</v>
      </c>
      <c r="E4133">
        <v>16.197496464</v>
      </c>
      <c r="F4133">
        <v>258.8</v>
      </c>
      <c r="G4133">
        <v>15.350102863850999</v>
      </c>
      <c r="H4133">
        <v>1.5612438674055699E-2</v>
      </c>
      <c r="I4133">
        <v>7.3387350938070899</v>
      </c>
      <c r="J4133">
        <v>0.67783669766620802</v>
      </c>
      <c r="K4133">
        <v>245.54441311712401</v>
      </c>
      <c r="L4133">
        <v>219.600332795783</v>
      </c>
      <c r="M4133">
        <v>41.917729329093497</v>
      </c>
      <c r="N4133">
        <v>0.82672441518055695</v>
      </c>
      <c r="O4133">
        <v>1.97063369397216</v>
      </c>
      <c r="P4133">
        <v>44.476078825434001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Row],[Ticker]],[1]!Table2[[Symbol]:[Industry]],2,FALSE),"-")</f>
        <v>-</v>
      </c>
      <c r="E4134">
        <v>16.100000000000001</v>
      </c>
      <c r="F4134">
        <v>32.200000000000003</v>
      </c>
      <c r="G4134">
        <v>-9.3897914923117494</v>
      </c>
      <c r="H4134">
        <v>-13.748119733345501</v>
      </c>
      <c r="I4134">
        <v>-25.525853658798098</v>
      </c>
      <c r="J4134">
        <v>-13.6031793644426</v>
      </c>
      <c r="K4134">
        <v>36.505675431660997</v>
      </c>
      <c r="L4134">
        <v>35.271295627132297</v>
      </c>
      <c r="M4134">
        <v>17.0115033257545</v>
      </c>
      <c r="N4134">
        <v>4.2359124087591198</v>
      </c>
      <c r="O4134">
        <v>34.937888198757697</v>
      </c>
      <c r="P4134">
        <v>81.408450704225302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Row],[Ticker]],[1]!Table2[[Symbol]:[Industry]],2,FALSE),"-")</f>
        <v>-</v>
      </c>
      <c r="D4135" t="s">
        <v>513</v>
      </c>
      <c r="E4135">
        <v>16.090919499999998</v>
      </c>
      <c r="F4135">
        <v>15.77</v>
      </c>
      <c r="G4135">
        <v>5.1545583829224001E-2</v>
      </c>
      <c r="H4135">
        <v>-2.8634874349036901</v>
      </c>
      <c r="I4135">
        <v>-28.9529958209489</v>
      </c>
      <c r="J4135">
        <v>-2.76476514018883</v>
      </c>
      <c r="K4135">
        <v>16.666239723913002</v>
      </c>
      <c r="L4135">
        <v>17.940162995515301</v>
      </c>
      <c r="M4135">
        <v>39.119382603448997</v>
      </c>
      <c r="N4135">
        <v>0.35929619447847599</v>
      </c>
      <c r="O4135">
        <v>68.040583386176294</v>
      </c>
      <c r="P4135">
        <v>31.4166666666666</v>
      </c>
      <c r="Q4135">
        <v>-7.2440190134356E-2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Row],[Ticker]],[1]!Table2[[Symbol]:[Industry]],2,FALSE),"-")</f>
        <v>-</v>
      </c>
      <c r="D4136" t="s">
        <v>95</v>
      </c>
      <c r="E4136">
        <v>16.030608000000001</v>
      </c>
      <c r="F4136">
        <v>3.88</v>
      </c>
      <c r="G4136">
        <v>-52.546375348217097</v>
      </c>
      <c r="H4136">
        <v>-1.0195189286181701</v>
      </c>
      <c r="I4136">
        <v>-51.859229021299697</v>
      </c>
      <c r="J4136">
        <v>-3.49425480427153</v>
      </c>
      <c r="K4136">
        <v>3.8910864807573899</v>
      </c>
      <c r="L4136">
        <v>4.1671207763433999</v>
      </c>
      <c r="M4136">
        <v>51.451314742980998</v>
      </c>
      <c r="N4136">
        <v>2.1278106382645898</v>
      </c>
      <c r="O4136">
        <v>59.536082474226802</v>
      </c>
      <c r="P4136">
        <v>21.249999999999901</v>
      </c>
      <c r="Q4136">
        <v>1.8390920996892001E-2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Row],[Ticker]],[1]!Table2[[Symbol]:[Industry]],2,FALSE),"-")</f>
        <v>-</v>
      </c>
      <c r="D4137" t="s">
        <v>68</v>
      </c>
      <c r="E4137">
        <v>16.03</v>
      </c>
      <c r="F4137">
        <v>11.45</v>
      </c>
      <c r="G4137">
        <v>37.729480709830199</v>
      </c>
      <c r="H4137">
        <v>-8.0157208946592799</v>
      </c>
      <c r="I4137">
        <v>22.7739502993795</v>
      </c>
      <c r="J4137">
        <v>-2.20226514018883</v>
      </c>
      <c r="K4137">
        <v>11.504644075221201</v>
      </c>
      <c r="L4137">
        <v>9.94902403387694</v>
      </c>
      <c r="M4137">
        <v>55.033347964900699</v>
      </c>
      <c r="N4137">
        <v>0.30357842528967799</v>
      </c>
      <c r="O4137">
        <v>60.6113537117904</v>
      </c>
      <c r="P4137">
        <v>82.907348242811494</v>
      </c>
      <c r="Q4137">
        <v>4.7454336636249999E-3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Row],[Ticker]],[1]!Table2[[Symbol]:[Industry]],2,FALSE),"-")</f>
        <v>-</v>
      </c>
      <c r="E4138">
        <v>15.981071721999999</v>
      </c>
      <c r="F4138">
        <v>29.26</v>
      </c>
      <c r="G4138">
        <v>135.875746024965</v>
      </c>
      <c r="H4138">
        <v>4.6178340044052302</v>
      </c>
      <c r="I4138">
        <v>86.946861439963101</v>
      </c>
      <c r="J4138">
        <v>-9.7828084124566708</v>
      </c>
      <c r="K4138">
        <v>28.796769389321799</v>
      </c>
      <c r="L4138">
        <v>20.7727661720937</v>
      </c>
      <c r="M4138">
        <v>16.937540324634199</v>
      </c>
      <c r="N4138">
        <v>0.70217291185419095</v>
      </c>
      <c r="O4138">
        <v>24.1626794258373</v>
      </c>
      <c r="P4138">
        <v>232.49999999999901</v>
      </c>
      <c r="Q4138">
        <v>7.5090926920746995E-2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Row],[Ticker]],[1]!Table2[[Symbol]:[Industry]],2,FALSE),"-")</f>
        <v>-</v>
      </c>
      <c r="D4139" t="s">
        <v>732</v>
      </c>
      <c r="E4139">
        <v>15.966448</v>
      </c>
      <c r="F4139">
        <v>145.61000000000001</v>
      </c>
      <c r="G4139">
        <v>14.321006042564299</v>
      </c>
      <c r="H4139">
        <v>4.5872523732076003</v>
      </c>
      <c r="I4139">
        <v>4.9283734395773804</v>
      </c>
      <c r="J4139">
        <v>-0.67090369693312002</v>
      </c>
      <c r="K4139">
        <v>136.260388634479</v>
      </c>
      <c r="L4139">
        <v>123.89387544443601</v>
      </c>
      <c r="M4139">
        <v>48.680230268627398</v>
      </c>
      <c r="N4139">
        <v>0.89868489963715004</v>
      </c>
      <c r="O4139">
        <v>0.95460476615616396</v>
      </c>
      <c r="P4139">
        <v>45.872570627128802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Row],[Ticker]],[1]!Table2[[Symbol]:[Industry]],2,FALSE),"-")</f>
        <v>-</v>
      </c>
      <c r="D4140" t="s">
        <v>413</v>
      </c>
      <c r="E4140">
        <v>15.944881000000001</v>
      </c>
      <c r="F4140">
        <v>51.46</v>
      </c>
      <c r="G4140">
        <v>-34.744797604417798</v>
      </c>
      <c r="H4140">
        <v>1.9654619010396399</v>
      </c>
      <c r="I4140">
        <v>-7.2118558966206203</v>
      </c>
      <c r="J4140">
        <v>13.115381918634601</v>
      </c>
      <c r="K4140">
        <v>45.609628143937101</v>
      </c>
      <c r="L4140">
        <v>50.065411278678702</v>
      </c>
      <c r="M4140">
        <v>83.721696898314406</v>
      </c>
      <c r="N4140">
        <v>0.40337071605836</v>
      </c>
      <c r="O4140">
        <v>21.9393703847648</v>
      </c>
      <c r="P4140">
        <v>27.061728395061699</v>
      </c>
      <c r="Q4140">
        <v>4.6299565419352998E-2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Row],[Ticker]],[1]!Table2[[Symbol]:[Industry]],2,FALSE),"-")</f>
        <v>-</v>
      </c>
      <c r="E4141">
        <v>15.942827039999999</v>
      </c>
      <c r="F4141">
        <v>8.61</v>
      </c>
      <c r="G4141">
        <v>28.545481204563401</v>
      </c>
      <c r="H4141">
        <v>-29.092453567926601</v>
      </c>
      <c r="I4141">
        <v>-16.7824606871282</v>
      </c>
      <c r="J4141">
        <v>-18.075281013204702</v>
      </c>
      <c r="K4141">
        <v>11.2126425955845</v>
      </c>
      <c r="L4141">
        <v>10.3179097692864</v>
      </c>
      <c r="M4141">
        <v>6.6219222294111102</v>
      </c>
      <c r="N4141">
        <v>1.2572062084257201</v>
      </c>
      <c r="O4141">
        <v>106.73635307781601</v>
      </c>
      <c r="P4141">
        <v>54.856115107913602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Row],[Ticker]],[1]!Table2[[Symbol]:[Industry]],2,FALSE),"-")</f>
        <v>-</v>
      </c>
      <c r="E4142">
        <v>15.923427</v>
      </c>
      <c r="F4142">
        <v>36.53</v>
      </c>
      <c r="G4142">
        <v>-11.037677134653499</v>
      </c>
      <c r="H4142">
        <v>-12.2680205799655</v>
      </c>
      <c r="I4142">
        <v>-41.536990553365897</v>
      </c>
      <c r="J4142">
        <v>-11.2141037485483</v>
      </c>
      <c r="K4142">
        <v>39.919986522098299</v>
      </c>
      <c r="L4142">
        <v>38.0945635505824</v>
      </c>
      <c r="M4142">
        <v>25.472769528943701</v>
      </c>
      <c r="N4142">
        <v>1.3173880399093001</v>
      </c>
      <c r="O4142">
        <v>56.446756090884101</v>
      </c>
      <c r="P4142">
        <v>29.355524079320102</v>
      </c>
      <c r="Q4142">
        <v>0.17862441787720201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Row],[Ticker]],[1]!Table2[[Symbol]:[Industry]],2,FALSE),"-")</f>
        <v>-</v>
      </c>
      <c r="D4143" t="s">
        <v>513</v>
      </c>
      <c r="E4143">
        <v>15.816000000000001</v>
      </c>
      <c r="F4143">
        <v>6.59</v>
      </c>
      <c r="G4143">
        <v>-75.225362585520799</v>
      </c>
      <c r="H4143">
        <v>-10.5329792773022</v>
      </c>
      <c r="I4143">
        <v>-75.967185961115106</v>
      </c>
      <c r="J4143">
        <v>-2.20226514018883</v>
      </c>
      <c r="K4143">
        <v>11.905758929294301</v>
      </c>
      <c r="L4143">
        <v>12.6908690613798</v>
      </c>
      <c r="M4143">
        <v>83.800054784815003</v>
      </c>
      <c r="N4143">
        <v>0.86144943827610898</v>
      </c>
      <c r="O4143">
        <v>186.191198786039</v>
      </c>
      <c r="P4143">
        <v>10.385259631490699</v>
      </c>
      <c r="Q4143">
        <v>-0.115531693082779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Row],[Ticker]],[1]!Table2[[Symbol]:[Industry]],2,FALSE),"-")</f>
        <v>-</v>
      </c>
      <c r="D4144" t="s">
        <v>628</v>
      </c>
      <c r="E4144">
        <v>15.811825799999999</v>
      </c>
      <c r="F4144">
        <v>27.22</v>
      </c>
      <c r="G4144">
        <v>82.913040193498304</v>
      </c>
      <c r="H4144">
        <v>38.2616015097123</v>
      </c>
      <c r="I4144">
        <v>39.026002197453202</v>
      </c>
      <c r="J4144">
        <v>19.249725492129599</v>
      </c>
      <c r="K4144">
        <v>19.442559174234699</v>
      </c>
      <c r="L4144">
        <v>16.7590603148494</v>
      </c>
      <c r="M4144">
        <v>90.492595086924695</v>
      </c>
      <c r="N4144">
        <v>2.0316168532176402</v>
      </c>
      <c r="O4144">
        <v>0</v>
      </c>
      <c r="P4144">
        <v>149.495875343721</v>
      </c>
      <c r="Q4144">
        <v>4.2890198688217002E-2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Row],[Ticker]],[1]!Table2[[Symbol]:[Industry]],2,FALSE),"-")</f>
        <v>-</v>
      </c>
      <c r="E4145">
        <v>15.80142365</v>
      </c>
      <c r="F4145">
        <v>23.51</v>
      </c>
      <c r="G4145">
        <v>-48.048316992564601</v>
      </c>
      <c r="H4145">
        <v>2.0839407705363602</v>
      </c>
      <c r="I4145">
        <v>-33.299242355173597</v>
      </c>
      <c r="J4145">
        <v>-5.4006457069904501</v>
      </c>
      <c r="K4145">
        <v>24.311232407380601</v>
      </c>
      <c r="L4145">
        <v>28.699447843655602</v>
      </c>
      <c r="M4145">
        <v>49.408172921903699</v>
      </c>
      <c r="N4145">
        <v>0.471526823589837</v>
      </c>
      <c r="O4145">
        <v>129.646958740961</v>
      </c>
      <c r="P4145">
        <v>19.9489795918367</v>
      </c>
      <c r="Q4145">
        <v>0.110159897697629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Row],[Ticker]],[1]!Table2[[Symbol]:[Industry]],2,FALSE),"-")</f>
        <v>-</v>
      </c>
      <c r="D4146" t="s">
        <v>258</v>
      </c>
      <c r="E4146">
        <v>15.768038147999899</v>
      </c>
      <c r="F4146">
        <v>72.22</v>
      </c>
      <c r="G4146">
        <v>16.699267086748701</v>
      </c>
      <c r="H4146">
        <v>5.77542320228733</v>
      </c>
      <c r="I4146">
        <v>41.474104312033496</v>
      </c>
      <c r="J4146">
        <v>8.7697685089983698E-2</v>
      </c>
      <c r="K4146">
        <v>63.031908348930997</v>
      </c>
      <c r="L4146">
        <v>52.9691834283189</v>
      </c>
      <c r="M4146">
        <v>75.700311748855498</v>
      </c>
      <c r="N4146">
        <v>1.4781823246861701</v>
      </c>
      <c r="O4146">
        <v>1.1908058709498801</v>
      </c>
      <c r="P4146">
        <v>117.20300751879699</v>
      </c>
      <c r="Q4146">
        <v>0.24616841106092099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Row],[Ticker]],[1]!Table2[[Symbol]:[Industry]],2,FALSE),"-")</f>
        <v>-</v>
      </c>
      <c r="D4147" t="s">
        <v>60</v>
      </c>
      <c r="E4147">
        <v>15.747628499999999</v>
      </c>
      <c r="F4147">
        <v>31.05</v>
      </c>
      <c r="G4147">
        <v>74.011946741811002</v>
      </c>
      <c r="H4147">
        <v>-9.15011250866268</v>
      </c>
      <c r="I4147">
        <v>-22.463022728336501</v>
      </c>
      <c r="J4147">
        <v>2.2658909118285</v>
      </c>
      <c r="K4147">
        <v>32.646792844472998</v>
      </c>
      <c r="L4147">
        <v>29.790416179875301</v>
      </c>
      <c r="M4147">
        <v>46.846094941507097</v>
      </c>
      <c r="N4147">
        <v>0.29928090646752897</v>
      </c>
      <c r="O4147">
        <v>44.863123993558702</v>
      </c>
      <c r="P4147">
        <v>110.508474576271</v>
      </c>
      <c r="Q4147">
        <v>9.4287425854128998E-2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Row],[Ticker]],[1]!Table2[[Symbol]:[Industry]],2,FALSE),"-")</f>
        <v>-</v>
      </c>
      <c r="D4148" t="s">
        <v>68</v>
      </c>
      <c r="E4148">
        <v>15.738250000000001</v>
      </c>
      <c r="F4148">
        <v>10.67</v>
      </c>
      <c r="G4148">
        <v>60.227827635111197</v>
      </c>
      <c r="H4148">
        <v>-6.3683306218241604</v>
      </c>
      <c r="I4148">
        <v>-46.667328270293503</v>
      </c>
      <c r="J4148">
        <v>4.5492025701829704</v>
      </c>
      <c r="K4148">
        <v>10.7347021088333</v>
      </c>
      <c r="L4148">
        <v>10.3545596522402</v>
      </c>
      <c r="M4148">
        <v>56.637461751573902</v>
      </c>
      <c r="N4148">
        <v>1.2268738510630901</v>
      </c>
      <c r="O4148">
        <v>96.3448922211808</v>
      </c>
      <c r="P4148">
        <v>112.54980079681199</v>
      </c>
      <c r="Q4148">
        <v>8.4725585726150004E-3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Row],[Ticker]],[1]!Table2[[Symbol]:[Industry]],2,FALSE),"-")</f>
        <v>-</v>
      </c>
      <c r="D4149" t="s">
        <v>133</v>
      </c>
      <c r="E4149">
        <v>15.714032</v>
      </c>
      <c r="F4149">
        <v>26.72</v>
      </c>
      <c r="G4149">
        <v>-33.949762835254802</v>
      </c>
      <c r="H4149">
        <v>16.937982809044399</v>
      </c>
      <c r="I4149">
        <v>61.523394955383601</v>
      </c>
      <c r="J4149">
        <v>8.43603273215159</v>
      </c>
      <c r="K4149">
        <v>24.117510556791601</v>
      </c>
      <c r="L4149">
        <v>21.089799989463</v>
      </c>
      <c r="M4149">
        <v>60.070597272078103</v>
      </c>
      <c r="N4149">
        <v>0.297819782677055</v>
      </c>
      <c r="O4149">
        <v>9.5434131736527004</v>
      </c>
      <c r="P4149">
        <v>105.22273425499201</v>
      </c>
      <c r="Q4149">
        <v>6.8582091117568994E-2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Row],[Ticker]],[1]!Table2[[Symbol]:[Industry]],2,FALSE),"-")</f>
        <v>-</v>
      </c>
      <c r="E4150">
        <v>15.60825</v>
      </c>
      <c r="F4150">
        <v>39.64</v>
      </c>
      <c r="G4150">
        <v>-33.127747208474801</v>
      </c>
      <c r="H4150">
        <v>-10.313339942278301</v>
      </c>
      <c r="I4150">
        <v>17.243061557165401</v>
      </c>
      <c r="J4150">
        <v>-6.8120212377498097</v>
      </c>
      <c r="K4150">
        <v>37.573048527584596</v>
      </c>
      <c r="M4150">
        <v>49.616892846232503</v>
      </c>
      <c r="N4150">
        <v>0.99024390243902405</v>
      </c>
      <c r="O4150">
        <v>10.9737638748738</v>
      </c>
      <c r="P4150">
        <v>75.787139689578694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Row],[Ticker]],[1]!Table2[[Symbol]:[Industry]],2,FALSE),"-")</f>
        <v>-</v>
      </c>
      <c r="D4151" t="s">
        <v>924</v>
      </c>
      <c r="E4151">
        <v>15.5292928</v>
      </c>
      <c r="F4151">
        <v>42.56</v>
      </c>
      <c r="G4151">
        <v>-21.016225194790099</v>
      </c>
      <c r="H4151">
        <v>-16.268336819549901</v>
      </c>
      <c r="I4151">
        <v>-16.781725879280401</v>
      </c>
      <c r="J4151">
        <v>-12.153397970042199</v>
      </c>
      <c r="K4151">
        <v>44.004325931912</v>
      </c>
      <c r="L4151">
        <v>43.664965684489502</v>
      </c>
      <c r="M4151">
        <v>48.4396573136017</v>
      </c>
      <c r="N4151">
        <v>4.8758535136603198</v>
      </c>
      <c r="O4151">
        <v>40.953947368420998</v>
      </c>
      <c r="P4151">
        <v>28.8525582803512</v>
      </c>
      <c r="Q4151">
        <v>2.1641065557676E-2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Row],[Ticker]],[1]!Table2[[Symbol]:[Industry]],2,FALSE),"-")</f>
        <v>-</v>
      </c>
      <c r="E4152">
        <v>15.524699999999999</v>
      </c>
      <c r="F4152">
        <v>30</v>
      </c>
      <c r="G4152">
        <v>-38.0753397857031</v>
      </c>
      <c r="H4152">
        <v>-5.07173182362102</v>
      </c>
      <c r="I4152">
        <v>-29.131956294026999</v>
      </c>
      <c r="J4152">
        <v>-2.20226514018883</v>
      </c>
      <c r="K4152">
        <v>30.489158382471398</v>
      </c>
      <c r="L4152">
        <v>31.562818043692999</v>
      </c>
      <c r="M4152">
        <v>39.898294647261203</v>
      </c>
      <c r="N4152">
        <v>0.28074866310160401</v>
      </c>
      <c r="O4152">
        <v>43.1</v>
      </c>
      <c r="P4152">
        <v>19.047619047619001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Row],[Ticker]],[1]!Table2[[Symbol]:[Industry]],2,FALSE),"-")</f>
        <v>-</v>
      </c>
      <c r="D4153" t="s">
        <v>732</v>
      </c>
      <c r="E4153">
        <v>15.501888424000001</v>
      </c>
      <c r="F4153">
        <v>92.72</v>
      </c>
      <c r="G4153">
        <v>22.948863842947201</v>
      </c>
      <c r="H4153">
        <v>4.2473700426829097</v>
      </c>
      <c r="I4153">
        <v>3.5549838887629801</v>
      </c>
      <c r="J4153">
        <v>0.282206909500615</v>
      </c>
      <c r="K4153">
        <v>86.040697023069399</v>
      </c>
      <c r="L4153">
        <v>77.825457876535495</v>
      </c>
      <c r="M4153">
        <v>40.888200527429397</v>
      </c>
      <c r="N4153">
        <v>0.95528959772825395</v>
      </c>
      <c r="O4153">
        <v>0.84124245038825696</v>
      </c>
      <c r="P4153">
        <v>53.2308709304247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Row],[Ticker]],[1]!Table2[[Symbol]:[Industry]],2,FALSE),"-")</f>
        <v>-</v>
      </c>
      <c r="D4154" t="s">
        <v>413</v>
      </c>
      <c r="E4154">
        <v>15.496</v>
      </c>
      <c r="F4154">
        <v>14.9</v>
      </c>
      <c r="G4154">
        <v>96.077425798142201</v>
      </c>
      <c r="H4154">
        <v>2.3626654422076201</v>
      </c>
      <c r="I4154">
        <v>34.602103026792498</v>
      </c>
      <c r="J4154">
        <v>4.8027384337925803</v>
      </c>
      <c r="K4154">
        <v>14.3301543334158</v>
      </c>
      <c r="L4154">
        <v>12.1327846623414</v>
      </c>
      <c r="M4154">
        <v>52.183786218789002</v>
      </c>
      <c r="N4154">
        <v>1.42391295816757</v>
      </c>
      <c r="O4154">
        <v>19.1275167785234</v>
      </c>
      <c r="P4154">
        <v>142.27642276422699</v>
      </c>
      <c r="Q4154">
        <v>9.2704419487883993E-2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Row],[Ticker]],[1]!Table2[[Symbol]:[Industry]],2,FALSE),"-")</f>
        <v>-</v>
      </c>
      <c r="D4155" t="s">
        <v>393</v>
      </c>
      <c r="E4155">
        <v>15.490910094</v>
      </c>
      <c r="F4155">
        <v>3.53</v>
      </c>
      <c r="G4155">
        <v>-88.148471741188104</v>
      </c>
      <c r="H4155">
        <v>2.8929136434933298</v>
      </c>
      <c r="I4155">
        <v>-82.311679796331106</v>
      </c>
      <c r="J4155">
        <v>-2.20226514018883</v>
      </c>
      <c r="K4155">
        <v>4.2795372420904698</v>
      </c>
      <c r="L4155">
        <v>8.6640260360812498</v>
      </c>
      <c r="M4155">
        <v>37.176141308408702</v>
      </c>
      <c r="N4155">
        <v>0.37631445630317001</v>
      </c>
      <c r="O4155">
        <v>296.60056657223799</v>
      </c>
      <c r="P4155">
        <v>20.890410958904098</v>
      </c>
      <c r="Q4155">
        <v>-0.19752936478173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Row],[Ticker]],[1]!Table2[[Symbol]:[Industry]],2,FALSE),"-")</f>
        <v>-</v>
      </c>
      <c r="D4156" t="s">
        <v>379</v>
      </c>
      <c r="E4156">
        <v>15.480017399999999</v>
      </c>
      <c r="F4156">
        <v>12.4</v>
      </c>
      <c r="G4156">
        <v>529.77402218130499</v>
      </c>
      <c r="H4156">
        <v>40.8143502797179</v>
      </c>
      <c r="I4156">
        <v>541.23841407634302</v>
      </c>
      <c r="J4156">
        <v>5.7906300640740396</v>
      </c>
      <c r="K4156">
        <v>8.4185340896124696</v>
      </c>
      <c r="M4156">
        <v>100</v>
      </c>
      <c r="N4156">
        <v>1.81075643292792</v>
      </c>
      <c r="O4156">
        <v>0</v>
      </c>
      <c r="P4156">
        <v>588.888888888888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Row],[Ticker]],[1]!Table2[[Symbol]:[Industry]],2,FALSE),"-")</f>
        <v>-</v>
      </c>
      <c r="D4157" t="s">
        <v>54</v>
      </c>
      <c r="E4157">
        <v>15.457288</v>
      </c>
      <c r="F4157">
        <v>50.6</v>
      </c>
      <c r="G4157">
        <v>53.313079266688703</v>
      </c>
      <c r="H4157">
        <v>35.234279105340697</v>
      </c>
      <c r="I4157">
        <v>34.4162948648436</v>
      </c>
      <c r="J4157">
        <v>-12.6435999087571</v>
      </c>
      <c r="K4157">
        <v>41.7392104598568</v>
      </c>
      <c r="L4157">
        <v>33.268124846739198</v>
      </c>
      <c r="M4157">
        <v>62.978209949344198</v>
      </c>
      <c r="N4157">
        <v>1.55888640020083</v>
      </c>
      <c r="O4157">
        <v>10.1581027667984</v>
      </c>
      <c r="P4157">
        <v>135.34883720930199</v>
      </c>
      <c r="Q4157">
        <v>0.109303111673149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Row],[Ticker]],[1]!Table2[[Symbol]:[Industry]],2,FALSE),"-")</f>
        <v>-</v>
      </c>
      <c r="D4158" t="s">
        <v>46</v>
      </c>
      <c r="E4158">
        <v>15.4055</v>
      </c>
      <c r="F4158">
        <v>550</v>
      </c>
      <c r="G4158">
        <v>9.9122763133680092</v>
      </c>
      <c r="H4158">
        <v>-11.4514527005516</v>
      </c>
      <c r="I4158">
        <v>54.671403237487802</v>
      </c>
      <c r="J4158">
        <v>-2.3928104627548299</v>
      </c>
      <c r="K4158">
        <v>531.65071626712199</v>
      </c>
      <c r="L4158">
        <v>459.98025023369399</v>
      </c>
      <c r="M4158">
        <v>41.616232048751399</v>
      </c>
      <c r="N4158">
        <v>2.8181818181818099</v>
      </c>
      <c r="O4158">
        <v>14.3545454545454</v>
      </c>
      <c r="P4158">
        <v>86.630471666101101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Row],[Ticker]],[1]!Table2[[Symbol]:[Industry]],2,FALSE),"-")</f>
        <v>-</v>
      </c>
      <c r="D4159" t="s">
        <v>513</v>
      </c>
      <c r="E4159">
        <v>15.399887400000001</v>
      </c>
      <c r="F4159">
        <v>50.46</v>
      </c>
      <c r="G4159">
        <v>218.833004947538</v>
      </c>
      <c r="H4159">
        <v>17.6400489391444</v>
      </c>
      <c r="I4159">
        <v>234.841907679836</v>
      </c>
      <c r="J4159">
        <v>-6.2112153546210598</v>
      </c>
      <c r="K4159">
        <v>47.118910867049202</v>
      </c>
      <c r="L4159">
        <v>30.921506528891801</v>
      </c>
      <c r="M4159">
        <v>34.321397879886597</v>
      </c>
      <c r="N4159">
        <v>0.173674814407069</v>
      </c>
      <c r="O4159">
        <v>19.9167657550535</v>
      </c>
      <c r="P4159">
        <v>534.71698113207503</v>
      </c>
      <c r="Q4159">
        <v>0.13051003661725799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Row],[Ticker]],[1]!Table2[[Symbol]:[Industry]],2,FALSE),"-")</f>
        <v>-</v>
      </c>
      <c r="D4160" t="s">
        <v>106</v>
      </c>
      <c r="E4160">
        <v>15.3832118</v>
      </c>
      <c r="F4160">
        <v>29.02</v>
      </c>
      <c r="G4160">
        <v>11.814068619258</v>
      </c>
      <c r="H4160">
        <v>-15.3147761639328</v>
      </c>
      <c r="I4160">
        <v>-15.936903221673299</v>
      </c>
      <c r="J4160">
        <v>-1.960885829844</v>
      </c>
      <c r="K4160">
        <v>30.40056754279</v>
      </c>
      <c r="L4160">
        <v>30.317228533932099</v>
      </c>
      <c r="M4160">
        <v>52.0567044292725</v>
      </c>
      <c r="N4160">
        <v>1.31518526843318</v>
      </c>
      <c r="O4160">
        <v>53.514817367332803</v>
      </c>
      <c r="P4160">
        <v>53.870625662778302</v>
      </c>
      <c r="Q4160">
        <v>9.7857463598352998E-2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Row],[Ticker]],[1]!Table2[[Symbol]:[Industry]],2,FALSE),"-")</f>
        <v>-</v>
      </c>
      <c r="D4161" t="s">
        <v>628</v>
      </c>
      <c r="E4161">
        <v>15.35675</v>
      </c>
      <c r="F4161">
        <v>10.07</v>
      </c>
      <c r="G4161">
        <v>67.343212250495895</v>
      </c>
      <c r="H4161">
        <v>-22.310744591341699</v>
      </c>
      <c r="I4161">
        <v>16.787744919791798</v>
      </c>
      <c r="J4161">
        <v>11.1531432483321</v>
      </c>
      <c r="K4161">
        <v>10.924603492565501</v>
      </c>
      <c r="L4161">
        <v>8.9974869910029405</v>
      </c>
      <c r="M4161">
        <v>49.883931892679101</v>
      </c>
      <c r="N4161">
        <v>0.95887977127258694</v>
      </c>
      <c r="O4161">
        <v>69.314796425024795</v>
      </c>
      <c r="P4161">
        <v>122.29580573951399</v>
      </c>
      <c r="Q4161">
        <v>9.7645089291508003E-2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Row],[Ticker]],[1]!Table2[[Symbol]:[Industry]],2,FALSE),"-")</f>
        <v>-</v>
      </c>
      <c r="D4162" t="s">
        <v>21</v>
      </c>
      <c r="E4162">
        <v>15.315329999999999</v>
      </c>
      <c r="F4162">
        <v>36.86</v>
      </c>
      <c r="G4162">
        <v>-65.182939044312107</v>
      </c>
      <c r="H4162">
        <v>7.67544109450861</v>
      </c>
      <c r="I4162">
        <v>-32.752700805640103</v>
      </c>
      <c r="J4162">
        <v>5.9035123820876798</v>
      </c>
      <c r="K4162">
        <v>36.600535726727998</v>
      </c>
      <c r="L4162">
        <v>44.754412809088699</v>
      </c>
      <c r="M4162">
        <v>52.556370226280599</v>
      </c>
      <c r="N4162">
        <v>0.822342845972312</v>
      </c>
      <c r="O4162">
        <v>89.636462289744998</v>
      </c>
      <c r="P4162">
        <v>30.2473498233215</v>
      </c>
      <c r="Q4162">
        <v>8.3173395992847995E-2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Row],[Ticker]],[1]!Table2[[Symbol]:[Industry]],2,FALSE),"-")</f>
        <v>-</v>
      </c>
      <c r="D4163" t="s">
        <v>60</v>
      </c>
      <c r="E4163">
        <v>15.285600000000001</v>
      </c>
      <c r="F4163">
        <v>34.74</v>
      </c>
      <c r="G4163">
        <v>6.2847859439779903</v>
      </c>
      <c r="H4163">
        <v>33.792196899439404</v>
      </c>
      <c r="I4163">
        <v>-31.074840995532401</v>
      </c>
      <c r="J4163">
        <v>-1.80633753837887</v>
      </c>
      <c r="K4163">
        <v>32.5094656474947</v>
      </c>
      <c r="L4163">
        <v>30.367717455538099</v>
      </c>
      <c r="M4163">
        <v>48.798226706094503</v>
      </c>
      <c r="N4163">
        <v>0.54668392106114505</v>
      </c>
      <c r="O4163">
        <v>19.372481289579699</v>
      </c>
      <c r="P4163">
        <v>72.835820895522303</v>
      </c>
      <c r="Q4163">
        <v>0.123704472270512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Row],[Ticker]],[1]!Table2[[Symbol]:[Industry]],2,FALSE),"-")</f>
        <v>-</v>
      </c>
      <c r="D4164" t="s">
        <v>513</v>
      </c>
      <c r="E4164">
        <v>15.27</v>
      </c>
      <c r="F4164">
        <v>30.54</v>
      </c>
      <c r="G4164">
        <v>85.038847065507795</v>
      </c>
      <c r="H4164">
        <v>46.168012039073602</v>
      </c>
      <c r="I4164">
        <v>158.07601000241101</v>
      </c>
      <c r="J4164">
        <v>5.95952612019396</v>
      </c>
      <c r="K4164">
        <v>23.001589463438499</v>
      </c>
      <c r="L4164">
        <v>16.6138784310833</v>
      </c>
      <c r="M4164">
        <v>93.239774500456605</v>
      </c>
      <c r="N4164">
        <v>0.39515305482966401</v>
      </c>
      <c r="O4164">
        <v>0</v>
      </c>
      <c r="P4164">
        <v>297.65625</v>
      </c>
      <c r="Q4164">
        <v>0.170740065842231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Row],[Ticker]],[1]!Table2[[Symbol]:[Industry]],2,FALSE),"-")</f>
        <v>-</v>
      </c>
      <c r="D4165" t="s">
        <v>513</v>
      </c>
      <c r="E4165">
        <v>15.241849999999999</v>
      </c>
      <c r="F4165">
        <v>52</v>
      </c>
      <c r="G4165">
        <v>162.578254985538</v>
      </c>
      <c r="H4165">
        <v>3.2034459395789501</v>
      </c>
      <c r="I4165">
        <v>82.048873478245298</v>
      </c>
      <c r="J4165">
        <v>4.7346172957861503</v>
      </c>
      <c r="K4165">
        <v>50.147234939848303</v>
      </c>
      <c r="L4165">
        <v>38.969796326122101</v>
      </c>
      <c r="M4165">
        <v>44.801783406817698</v>
      </c>
      <c r="N4165">
        <v>0.15218893378269899</v>
      </c>
      <c r="O4165">
        <v>33.365384615384599</v>
      </c>
      <c r="P4165">
        <v>197.312750142938</v>
      </c>
      <c r="Q4165">
        <v>0.118842306986577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Row],[Ticker]],[1]!Table2[[Symbol]:[Industry]],2,FALSE),"-")</f>
        <v>-</v>
      </c>
      <c r="D4166" t="s">
        <v>513</v>
      </c>
      <c r="E4166">
        <v>15.22910179</v>
      </c>
      <c r="F4166">
        <v>483.35</v>
      </c>
      <c r="G4166">
        <v>25.542963331962302</v>
      </c>
      <c r="H4166">
        <v>-0.856629985568375</v>
      </c>
      <c r="I4166">
        <v>-31.416536303643699</v>
      </c>
      <c r="J4166">
        <v>-1.2005601103508099</v>
      </c>
      <c r="K4166">
        <v>462.36495307740302</v>
      </c>
      <c r="L4166">
        <v>430.189959839658</v>
      </c>
      <c r="M4166">
        <v>73.893716292659505</v>
      </c>
      <c r="N4166">
        <v>1.95303295653558</v>
      </c>
      <c r="O4166">
        <v>27.185269473466398</v>
      </c>
      <c r="P4166">
        <v>86.6216216216216</v>
      </c>
      <c r="Q4166">
        <v>4.4172195943389003E-2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Row],[Ticker]],[1]!Table2[[Symbol]:[Industry]],2,FALSE),"-")</f>
        <v>-</v>
      </c>
      <c r="D4167" t="s">
        <v>732</v>
      </c>
      <c r="E4167">
        <v>15.224317124999899</v>
      </c>
      <c r="F4167">
        <v>26.48</v>
      </c>
      <c r="G4167">
        <v>6.8340207840944496</v>
      </c>
      <c r="H4167">
        <v>9.5640662899841994E-2</v>
      </c>
      <c r="I4167">
        <v>3.7386214041368899</v>
      </c>
      <c r="J4167">
        <v>-0.31183304142340901</v>
      </c>
      <c r="K4167">
        <v>25.306816702183301</v>
      </c>
      <c r="L4167">
        <v>23.156075919972501</v>
      </c>
      <c r="M4167">
        <v>59.890528015670299</v>
      </c>
      <c r="N4167">
        <v>0.86578864760712604</v>
      </c>
      <c r="O4167">
        <v>4.6072507552869997</v>
      </c>
      <c r="P4167">
        <v>40.031729243786302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Row],[Ticker]],[1]!Table2[[Symbol]:[Industry]],2,FALSE),"-")</f>
        <v>-</v>
      </c>
      <c r="E4168">
        <v>15.209417058</v>
      </c>
      <c r="F4168">
        <v>0.97</v>
      </c>
      <c r="G4168">
        <v>65.846228841747703</v>
      </c>
      <c r="H4168">
        <v>-25.7464371481028</v>
      </c>
      <c r="I4168">
        <v>-30.498415921356202</v>
      </c>
      <c r="J4168">
        <v>-12.678455616379299</v>
      </c>
      <c r="K4168">
        <v>0.97993533111922904</v>
      </c>
      <c r="L4168">
        <v>0.87293780204146099</v>
      </c>
      <c r="M4168">
        <v>47.8817451311536</v>
      </c>
      <c r="N4168">
        <v>0.48658497077679802</v>
      </c>
      <c r="O4168">
        <v>49.4845360824742</v>
      </c>
      <c r="P4168">
        <v>125.58139534883701</v>
      </c>
      <c r="Q4168">
        <v>4.8643112233035003E-2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Row],[Ticker]],[1]!Table2[[Symbol]:[Industry]],2,FALSE),"-")</f>
        <v>-</v>
      </c>
      <c r="D4169" t="s">
        <v>513</v>
      </c>
      <c r="E4169">
        <v>15.193076</v>
      </c>
      <c r="F4169">
        <v>4.5199999999999996</v>
      </c>
      <c r="G4169">
        <v>547.31082660335596</v>
      </c>
      <c r="H4169">
        <v>49.927559211794403</v>
      </c>
      <c r="I4169">
        <v>117.66404605753</v>
      </c>
      <c r="J4169">
        <v>-9.4457259047763493</v>
      </c>
      <c r="K4169">
        <v>3.6487367847641199</v>
      </c>
      <c r="L4169">
        <v>2.4337955257362398</v>
      </c>
      <c r="M4169">
        <v>43.2141177630199</v>
      </c>
      <c r="N4169">
        <v>0.84128965892220398</v>
      </c>
      <c r="O4169">
        <v>18.805309734513202</v>
      </c>
      <c r="P4169">
        <v>744.85981308411101</v>
      </c>
      <c r="Q4169">
        <v>4.9992328768410997E-2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Row],[Ticker]],[1]!Table2[[Symbol]:[Industry]],2,FALSE),"-")</f>
        <v>-</v>
      </c>
      <c r="D4170" t="s">
        <v>732</v>
      </c>
      <c r="E4170">
        <v>15.1879762019999</v>
      </c>
      <c r="F4170">
        <v>168.85</v>
      </c>
      <c r="G4170">
        <v>29.1825054280798</v>
      </c>
      <c r="H4170">
        <v>2.1147822499947999</v>
      </c>
      <c r="I4170">
        <v>7.9269711088253301</v>
      </c>
      <c r="J4170">
        <v>1.7174822125884099</v>
      </c>
      <c r="K4170">
        <v>157.65536529104699</v>
      </c>
      <c r="L4170">
        <v>139.95561656244001</v>
      </c>
      <c r="M4170">
        <v>55.3773054855941</v>
      </c>
      <c r="N4170">
        <v>1.0120852207617399</v>
      </c>
      <c r="O4170">
        <v>0.373112229789751</v>
      </c>
      <c r="P4170">
        <v>61.424474187380497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Row],[Ticker]],[1]!Table2[[Symbol]:[Industry]],2,FALSE),"-")</f>
        <v>-</v>
      </c>
      <c r="D4171" t="s">
        <v>54</v>
      </c>
      <c r="E4171">
        <v>15.174250000000001</v>
      </c>
      <c r="F4171">
        <v>2.0299999999999998</v>
      </c>
      <c r="G4171">
        <v>124.306650047266</v>
      </c>
      <c r="H4171">
        <v>6.67997198923584</v>
      </c>
      <c r="I4171">
        <v>74.873384159911495</v>
      </c>
      <c r="J4171">
        <v>10.4414130207307</v>
      </c>
      <c r="K4171">
        <v>1.7760934886228199</v>
      </c>
      <c r="L4171">
        <v>1.45258090746275</v>
      </c>
      <c r="M4171">
        <v>80.708575298128594</v>
      </c>
      <c r="N4171">
        <v>1.2005383056222101</v>
      </c>
      <c r="O4171">
        <v>13.793103448275801</v>
      </c>
      <c r="P4171">
        <v>167.105263157894</v>
      </c>
      <c r="Q4171">
        <v>2.1328909548568999E-2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Row],[Ticker]],[1]!Table2[[Symbol]:[Industry]],2,FALSE),"-")</f>
        <v>-</v>
      </c>
      <c r="D4172" t="s">
        <v>628</v>
      </c>
      <c r="E4172">
        <v>15.155902356</v>
      </c>
      <c r="F4172">
        <v>13.02</v>
      </c>
      <c r="G4172">
        <v>-14.6468260131272</v>
      </c>
      <c r="H4172">
        <v>-2.84415226720829</v>
      </c>
      <c r="I4172">
        <v>-21.378905324895602</v>
      </c>
      <c r="J4172">
        <v>4.5893039464622101</v>
      </c>
      <c r="K4172">
        <v>13.0498667476345</v>
      </c>
      <c r="L4172">
        <v>12.5297355167795</v>
      </c>
      <c r="M4172">
        <v>42.140125636501502</v>
      </c>
      <c r="N4172">
        <v>0.62201734036283496</v>
      </c>
      <c r="O4172">
        <v>21.274961597542202</v>
      </c>
      <c r="P4172">
        <v>30.069930069929999</v>
      </c>
      <c r="Q4172">
        <v>3.0633711540164001E-2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Row],[Ticker]],[1]!Table2[[Symbol]:[Industry]],2,FALSE),"-")</f>
        <v>-</v>
      </c>
      <c r="D4173" t="s">
        <v>513</v>
      </c>
      <c r="E4173">
        <v>15.12</v>
      </c>
      <c r="F4173">
        <v>50.4</v>
      </c>
      <c r="G4173">
        <v>-51.1652633949262</v>
      </c>
      <c r="H4173">
        <v>-7.3591889338002101</v>
      </c>
      <c r="I4173">
        <v>-42.234226448595102</v>
      </c>
      <c r="J4173">
        <v>-4.1859290841794996</v>
      </c>
      <c r="K4173">
        <v>52.801832202897501</v>
      </c>
      <c r="L4173">
        <v>54.423998577251702</v>
      </c>
      <c r="M4173">
        <v>9.7472161372137691</v>
      </c>
      <c r="N4173">
        <v>0.36476146928821801</v>
      </c>
      <c r="O4173">
        <v>103.37301587301501</v>
      </c>
      <c r="P4173">
        <v>51.305914139897901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Row],[Ticker]],[1]!Table2[[Symbol]:[Industry]],2,FALSE),"-")</f>
        <v>-</v>
      </c>
      <c r="D4174" t="s">
        <v>258</v>
      </c>
      <c r="E4174">
        <v>15.064794719999901</v>
      </c>
      <c r="F4174">
        <v>4.96</v>
      </c>
      <c r="G4174">
        <v>89.341540009693205</v>
      </c>
      <c r="H4174">
        <v>20.567612438674001</v>
      </c>
      <c r="I4174">
        <v>24.8720678508421</v>
      </c>
      <c r="J4174">
        <v>-2.20226514018883</v>
      </c>
      <c r="K4174">
        <v>4.1244956282141301</v>
      </c>
      <c r="L4174">
        <v>3.45470944004109</v>
      </c>
      <c r="M4174">
        <v>35.226301646446899</v>
      </c>
      <c r="N4174">
        <v>8.3596325489045206E-2</v>
      </c>
      <c r="O4174">
        <v>16.935483870967701</v>
      </c>
      <c r="P4174">
        <v>168.10810810810801</v>
      </c>
      <c r="Q4174">
        <v>5.7344882264253001E-2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Row],[Ticker]],[1]!Table2[[Symbol]:[Industry]],2,FALSE),"-")</f>
        <v>-</v>
      </c>
      <c r="D4175" t="s">
        <v>628</v>
      </c>
      <c r="E4175">
        <v>15.0586</v>
      </c>
      <c r="F4175">
        <v>35.020000000000003</v>
      </c>
      <c r="G4175">
        <v>-27.995080843271602</v>
      </c>
      <c r="H4175">
        <v>-2.9670166333215602</v>
      </c>
      <c r="I4175">
        <v>-17.676430687558</v>
      </c>
      <c r="J4175">
        <v>0.45507751715382899</v>
      </c>
      <c r="K4175">
        <v>36.645341945380103</v>
      </c>
      <c r="L4175">
        <v>36.049506979318203</v>
      </c>
      <c r="M4175">
        <v>43.338850626198301</v>
      </c>
      <c r="N4175">
        <v>0.181125314098941</v>
      </c>
      <c r="O4175">
        <v>57.0531125071387</v>
      </c>
      <c r="P4175">
        <v>25.205577404361801</v>
      </c>
      <c r="Q4175">
        <v>-7.0786401926646994E-2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Row],[Ticker]],[1]!Table2[[Symbol]:[Industry]],2,FALSE),"-")</f>
        <v>-</v>
      </c>
      <c r="D4176" t="s">
        <v>628</v>
      </c>
      <c r="E4176">
        <v>15.0082691</v>
      </c>
      <c r="F4176">
        <v>34.21</v>
      </c>
      <c r="G4176">
        <v>136.43898207207201</v>
      </c>
      <c r="H4176">
        <v>12.505001268272</v>
      </c>
      <c r="I4176">
        <v>44.196063895917803</v>
      </c>
      <c r="J4176">
        <v>-11.925256829939499</v>
      </c>
      <c r="K4176">
        <v>29.739102726534099</v>
      </c>
      <c r="L4176">
        <v>23.208135841867598</v>
      </c>
      <c r="M4176">
        <v>47.309118527347003</v>
      </c>
      <c r="N4176">
        <v>1.8459804658151699</v>
      </c>
      <c r="O4176">
        <v>21.251096170710301</v>
      </c>
      <c r="P4176">
        <v>162.74961597542199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Row],[Ticker]],[1]!Table2[[Symbol]:[Industry]],2,FALSE),"-")</f>
        <v>-</v>
      </c>
      <c r="D4177" t="s">
        <v>513</v>
      </c>
      <c r="E4177">
        <v>14.985999</v>
      </c>
      <c r="F4177">
        <v>49.95</v>
      </c>
      <c r="G4177">
        <v>45.930745406994497</v>
      </c>
      <c r="H4177">
        <v>-11.3506964112005</v>
      </c>
      <c r="I4177">
        <v>-15.1456432059175</v>
      </c>
      <c r="J4177">
        <v>-1.6151809914608499</v>
      </c>
      <c r="K4177">
        <v>55.636984391448401</v>
      </c>
      <c r="L4177">
        <v>52.028925062831497</v>
      </c>
      <c r="M4177">
        <v>30.4995269945281</v>
      </c>
      <c r="N4177">
        <v>0.67558090663464399</v>
      </c>
      <c r="O4177">
        <v>26.126126126126099</v>
      </c>
      <c r="P4177">
        <v>81.636363636363598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Row],[Ticker]],[1]!Table2[[Symbol]:[Industry]],2,FALSE),"-")</f>
        <v>-</v>
      </c>
      <c r="D4178" t="s">
        <v>413</v>
      </c>
      <c r="E4178">
        <v>14.878879599999999</v>
      </c>
      <c r="F4178">
        <v>30.68</v>
      </c>
      <c r="G4178">
        <v>-3.14724570583921</v>
      </c>
      <c r="H4178">
        <v>5.7846942892078603</v>
      </c>
      <c r="I4178">
        <v>0.92734289734763897</v>
      </c>
      <c r="J4178">
        <v>3.9547739466323302</v>
      </c>
      <c r="K4178">
        <v>28.1986288678359</v>
      </c>
      <c r="L4178">
        <v>25.751630984023699</v>
      </c>
      <c r="M4178">
        <v>59.428299166834897</v>
      </c>
      <c r="N4178">
        <v>0.49071870537839102</v>
      </c>
      <c r="O4178">
        <v>24.511082138200699</v>
      </c>
      <c r="P4178">
        <v>118.362989323843</v>
      </c>
      <c r="Q4178">
        <v>0.102469646060765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Row],[Ticker]],[1]!Table2[[Symbol]:[Industry]],2,FALSE),"-")</f>
        <v>-</v>
      </c>
      <c r="D4179" t="s">
        <v>513</v>
      </c>
      <c r="E4179">
        <v>14.865550000000001</v>
      </c>
      <c r="F4179">
        <v>35</v>
      </c>
      <c r="G4179">
        <v>85.939214489615196</v>
      </c>
      <c r="H4179">
        <v>14.312222720597701</v>
      </c>
      <c r="I4179">
        <v>-40.441480103550802</v>
      </c>
      <c r="J4179">
        <v>-8.6581281177909499</v>
      </c>
      <c r="K4179">
        <v>35.638433340889499</v>
      </c>
      <c r="L4179">
        <v>33.437913578735198</v>
      </c>
      <c r="M4179">
        <v>51.683341028675002</v>
      </c>
      <c r="N4179">
        <v>1.95528577252344</v>
      </c>
      <c r="O4179">
        <v>48.514285714285698</v>
      </c>
      <c r="P4179">
        <v>142.88688410825799</v>
      </c>
      <c r="Q4179">
        <v>0.13554010302719499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Row],[Ticker]],[1]!Table2[[Symbol]:[Industry]],2,FALSE),"-")</f>
        <v>-</v>
      </c>
      <c r="D4180" t="s">
        <v>513</v>
      </c>
      <c r="E4180">
        <v>14.818832499999999</v>
      </c>
      <c r="F4180">
        <v>49.25</v>
      </c>
      <c r="G4180">
        <v>15.8250082322918</v>
      </c>
      <c r="H4180">
        <v>-5.1061985431589703</v>
      </c>
      <c r="I4180">
        <v>14.4188498552043</v>
      </c>
      <c r="J4180">
        <v>-0.70626851144884195</v>
      </c>
      <c r="K4180">
        <v>49.6878087830911</v>
      </c>
      <c r="L4180">
        <v>42.894276541243698</v>
      </c>
      <c r="M4180">
        <v>45.383578648937302</v>
      </c>
      <c r="N4180">
        <v>0.237062212899285</v>
      </c>
      <c r="O4180">
        <v>27.918781725888302</v>
      </c>
      <c r="P4180">
        <v>75.767309064953594</v>
      </c>
      <c r="Q4180">
        <v>0.13022866375744799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Row],[Ticker]],[1]!Table2[[Symbol]:[Industry]],2,FALSE),"-")</f>
        <v>-</v>
      </c>
      <c r="D4181" t="s">
        <v>225</v>
      </c>
      <c r="E4181">
        <v>14.76975</v>
      </c>
      <c r="F4181">
        <v>12.57</v>
      </c>
      <c r="G4181">
        <v>32.803290147282603</v>
      </c>
      <c r="H4181">
        <v>-9.5896575909995292</v>
      </c>
      <c r="I4181">
        <v>-6.9492463001582303</v>
      </c>
      <c r="J4181">
        <v>2.3431894052657101</v>
      </c>
      <c r="K4181">
        <v>12.5983912521723</v>
      </c>
      <c r="L4181">
        <v>11.933886592343701</v>
      </c>
      <c r="M4181">
        <v>46.884573560938499</v>
      </c>
      <c r="N4181">
        <v>1.379778294064</v>
      </c>
      <c r="O4181">
        <v>26.8894192521877</v>
      </c>
      <c r="Q4181">
        <v>5.6836808283088E-2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Row],[Ticker]],[1]!Table2[[Symbol]:[Industry]],2,FALSE),"-")</f>
        <v>-</v>
      </c>
      <c r="D4182" t="s">
        <v>106</v>
      </c>
      <c r="E4182">
        <v>14.698650000000001</v>
      </c>
      <c r="F4182">
        <v>44.95</v>
      </c>
      <c r="G4182">
        <v>9.9840901718468604</v>
      </c>
      <c r="H4182">
        <v>46.178441541888901</v>
      </c>
      <c r="I4182">
        <v>89.471939809869099</v>
      </c>
      <c r="J4182">
        <v>1.82126427157587</v>
      </c>
      <c r="K4182">
        <v>32.5418049065769</v>
      </c>
      <c r="L4182">
        <v>25.280524349256801</v>
      </c>
      <c r="M4182">
        <v>96.792229744828504</v>
      </c>
      <c r="N4182">
        <v>0.74314755596162596</v>
      </c>
      <c r="O4182">
        <v>0</v>
      </c>
      <c r="P4182">
        <v>195.72368421052599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Row],[Ticker]],[1]!Table2[[Symbol]:[Industry]],2,FALSE),"-")</f>
        <v>-</v>
      </c>
      <c r="D4183" t="s">
        <v>68</v>
      </c>
      <c r="E4183">
        <v>14.692895999999999</v>
      </c>
      <c r="F4183">
        <v>24.48</v>
      </c>
      <c r="G4183">
        <v>-41.867722554609301</v>
      </c>
      <c r="H4183">
        <v>13.2670230477113</v>
      </c>
      <c r="I4183">
        <v>-13.185112440206399</v>
      </c>
      <c r="J4183">
        <v>5.6017276002830396</v>
      </c>
      <c r="K4183">
        <v>24.096120838322602</v>
      </c>
      <c r="L4183">
        <v>25.306128326900101</v>
      </c>
      <c r="M4183">
        <v>59.063669160845301</v>
      </c>
      <c r="N4183">
        <v>1.9234764034443601</v>
      </c>
      <c r="O4183">
        <v>28.4722222222222</v>
      </c>
      <c r="P4183">
        <v>23.015075376884401</v>
      </c>
      <c r="Q4183">
        <v>8.4173023537114006E-2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Row],[Ticker]],[1]!Table2[[Symbol]:[Industry]],2,FALSE),"-")</f>
        <v>-</v>
      </c>
      <c r="E4184">
        <v>14.63721</v>
      </c>
      <c r="F4184">
        <v>21</v>
      </c>
      <c r="G4184">
        <v>27.5355199428035</v>
      </c>
      <c r="H4184">
        <v>-16.536976234331298</v>
      </c>
      <c r="I4184">
        <v>-24.1334990277511</v>
      </c>
      <c r="J4184">
        <v>-1.29011919683789</v>
      </c>
      <c r="K4184">
        <v>22.4104375290771</v>
      </c>
      <c r="L4184">
        <v>19.975031189988201</v>
      </c>
      <c r="M4184">
        <v>34.253480930358002</v>
      </c>
      <c r="N4184">
        <v>1.49792883590226</v>
      </c>
      <c r="O4184">
        <v>39.476190476190403</v>
      </c>
      <c r="P4184">
        <v>80.102915951972506</v>
      </c>
      <c r="Q4184">
        <v>6.1016711011878E-2</v>
      </c>
    </row>
    <row r="4185" spans="1:17" hidden="1" x14ac:dyDescent="0.3">
      <c r="A4185" t="s">
        <v>8530</v>
      </c>
      <c r="B4185" t="s">
        <v>5441</v>
      </c>
      <c r="C4185" t="str">
        <f>IFERROR(VLOOKUP(Table1[[#This Row],[Ticker]],[1]!Table2[[Symbol]:[Industry]],2,FALSE),"-")</f>
        <v>-</v>
      </c>
      <c r="D4185" t="s">
        <v>258</v>
      </c>
      <c r="E4185">
        <v>14.581578500000001</v>
      </c>
      <c r="F4185">
        <v>20.77</v>
      </c>
      <c r="G4185">
        <v>32.968507200944202</v>
      </c>
      <c r="H4185">
        <v>4.4076955124019701</v>
      </c>
      <c r="I4185">
        <v>21.8884518692382</v>
      </c>
      <c r="J4185">
        <v>-0.238593073423992</v>
      </c>
      <c r="K4185">
        <v>19.883564199124599</v>
      </c>
      <c r="L4185">
        <v>17.071617680472698</v>
      </c>
      <c r="M4185">
        <v>66.755045925907993</v>
      </c>
      <c r="N4185">
        <v>0.238826605417639</v>
      </c>
      <c r="O4185">
        <v>12.9032258064516</v>
      </c>
      <c r="P4185">
        <v>95.943396226415103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Row],[Ticker]],[1]!Table2[[Symbol]:[Industry]],2,FALSE),"-")</f>
        <v>-</v>
      </c>
      <c r="D4186" t="s">
        <v>368</v>
      </c>
      <c r="E4186">
        <v>14.5780169</v>
      </c>
      <c r="F4186">
        <v>26.93</v>
      </c>
      <c r="G4186">
        <v>-19.360673617408999</v>
      </c>
      <c r="H4186">
        <v>-16.923436154676299</v>
      </c>
      <c r="I4186">
        <v>-10.344883839899801</v>
      </c>
      <c r="J4186">
        <v>-5.5594079973316903</v>
      </c>
      <c r="K4186">
        <v>26.649102907860701</v>
      </c>
      <c r="L4186">
        <v>27.0440125035786</v>
      </c>
      <c r="M4186">
        <v>44.3499839493861</v>
      </c>
      <c r="N4186">
        <v>0.25737825490887201</v>
      </c>
      <c r="O4186">
        <v>38.507240995172602</v>
      </c>
      <c r="P4186">
        <v>40.994764397905698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Row],[Ticker]],[1]!Table2[[Symbol]:[Industry]],2,FALSE),"-")</f>
        <v>-</v>
      </c>
      <c r="D4187" t="s">
        <v>413</v>
      </c>
      <c r="E4187">
        <v>14.5661436</v>
      </c>
      <c r="F4187">
        <v>43.09</v>
      </c>
      <c r="G4187">
        <v>50.360132804316798</v>
      </c>
      <c r="H4187">
        <v>10.626752223620199</v>
      </c>
      <c r="I4187">
        <v>-33.8500014068089</v>
      </c>
      <c r="J4187">
        <v>-1.7286681712094301</v>
      </c>
      <c r="K4187">
        <v>39.037335349196901</v>
      </c>
      <c r="L4187">
        <v>35.122685441043302</v>
      </c>
      <c r="M4187">
        <v>68.431100869752996</v>
      </c>
      <c r="N4187">
        <v>1.1162463096227699</v>
      </c>
      <c r="O4187">
        <v>23.462520306335499</v>
      </c>
      <c r="P4187">
        <v>83.127921801954898</v>
      </c>
      <c r="Q4187">
        <v>3.5470647718176998E-2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Row],[Ticker]],[1]!Table2[[Symbol]:[Industry]],2,FALSE),"-")</f>
        <v>-</v>
      </c>
      <c r="D4188" t="s">
        <v>413</v>
      </c>
      <c r="E4188">
        <v>14.563584000000001</v>
      </c>
      <c r="F4188">
        <v>1.1200000000000001</v>
      </c>
      <c r="G4188">
        <v>102.26079466807801</v>
      </c>
      <c r="H4188">
        <v>-4.29445652684318</v>
      </c>
      <c r="I4188">
        <v>9.5982024361317109</v>
      </c>
      <c r="J4188">
        <v>15.144673635321301</v>
      </c>
      <c r="K4188">
        <v>0.97758988041678496</v>
      </c>
      <c r="L4188">
        <v>0.80989344807376495</v>
      </c>
      <c r="M4188">
        <v>59.654259722587</v>
      </c>
      <c r="N4188">
        <v>0.99655995629502703</v>
      </c>
      <c r="O4188">
        <v>24.107142857142801</v>
      </c>
      <c r="P4188">
        <v>143.47826086956499</v>
      </c>
      <c r="Q4188">
        <v>8.9624960312598007E-2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Row],[Ticker]],[1]!Table2[[Symbol]:[Industry]],2,FALSE),"-")</f>
        <v>-</v>
      </c>
      <c r="D4189" t="s">
        <v>54</v>
      </c>
      <c r="E4189">
        <v>14.5484268</v>
      </c>
      <c r="F4189">
        <v>34.119999999999997</v>
      </c>
      <c r="G4189">
        <v>1.2407679658086099</v>
      </c>
      <c r="H4189">
        <v>-13.642913877115401</v>
      </c>
      <c r="I4189">
        <v>-24.9384686222784</v>
      </c>
      <c r="J4189">
        <v>2.78235024442654</v>
      </c>
      <c r="K4189">
        <v>35.666833383082597</v>
      </c>
      <c r="L4189">
        <v>32.853843350976902</v>
      </c>
      <c r="M4189">
        <v>49.7080067995687</v>
      </c>
      <c r="N4189">
        <v>3.2569394283355599</v>
      </c>
      <c r="O4189">
        <v>28.135990621336401</v>
      </c>
      <c r="P4189">
        <v>67.254901960784295</v>
      </c>
      <c r="Q4189">
        <v>0.116305562558398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Row],[Ticker]],[1]!Table2[[Symbol]:[Industry]],2,FALSE),"-")</f>
        <v>-</v>
      </c>
      <c r="D4190" t="s">
        <v>628</v>
      </c>
      <c r="E4190">
        <v>14.528741999999999</v>
      </c>
      <c r="F4190">
        <v>26.94</v>
      </c>
      <c r="G4190">
        <v>57.957491951642901</v>
      </c>
      <c r="H4190">
        <v>-15.7768851689814</v>
      </c>
      <c r="I4190">
        <v>39.008698025953301</v>
      </c>
      <c r="J4190">
        <v>-11.7480189255739</v>
      </c>
      <c r="K4190">
        <v>37.782707217311199</v>
      </c>
      <c r="L4190">
        <v>31.941142534515102</v>
      </c>
      <c r="M4190">
        <v>11.4092467701686</v>
      </c>
      <c r="N4190">
        <v>0.15569227374841399</v>
      </c>
      <c r="O4190">
        <v>147.030438010393</v>
      </c>
      <c r="P4190">
        <v>116.733708769107</v>
      </c>
      <c r="Q4190">
        <v>0.12239008895872699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Row],[Ticker]],[1]!Table2[[Symbol]:[Industry]],2,FALSE),"-")</f>
        <v>-</v>
      </c>
      <c r="E4191">
        <v>14.511839999999999</v>
      </c>
      <c r="F4191">
        <v>30.85</v>
      </c>
      <c r="G4191">
        <v>51.601707503800803</v>
      </c>
      <c r="H4191">
        <v>21.2639687139777</v>
      </c>
      <c r="I4191">
        <v>-24.641563645739598</v>
      </c>
      <c r="J4191">
        <v>11.6188730711932</v>
      </c>
      <c r="K4191">
        <v>26.187894410564301</v>
      </c>
      <c r="L4191">
        <v>27.312614454130799</v>
      </c>
      <c r="M4191">
        <v>88.042123584224697</v>
      </c>
      <c r="N4191">
        <v>2.7129186602870798</v>
      </c>
      <c r="O4191">
        <v>74.165316045380806</v>
      </c>
      <c r="P4191">
        <v>77.912341407151104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Row],[Ticker]],[1]!Table2[[Symbol]:[Industry]],2,FALSE),"-")</f>
        <v>-</v>
      </c>
      <c r="D4192" t="s">
        <v>68</v>
      </c>
      <c r="E4192">
        <v>14.481719999999999</v>
      </c>
      <c r="F4192">
        <v>2.5299999999999998</v>
      </c>
      <c r="G4192">
        <v>-26.7043346907518</v>
      </c>
      <c r="H4192">
        <v>2.0760870149452502</v>
      </c>
      <c r="I4192">
        <v>-38.179575341646</v>
      </c>
      <c r="J4192">
        <v>-6.0632690011926798</v>
      </c>
      <c r="K4192">
        <v>2.4924236505469</v>
      </c>
      <c r="L4192">
        <v>2.4618963501229199</v>
      </c>
      <c r="M4192">
        <v>38.9485940283353</v>
      </c>
      <c r="N4192">
        <v>0.60045492536113998</v>
      </c>
      <c r="O4192">
        <v>85.770750988142296</v>
      </c>
      <c r="P4192">
        <v>97.656249999999901</v>
      </c>
      <c r="Q4192">
        <v>-6.3499932847355001E-2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Row],[Ticker]],[1]!Table2[[Symbol]:[Industry]],2,FALSE),"-")</f>
        <v>-</v>
      </c>
      <c r="D4193" t="s">
        <v>133</v>
      </c>
      <c r="E4193">
        <v>14.479435799999999</v>
      </c>
      <c r="F4193">
        <v>54.9</v>
      </c>
      <c r="G4193">
        <v>60.424059974200702</v>
      </c>
      <c r="H4193">
        <v>4.3448869900828399E-2</v>
      </c>
      <c r="I4193">
        <v>51.014785182019502</v>
      </c>
      <c r="J4193">
        <v>-5.4521782441165296</v>
      </c>
      <c r="K4193">
        <v>52.3213307177978</v>
      </c>
      <c r="L4193">
        <v>44.836208214150602</v>
      </c>
      <c r="M4193">
        <v>53.165792273995102</v>
      </c>
      <c r="N4193">
        <v>1.11640572911227</v>
      </c>
      <c r="O4193">
        <v>7.46812386156647</v>
      </c>
      <c r="P4193">
        <v>96.422182468694004</v>
      </c>
      <c r="Q4193">
        <v>4.2362154991867997E-2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Row],[Ticker]],[1]!Table2[[Symbol]:[Industry]],2,FALSE),"-")</f>
        <v>-</v>
      </c>
      <c r="D4194" t="s">
        <v>21</v>
      </c>
      <c r="E4194">
        <v>14.4748863</v>
      </c>
      <c r="F4194">
        <v>13.77</v>
      </c>
      <c r="G4194">
        <v>-45.784318113876502</v>
      </c>
      <c r="H4194">
        <v>-4.47116872476085</v>
      </c>
      <c r="I4194">
        <v>-50.107172896888102</v>
      </c>
      <c r="J4194">
        <v>-3.1037907989960498</v>
      </c>
      <c r="K4194">
        <v>14.792534630393201</v>
      </c>
      <c r="L4194">
        <v>16.482052957348898</v>
      </c>
      <c r="M4194">
        <v>41.841460433360702</v>
      </c>
      <c r="N4194">
        <v>1.2289828701144101</v>
      </c>
      <c r="O4194">
        <v>97.893972403776303</v>
      </c>
      <c r="P4194">
        <v>12.316476345840099</v>
      </c>
      <c r="Q4194">
        <v>9.6594263174497999E-2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Row],[Ticker]],[1]!Table2[[Symbol]:[Industry]],2,FALSE),"-")</f>
        <v>-</v>
      </c>
      <c r="D4195" t="s">
        <v>95</v>
      </c>
      <c r="E4195">
        <v>14.463745866673699</v>
      </c>
      <c r="F4195">
        <v>43</v>
      </c>
      <c r="M4195" s="1">
        <v>9.8126000000000006E-11</v>
      </c>
      <c r="N4195">
        <v>1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Row],[Ticker]],[1]!Table2[[Symbol]:[Industry]],2,FALSE),"-")</f>
        <v>-</v>
      </c>
      <c r="D4196" t="s">
        <v>210</v>
      </c>
      <c r="E4196">
        <v>14.418860759999999</v>
      </c>
      <c r="F4196">
        <v>2.5499999999999998</v>
      </c>
      <c r="G4196">
        <v>-53.453491046207397</v>
      </c>
      <c r="H4196">
        <v>-25.211528665620399</v>
      </c>
      <c r="I4196">
        <v>-41.989099151169803</v>
      </c>
      <c r="J4196">
        <v>-0.20226514018884201</v>
      </c>
      <c r="K4196">
        <v>2.8837779665480401</v>
      </c>
      <c r="L4196">
        <v>2.3324093297578399</v>
      </c>
      <c r="M4196">
        <v>12.1793444421407</v>
      </c>
      <c r="N4196">
        <v>0.59604145628128202</v>
      </c>
      <c r="O4196">
        <v>76.470588235294102</v>
      </c>
      <c r="P4196">
        <v>19.7183098591549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Row],[Ticker]],[1]!Table2[[Symbol]:[Industry]],2,FALSE),"-")</f>
        <v>-</v>
      </c>
      <c r="D4197" t="s">
        <v>413</v>
      </c>
      <c r="E4197">
        <v>14.40476</v>
      </c>
      <c r="F4197">
        <v>109.96</v>
      </c>
      <c r="G4197">
        <v>-12.196893762212801</v>
      </c>
      <c r="H4197">
        <v>-3.4323875613259398</v>
      </c>
      <c r="I4197">
        <v>-10.1224324845032</v>
      </c>
      <c r="J4197">
        <v>-2.20226514018883</v>
      </c>
      <c r="K4197">
        <v>108.105859224988</v>
      </c>
      <c r="L4197">
        <v>98.045131801255593</v>
      </c>
      <c r="M4197">
        <v>97.628116521938296</v>
      </c>
      <c r="O4197">
        <v>3.6376864314302503E-2</v>
      </c>
      <c r="P4197">
        <v>14.1374299356445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Row],[Ticker]],[1]!Table2[[Symbol]:[Industry]],2,FALSE),"-")</f>
        <v>-</v>
      </c>
      <c r="D4198" t="s">
        <v>732</v>
      </c>
      <c r="E4198">
        <v>14.354740187999999</v>
      </c>
      <c r="F4198">
        <v>13.56</v>
      </c>
      <c r="G4198">
        <v>-41.719242761740702</v>
      </c>
      <c r="H4198">
        <v>-6.0942580649230704</v>
      </c>
      <c r="I4198">
        <v>-7.3125385983206499</v>
      </c>
      <c r="J4198">
        <v>-3.2264055937367502</v>
      </c>
      <c r="K4198">
        <v>13.788711608588899</v>
      </c>
      <c r="L4198">
        <v>13.6350975041808</v>
      </c>
      <c r="M4198">
        <v>58.520367008885003</v>
      </c>
      <c r="N4198">
        <v>0.39942669065492098</v>
      </c>
      <c r="O4198">
        <v>20.796460176991101</v>
      </c>
      <c r="P4198">
        <v>16.3948497854077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Row],[Ticker]],[1]!Table2[[Symbol]:[Industry]],2,FALSE),"-")</f>
        <v>-</v>
      </c>
      <c r="D4199" t="s">
        <v>21</v>
      </c>
      <c r="E4199">
        <v>14.327806316</v>
      </c>
      <c r="F4199">
        <v>14.36</v>
      </c>
      <c r="G4199">
        <v>-25.1838733399699</v>
      </c>
      <c r="H4199">
        <v>-16.174607173774501</v>
      </c>
      <c r="I4199">
        <v>-25.431547114165699</v>
      </c>
      <c r="J4199">
        <v>15.827917544481499</v>
      </c>
      <c r="K4199">
        <v>14.2083719784307</v>
      </c>
      <c r="L4199">
        <v>14.324239283233201</v>
      </c>
      <c r="M4199">
        <v>49.210193287612697</v>
      </c>
      <c r="N4199">
        <v>1.32995517226539</v>
      </c>
      <c r="O4199">
        <v>42.618384401114199</v>
      </c>
      <c r="P4199">
        <v>55.243243243243199</v>
      </c>
      <c r="Q4199">
        <v>2.2859286753222002E-2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Row],[Ticker]],[1]!Table2[[Symbol]:[Industry]],2,FALSE),"-")</f>
        <v>-</v>
      </c>
      <c r="D4200" t="s">
        <v>608</v>
      </c>
      <c r="E4200">
        <v>14.304767999999999</v>
      </c>
      <c r="F4200">
        <v>4.0199999999999996</v>
      </c>
      <c r="G4200">
        <v>-10.1256628050843</v>
      </c>
      <c r="H4200">
        <v>-5.1438790038687401</v>
      </c>
      <c r="I4200">
        <v>-31.7883907686433</v>
      </c>
      <c r="J4200">
        <v>-3.9137565827316299</v>
      </c>
      <c r="K4200">
        <v>4.1159932996408202</v>
      </c>
      <c r="L4200">
        <v>4.1622872691906601</v>
      </c>
      <c r="M4200">
        <v>49.951648072469602</v>
      </c>
      <c r="N4200">
        <v>0.62275355877257099</v>
      </c>
      <c r="O4200">
        <v>63.432835820895498</v>
      </c>
      <c r="P4200">
        <v>21.818181818181799</v>
      </c>
      <c r="Q4200">
        <v>2.5789236720166E-2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Row],[Ticker]],[1]!Table2[[Symbol]:[Industry]],2,FALSE),"-")</f>
        <v>-</v>
      </c>
      <c r="D4201" t="s">
        <v>231</v>
      </c>
      <c r="E4201">
        <v>14.2990368</v>
      </c>
      <c r="F4201">
        <v>51.5</v>
      </c>
      <c r="G4201">
        <v>14.0163415734889</v>
      </c>
      <c r="H4201">
        <v>-0.101729455386948</v>
      </c>
      <c r="I4201">
        <v>11.627235398367</v>
      </c>
      <c r="J4201">
        <v>-6.1380980071912603</v>
      </c>
      <c r="K4201">
        <v>57.594430027482296</v>
      </c>
      <c r="L4201">
        <v>55.769930322682498</v>
      </c>
      <c r="M4201">
        <v>22.5015010818639</v>
      </c>
      <c r="N4201">
        <v>0.103963655853602</v>
      </c>
      <c r="O4201">
        <v>115.96116504854299</v>
      </c>
      <c r="P4201">
        <v>83.143669985775205</v>
      </c>
      <c r="Q4201">
        <v>9.2202029513562003E-2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Row],[Ticker]],[1]!Table2[[Symbol]:[Industry]],2,FALSE),"-")</f>
        <v>-</v>
      </c>
      <c r="D4202" t="s">
        <v>513</v>
      </c>
      <c r="E4202">
        <v>14.295</v>
      </c>
      <c r="F4202">
        <v>95.3</v>
      </c>
      <c r="G4202">
        <v>138.411588318871</v>
      </c>
      <c r="H4202">
        <v>-32.328237208937502</v>
      </c>
      <c r="I4202">
        <v>51.995494686365099</v>
      </c>
      <c r="J4202">
        <v>-8.0602226311167797</v>
      </c>
      <c r="K4202">
        <v>97.854886141960506</v>
      </c>
      <c r="L4202">
        <v>71.591007566337197</v>
      </c>
      <c r="M4202">
        <v>39.955789122621198</v>
      </c>
      <c r="N4202">
        <v>0.58870360408821898</v>
      </c>
      <c r="O4202">
        <v>48.1951731374606</v>
      </c>
      <c r="P4202">
        <v>189.93002738058999</v>
      </c>
      <c r="Q4202">
        <v>6.9677928974149997E-2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Row],[Ticker]],[1]!Table2[[Symbol]:[Industry]],2,FALSE),"-")</f>
        <v>-</v>
      </c>
      <c r="D4203" t="s">
        <v>628</v>
      </c>
      <c r="E4203">
        <v>14.25941328</v>
      </c>
      <c r="F4203">
        <v>29.05</v>
      </c>
      <c r="G4203">
        <v>10.459610917741999</v>
      </c>
      <c r="H4203">
        <v>7.84551852027528</v>
      </c>
      <c r="I4203">
        <v>-16.538289385639299</v>
      </c>
      <c r="J4203">
        <v>1.3065067896357201</v>
      </c>
      <c r="K4203">
        <v>25.631884567306098</v>
      </c>
      <c r="L4203">
        <v>24.9229110659737</v>
      </c>
      <c r="M4203">
        <v>70.592777054300697</v>
      </c>
      <c r="N4203">
        <v>2.7720800236844099</v>
      </c>
      <c r="O4203">
        <v>30.464716006884601</v>
      </c>
      <c r="P4203">
        <v>49.742268041237097</v>
      </c>
      <c r="Q4203">
        <v>5.9024734095031998E-2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Row],[Ticker]],[1]!Table2[[Symbol]:[Industry]],2,FALSE),"-")</f>
        <v>-</v>
      </c>
      <c r="D4204" t="s">
        <v>393</v>
      </c>
      <c r="E4204">
        <v>14.24783</v>
      </c>
      <c r="F4204">
        <v>81.5</v>
      </c>
      <c r="G4204">
        <v>-19.073791798087001</v>
      </c>
      <c r="H4204">
        <v>1.0547919258535401</v>
      </c>
      <c r="I4204">
        <v>-11.6816850462874</v>
      </c>
      <c r="J4204">
        <v>0.96229182183647999</v>
      </c>
      <c r="K4204">
        <v>78.918047231031807</v>
      </c>
      <c r="L4204">
        <v>81.881685508952401</v>
      </c>
      <c r="M4204">
        <v>64.771716535639797</v>
      </c>
      <c r="N4204">
        <v>0.49189189189189098</v>
      </c>
      <c r="O4204">
        <v>19.018404907975398</v>
      </c>
      <c r="P4204">
        <v>34.710743801652796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Row],[Ticker]],[1]!Table2[[Symbol]:[Industry]],2,FALSE),"-")</f>
        <v>-</v>
      </c>
      <c r="D4205" t="s">
        <v>924</v>
      </c>
      <c r="E4205">
        <v>14.197661699999999</v>
      </c>
      <c r="F4205">
        <v>27.33</v>
      </c>
      <c r="G4205">
        <v>-12.435633903350199</v>
      </c>
      <c r="H4205">
        <v>-5.2384076282155698</v>
      </c>
      <c r="I4205">
        <v>-21.4741887114217</v>
      </c>
      <c r="J4205">
        <v>14.956553694607599</v>
      </c>
      <c r="K4205">
        <v>27.086693208004899</v>
      </c>
      <c r="L4205">
        <v>27.069983455827501</v>
      </c>
      <c r="M4205">
        <v>49.4609205077236</v>
      </c>
      <c r="N4205">
        <v>3.7671335804492601</v>
      </c>
      <c r="O4205">
        <v>22.9418221734357</v>
      </c>
      <c r="P4205">
        <v>18.826086956521699</v>
      </c>
      <c r="Q4205">
        <v>-0.10067104084638299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Row],[Ticker]],[1]!Table2[[Symbol]:[Industry]],2,FALSE),"-")</f>
        <v>-</v>
      </c>
      <c r="E4206">
        <v>14.195352</v>
      </c>
      <c r="F4206">
        <v>23.7</v>
      </c>
      <c r="G4206">
        <v>49.2449216522052</v>
      </c>
      <c r="H4206">
        <v>-9.4362861968035201</v>
      </c>
      <c r="I4206">
        <v>-2.3640398251138799</v>
      </c>
      <c r="J4206">
        <v>7.0905725751330104</v>
      </c>
      <c r="K4206">
        <v>21.511852569138501</v>
      </c>
      <c r="L4206">
        <v>19.386525955823</v>
      </c>
      <c r="M4206">
        <v>65.834764112847594</v>
      </c>
      <c r="N4206">
        <v>1.66668380832879</v>
      </c>
      <c r="O4206">
        <v>14.725738396624401</v>
      </c>
      <c r="P4206">
        <v>94.262295081967196</v>
      </c>
      <c r="Q4206">
        <v>5.8143327843666E-2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Row],[Ticker]],[1]!Table2[[Symbol]:[Industry]],2,FALSE),"-")</f>
        <v>-</v>
      </c>
      <c r="E4207">
        <v>14.178000000000001</v>
      </c>
      <c r="F4207">
        <v>8.34</v>
      </c>
      <c r="G4207">
        <v>-51.378019348094199</v>
      </c>
      <c r="H4207">
        <v>-14.1586445445661</v>
      </c>
      <c r="I4207">
        <v>-40.048035730285797</v>
      </c>
      <c r="J4207">
        <v>-0.41882564974296799</v>
      </c>
      <c r="K4207">
        <v>8.4856968539787907</v>
      </c>
      <c r="L4207">
        <v>9.6626559374902996</v>
      </c>
      <c r="M4207">
        <v>59.122254742202699</v>
      </c>
      <c r="N4207">
        <v>0.97648109422187401</v>
      </c>
      <c r="O4207">
        <v>60.071942446043103</v>
      </c>
      <c r="P4207">
        <v>9.305373525557</v>
      </c>
      <c r="Q4207">
        <v>8.8832253937915995E-2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Row],[Ticker]],[1]!Table2[[Symbol]:[Industry]],2,FALSE),"-")</f>
        <v>-</v>
      </c>
      <c r="D4208" t="s">
        <v>513</v>
      </c>
      <c r="E4208">
        <v>14.1756428</v>
      </c>
      <c r="F4208">
        <v>10.09</v>
      </c>
      <c r="G4208">
        <v>-31.9233560736028</v>
      </c>
      <c r="H4208">
        <v>0.51361451551724102</v>
      </c>
      <c r="I4208">
        <v>-42.0468192088899</v>
      </c>
      <c r="J4208">
        <v>-0.68096696574664095</v>
      </c>
      <c r="K4208">
        <v>10.1137056945852</v>
      </c>
      <c r="L4208">
        <v>11.2191888425881</v>
      </c>
      <c r="M4208">
        <v>51.383893343098798</v>
      </c>
      <c r="N4208">
        <v>0.44064531879687302</v>
      </c>
      <c r="O4208">
        <v>66.600594648166506</v>
      </c>
      <c r="P4208">
        <v>17.189314750290301</v>
      </c>
      <c r="Q4208">
        <v>1.9224439944809001E-2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Row],[Ticker]],[1]!Table2[[Symbol]:[Industry]],2,FALSE),"-")</f>
        <v>-</v>
      </c>
      <c r="D4209" t="s">
        <v>133</v>
      </c>
      <c r="E4209">
        <v>14.175212999999999</v>
      </c>
      <c r="F4209">
        <v>11.49</v>
      </c>
      <c r="G4209">
        <v>107.22595146250301</v>
      </c>
      <c r="H4209">
        <v>-16.588281097447599</v>
      </c>
      <c r="I4209">
        <v>-0.40401093261551302</v>
      </c>
      <c r="J4209">
        <v>1.6159166779929801</v>
      </c>
      <c r="K4209">
        <v>11.6066838501264</v>
      </c>
      <c r="L4209">
        <v>10.240239028882201</v>
      </c>
      <c r="M4209">
        <v>48.421217720219602</v>
      </c>
      <c r="N4209">
        <v>0.606508555486581</v>
      </c>
      <c r="O4209">
        <v>17.580504786771101</v>
      </c>
      <c r="P4209">
        <v>137.888198757764</v>
      </c>
      <c r="Q4209">
        <v>8.5060422962161E-2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Row],[Ticker]],[1]!Table2[[Symbol]:[Industry]],2,FALSE),"-")</f>
        <v>-</v>
      </c>
      <c r="D4210" t="s">
        <v>303</v>
      </c>
      <c r="E4210">
        <v>14.170590000000001</v>
      </c>
      <c r="F4210">
        <v>18.97</v>
      </c>
      <c r="G4210">
        <v>35.687658154719699</v>
      </c>
      <c r="H4210">
        <v>2.5500171307561601</v>
      </c>
      <c r="I4210">
        <v>-12.9665427601924</v>
      </c>
      <c r="J4210">
        <v>-1.8133762512999401</v>
      </c>
      <c r="K4210">
        <v>18.887514057434998</v>
      </c>
      <c r="L4210">
        <v>17.3464668592915</v>
      </c>
      <c r="M4210">
        <v>62.581174490500203</v>
      </c>
      <c r="N4210">
        <v>2.1635294334543902</v>
      </c>
      <c r="O4210">
        <v>20.6642066420664</v>
      </c>
      <c r="P4210">
        <v>93.769152196118497</v>
      </c>
      <c r="Q4210">
        <v>9.2179674102602999E-2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Row],[Ticker]],[1]!Table2[[Symbol]:[Industry]],2,FALSE),"-")</f>
        <v>-</v>
      </c>
      <c r="E4211">
        <v>14.158833844999901</v>
      </c>
      <c r="F4211">
        <v>14.65</v>
      </c>
      <c r="G4211">
        <v>-71.869905549578405</v>
      </c>
      <c r="H4211">
        <v>-7.4174436011764904</v>
      </c>
      <c r="I4211">
        <v>-48.706287155039497</v>
      </c>
      <c r="J4211">
        <v>0.66631391251296301</v>
      </c>
      <c r="K4211">
        <v>16.183100446578599</v>
      </c>
      <c r="L4211">
        <v>19.3440418024651</v>
      </c>
      <c r="M4211">
        <v>43.6231576934521</v>
      </c>
      <c r="N4211">
        <v>0.73312465520867298</v>
      </c>
      <c r="O4211">
        <v>83.686006825938506</v>
      </c>
      <c r="P4211">
        <v>4.6428571428571397</v>
      </c>
      <c r="Q4211">
        <v>-6.0712452313402998E-2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Row],[Ticker]],[1]!Table2[[Symbol]:[Industry]],2,FALSE),"-")</f>
        <v>-</v>
      </c>
      <c r="E4212">
        <v>14.1477632</v>
      </c>
      <c r="F4212">
        <v>12.44</v>
      </c>
      <c r="G4212">
        <v>3.2683134650708001</v>
      </c>
      <c r="H4212">
        <v>15.519993391054999</v>
      </c>
      <c r="I4212">
        <v>-19.080268182292698</v>
      </c>
      <c r="J4212">
        <v>4.5498716119479203</v>
      </c>
      <c r="K4212">
        <v>11.486514166721401</v>
      </c>
      <c r="L4212">
        <v>10.9356431106063</v>
      </c>
      <c r="M4212">
        <v>62.771575766622099</v>
      </c>
      <c r="N4212">
        <v>1.3585437400198499</v>
      </c>
      <c r="O4212">
        <v>19.372990353697698</v>
      </c>
      <c r="P4212">
        <v>52.450980392156801</v>
      </c>
      <c r="Q4212">
        <v>-1.6366550254454E-2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Row],[Ticker]],[1]!Table2[[Symbol]:[Industry]],2,FALSE),"-")</f>
        <v>-</v>
      </c>
      <c r="D4213" t="s">
        <v>628</v>
      </c>
      <c r="E4213">
        <v>14.06753775</v>
      </c>
      <c r="F4213">
        <v>42.21</v>
      </c>
      <c r="G4213">
        <v>-19.0697802448136</v>
      </c>
      <c r="H4213">
        <v>-6.3614394163921197</v>
      </c>
      <c r="I4213">
        <v>-17.5881774921837</v>
      </c>
      <c r="J4213">
        <v>2.79656142634484</v>
      </c>
      <c r="K4213">
        <v>44.022735434456798</v>
      </c>
      <c r="L4213">
        <v>42.513066764507798</v>
      </c>
      <c r="M4213">
        <v>42.526762776284301</v>
      </c>
      <c r="N4213">
        <v>0.30958033882312802</v>
      </c>
      <c r="O4213">
        <v>37.408197109689603</v>
      </c>
      <c r="P4213">
        <v>22.632190586867999</v>
      </c>
      <c r="Q4213">
        <v>0.121486355029317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Row],[Ticker]],[1]!Table2[[Symbol]:[Industry]],2,FALSE),"-")</f>
        <v>-</v>
      </c>
      <c r="D4214" t="s">
        <v>133</v>
      </c>
      <c r="E4214">
        <v>14.0372</v>
      </c>
      <c r="F4214">
        <v>36.94</v>
      </c>
      <c r="G4214">
        <v>234.78418525598499</v>
      </c>
      <c r="H4214">
        <v>19.3533019141863</v>
      </c>
      <c r="I4214">
        <v>-22.4731487349944</v>
      </c>
      <c r="J4214">
        <v>14.4259103794416</v>
      </c>
      <c r="K4214">
        <v>30.8584636314189</v>
      </c>
      <c r="L4214">
        <v>27.041912103090599</v>
      </c>
      <c r="M4214">
        <v>75.468993222816906</v>
      </c>
      <c r="N4214">
        <v>0.87061880961562399</v>
      </c>
      <c r="O4214">
        <v>15.078505684894401</v>
      </c>
      <c r="P4214">
        <v>288.43322818086199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Row],[Ticker]],[1]!Table2[[Symbol]:[Industry]],2,FALSE),"-")</f>
        <v>-</v>
      </c>
      <c r="D4215" t="s">
        <v>686</v>
      </c>
      <c r="E4215">
        <v>14.015993999999999</v>
      </c>
      <c r="F4215">
        <v>49.11</v>
      </c>
      <c r="G4215">
        <v>146.52269942998299</v>
      </c>
      <c r="H4215">
        <v>-10.4645687293831</v>
      </c>
      <c r="I4215">
        <v>179.75483777573001</v>
      </c>
      <c r="J4215">
        <v>-9.5656855677422907</v>
      </c>
      <c r="K4215">
        <v>52.439592988314601</v>
      </c>
      <c r="L4215">
        <v>39.140972469587297</v>
      </c>
      <c r="M4215">
        <v>42.075224939747201</v>
      </c>
      <c r="N4215">
        <v>0.80785778947118503</v>
      </c>
      <c r="O4215">
        <v>26.6137242924048</v>
      </c>
      <c r="P4215">
        <v>194.777911164465</v>
      </c>
      <c r="Q4215">
        <v>1.6817078200148002E-2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Row],[Ticker]],[1]!Table2[[Symbol]:[Industry]],2,FALSE),"-")</f>
        <v>-</v>
      </c>
      <c r="D4216" t="s">
        <v>121</v>
      </c>
      <c r="E4216">
        <v>13.965276449999999</v>
      </c>
      <c r="F4216">
        <v>9.5</v>
      </c>
      <c r="G4216">
        <v>16.761655253276199</v>
      </c>
      <c r="H4216">
        <v>-13.1477948233475</v>
      </c>
      <c r="I4216">
        <v>-25.894931146889501</v>
      </c>
      <c r="J4216">
        <v>1.7525371196981601</v>
      </c>
      <c r="K4216">
        <v>9.4734940662644203</v>
      </c>
      <c r="L4216">
        <v>9.2531721032867207</v>
      </c>
      <c r="M4216">
        <v>54.7534341082319</v>
      </c>
      <c r="N4216">
        <v>1.02119911767719</v>
      </c>
      <c r="O4216">
        <v>50.5263157894736</v>
      </c>
      <c r="P4216">
        <v>82.341650671785004</v>
      </c>
      <c r="Q4216">
        <v>3.2689048512577999E-2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Row],[Ticker]],[1]!Table2[[Symbol]:[Industry]],2,FALSE),"-")</f>
        <v>-</v>
      </c>
      <c r="D4217" t="s">
        <v>924</v>
      </c>
      <c r="E4217">
        <v>13.965120000000001</v>
      </c>
      <c r="F4217">
        <v>0.9</v>
      </c>
      <c r="G4217">
        <v>65.178727798777402</v>
      </c>
      <c r="H4217">
        <v>1.3295172005788201</v>
      </c>
      <c r="I4217">
        <v>-7.7033848654555799</v>
      </c>
      <c r="J4217">
        <v>3.8218312453533301</v>
      </c>
      <c r="K4217">
        <v>0.88703713259958406</v>
      </c>
      <c r="L4217">
        <v>0.78329075418284</v>
      </c>
      <c r="M4217">
        <v>43.7047049598727</v>
      </c>
      <c r="N4217">
        <v>0.95507276945791997</v>
      </c>
      <c r="O4217">
        <v>46.6666666666666</v>
      </c>
      <c r="P4217">
        <v>95.652173913043399</v>
      </c>
      <c r="Q4217">
        <v>3.91314741028E-4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Row],[Ticker]],[1]!Table2[[Symbol]:[Industry]],2,FALSE),"-")</f>
        <v>-</v>
      </c>
      <c r="D4218" t="s">
        <v>628</v>
      </c>
      <c r="E4218">
        <v>13.953295744999901</v>
      </c>
      <c r="F4218">
        <v>26</v>
      </c>
      <c r="M4218">
        <v>50</v>
      </c>
      <c r="N4218">
        <v>1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Row],[Ticker]],[1]!Table2[[Symbol]:[Industry]],2,FALSE),"-")</f>
        <v>-</v>
      </c>
      <c r="D4219" t="s">
        <v>46</v>
      </c>
      <c r="E4219">
        <v>13.877079999999999</v>
      </c>
      <c r="F4219">
        <v>20.3</v>
      </c>
      <c r="G4219">
        <v>-18.9032264959428</v>
      </c>
      <c r="H4219">
        <v>-3.4323875613259398</v>
      </c>
      <c r="I4219">
        <v>-1.1207518122343101</v>
      </c>
      <c r="K4219">
        <v>18.6937985357009</v>
      </c>
      <c r="L4219">
        <v>11.4478124197352</v>
      </c>
      <c r="M4219">
        <v>96.313514182769097</v>
      </c>
      <c r="N4219">
        <v>1.35</v>
      </c>
      <c r="O4219">
        <v>15.7635467980295</v>
      </c>
      <c r="P4219">
        <v>62.4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Row],[Ticker]],[1]!Table2[[Symbol]:[Industry]],2,FALSE),"-")</f>
        <v>-</v>
      </c>
      <c r="D4220" t="s">
        <v>413</v>
      </c>
      <c r="E4220">
        <v>13.874879999999999</v>
      </c>
      <c r="F4220">
        <v>14.9</v>
      </c>
      <c r="G4220">
        <v>-30.3672984236335</v>
      </c>
      <c r="H4220">
        <v>-0.108287838334253</v>
      </c>
      <c r="I4220">
        <v>-21.312029830032699</v>
      </c>
      <c r="J4220">
        <v>-1.1182543000804299</v>
      </c>
      <c r="K4220">
        <v>14.9785187936656</v>
      </c>
      <c r="L4220">
        <v>15.479888472376</v>
      </c>
      <c r="M4220">
        <v>49.285988896432499</v>
      </c>
      <c r="N4220">
        <v>1.1298198649814299</v>
      </c>
      <c r="O4220">
        <v>52.684563758389203</v>
      </c>
      <c r="P4220">
        <v>16.4972634870993</v>
      </c>
      <c r="Q4220">
        <v>-4.7116397202319998E-2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Row],[Ticker]],[1]!Table2[[Symbol]:[Industry]],2,FALSE),"-")</f>
        <v>-</v>
      </c>
      <c r="D4221" t="s">
        <v>225</v>
      </c>
      <c r="E4221">
        <v>13.864805499999999</v>
      </c>
      <c r="F4221">
        <v>46.27</v>
      </c>
      <c r="G4221">
        <v>58.769366096649698</v>
      </c>
      <c r="H4221">
        <v>10.798565960475599</v>
      </c>
      <c r="I4221">
        <v>22.534993146081501</v>
      </c>
      <c r="J4221">
        <v>1.9025383532609501</v>
      </c>
      <c r="K4221">
        <v>44.3743250327949</v>
      </c>
      <c r="L4221">
        <v>39.077760875822698</v>
      </c>
      <c r="M4221">
        <v>55.943207132327601</v>
      </c>
      <c r="N4221">
        <v>1.65925533499991</v>
      </c>
      <c r="O4221">
        <v>40.350118867516699</v>
      </c>
      <c r="P4221">
        <v>100.911854103343</v>
      </c>
      <c r="Q4221">
        <v>7.3562282396038001E-2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Row],[Ticker]],[1]!Table2[[Symbol]:[Industry]],2,FALSE),"-")</f>
        <v>-</v>
      </c>
      <c r="D4222" t="s">
        <v>130</v>
      </c>
      <c r="E4222">
        <v>13.841940419999901</v>
      </c>
      <c r="F4222">
        <v>25</v>
      </c>
      <c r="G4222">
        <v>-43.391894268192701</v>
      </c>
      <c r="H4222">
        <v>-3.4323875613259398</v>
      </c>
      <c r="I4222">
        <v>-4.6169651123691704</v>
      </c>
      <c r="J4222">
        <v>-2.20226514018883</v>
      </c>
      <c r="K4222">
        <v>25.417959684851201</v>
      </c>
      <c r="L4222">
        <v>27.421420035829001</v>
      </c>
      <c r="M4222">
        <v>5.7435922009098999</v>
      </c>
      <c r="N4222">
        <v>0</v>
      </c>
      <c r="O4222">
        <v>40.559999999999903</v>
      </c>
      <c r="P4222">
        <v>40.924464487034903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Row],[Ticker]],[1]!Table2[[Symbol]:[Industry]],2,FALSE),"-")</f>
        <v>-</v>
      </c>
      <c r="D4223" t="s">
        <v>68</v>
      </c>
      <c r="E4223">
        <v>13.8345</v>
      </c>
      <c r="F4223">
        <v>1.1499999999999999</v>
      </c>
      <c r="G4223">
        <v>40.356032763316399</v>
      </c>
      <c r="H4223">
        <v>4.1866600577216504</v>
      </c>
      <c r="I4223">
        <v>-17.388614889668599</v>
      </c>
      <c r="J4223">
        <v>-4.7884720367405604</v>
      </c>
      <c r="K4223">
        <v>1.10916740396708</v>
      </c>
      <c r="L4223">
        <v>1.02576898104021</v>
      </c>
      <c r="M4223">
        <v>52.740808493151803</v>
      </c>
      <c r="N4223">
        <v>0.65001384120375705</v>
      </c>
      <c r="O4223">
        <v>46.956521739130402</v>
      </c>
      <c r="P4223">
        <v>74.242424242424207</v>
      </c>
      <c r="Q4223">
        <v>7.4965008825302007E-2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Row],[Ticker]],[1]!Table2[[Symbol]:[Industry]],2,FALSE),"-")</f>
        <v>-</v>
      </c>
      <c r="D4224" t="s">
        <v>628</v>
      </c>
      <c r="E4224">
        <v>13.817022</v>
      </c>
      <c r="F4224">
        <v>34</v>
      </c>
      <c r="G4224">
        <v>-20.391630788085401</v>
      </c>
      <c r="I4224">
        <v>-14.8462420083127</v>
      </c>
      <c r="K4224">
        <v>71.000791228306696</v>
      </c>
      <c r="M4224">
        <v>99.985344065864695</v>
      </c>
      <c r="N4224">
        <v>1</v>
      </c>
      <c r="O4224">
        <v>9.1176470588235397</v>
      </c>
      <c r="P4224">
        <v>5.91900311526478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Row],[Ticker]],[1]!Table2[[Symbol]:[Industry]],2,FALSE),"-")</f>
        <v>-</v>
      </c>
      <c r="D4225" t="s">
        <v>732</v>
      </c>
      <c r="E4225">
        <v>13.801773789</v>
      </c>
      <c r="F4225">
        <v>15.78</v>
      </c>
      <c r="G4225">
        <v>15.7107863108518</v>
      </c>
      <c r="H4225">
        <v>5.0607631236055601</v>
      </c>
      <c r="I4225">
        <v>4.6539473139136698</v>
      </c>
      <c r="J4225">
        <v>-0.20612863020814901</v>
      </c>
      <c r="K4225">
        <v>14.770523977411299</v>
      </c>
      <c r="L4225">
        <v>13.4332491223412</v>
      </c>
      <c r="M4225">
        <v>59.192142314001003</v>
      </c>
      <c r="N4225">
        <v>1.4015351460265799</v>
      </c>
      <c r="O4225">
        <v>3.2953105196451302</v>
      </c>
      <c r="P4225">
        <v>47.064305684995297</v>
      </c>
      <c r="Q4225">
        <v>3.6626942849021002E-2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Row],[Ticker]],[1]!Table2[[Symbol]:[Industry]],2,FALSE),"-")</f>
        <v>-</v>
      </c>
      <c r="E4226">
        <v>13.728825000000001</v>
      </c>
      <c r="F4226">
        <v>5.5</v>
      </c>
      <c r="G4226">
        <v>11.1893660966497</v>
      </c>
      <c r="H4226">
        <v>12.846682206115901</v>
      </c>
      <c r="I4226">
        <v>-20.018655801416099</v>
      </c>
      <c r="J4226">
        <v>8.90884597092227</v>
      </c>
      <c r="K4226">
        <v>4.6960646399889701</v>
      </c>
      <c r="L4226">
        <v>4.83808192209246</v>
      </c>
      <c r="M4226">
        <v>80.3511985528054</v>
      </c>
      <c r="N4226">
        <v>1.4203636363636301</v>
      </c>
      <c r="O4226">
        <v>26.363636363636299</v>
      </c>
      <c r="P4226">
        <v>62.721893491124199</v>
      </c>
      <c r="Q4226">
        <v>5.7677949449833003E-2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Row],[Ticker]],[1]!Table2[[Symbol]:[Industry]],2,FALSE),"-")</f>
        <v>-</v>
      </c>
      <c r="D4227" t="s">
        <v>1147</v>
      </c>
      <c r="E4227">
        <v>13.70286962</v>
      </c>
      <c r="F4227">
        <v>2.5299999999999998</v>
      </c>
      <c r="G4227">
        <v>31.8143660966497</v>
      </c>
      <c r="H4227">
        <v>29.028345422967199</v>
      </c>
      <c r="I4227">
        <v>33.977287403451903</v>
      </c>
      <c r="K4227">
        <v>2.1520869497177202</v>
      </c>
      <c r="L4227">
        <v>1.89938348901842</v>
      </c>
      <c r="M4227">
        <v>52.522152061207699</v>
      </c>
      <c r="N4227">
        <v>0.90702624732021997</v>
      </c>
      <c r="O4227">
        <v>13.8339920948616</v>
      </c>
      <c r="P4227">
        <v>80.714285714285694</v>
      </c>
      <c r="Q4227">
        <v>0.13182848784640799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Row],[Ticker]],[1]!Table2[[Symbol]:[Industry]],2,FALSE),"-")</f>
        <v>-</v>
      </c>
      <c r="D4228" t="s">
        <v>1448</v>
      </c>
      <c r="E4228">
        <v>13.702680000000001</v>
      </c>
      <c r="F4228">
        <v>2</v>
      </c>
      <c r="G4228">
        <v>16.5465089537926</v>
      </c>
      <c r="K4228">
        <v>1.8164878752898299</v>
      </c>
      <c r="L4228">
        <v>1.8009664774797101</v>
      </c>
      <c r="M4228">
        <v>73.414657253377001</v>
      </c>
      <c r="N4228">
        <v>1</v>
      </c>
      <c r="O4228">
        <v>5</v>
      </c>
      <c r="P4228">
        <v>66.6666666666666</v>
      </c>
      <c r="Q4228">
        <v>-2.1676028175539999E-2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Row],[Ticker]],[1]!Table2[[Symbol]:[Industry]],2,FALSE),"-")</f>
        <v>-</v>
      </c>
      <c r="E4229">
        <v>13.662374399999999</v>
      </c>
      <c r="F4229">
        <v>30.54</v>
      </c>
      <c r="G4229">
        <v>35.533563234964497</v>
      </c>
      <c r="H4229">
        <v>47.8858798586364</v>
      </c>
      <c r="I4229">
        <v>4.9184638740402002</v>
      </c>
      <c r="J4229">
        <v>32.2184793181967</v>
      </c>
      <c r="K4229">
        <v>23.776379343354499</v>
      </c>
      <c r="L4229">
        <v>22.177565474604801</v>
      </c>
      <c r="M4229">
        <v>73.786612851367806</v>
      </c>
      <c r="N4229">
        <v>3.1350980721116302</v>
      </c>
      <c r="O4229">
        <v>10.4780615586116</v>
      </c>
      <c r="P4229">
        <v>92.196349905600997</v>
      </c>
      <c r="Q4229">
        <v>6.7839197909369001E-2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Row],[Ticker]],[1]!Table2[[Symbol]:[Industry]],2,FALSE),"-")</f>
        <v>-</v>
      </c>
      <c r="E4230">
        <v>13.6165395</v>
      </c>
      <c r="F4230">
        <v>27.15</v>
      </c>
      <c r="G4230">
        <v>280.73584285826797</v>
      </c>
      <c r="H4230">
        <v>-6.0658915847348602</v>
      </c>
      <c r="I4230">
        <v>3.7645050428012699</v>
      </c>
      <c r="J4230">
        <v>6.0091169736322998</v>
      </c>
      <c r="K4230">
        <v>24.636357918604698</v>
      </c>
      <c r="L4230">
        <v>20.6757776120144</v>
      </c>
      <c r="M4230">
        <v>79.428672285001696</v>
      </c>
      <c r="N4230">
        <v>0.49935021148776998</v>
      </c>
      <c r="O4230">
        <v>38.858195211786303</v>
      </c>
      <c r="P4230">
        <v>375.48161120840598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Row],[Ticker]],[1]!Table2[[Symbol]:[Industry]],2,FALSE),"-")</f>
        <v>-</v>
      </c>
      <c r="D4231" t="s">
        <v>931</v>
      </c>
      <c r="E4231">
        <v>13.6121856</v>
      </c>
      <c r="F4231">
        <v>24.96</v>
      </c>
      <c r="G4231">
        <v>71.001619061076596</v>
      </c>
      <c r="H4231">
        <v>-18.148219767009198</v>
      </c>
      <c r="I4231">
        <v>-20.657562763029699</v>
      </c>
      <c r="J4231">
        <v>0.82184601632935805</v>
      </c>
      <c r="K4231">
        <v>24.7403980766546</v>
      </c>
      <c r="L4231">
        <v>21.641242727998002</v>
      </c>
      <c r="M4231">
        <v>46.6164533163087</v>
      </c>
      <c r="N4231">
        <v>0.54983813419748895</v>
      </c>
      <c r="O4231">
        <v>64.983974358974294</v>
      </c>
      <c r="P4231">
        <v>113.151152860802</v>
      </c>
      <c r="Q4231">
        <v>6.4895489760474004E-2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Row],[Ticker]],[1]!Table2[[Symbol]:[Industry]],2,FALSE),"-")</f>
        <v>-</v>
      </c>
      <c r="E4232">
        <v>13.592142900000001</v>
      </c>
      <c r="F4232">
        <v>36.33</v>
      </c>
      <c r="G4232">
        <v>-11.704955669911699</v>
      </c>
      <c r="H4232">
        <v>19.287347098707201</v>
      </c>
      <c r="I4232">
        <v>-4.7553329174036501</v>
      </c>
      <c r="J4232">
        <v>-7.2817931032468</v>
      </c>
      <c r="K4232">
        <v>33.926048659597598</v>
      </c>
      <c r="L4232">
        <v>31.988828217466601</v>
      </c>
      <c r="M4232">
        <v>46.065557532496499</v>
      </c>
      <c r="N4232">
        <v>1.41694255649473</v>
      </c>
      <c r="O4232">
        <v>31.489127442884602</v>
      </c>
      <c r="P4232">
        <v>50.248138957816302</v>
      </c>
      <c r="Q4232">
        <v>-1.8566729437368999E-2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Row],[Ticker]],[1]!Table2[[Symbol]:[Industry]],2,FALSE),"-")</f>
        <v>-</v>
      </c>
      <c r="D4233" t="s">
        <v>628</v>
      </c>
      <c r="E4233">
        <v>13.585152000000001</v>
      </c>
      <c r="F4233">
        <v>23.52</v>
      </c>
      <c r="G4233">
        <v>-52.810633903350201</v>
      </c>
      <c r="H4233">
        <v>-13.2723875613259</v>
      </c>
      <c r="I4233">
        <v>-13.684951685732001</v>
      </c>
      <c r="J4233">
        <v>-4.5419531817832803</v>
      </c>
      <c r="K4233">
        <v>24.5408525498434</v>
      </c>
      <c r="L4233">
        <v>25.788731854033799</v>
      </c>
      <c r="M4233">
        <v>49.069583270742498</v>
      </c>
      <c r="N4233">
        <v>0.39808106997917297</v>
      </c>
      <c r="O4233">
        <v>61.5646258503401</v>
      </c>
      <c r="P4233">
        <v>23.789473684210499</v>
      </c>
      <c r="Q4233">
        <v>0.148854335878494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Row],[Ticker]],[1]!Table2[[Symbol]:[Industry]],2,FALSE),"-")</f>
        <v>-</v>
      </c>
      <c r="E4234">
        <v>13.566000000000001</v>
      </c>
      <c r="F4234">
        <v>96.9</v>
      </c>
      <c r="G4234">
        <v>-14.9313235585226</v>
      </c>
      <c r="H4234">
        <v>-14.123631800957201</v>
      </c>
      <c r="I4234">
        <v>-50.246242008312699</v>
      </c>
      <c r="J4234">
        <v>-9.91655085447454</v>
      </c>
      <c r="K4234">
        <v>104.86387275595</v>
      </c>
      <c r="L4234">
        <v>108.864293281846</v>
      </c>
      <c r="M4234">
        <v>18.528757769718698</v>
      </c>
      <c r="N4234">
        <v>0.41277641277641203</v>
      </c>
      <c r="O4234">
        <v>74.324045407636703</v>
      </c>
      <c r="P4234">
        <v>21.125</v>
      </c>
      <c r="Q4234">
        <v>-9.7425936955179999E-3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Row],[Ticker]],[1]!Table2[[Symbol]:[Industry]],2,FALSE),"-")</f>
        <v>-</v>
      </c>
      <c r="E4235">
        <v>13.563774</v>
      </c>
      <c r="F4235">
        <v>17.010000000000002</v>
      </c>
      <c r="G4235">
        <v>-26.310633903350201</v>
      </c>
      <c r="H4235">
        <v>-3.4323875613259398</v>
      </c>
      <c r="I4235">
        <v>-14.8462420083127</v>
      </c>
      <c r="J4235">
        <v>-2.20226514018883</v>
      </c>
      <c r="K4235">
        <v>17.009997118717699</v>
      </c>
      <c r="L4235">
        <v>16.9343867817886</v>
      </c>
      <c r="M4235">
        <v>100</v>
      </c>
      <c r="O4235">
        <v>0</v>
      </c>
      <c r="P4235">
        <v>0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Row],[Ticker]],[1]!Table2[[Symbol]:[Industry]],2,FALSE),"-")</f>
        <v>-</v>
      </c>
      <c r="D4236" t="s">
        <v>1147</v>
      </c>
      <c r="E4236">
        <v>13.559377</v>
      </c>
      <c r="F4236">
        <v>6.76</v>
      </c>
      <c r="G4236">
        <v>58.894845548704502</v>
      </c>
      <c r="H4236">
        <v>-7.2139001663679503</v>
      </c>
      <c r="I4236">
        <v>12.700927803008</v>
      </c>
      <c r="J4236">
        <v>3.9801150761944699</v>
      </c>
      <c r="K4236">
        <v>6.4809387945041097</v>
      </c>
      <c r="L4236">
        <v>5.4483052149173199</v>
      </c>
      <c r="M4236">
        <v>59.029424882174602</v>
      </c>
      <c r="N4236">
        <v>0.56099709605140402</v>
      </c>
      <c r="O4236">
        <v>19.822485207100499</v>
      </c>
      <c r="Q4236">
        <v>6.0533597089808003E-2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Row],[Ticker]],[1]!Table2[[Symbol]:[Industry]],2,FALSE),"-")</f>
        <v>-</v>
      </c>
      <c r="D4237" t="s">
        <v>413</v>
      </c>
      <c r="E4237">
        <v>13.497460800000001</v>
      </c>
      <c r="F4237">
        <v>18.61</v>
      </c>
      <c r="G4237">
        <v>27.237220882128199</v>
      </c>
      <c r="H4237">
        <v>-9.6319843355194905</v>
      </c>
      <c r="I4237">
        <v>-20.522876574962499</v>
      </c>
      <c r="J4237">
        <v>-2.20226514018883</v>
      </c>
      <c r="K4237">
        <v>18.538946442198998</v>
      </c>
      <c r="L4237">
        <v>15.2860457410272</v>
      </c>
      <c r="M4237">
        <v>14.079203571840999</v>
      </c>
      <c r="N4237">
        <v>0</v>
      </c>
      <c r="O4237">
        <v>15.099408919935501</v>
      </c>
      <c r="P4237">
        <v>106.777777777777</v>
      </c>
      <c r="Q4237">
        <v>0.10796207101446099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Row],[Ticker]],[1]!Table2[[Symbol]:[Industry]],2,FALSE),"-")</f>
        <v>-</v>
      </c>
      <c r="E4238">
        <v>13.482150499999999</v>
      </c>
      <c r="F4238">
        <v>14.89</v>
      </c>
      <c r="G4238">
        <v>-75.001192139049706</v>
      </c>
      <c r="H4238">
        <v>-0.42897459204267202</v>
      </c>
      <c r="I4238">
        <v>-15.314156446815399</v>
      </c>
      <c r="J4238">
        <v>-6.6354507006701402</v>
      </c>
      <c r="K4238">
        <v>15.1650542542755</v>
      </c>
      <c r="L4238">
        <v>15.6400386084128</v>
      </c>
      <c r="M4238">
        <v>49.938332539411498</v>
      </c>
      <c r="N4238">
        <v>0.29894450407879702</v>
      </c>
      <c r="O4238">
        <v>102.149093351242</v>
      </c>
      <c r="P4238">
        <v>43.7258687258687</v>
      </c>
      <c r="Q4238">
        <v>5.6779132363472998E-2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Row],[Ticker]],[1]!Table2[[Symbol]:[Industry]],2,FALSE),"-")</f>
        <v>-</v>
      </c>
      <c r="E4239">
        <v>13.42502</v>
      </c>
      <c r="F4239">
        <v>2.06</v>
      </c>
      <c r="G4239">
        <v>20.832223239506899</v>
      </c>
      <c r="H4239">
        <v>-19.095038163735499</v>
      </c>
      <c r="I4239">
        <v>5.6215942489972104</v>
      </c>
      <c r="J4239">
        <v>-3.61071584441417</v>
      </c>
      <c r="K4239">
        <v>2.0947107468946502</v>
      </c>
      <c r="L4239">
        <v>1.8224103528237701</v>
      </c>
      <c r="M4239">
        <v>36.015544037997103</v>
      </c>
      <c r="N4239">
        <v>1.0468247559668999</v>
      </c>
      <c r="O4239">
        <v>38.349514563106801</v>
      </c>
      <c r="P4239">
        <v>73.109243697479002</v>
      </c>
      <c r="Q4239">
        <v>5.4848507849089997E-2</v>
      </c>
    </row>
    <row r="4240" spans="1:17" hidden="1" x14ac:dyDescent="0.3">
      <c r="A4240" t="s">
        <v>8639</v>
      </c>
      <c r="B4240" t="s">
        <v>8391</v>
      </c>
      <c r="C4240" t="str">
        <f>IFERROR(VLOOKUP(Table1[[#This Row],[Ticker]],[1]!Table2[[Symbol]:[Industry]],2,FALSE),"-")</f>
        <v>-</v>
      </c>
      <c r="E4240">
        <v>13.387365000000001</v>
      </c>
      <c r="F4240">
        <v>18.3</v>
      </c>
      <c r="G4240">
        <v>101.584758375603</v>
      </c>
      <c r="H4240">
        <v>-3.2664583577861102</v>
      </c>
      <c r="I4240">
        <v>-15.8202679823387</v>
      </c>
      <c r="J4240">
        <v>-6.3314340126081099</v>
      </c>
      <c r="K4240">
        <v>17.787927691495799</v>
      </c>
      <c r="L4240">
        <v>16.447673042303698</v>
      </c>
      <c r="M4240">
        <v>51.215966291011704</v>
      </c>
      <c r="N4240">
        <v>0.62972366498603405</v>
      </c>
      <c r="O4240">
        <v>23.278688524590098</v>
      </c>
      <c r="P4240">
        <v>158.47457627118601</v>
      </c>
      <c r="Q4240">
        <v>7.2681256545226003E-2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Row],[Ticker]],[1]!Table2[[Symbol]:[Industry]],2,FALSE),"-")</f>
        <v>-</v>
      </c>
      <c r="D4241" t="s">
        <v>513</v>
      </c>
      <c r="E4241">
        <v>13.35488</v>
      </c>
      <c r="F4241">
        <v>43.36</v>
      </c>
      <c r="G4241">
        <v>125.051684937229</v>
      </c>
      <c r="H4241">
        <v>21.5517595534489</v>
      </c>
      <c r="I4241">
        <v>-4.3467516923086604</v>
      </c>
      <c r="J4241">
        <v>14.080920700519099</v>
      </c>
      <c r="K4241">
        <v>35.742550631512401</v>
      </c>
      <c r="L4241">
        <v>34.2303602083744</v>
      </c>
      <c r="M4241">
        <v>81.878801903212704</v>
      </c>
      <c r="N4241">
        <v>0.76116007570255895</v>
      </c>
      <c r="O4241">
        <v>24.031365313653101</v>
      </c>
      <c r="P4241">
        <v>161.99395770392701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Row],[Ticker]],[1]!Table2[[Symbol]:[Industry]],2,FALSE),"-")</f>
        <v>-</v>
      </c>
      <c r="D4242" t="s">
        <v>127</v>
      </c>
      <c r="E4242">
        <v>13.35178</v>
      </c>
      <c r="F4242">
        <v>22.25</v>
      </c>
      <c r="G4242">
        <v>-25.1742702669866</v>
      </c>
      <c r="H4242">
        <v>-8.5692296665890897</v>
      </c>
      <c r="I4242">
        <v>-36.168731400109003</v>
      </c>
      <c r="J4242">
        <v>-10.5796543227833</v>
      </c>
      <c r="K4242">
        <v>24.070271698063401</v>
      </c>
      <c r="L4242">
        <v>23.9504195496385</v>
      </c>
      <c r="M4242">
        <v>37.112025910959403</v>
      </c>
      <c r="N4242">
        <v>1.2912012164216899</v>
      </c>
      <c r="O4242">
        <v>62.696629213483099</v>
      </c>
      <c r="P4242">
        <v>30.805408583186299</v>
      </c>
      <c r="Q4242">
        <v>5.9771444244752003E-2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Row],[Ticker]],[1]!Table2[[Symbol]:[Industry]],2,FALSE),"-")</f>
        <v>-</v>
      </c>
      <c r="D4243" t="s">
        <v>130</v>
      </c>
      <c r="E4243">
        <v>13.31850135</v>
      </c>
      <c r="F4243">
        <v>11.11</v>
      </c>
      <c r="G4243">
        <v>-73.954366231342703</v>
      </c>
      <c r="H4243">
        <v>22.394058719665701</v>
      </c>
      <c r="I4243">
        <v>-15.914808348473001</v>
      </c>
      <c r="J4243">
        <v>17.092543870584901</v>
      </c>
      <c r="K4243">
        <v>10.3426194739162</v>
      </c>
      <c r="L4243">
        <v>11.1911058190028</v>
      </c>
      <c r="M4243">
        <v>50.573340458094201</v>
      </c>
      <c r="N4243">
        <v>3.74987892734746</v>
      </c>
      <c r="O4243">
        <v>90.999099909991003</v>
      </c>
      <c r="P4243">
        <v>31.168831168831101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Row],[Ticker]],[1]!Table2[[Symbol]:[Industry]],2,FALSE),"-")</f>
        <v>-</v>
      </c>
      <c r="D4244" t="s">
        <v>413</v>
      </c>
      <c r="E4244">
        <v>13.30425</v>
      </c>
      <c r="F4244">
        <v>1.62</v>
      </c>
      <c r="G4244">
        <v>47.882914483746497</v>
      </c>
      <c r="H4244">
        <v>23.180515664480499</v>
      </c>
      <c r="I4244">
        <v>2.5450623395133598</v>
      </c>
      <c r="J4244">
        <v>-1.5612394991631899</v>
      </c>
      <c r="K4244">
        <v>1.44599804640796</v>
      </c>
      <c r="L4244">
        <v>1.3273448764967899</v>
      </c>
      <c r="M4244">
        <v>54.844288021409398</v>
      </c>
      <c r="N4244">
        <v>1.2247684508201599</v>
      </c>
      <c r="O4244">
        <v>24.691358024691301</v>
      </c>
      <c r="P4244">
        <v>95.180722891566205</v>
      </c>
      <c r="Q4244">
        <v>0.11514221097989299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Row],[Ticker]],[1]!Table2[[Symbol]:[Industry]],2,FALSE),"-")</f>
        <v>-</v>
      </c>
      <c r="E4245">
        <v>13.252274999999999</v>
      </c>
      <c r="F4245">
        <v>29</v>
      </c>
      <c r="G4245">
        <v>-52.892912384362901</v>
      </c>
      <c r="H4245">
        <v>-3.0236682152768899</v>
      </c>
      <c r="I4245">
        <v>-20.964726954897301</v>
      </c>
      <c r="J4245">
        <v>5.7040306138375101</v>
      </c>
      <c r="K4245">
        <v>29.264207715151901</v>
      </c>
      <c r="L4245">
        <v>31.1123937192855</v>
      </c>
      <c r="M4245">
        <v>46.790736566983803</v>
      </c>
      <c r="N4245">
        <v>1.3323549503046299</v>
      </c>
      <c r="O4245">
        <v>44.379310344827502</v>
      </c>
      <c r="P4245">
        <v>28.603104212860298</v>
      </c>
      <c r="Q4245">
        <v>-2.2306486426169E-2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Row],[Ticker]],[1]!Table2[[Symbol]:[Industry]],2,FALSE),"-")</f>
        <v>-</v>
      </c>
      <c r="E4246">
        <v>13.247999999999999</v>
      </c>
      <c r="F4246">
        <v>1.84</v>
      </c>
      <c r="G4246">
        <v>-5.25800232440288</v>
      </c>
      <c r="H4246">
        <v>0.47822696381372198</v>
      </c>
      <c r="I4246">
        <v>-39.436405942738901</v>
      </c>
      <c r="J4246">
        <v>-2.20226514018883</v>
      </c>
      <c r="K4246">
        <v>1.8597585853637899</v>
      </c>
      <c r="L4246">
        <v>1.8869045089901999</v>
      </c>
      <c r="M4246">
        <v>44.804184898973197</v>
      </c>
      <c r="N4246">
        <v>0.87789145708071503</v>
      </c>
      <c r="O4246">
        <v>66.847826086956502</v>
      </c>
      <c r="P4246">
        <v>31.428571428571399</v>
      </c>
      <c r="Q4246">
        <v>3.5983867269502E-2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Row],[Ticker]],[1]!Table2[[Symbol]:[Industry]],2,FALSE),"-")</f>
        <v>-</v>
      </c>
      <c r="D4247" t="s">
        <v>804</v>
      </c>
      <c r="E4247">
        <v>13.243499999999999</v>
      </c>
      <c r="F4247">
        <v>29.43</v>
      </c>
      <c r="G4247">
        <v>-31.0062297582725</v>
      </c>
      <c r="H4247">
        <v>-11.4636375613259</v>
      </c>
      <c r="I4247">
        <v>-4.41472230850035</v>
      </c>
      <c r="J4247">
        <v>-2.4395532757820502</v>
      </c>
      <c r="K4247">
        <v>29.792028946603001</v>
      </c>
      <c r="L4247">
        <v>29.2319427207667</v>
      </c>
      <c r="M4247">
        <v>51.772139907735301</v>
      </c>
      <c r="N4247">
        <v>2.5959004392386502</v>
      </c>
      <c r="O4247">
        <v>15.698267074413801</v>
      </c>
      <c r="P4247">
        <v>20.171498570845198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Row],[Ticker]],[1]!Table2[[Symbol]:[Industry]],2,FALSE),"-")</f>
        <v>-</v>
      </c>
      <c r="D4248" t="s">
        <v>21</v>
      </c>
      <c r="E4248">
        <v>13.1775</v>
      </c>
      <c r="F4248">
        <v>26.25</v>
      </c>
      <c r="G4248">
        <v>61.1893660966497</v>
      </c>
      <c r="H4248">
        <v>21.442737313798901</v>
      </c>
      <c r="I4248">
        <v>24.0426468805761</v>
      </c>
      <c r="J4248">
        <v>-5.1148864994121297</v>
      </c>
      <c r="K4248">
        <v>23.3285520324246</v>
      </c>
      <c r="L4248">
        <v>19.327010653134799</v>
      </c>
      <c r="M4248">
        <v>51.263263189647198</v>
      </c>
      <c r="N4248">
        <v>1.17788674938175</v>
      </c>
      <c r="O4248">
        <v>26.323809523809501</v>
      </c>
      <c r="P4248">
        <v>92.026335040234102</v>
      </c>
      <c r="Q4248">
        <v>2.4069827304568001E-2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Row],[Ticker]],[1]!Table2[[Symbol]:[Industry]],2,FALSE),"-")</f>
        <v>-</v>
      </c>
      <c r="D4249" t="s">
        <v>46</v>
      </c>
      <c r="E4249">
        <v>13.17733</v>
      </c>
      <c r="F4249">
        <v>19.7</v>
      </c>
      <c r="G4249">
        <v>92.578254985538607</v>
      </c>
      <c r="H4249">
        <v>-8.4782591209589793</v>
      </c>
      <c r="I4249">
        <v>-28.4427332363829</v>
      </c>
      <c r="J4249">
        <v>-10.2022651401888</v>
      </c>
      <c r="K4249">
        <v>23.3055977646715</v>
      </c>
      <c r="L4249">
        <v>19.369343687250801</v>
      </c>
      <c r="M4249">
        <v>32.229609051260397</v>
      </c>
      <c r="N4249">
        <v>1</v>
      </c>
      <c r="O4249">
        <v>102.538071065989</v>
      </c>
      <c r="P4249">
        <v>141.71779141104199</v>
      </c>
      <c r="Q4249">
        <v>0.19525634005334899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Row],[Ticker]],[1]!Table2[[Symbol]:[Industry]],2,FALSE),"-")</f>
        <v>-</v>
      </c>
      <c r="D4250" t="s">
        <v>471</v>
      </c>
      <c r="E4250">
        <v>13.16085743</v>
      </c>
      <c r="F4250">
        <v>17.95</v>
      </c>
      <c r="G4250">
        <v>-26.588411681128001</v>
      </c>
      <c r="H4250">
        <v>1.53837267259216</v>
      </c>
      <c r="I4250">
        <v>-14.5669123993741</v>
      </c>
      <c r="J4250">
        <v>-2.20226514018883</v>
      </c>
      <c r="K4250">
        <v>17.577956197884799</v>
      </c>
      <c r="L4250">
        <v>17.3212210018911</v>
      </c>
      <c r="M4250">
        <v>99.8052603467236</v>
      </c>
      <c r="N4250">
        <v>2</v>
      </c>
      <c r="O4250">
        <v>0.27855153203342198</v>
      </c>
      <c r="P4250">
        <v>4.9707602339181101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Row],[Ticker]],[1]!Table2[[Symbol]:[Industry]],2,FALSE),"-")</f>
        <v>-</v>
      </c>
      <c r="D4251" t="s">
        <v>133</v>
      </c>
      <c r="E4251">
        <v>13.147272487999899</v>
      </c>
      <c r="F4251">
        <v>31.01</v>
      </c>
      <c r="G4251">
        <v>-15.560633903350199</v>
      </c>
      <c r="H4251">
        <v>-13.90297579662</v>
      </c>
      <c r="I4251">
        <v>-43.689748203815199</v>
      </c>
      <c r="J4251">
        <v>-3.88185170349632</v>
      </c>
      <c r="K4251">
        <v>31.093502820868501</v>
      </c>
      <c r="L4251">
        <v>33.2946542207305</v>
      </c>
      <c r="M4251">
        <v>58.136258789706297</v>
      </c>
      <c r="N4251">
        <v>0.87907745014070704</v>
      </c>
      <c r="O4251">
        <v>60.174137375040303</v>
      </c>
      <c r="P4251">
        <v>23.153296266878399</v>
      </c>
      <c r="Q4251">
        <v>7.7771992476662999E-2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Row],[Ticker]],[1]!Table2[[Symbol]:[Industry]],2,FALSE),"-")</f>
        <v>-</v>
      </c>
      <c r="E4252">
        <v>13.132258503999999</v>
      </c>
      <c r="F4252">
        <v>39.28</v>
      </c>
      <c r="G4252">
        <v>60.3813813057752</v>
      </c>
      <c r="H4252">
        <v>1.5662758976422499</v>
      </c>
      <c r="I4252">
        <v>-25.186347007171399</v>
      </c>
      <c r="J4252">
        <v>2.7963983187793602</v>
      </c>
      <c r="K4252">
        <v>36.824838063759003</v>
      </c>
      <c r="L4252">
        <v>30.513784126159599</v>
      </c>
      <c r="M4252">
        <v>98.988324292940803</v>
      </c>
      <c r="N4252">
        <v>0.232558139534883</v>
      </c>
      <c r="O4252">
        <v>16.878818737270802</v>
      </c>
      <c r="P4252">
        <v>96.399999999999906</v>
      </c>
      <c r="Q4252">
        <v>1.0370219453393E-2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Row],[Ticker]],[1]!Table2[[Symbol]:[Industry]],2,FALSE),"-")</f>
        <v>-</v>
      </c>
      <c r="D4253" t="s">
        <v>732</v>
      </c>
      <c r="E4253">
        <v>13.10207943</v>
      </c>
      <c r="F4253">
        <v>120.76</v>
      </c>
      <c r="G4253">
        <v>14.978707385990999</v>
      </c>
      <c r="H4253">
        <v>1.81921514351289</v>
      </c>
      <c r="I4253">
        <v>8.66812845297396</v>
      </c>
      <c r="J4253">
        <v>-1.04595183836575</v>
      </c>
      <c r="K4253">
        <v>114.12681269629201</v>
      </c>
      <c r="L4253">
        <v>102.938107645833</v>
      </c>
      <c r="M4253">
        <v>34.201172078942697</v>
      </c>
      <c r="N4253">
        <v>0.75784356052227297</v>
      </c>
      <c r="O4253">
        <v>0.19046041735673</v>
      </c>
      <c r="P4253">
        <v>46.322549375984501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Row],[Ticker]],[1]!Table2[[Symbol]:[Industry]],2,FALSE),"-")</f>
        <v>-</v>
      </c>
      <c r="E4254">
        <v>13.097344</v>
      </c>
      <c r="F4254">
        <v>78.709999999999994</v>
      </c>
      <c r="G4254">
        <v>-5.8668695575200998</v>
      </c>
      <c r="H4254">
        <v>-3.4723875613259398</v>
      </c>
      <c r="I4254">
        <v>-8.4813771434478795</v>
      </c>
      <c r="J4254">
        <v>-2.20226514018883</v>
      </c>
      <c r="K4254">
        <v>75.713196917210794</v>
      </c>
      <c r="L4254">
        <v>74.364059234582797</v>
      </c>
      <c r="M4254">
        <v>90.138911305151197</v>
      </c>
      <c r="N4254">
        <v>2.6068376068375998</v>
      </c>
      <c r="O4254">
        <v>10.1511879049676</v>
      </c>
      <c r="P4254">
        <v>24.5411392405063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Row],[Ticker]],[1]!Table2[[Symbol]:[Industry]],2,FALSE),"-")</f>
        <v>-</v>
      </c>
      <c r="D4255" t="s">
        <v>843</v>
      </c>
      <c r="E4255">
        <v>13.096190099999999</v>
      </c>
      <c r="F4255">
        <v>7.49</v>
      </c>
      <c r="G4255">
        <v>-103.945748863039</v>
      </c>
      <c r="H4255">
        <v>-43.247978508517903</v>
      </c>
      <c r="I4255">
        <v>-92.481356968002203</v>
      </c>
      <c r="J4255">
        <v>-20.238794820554102</v>
      </c>
      <c r="K4255">
        <v>11.0836531051349</v>
      </c>
      <c r="M4255">
        <v>32.214126776250303</v>
      </c>
      <c r="N4255">
        <v>1.5280073461891599</v>
      </c>
      <c r="O4255">
        <v>370.62750333778303</v>
      </c>
      <c r="P4255">
        <v>4.60893854748603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Row],[Ticker]],[1]!Table2[[Symbol]:[Industry]],2,FALSE),"-")</f>
        <v>-</v>
      </c>
      <c r="D4256" t="s">
        <v>864</v>
      </c>
      <c r="E4256">
        <v>13.0908105</v>
      </c>
      <c r="F4256">
        <v>338.5</v>
      </c>
      <c r="G4256">
        <v>126.962841592347</v>
      </c>
      <c r="H4256">
        <v>33.983437354498903</v>
      </c>
      <c r="I4256">
        <v>-33.260317689199603</v>
      </c>
      <c r="J4256">
        <v>-6.1728533754829504</v>
      </c>
      <c r="K4256">
        <v>322.820582539128</v>
      </c>
      <c r="L4256">
        <v>296.41685899968599</v>
      </c>
      <c r="M4256">
        <v>61.131137930297903</v>
      </c>
      <c r="N4256">
        <v>3.3459330143540602</v>
      </c>
      <c r="O4256">
        <v>42.924667651403198</v>
      </c>
      <c r="P4256">
        <v>181.14617940199301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Row],[Ticker]],[1]!Table2[[Symbol]:[Industry]],2,FALSE),"-")</f>
        <v>-</v>
      </c>
      <c r="D4257" t="s">
        <v>124</v>
      </c>
      <c r="E4257">
        <v>13.060374884345199</v>
      </c>
      <c r="F4257">
        <v>99.6</v>
      </c>
      <c r="G4257">
        <v>-5.5931859894901201</v>
      </c>
      <c r="H4257">
        <v>-1.87035303188851</v>
      </c>
      <c r="I4257">
        <v>-12.2495918825592</v>
      </c>
      <c r="J4257">
        <v>1.0670674632677399</v>
      </c>
      <c r="K4257">
        <v>88.622837348358701</v>
      </c>
      <c r="L4257">
        <v>75.642478964540601</v>
      </c>
      <c r="M4257">
        <v>75.835066412166697</v>
      </c>
      <c r="N4257">
        <v>1</v>
      </c>
      <c r="Q4257">
        <v>-4.6725400847372998E-2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Row],[Ticker]],[1]!Table2[[Symbol]:[Industry]],2,FALSE),"-")</f>
        <v>-</v>
      </c>
      <c r="D4258" t="s">
        <v>548</v>
      </c>
      <c r="E4258">
        <v>13.0544946</v>
      </c>
      <c r="F4258">
        <v>17.010000000000002</v>
      </c>
      <c r="G4258">
        <v>100.48936609664899</v>
      </c>
      <c r="H4258">
        <v>1.66965325500059</v>
      </c>
      <c r="I4258">
        <v>16.1006402087773</v>
      </c>
      <c r="J4258">
        <v>3.0261002444265501</v>
      </c>
      <c r="K4258">
        <v>15.434964897687101</v>
      </c>
      <c r="L4258">
        <v>11.883690234454701</v>
      </c>
      <c r="M4258">
        <v>48.679763231749703</v>
      </c>
      <c r="N4258">
        <v>1.2413765201599101</v>
      </c>
      <c r="O4258">
        <v>8.0540858318635902</v>
      </c>
      <c r="P4258">
        <v>177.48776508972199</v>
      </c>
      <c r="Q4258">
        <v>6.5734095312474997E-2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Row],[Ticker]],[1]!Table2[[Symbol]:[Industry]],2,FALSE),"-")</f>
        <v>-</v>
      </c>
      <c r="E4259">
        <v>13.053109728000001</v>
      </c>
      <c r="F4259">
        <v>7.78</v>
      </c>
      <c r="G4259">
        <v>5.5537728763107497</v>
      </c>
      <c r="H4259">
        <v>7.8352180724768798</v>
      </c>
      <c r="I4259">
        <v>-37.892730633436301</v>
      </c>
      <c r="J4259">
        <v>-5.1506680885917797</v>
      </c>
      <c r="K4259">
        <v>7.3138042936161396</v>
      </c>
      <c r="L4259">
        <v>7.6957188911312002</v>
      </c>
      <c r="M4259">
        <v>56.230755438462502</v>
      </c>
      <c r="N4259">
        <v>1.8697010777145699</v>
      </c>
      <c r="O4259">
        <v>70.051413881748005</v>
      </c>
      <c r="P4259">
        <v>57.171717171717098</v>
      </c>
      <c r="Q4259">
        <v>3.6314688071943997E-2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Row],[Ticker]],[1]!Table2[[Symbol]:[Industry]],2,FALSE),"-")</f>
        <v>-</v>
      </c>
      <c r="D4260" t="s">
        <v>1448</v>
      </c>
      <c r="E4260">
        <v>13.039140400000001</v>
      </c>
      <c r="F4260">
        <v>13</v>
      </c>
      <c r="G4260">
        <v>5.00249740978105</v>
      </c>
      <c r="H4260">
        <v>4.0056289675996704</v>
      </c>
      <c r="I4260">
        <v>-10.0075323308933</v>
      </c>
      <c r="J4260">
        <v>-13.7668909905289</v>
      </c>
      <c r="K4260">
        <v>12.773820993336701</v>
      </c>
      <c r="L4260">
        <v>11.6590147309737</v>
      </c>
      <c r="M4260">
        <v>40.267218448049</v>
      </c>
      <c r="N4260">
        <v>0.50328947368420995</v>
      </c>
      <c r="O4260">
        <v>27.692307692307701</v>
      </c>
      <c r="P4260">
        <v>71.052631578947299</v>
      </c>
      <c r="Q4260">
        <v>0.15486271442650801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Row],[Ticker]],[1]!Table2[[Symbol]:[Industry]],2,FALSE),"-")</f>
        <v>-</v>
      </c>
      <c r="D4261" t="s">
        <v>258</v>
      </c>
      <c r="E4261">
        <v>13.013</v>
      </c>
      <c r="F4261">
        <v>18.59</v>
      </c>
      <c r="G4261">
        <v>1.6315546720110701</v>
      </c>
      <c r="H4261">
        <v>18.037631781033799</v>
      </c>
      <c r="I4261">
        <v>11.4445188612524</v>
      </c>
      <c r="J4261">
        <v>0.41211394477848601</v>
      </c>
      <c r="K4261">
        <v>17.066002626448299</v>
      </c>
      <c r="L4261">
        <v>16.180252896784499</v>
      </c>
      <c r="M4261">
        <v>61.574439220460199</v>
      </c>
      <c r="N4261">
        <v>1.3645066673359201</v>
      </c>
      <c r="O4261">
        <v>22.0010758472297</v>
      </c>
      <c r="P4261">
        <v>51.631321370309898</v>
      </c>
      <c r="Q4261">
        <v>2.3819514767632999E-2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Row],[Ticker]],[1]!Table2[[Symbol]:[Industry]],2,FALSE),"-")</f>
        <v>-</v>
      </c>
      <c r="D4262" t="s">
        <v>628</v>
      </c>
      <c r="E4262">
        <v>12.89730101</v>
      </c>
      <c r="F4262">
        <v>14.74</v>
      </c>
      <c r="G4262">
        <v>-7.91705960616149</v>
      </c>
      <c r="H4262">
        <v>2.5942417308954999</v>
      </c>
      <c r="I4262">
        <v>-3.1795753416460601</v>
      </c>
      <c r="J4262">
        <v>5.8691634312397403</v>
      </c>
      <c r="K4262">
        <v>14.300599973976601</v>
      </c>
      <c r="L4262">
        <v>13.644890496142001</v>
      </c>
      <c r="M4262">
        <v>52.768058955858102</v>
      </c>
      <c r="N4262">
        <v>1.3395897021761101</v>
      </c>
      <c r="O4262">
        <v>49.592944369063702</v>
      </c>
      <c r="Q4262">
        <v>6.9601437536280994E-2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Row],[Ticker]],[1]!Table2[[Symbol]:[Industry]],2,FALSE),"-")</f>
        <v>-</v>
      </c>
      <c r="E4263">
        <v>12.857597999999999</v>
      </c>
      <c r="F4263">
        <v>29.9</v>
      </c>
      <c r="G4263">
        <v>-45.390471521753497</v>
      </c>
      <c r="H4263">
        <v>-7.62438756132594</v>
      </c>
      <c r="I4263">
        <v>-51.2292207317169</v>
      </c>
      <c r="J4263">
        <v>-5.3090612566936803</v>
      </c>
      <c r="K4263">
        <v>31.811386640914399</v>
      </c>
      <c r="L4263">
        <v>35.845752267734703</v>
      </c>
      <c r="M4263">
        <v>43.919530769844698</v>
      </c>
      <c r="N4263">
        <v>0.78783424231835497</v>
      </c>
      <c r="O4263">
        <v>85.953177257525098</v>
      </c>
      <c r="P4263">
        <v>7.0916905444125797</v>
      </c>
      <c r="Q4263">
        <v>3.7760871088347997E-2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Row],[Ticker]],[1]!Table2[[Symbol]:[Industry]],2,FALSE),"-")</f>
        <v>-</v>
      </c>
      <c r="D4264" t="s">
        <v>183</v>
      </c>
      <c r="E4264">
        <v>12.8238</v>
      </c>
      <c r="F4264">
        <v>73.7</v>
      </c>
      <c r="G4264">
        <v>-79.826874836809694</v>
      </c>
      <c r="H4264">
        <v>-1.26714539608378</v>
      </c>
      <c r="I4264">
        <v>-34.475467744408697</v>
      </c>
      <c r="J4264">
        <v>9.8602348598111593</v>
      </c>
      <c r="K4264">
        <v>69.044576564829001</v>
      </c>
      <c r="L4264">
        <v>85.347269280780694</v>
      </c>
      <c r="M4264">
        <v>74.171571893755996</v>
      </c>
      <c r="N4264">
        <v>1.5439947821225499</v>
      </c>
      <c r="O4264">
        <v>115.12890094979601</v>
      </c>
      <c r="P4264">
        <v>28.823632232127199</v>
      </c>
      <c r="Q4264">
        <v>8.4451062292650994E-2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Row],[Ticker]],[1]!Table2[[Symbol]:[Industry]],2,FALSE),"-")</f>
        <v>-</v>
      </c>
      <c r="D4265" t="s">
        <v>471</v>
      </c>
      <c r="E4265">
        <v>12.811500000000001</v>
      </c>
      <c r="F4265">
        <v>9.49</v>
      </c>
      <c r="G4265">
        <v>180.809107196973</v>
      </c>
      <c r="H4265">
        <v>31.495148670558098</v>
      </c>
      <c r="I4265">
        <v>-19.8512470133177</v>
      </c>
      <c r="J4265">
        <v>5.8023752310408696</v>
      </c>
      <c r="K4265">
        <v>7.78869258004418</v>
      </c>
      <c r="L4265">
        <v>7.9710553496072603</v>
      </c>
      <c r="M4265">
        <v>94.892064235878607</v>
      </c>
      <c r="N4265">
        <v>4.24724146585077E-2</v>
      </c>
      <c r="O4265">
        <v>92.307692307692307</v>
      </c>
      <c r="P4265">
        <v>272.15686274509801</v>
      </c>
      <c r="Q4265">
        <v>0.123776665332237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Row],[Ticker]],[1]!Table2[[Symbol]:[Industry]],2,FALSE),"-")</f>
        <v>-</v>
      </c>
      <c r="D4266" t="s">
        <v>60</v>
      </c>
      <c r="E4266">
        <v>12.810896700000001</v>
      </c>
      <c r="F4266">
        <v>12.81</v>
      </c>
      <c r="G4266">
        <v>-21.7392053319216</v>
      </c>
      <c r="H4266">
        <v>0.96500657548187896</v>
      </c>
      <c r="I4266">
        <v>-62.517810635763702</v>
      </c>
      <c r="J4266">
        <v>-4.1150424929049798</v>
      </c>
      <c r="K4266">
        <v>13.0755563870414</v>
      </c>
      <c r="L4266">
        <v>13.836307481998199</v>
      </c>
      <c r="M4266">
        <v>30.154199429908999</v>
      </c>
      <c r="N4266">
        <v>1.0720669161347101</v>
      </c>
      <c r="O4266">
        <v>114.75409836065499</v>
      </c>
      <c r="P4266">
        <v>21.306818181818102</v>
      </c>
      <c r="Q4266">
        <v>5.1217129195316E-2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Row],[Ticker]],[1]!Table2[[Symbol]:[Industry]],2,FALSE),"-")</f>
        <v>-</v>
      </c>
      <c r="D4267" t="s">
        <v>732</v>
      </c>
      <c r="E4267">
        <v>12.801381996</v>
      </c>
      <c r="F4267">
        <v>256.20999999999998</v>
      </c>
      <c r="G4267">
        <v>1.51315376378204</v>
      </c>
      <c r="H4267">
        <v>0.168922005789367</v>
      </c>
      <c r="I4267">
        <v>1.1436171976268601</v>
      </c>
      <c r="J4267">
        <v>-0.54848762680395002</v>
      </c>
      <c r="K4267">
        <v>245.690862490402</v>
      </c>
      <c r="L4267">
        <v>227.377127772601</v>
      </c>
      <c r="M4267">
        <v>61.795021026026802</v>
      </c>
      <c r="N4267">
        <v>0.48317580243172398</v>
      </c>
      <c r="O4267">
        <v>2.91557706568832</v>
      </c>
      <c r="P4267">
        <v>32.916580203361598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Row],[Ticker]],[1]!Table2[[Symbol]:[Industry]],2,FALSE),"-")</f>
        <v>-</v>
      </c>
      <c r="D4268" t="s">
        <v>732</v>
      </c>
      <c r="E4268">
        <v>12.781170502</v>
      </c>
      <c r="F4268">
        <v>25.98</v>
      </c>
      <c r="G4268">
        <v>-16.207226546171</v>
      </c>
      <c r="H4268">
        <v>-4.7154064292504696</v>
      </c>
      <c r="I4268">
        <v>-5.6865781427665203</v>
      </c>
      <c r="J4268">
        <v>-1.1984041363278199</v>
      </c>
      <c r="K4268">
        <v>25.6905638388772</v>
      </c>
      <c r="L4268">
        <v>24.388083254659101</v>
      </c>
      <c r="N4268">
        <v>1.3712505349714299</v>
      </c>
      <c r="O4268">
        <v>9.5842956120092406</v>
      </c>
      <c r="P4268">
        <v>17.8231292517006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Row],[Ticker]],[1]!Table2[[Symbol]:[Industry]],2,FALSE),"-")</f>
        <v>-</v>
      </c>
      <c r="D4269" t="s">
        <v>133</v>
      </c>
      <c r="E4269">
        <v>12.749143399999999</v>
      </c>
      <c r="F4269">
        <v>18.25</v>
      </c>
      <c r="G4269">
        <v>-26.310633903350201</v>
      </c>
      <c r="H4269">
        <v>-3.4323875613259398</v>
      </c>
      <c r="I4269">
        <v>-14.8462420083127</v>
      </c>
      <c r="J4269">
        <v>-2.20226514018883</v>
      </c>
      <c r="K4269">
        <v>18.249999491051199</v>
      </c>
      <c r="L4269">
        <v>18.234163054730899</v>
      </c>
      <c r="M4269">
        <v>100</v>
      </c>
      <c r="O4269">
        <v>0</v>
      </c>
      <c r="P4269">
        <v>0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Row],[Ticker]],[1]!Table2[[Symbol]:[Industry]],2,FALSE),"-")</f>
        <v>-</v>
      </c>
      <c r="D4270" t="s">
        <v>54</v>
      </c>
      <c r="E4270">
        <v>12.744031103999999</v>
      </c>
      <c r="F4270">
        <v>5.76</v>
      </c>
      <c r="G4270">
        <v>0.28277269005633998</v>
      </c>
      <c r="H4270">
        <v>1.83077033341089</v>
      </c>
      <c r="I4270">
        <v>-1.9050655377244901</v>
      </c>
      <c r="J4270">
        <v>-9.1043518175564202</v>
      </c>
      <c r="K4270">
        <v>5.8873557423083502</v>
      </c>
      <c r="L4270">
        <v>5.4069526872182596</v>
      </c>
      <c r="M4270">
        <v>32.199839132899697</v>
      </c>
      <c r="N4270">
        <v>1.01701681640602</v>
      </c>
      <c r="O4270">
        <v>29.3402777777777</v>
      </c>
      <c r="Q4270">
        <v>7.0038611619086005E-2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Row],[Ticker]],[1]!Table2[[Symbol]:[Industry]],2,FALSE),"-")</f>
        <v>-</v>
      </c>
      <c r="D4271" t="s">
        <v>68</v>
      </c>
      <c r="E4271">
        <v>12.734255092</v>
      </c>
      <c r="F4271">
        <v>6.89</v>
      </c>
      <c r="G4271">
        <v>-34.809969892726002</v>
      </c>
      <c r="H4271">
        <v>-10.007730027079299</v>
      </c>
      <c r="I4271">
        <v>-37.863001784848997</v>
      </c>
      <c r="J4271">
        <v>-6.1459271120198098</v>
      </c>
      <c r="K4271">
        <v>7.2126038124236098</v>
      </c>
      <c r="L4271">
        <v>7.7883382940124903</v>
      </c>
      <c r="M4271">
        <v>41.6619039973979</v>
      </c>
      <c r="N4271">
        <v>1.0150130415087799</v>
      </c>
      <c r="O4271">
        <v>64.586357039187206</v>
      </c>
      <c r="P4271">
        <v>14.262023217247</v>
      </c>
      <c r="Q4271">
        <v>2.6550703886724002E-2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Row],[Ticker]],[1]!Table2[[Symbol]:[Industry]],2,FALSE),"-")</f>
        <v>-</v>
      </c>
      <c r="D4272" t="s">
        <v>628</v>
      </c>
      <c r="E4272">
        <v>12.712082499999999</v>
      </c>
      <c r="F4272">
        <v>3.25</v>
      </c>
      <c r="G4272">
        <v>49.365041772325398</v>
      </c>
      <c r="H4272">
        <v>-22.5970067259451</v>
      </c>
      <c r="I4272">
        <v>47.653757991687201</v>
      </c>
      <c r="J4272">
        <v>-5.7213267237665502</v>
      </c>
      <c r="K4272">
        <v>3.4527846914006801</v>
      </c>
      <c r="L4272">
        <v>2.8223478714627799</v>
      </c>
      <c r="M4272">
        <v>22.0349767269153</v>
      </c>
      <c r="N4272">
        <v>0.36744743662222901</v>
      </c>
      <c r="O4272">
        <v>33.846153846153797</v>
      </c>
      <c r="P4272">
        <v>91.176470588235304</v>
      </c>
      <c r="Q4272">
        <v>4.3415310572100997E-2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Row],[Ticker]],[1]!Table2[[Symbol]:[Industry]],2,FALSE),"-")</f>
        <v>-</v>
      </c>
      <c r="D4273" t="s">
        <v>924</v>
      </c>
      <c r="E4273">
        <v>12.7</v>
      </c>
      <c r="F4273">
        <v>6.35</v>
      </c>
      <c r="G4273">
        <v>-20.828906328599398</v>
      </c>
      <c r="H4273">
        <v>3.8887438862614099</v>
      </c>
      <c r="I4273">
        <v>-27.017749615505</v>
      </c>
      <c r="J4273">
        <v>5.4772006361049801</v>
      </c>
      <c r="K4273">
        <v>6.1573769232937101</v>
      </c>
      <c r="L4273">
        <v>6.5430207400217002</v>
      </c>
      <c r="M4273">
        <v>64.356506047358906</v>
      </c>
      <c r="N4273">
        <v>1.61396369531893</v>
      </c>
      <c r="O4273">
        <v>40.157480314960601</v>
      </c>
      <c r="P4273">
        <v>24.0234375</v>
      </c>
      <c r="Q4273">
        <v>7.5315463461360005E-2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Row],[Ticker]],[1]!Table2[[Symbol]:[Industry]],2,FALSE),"-")</f>
        <v>-</v>
      </c>
      <c r="E4274">
        <v>12.694668</v>
      </c>
      <c r="F4274">
        <v>9.48</v>
      </c>
      <c r="G4274">
        <v>124.48301689029999</v>
      </c>
      <c r="H4274">
        <v>60.3634657082115</v>
      </c>
      <c r="I4274">
        <v>44.214160676250998</v>
      </c>
      <c r="J4274">
        <v>70.693357755433993</v>
      </c>
      <c r="K4274">
        <v>6.7702493989362296</v>
      </c>
      <c r="L4274">
        <v>6.0509688379669297</v>
      </c>
      <c r="M4274">
        <v>73.6513626458609</v>
      </c>
      <c r="N4274">
        <v>2.7887827426810401</v>
      </c>
      <c r="O4274">
        <v>19.092827004219298</v>
      </c>
      <c r="P4274">
        <v>163.333333333333</v>
      </c>
      <c r="Q4274">
        <v>-2.3597277765889001E-2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Row],[Ticker]],[1]!Table2[[Symbol]:[Industry]],2,FALSE),"-")</f>
        <v>-</v>
      </c>
      <c r="D4275" t="s">
        <v>1397</v>
      </c>
      <c r="E4275">
        <v>12.6941466</v>
      </c>
      <c r="F4275">
        <v>4.8899999999999997</v>
      </c>
      <c r="G4275">
        <v>58.217667983442198</v>
      </c>
      <c r="H4275">
        <v>34.5087889092623</v>
      </c>
      <c r="I4275">
        <v>2.9850832928920599</v>
      </c>
      <c r="J4275">
        <v>13.031150093226399</v>
      </c>
      <c r="K4275">
        <v>3.91429835954174</v>
      </c>
      <c r="L4275">
        <v>3.5975441695088302</v>
      </c>
      <c r="M4275">
        <v>68.692459096383899</v>
      </c>
      <c r="N4275">
        <v>1.09348752015918</v>
      </c>
      <c r="O4275">
        <v>11.247443762781099</v>
      </c>
      <c r="P4275">
        <v>100.409836065573</v>
      </c>
      <c r="Q4275">
        <v>5.3375745359793003E-2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Row],[Ticker]],[1]!Table2[[Symbol]:[Industry]],2,FALSE),"-")</f>
        <v>-</v>
      </c>
      <c r="D4276" t="s">
        <v>368</v>
      </c>
      <c r="E4276">
        <v>12.6823254</v>
      </c>
      <c r="F4276">
        <v>25.94</v>
      </c>
      <c r="G4276">
        <v>35.309303791353798</v>
      </c>
      <c r="H4276">
        <v>20.734670158054598</v>
      </c>
      <c r="I4276">
        <v>59.8338926718219</v>
      </c>
      <c r="J4276">
        <v>-2.5412481910362898</v>
      </c>
      <c r="K4276">
        <v>21.956078139013801</v>
      </c>
      <c r="L4276">
        <v>17.292647934584899</v>
      </c>
      <c r="M4276">
        <v>41.411442165021299</v>
      </c>
      <c r="N4276">
        <v>0.457312438046935</v>
      </c>
      <c r="O4276">
        <v>15.574402467232</v>
      </c>
      <c r="P4276">
        <v>125.565217391304</v>
      </c>
      <c r="Q4276">
        <v>0.16776887904559501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Row],[Ticker]],[1]!Table2[[Symbol]:[Industry]],2,FALSE),"-")</f>
        <v>-</v>
      </c>
      <c r="D4277" t="s">
        <v>513</v>
      </c>
      <c r="E4277">
        <v>12.6798696</v>
      </c>
      <c r="F4277">
        <v>10.8</v>
      </c>
      <c r="G4277">
        <v>-44.492452085168402</v>
      </c>
      <c r="H4277">
        <v>-8.43238756132593</v>
      </c>
      <c r="I4277">
        <v>-15.7636732009732</v>
      </c>
      <c r="J4277">
        <v>-9.6805260097540398</v>
      </c>
      <c r="K4277">
        <v>10.608138059359099</v>
      </c>
      <c r="L4277">
        <v>11.090363143197701</v>
      </c>
      <c r="M4277">
        <v>54.3083716972669</v>
      </c>
      <c r="N4277">
        <v>0.50897795287521697</v>
      </c>
      <c r="O4277">
        <v>43.425925925925903</v>
      </c>
      <c r="P4277">
        <v>27.058823529411701</v>
      </c>
      <c r="Q4277">
        <v>0.10696588139898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Row],[Ticker]],[1]!Table2[[Symbol]:[Industry]],2,FALSE),"-")</f>
        <v>-</v>
      </c>
      <c r="D4278" t="s">
        <v>732</v>
      </c>
      <c r="E4278">
        <v>12.67263724</v>
      </c>
      <c r="F4278">
        <v>80.569999999999993</v>
      </c>
      <c r="G4278">
        <v>-1.72427237559396</v>
      </c>
      <c r="H4278">
        <v>-0.52846022347255395</v>
      </c>
      <c r="I4278">
        <v>-0.46520850462165803</v>
      </c>
      <c r="J4278">
        <v>-1.5893820882814</v>
      </c>
      <c r="K4278">
        <v>77.309062935761901</v>
      </c>
      <c r="L4278">
        <v>71.908174145639094</v>
      </c>
      <c r="M4278">
        <v>56.470560257846202</v>
      </c>
      <c r="N4278">
        <v>1.98636202048928</v>
      </c>
      <c r="O4278">
        <v>2.2340821645774098</v>
      </c>
      <c r="P4278">
        <v>30.795454545454501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Row],[Ticker]],[1]!Table2[[Symbol]:[Industry]],2,FALSE),"-")</f>
        <v>-</v>
      </c>
      <c r="D4279" t="s">
        <v>771</v>
      </c>
      <c r="E4279">
        <v>12.615998879999999</v>
      </c>
      <c r="F4279">
        <v>16.16</v>
      </c>
      <c r="G4279">
        <v>321.33479545953003</v>
      </c>
      <c r="H4279">
        <v>29.760889749598402</v>
      </c>
      <c r="I4279">
        <v>204.521346924493</v>
      </c>
      <c r="J4279">
        <v>5.9150609171099298</v>
      </c>
      <c r="K4279">
        <v>12.4045747679668</v>
      </c>
      <c r="L4279">
        <v>8.2998963247812405</v>
      </c>
      <c r="M4279">
        <v>91.545411110572203</v>
      </c>
      <c r="N4279">
        <v>0.103303595847033</v>
      </c>
      <c r="O4279">
        <v>0</v>
      </c>
      <c r="P4279">
        <v>473.04964539007</v>
      </c>
      <c r="Q4279">
        <v>9.9457063326529996E-2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Row],[Ticker]],[1]!Table2[[Symbol]:[Industry]],2,FALSE),"-")</f>
        <v>-</v>
      </c>
      <c r="D4280" t="s">
        <v>1339</v>
      </c>
      <c r="E4280">
        <v>12.591982437999899</v>
      </c>
      <c r="F4280">
        <v>26.23</v>
      </c>
      <c r="G4280">
        <v>-17.832552844624001</v>
      </c>
      <c r="H4280">
        <v>-2.2373220254739801</v>
      </c>
      <c r="I4280">
        <v>-10.1356631659973</v>
      </c>
      <c r="J4280">
        <v>-1.5890033540638799</v>
      </c>
      <c r="K4280">
        <v>25.9534283413869</v>
      </c>
      <c r="L4280">
        <v>25.3084797729522</v>
      </c>
      <c r="M4280">
        <v>62.670828158080603</v>
      </c>
      <c r="N4280">
        <v>1.3594231521709399</v>
      </c>
      <c r="O4280">
        <v>2.5543271063667299</v>
      </c>
      <c r="P4280">
        <v>9.5655806182121896</v>
      </c>
      <c r="Q4280">
        <v>-7.1457502660915995E-2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Row],[Ticker]],[1]!Table2[[Symbol]:[Industry]],2,FALSE),"-")</f>
        <v>-</v>
      </c>
      <c r="D4281" t="s">
        <v>628</v>
      </c>
      <c r="E4281">
        <v>12.580234799999999</v>
      </c>
      <c r="F4281">
        <v>37.409999999999997</v>
      </c>
      <c r="G4281">
        <v>-19.424919617635901</v>
      </c>
      <c r="H4281">
        <v>-13.0045412959162</v>
      </c>
      <c r="I4281">
        <v>-28.984410472852499</v>
      </c>
      <c r="J4281">
        <v>-4.14197680467114</v>
      </c>
      <c r="K4281">
        <v>39.753043519846798</v>
      </c>
      <c r="L4281">
        <v>41.0977132546316</v>
      </c>
      <c r="M4281">
        <v>31.786902053664502</v>
      </c>
      <c r="N4281">
        <v>0.82357414448669197</v>
      </c>
      <c r="O4281">
        <v>36.059877038224997</v>
      </c>
      <c r="P4281">
        <v>13.157894736842</v>
      </c>
      <c r="Q4281">
        <v>9.2074004827568001E-2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Row],[Ticker]],[1]!Table2[[Symbol]:[Industry]],2,FALSE),"-")</f>
        <v>-</v>
      </c>
      <c r="D4282" t="s">
        <v>513</v>
      </c>
      <c r="E4282">
        <v>12.5685</v>
      </c>
      <c r="F4282">
        <v>7.35</v>
      </c>
      <c r="G4282">
        <v>-26.310633903350201</v>
      </c>
      <c r="H4282">
        <v>-3.4323875613259398</v>
      </c>
      <c r="I4282">
        <v>-14.8462420083127</v>
      </c>
      <c r="J4282">
        <v>-2.20226514018883</v>
      </c>
      <c r="K4282">
        <v>7.35</v>
      </c>
      <c r="L4282">
        <v>7.3499999999999801</v>
      </c>
      <c r="M4282">
        <v>50</v>
      </c>
      <c r="O4282">
        <v>0</v>
      </c>
      <c r="P4282">
        <v>0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Row],[Ticker]],[1]!Table2[[Symbol]:[Industry]],2,FALSE),"-")</f>
        <v>-</v>
      </c>
      <c r="D4283" t="s">
        <v>130</v>
      </c>
      <c r="E4283">
        <v>12.555854999999999</v>
      </c>
      <c r="F4283">
        <v>3.81</v>
      </c>
      <c r="G4283">
        <v>86.538528107822899</v>
      </c>
      <c r="H4283">
        <v>-11.540495669434</v>
      </c>
      <c r="I4283">
        <v>16.0815930432336</v>
      </c>
      <c r="J4283">
        <v>-2.20226514018883</v>
      </c>
      <c r="K4283">
        <v>3.7131179267198702</v>
      </c>
      <c r="L4283">
        <v>2.9428140364455002</v>
      </c>
      <c r="M4283">
        <v>44.620626386319202</v>
      </c>
      <c r="N4283">
        <v>0.304272926784039</v>
      </c>
      <c r="O4283">
        <v>30.971128608923799</v>
      </c>
      <c r="P4283">
        <v>135.18518518518499</v>
      </c>
      <c r="Q4283">
        <v>-3.7776182719948002E-2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Row],[Ticker]],[1]!Table2[[Symbol]:[Industry]],2,FALSE),"-")</f>
        <v>-</v>
      </c>
      <c r="D4284" t="s">
        <v>431</v>
      </c>
      <c r="E4284">
        <v>12.535387755</v>
      </c>
      <c r="F4284">
        <v>37.29</v>
      </c>
      <c r="G4284">
        <v>-36.649657707149203</v>
      </c>
      <c r="H4284">
        <v>-7.5605926895310702</v>
      </c>
      <c r="I4284">
        <v>-16.247616942210101</v>
      </c>
      <c r="J4284">
        <v>-4.4506311532607299</v>
      </c>
      <c r="K4284">
        <v>36.587380964789403</v>
      </c>
      <c r="L4284">
        <v>36.418587755898102</v>
      </c>
      <c r="M4284">
        <v>53.873281631450602</v>
      </c>
      <c r="N4284">
        <v>0.51876156899306203</v>
      </c>
      <c r="O4284">
        <v>37.838562617323603</v>
      </c>
      <c r="P4284">
        <v>19.519230769230699</v>
      </c>
      <c r="Q4284">
        <v>6.7526288711181007E-2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Row],[Ticker]],[1]!Table2[[Symbol]:[Industry]],2,FALSE),"-")</f>
        <v>-</v>
      </c>
      <c r="D4285" t="s">
        <v>628</v>
      </c>
      <c r="E4285">
        <v>12.5071674</v>
      </c>
      <c r="F4285">
        <v>4168.5</v>
      </c>
      <c r="G4285">
        <v>36.929497675597098</v>
      </c>
      <c r="H4285">
        <v>14.9921727238005</v>
      </c>
      <c r="I4285">
        <v>-14.0580217902223</v>
      </c>
      <c r="J4285">
        <v>3.2674122791659901</v>
      </c>
      <c r="K4285">
        <v>3912.9398783022302</v>
      </c>
      <c r="L4285">
        <v>3479.2537605922898</v>
      </c>
      <c r="M4285">
        <v>62.748789100414101</v>
      </c>
      <c r="N4285">
        <v>1.38675705120445</v>
      </c>
      <c r="O4285">
        <v>13.901883171404499</v>
      </c>
      <c r="P4285">
        <v>102.748054474708</v>
      </c>
      <c r="Q4285">
        <v>8.4862435286320995E-2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Row],[Ticker]],[1]!Table2[[Symbol]:[Industry]],2,FALSE),"-")</f>
        <v>-</v>
      </c>
      <c r="D4286" t="s">
        <v>413</v>
      </c>
      <c r="E4286">
        <v>12.4762</v>
      </c>
      <c r="F4286">
        <v>1.07</v>
      </c>
      <c r="G4286">
        <v>-24.405871998588299</v>
      </c>
      <c r="H4286">
        <v>-0.60219888208065997</v>
      </c>
      <c r="I4286">
        <v>-30.5942735043757</v>
      </c>
      <c r="J4286">
        <v>-1.2763392142629</v>
      </c>
      <c r="K4286">
        <v>1.08907277367344</v>
      </c>
      <c r="L4286">
        <v>1.12708007282208</v>
      </c>
      <c r="M4286">
        <v>44.506630267498998</v>
      </c>
      <c r="N4286">
        <v>0.83393906568452802</v>
      </c>
      <c r="O4286">
        <v>50.467289719626102</v>
      </c>
      <c r="P4286">
        <v>17.582417582417499</v>
      </c>
      <c r="Q4286">
        <v>7.8598937378853997E-2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Row],[Ticker]],[1]!Table2[[Symbol]:[Industry]],2,FALSE),"-")</f>
        <v>-</v>
      </c>
      <c r="D4287" t="s">
        <v>21</v>
      </c>
      <c r="E4287">
        <v>12.4634</v>
      </c>
      <c r="F4287">
        <v>24.68</v>
      </c>
      <c r="G4287">
        <v>86.8154455439727</v>
      </c>
      <c r="H4287">
        <v>22.073055673510702</v>
      </c>
      <c r="I4287">
        <v>15.735768573697801</v>
      </c>
      <c r="J4287">
        <v>3.51825887727842</v>
      </c>
      <c r="K4287">
        <v>20.277646022048099</v>
      </c>
      <c r="L4287">
        <v>16.578796763664101</v>
      </c>
      <c r="M4287">
        <v>86.248655216719001</v>
      </c>
      <c r="N4287">
        <v>0.38011905449921901</v>
      </c>
      <c r="O4287">
        <v>2.2285251215559101</v>
      </c>
      <c r="P4287">
        <v>252.57142857142799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Row],[Ticker]],[1]!Table2[[Symbol]:[Industry]],2,FALSE),"-")</f>
        <v>-</v>
      </c>
      <c r="D4288" t="s">
        <v>413</v>
      </c>
      <c r="E4288">
        <v>12.4559724</v>
      </c>
      <c r="F4288">
        <v>12.28</v>
      </c>
      <c r="G4288">
        <v>18.330119924682698</v>
      </c>
      <c r="H4288">
        <v>-14.509777546151399</v>
      </c>
      <c r="I4288">
        <v>-22.166996725293799</v>
      </c>
      <c r="J4288">
        <v>-11.9790164873789</v>
      </c>
      <c r="K4288">
        <v>12.3737665604657</v>
      </c>
      <c r="L4288">
        <v>11.3848477090036</v>
      </c>
      <c r="M4288">
        <v>46.963834061991797</v>
      </c>
      <c r="N4288">
        <v>0.90803098037395302</v>
      </c>
      <c r="O4288">
        <v>64.087947882736103</v>
      </c>
      <c r="P4288">
        <v>69.379310344827502</v>
      </c>
      <c r="Q4288">
        <v>7.2122239848604996E-2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Row],[Ticker]],[1]!Table2[[Symbol]:[Industry]],2,FALSE),"-")</f>
        <v>-</v>
      </c>
      <c r="D4289" t="s">
        <v>413</v>
      </c>
      <c r="E4289">
        <v>12.429040000000001</v>
      </c>
      <c r="F4289">
        <v>6.08</v>
      </c>
      <c r="G4289">
        <v>3.3268927491017601</v>
      </c>
      <c r="H4289">
        <v>-16.597653667768501</v>
      </c>
      <c r="I4289">
        <v>-51.644578806649498</v>
      </c>
      <c r="J4289">
        <v>-2.8432907812144701</v>
      </c>
      <c r="K4289">
        <v>6.8211504091735096</v>
      </c>
      <c r="L4289">
        <v>7.1958293346674997</v>
      </c>
      <c r="M4289">
        <v>16.203781251628602</v>
      </c>
      <c r="N4289">
        <v>0.94271516232126795</v>
      </c>
      <c r="O4289">
        <v>78.125</v>
      </c>
      <c r="P4289">
        <v>41.724941724941701</v>
      </c>
      <c r="Q4289">
        <v>6.5290653369736995E-2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Row],[Ticker]],[1]!Table2[[Symbol]:[Industry]],2,FALSE),"-")</f>
        <v>-</v>
      </c>
      <c r="D4290" t="s">
        <v>400</v>
      </c>
      <c r="E4290">
        <v>12.4082425</v>
      </c>
      <c r="F4290">
        <v>19.149999999999999</v>
      </c>
      <c r="G4290">
        <v>38.633379877872798</v>
      </c>
      <c r="H4290">
        <v>26.711780197520699</v>
      </c>
      <c r="I4290">
        <v>42.8967563442407</v>
      </c>
      <c r="J4290">
        <v>14.6212642715758</v>
      </c>
      <c r="K4290">
        <v>15.4124010424192</v>
      </c>
      <c r="L4290">
        <v>13.313526584618501</v>
      </c>
      <c r="M4290">
        <v>69.528019839710396</v>
      </c>
      <c r="N4290">
        <v>3.36058885450172</v>
      </c>
      <c r="O4290">
        <v>8.9295039164490895</v>
      </c>
      <c r="P4290">
        <v>101.155462184873</v>
      </c>
      <c r="Q4290">
        <v>6.0035506426806003E-2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Row],[Ticker]],[1]!Table2[[Symbol]:[Industry]],2,FALSE),"-")</f>
        <v>-</v>
      </c>
      <c r="D4291" t="s">
        <v>400</v>
      </c>
      <c r="E4291">
        <v>12.4041</v>
      </c>
      <c r="F4291">
        <v>207.6</v>
      </c>
      <c r="G4291">
        <v>4.3375725157812601</v>
      </c>
      <c r="H4291">
        <v>-14.4368791905623</v>
      </c>
      <c r="I4291">
        <v>1.3261138954365601</v>
      </c>
      <c r="J4291">
        <v>-2.43115046863928</v>
      </c>
      <c r="K4291">
        <v>229.35478004951099</v>
      </c>
      <c r="L4291">
        <v>204.006551397305</v>
      </c>
      <c r="M4291">
        <v>38.747286781417003</v>
      </c>
      <c r="N4291">
        <v>2.8883142857142801</v>
      </c>
      <c r="O4291">
        <v>28.9739884393063</v>
      </c>
      <c r="P4291">
        <v>43.320676561960603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Row],[Ticker]],[1]!Table2[[Symbol]:[Industry]],2,FALSE),"-")</f>
        <v>-</v>
      </c>
      <c r="D4292" t="s">
        <v>287</v>
      </c>
      <c r="E4292">
        <v>12.3772954799999</v>
      </c>
      <c r="F4292">
        <v>22.22</v>
      </c>
      <c r="G4292">
        <v>-21.052462420640602</v>
      </c>
      <c r="H4292">
        <v>5.3146573559317396</v>
      </c>
      <c r="I4292">
        <v>-32.274707262864901</v>
      </c>
      <c r="J4292">
        <v>-4.3299247146569204</v>
      </c>
      <c r="K4292">
        <v>23.1129798846416</v>
      </c>
      <c r="L4292">
        <v>23.800764035876298</v>
      </c>
      <c r="M4292">
        <v>41.534511339003203</v>
      </c>
      <c r="N4292">
        <v>1.13942075336445</v>
      </c>
      <c r="O4292">
        <v>98.019801980197997</v>
      </c>
      <c r="P4292">
        <v>38.874999999999901</v>
      </c>
      <c r="Q4292">
        <v>4.0052036301826001E-2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Row],[Ticker]],[1]!Table2[[Symbol]:[Industry]],2,FALSE),"-")</f>
        <v>-</v>
      </c>
      <c r="D4293" t="s">
        <v>303</v>
      </c>
      <c r="E4293">
        <v>12.363</v>
      </c>
      <c r="F4293">
        <v>41.21</v>
      </c>
      <c r="G4293">
        <v>-23.027425883300101</v>
      </c>
      <c r="H4293">
        <v>3.6065734776350902</v>
      </c>
      <c r="I4293">
        <v>8.1686833648215895</v>
      </c>
      <c r="J4293">
        <v>-2.20226514018883</v>
      </c>
      <c r="K4293">
        <v>39.723586316335698</v>
      </c>
      <c r="L4293">
        <v>38.671066933161597</v>
      </c>
      <c r="M4293">
        <v>69.520779145297098</v>
      </c>
      <c r="N4293">
        <v>2.1682242990654199</v>
      </c>
      <c r="O4293">
        <v>9.4879883523416595</v>
      </c>
      <c r="P4293">
        <v>30.4113924050632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Row],[Ticker]],[1]!Table2[[Symbol]:[Industry]],2,FALSE),"-")</f>
        <v>-</v>
      </c>
      <c r="D4294" t="s">
        <v>133</v>
      </c>
      <c r="E4294">
        <v>12.357390000000001</v>
      </c>
      <c r="F4294">
        <v>103.8</v>
      </c>
      <c r="G4294">
        <v>140.184873156983</v>
      </c>
      <c r="H4294">
        <v>18.685259497497501</v>
      </c>
      <c r="I4294">
        <v>1.3911600073647501</v>
      </c>
      <c r="J4294">
        <v>-2.20226514018883</v>
      </c>
      <c r="K4294">
        <v>89.682055422757898</v>
      </c>
      <c r="L4294">
        <v>70.352501953870799</v>
      </c>
      <c r="M4294">
        <v>78.283282643221298</v>
      </c>
      <c r="N4294">
        <v>8.8183285922964497E-2</v>
      </c>
      <c r="O4294">
        <v>2.1194605009633798</v>
      </c>
      <c r="P4294">
        <v>219.38461538461499</v>
      </c>
      <c r="Q4294">
        <v>0.107522619326183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Row],[Ticker]],[1]!Table2[[Symbol]:[Industry]],2,FALSE),"-")</f>
        <v>-</v>
      </c>
      <c r="D4295" t="s">
        <v>130</v>
      </c>
      <c r="E4295">
        <v>12.348546209999901</v>
      </c>
      <c r="F4295">
        <v>37.29</v>
      </c>
      <c r="G4295">
        <v>-10.323075582976999</v>
      </c>
      <c r="H4295">
        <v>-4.4808803529379997</v>
      </c>
      <c r="I4295">
        <v>-20.4411787171735</v>
      </c>
      <c r="J4295">
        <v>-4.1503170882407803</v>
      </c>
      <c r="K4295">
        <v>38.8548189442904</v>
      </c>
      <c r="L4295">
        <v>37.973996804821397</v>
      </c>
      <c r="M4295">
        <v>27.666571356056998</v>
      </c>
      <c r="N4295">
        <v>0.39006850664474002</v>
      </c>
      <c r="O4295">
        <v>36.229552158755602</v>
      </c>
      <c r="P4295">
        <v>26.406779661016898</v>
      </c>
      <c r="Q4295">
        <v>3.048159502431E-3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Row],[Ticker]],[1]!Table2[[Symbol]:[Industry]],2,FALSE),"-")</f>
        <v>-</v>
      </c>
      <c r="D4296" t="s">
        <v>54</v>
      </c>
      <c r="E4296">
        <v>12.328232699999999</v>
      </c>
      <c r="F4296">
        <v>41.09</v>
      </c>
      <c r="G4296">
        <v>76.402735608243205</v>
      </c>
      <c r="H4296">
        <v>-11.5773864425074</v>
      </c>
      <c r="I4296">
        <v>-17.245291889547801</v>
      </c>
      <c r="J4296">
        <v>-3.5243805248042301</v>
      </c>
      <c r="K4296">
        <v>41.239844413173998</v>
      </c>
      <c r="L4296">
        <v>37.289545115411897</v>
      </c>
      <c r="M4296">
        <v>45.560191774227199</v>
      </c>
      <c r="N4296">
        <v>1.0828236796906601</v>
      </c>
      <c r="O4296">
        <v>25.5049890484302</v>
      </c>
      <c r="P4296">
        <v>106.89828801611201</v>
      </c>
      <c r="Q4296">
        <v>2.8045049835427001E-2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Row],[Ticker]],[1]!Table2[[Symbol]:[Industry]],2,FALSE),"-")</f>
        <v>-</v>
      </c>
      <c r="D4297" t="s">
        <v>1448</v>
      </c>
      <c r="E4297">
        <v>12.325305776</v>
      </c>
      <c r="F4297">
        <v>13.58</v>
      </c>
      <c r="G4297">
        <v>3.6415192066975899</v>
      </c>
      <c r="H4297">
        <v>14.6545689604131</v>
      </c>
      <c r="I4297">
        <v>-10.304286658043299</v>
      </c>
      <c r="J4297">
        <v>-11.9097119486994</v>
      </c>
      <c r="K4297">
        <v>13.7281230089968</v>
      </c>
      <c r="L4297">
        <v>12.389679013046001</v>
      </c>
      <c r="M4297">
        <v>38.367773254813599</v>
      </c>
      <c r="N4297">
        <v>0.87353592192895302</v>
      </c>
      <c r="O4297">
        <v>29.086892488954302</v>
      </c>
      <c r="P4297">
        <v>83.513513513513502</v>
      </c>
      <c r="Q4297">
        <v>3.9054112326951003E-2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Row],[Ticker]],[1]!Table2[[Symbol]:[Industry]],2,FALSE),"-")</f>
        <v>-</v>
      </c>
      <c r="D4298" t="s">
        <v>379</v>
      </c>
      <c r="E4298">
        <v>12.3061104</v>
      </c>
      <c r="F4298">
        <v>12</v>
      </c>
      <c r="G4298">
        <v>12.2574954269037</v>
      </c>
      <c r="H4298">
        <v>3.9982301647259701</v>
      </c>
      <c r="I4298">
        <v>62.406342925217501</v>
      </c>
      <c r="J4298">
        <v>-2.20226514018883</v>
      </c>
      <c r="K4298">
        <v>9.9934065279127502</v>
      </c>
      <c r="L4298">
        <v>7.9757067012882601</v>
      </c>
      <c r="M4298">
        <v>45.123996915282703</v>
      </c>
      <c r="N4298">
        <v>0.25531914893617003</v>
      </c>
      <c r="O4298">
        <v>36.9166666666666</v>
      </c>
      <c r="P4298">
        <v>106.896551724137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Row],[Ticker]],[1]!Table2[[Symbol]:[Industry]],2,FALSE),"-")</f>
        <v>-</v>
      </c>
      <c r="D4299" t="s">
        <v>732</v>
      </c>
      <c r="E4299">
        <v>12.214835947999999</v>
      </c>
      <c r="F4299">
        <v>2686</v>
      </c>
      <c r="G4299">
        <v>1.3151744488703501</v>
      </c>
      <c r="H4299">
        <v>-0.11192424086262499</v>
      </c>
      <c r="I4299">
        <v>0.87724520652536697</v>
      </c>
      <c r="J4299">
        <v>-0.64628791058731705</v>
      </c>
      <c r="K4299">
        <v>2570.18983709948</v>
      </c>
      <c r="L4299">
        <v>2377.4165029206401</v>
      </c>
      <c r="M4299">
        <v>57.569699091115801</v>
      </c>
      <c r="N4299">
        <v>0.51330324888735401</v>
      </c>
      <c r="O4299">
        <v>0.521593447505597</v>
      </c>
      <c r="P4299">
        <v>33.234126984126902</v>
      </c>
      <c r="Q4299">
        <v>2.2268006150822001E-2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Row],[Ticker]],[1]!Table2[[Symbol]:[Industry]],2,FALSE),"-")</f>
        <v>-</v>
      </c>
      <c r="D4300" t="s">
        <v>628</v>
      </c>
      <c r="E4300">
        <v>12.20326032</v>
      </c>
      <c r="F4300">
        <v>10.76</v>
      </c>
      <c r="G4300">
        <v>-15.4970396706005</v>
      </c>
      <c r="H4300">
        <v>-6.1973645198512797</v>
      </c>
      <c r="I4300">
        <v>-34.905677372354297</v>
      </c>
      <c r="J4300">
        <v>1.7386215593185499</v>
      </c>
      <c r="K4300">
        <v>10.5018955978114</v>
      </c>
      <c r="L4300">
        <v>11.0626742163416</v>
      </c>
      <c r="M4300">
        <v>71.442319597797294</v>
      </c>
      <c r="N4300">
        <v>0.28611842995549402</v>
      </c>
      <c r="O4300">
        <v>74.442379182156103</v>
      </c>
      <c r="P4300">
        <v>23.53616532721</v>
      </c>
      <c r="Q4300">
        <v>1.8069020636158999E-2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Row],[Ticker]],[1]!Table2[[Symbol]:[Industry]],2,FALSE),"-")</f>
        <v>-</v>
      </c>
      <c r="D4301" t="s">
        <v>293</v>
      </c>
      <c r="E4301">
        <v>12.1805544</v>
      </c>
      <c r="F4301">
        <v>28.56</v>
      </c>
      <c r="G4301">
        <v>-8.6829568028560296</v>
      </c>
      <c r="H4301">
        <v>9.1501367105186997</v>
      </c>
      <c r="I4301">
        <v>-0.19349210867404301</v>
      </c>
      <c r="J4301">
        <v>7.2352584536201396</v>
      </c>
      <c r="K4301">
        <v>26.620154426188599</v>
      </c>
      <c r="L4301">
        <v>26.437931621551801</v>
      </c>
      <c r="M4301">
        <v>70.469448802520702</v>
      </c>
      <c r="N4301">
        <v>0.53165173617689199</v>
      </c>
      <c r="O4301">
        <v>12.044817927170801</v>
      </c>
      <c r="P4301">
        <v>28.244274809160199</v>
      </c>
      <c r="Q4301">
        <v>-9.8350590863700003E-4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Row],[Ticker]],[1]!Table2[[Symbol]:[Industry]],2,FALSE),"-")</f>
        <v>-</v>
      </c>
      <c r="D4302" t="s">
        <v>732</v>
      </c>
      <c r="E4302">
        <v>12.120252429999899</v>
      </c>
      <c r="F4302">
        <v>39.159999999999997</v>
      </c>
      <c r="G4302">
        <v>11.237662549055701</v>
      </c>
      <c r="H4302">
        <v>-0.90474143178407895</v>
      </c>
      <c r="I4302">
        <v>1.66670056830136</v>
      </c>
      <c r="J4302">
        <v>-1.0856720474856401</v>
      </c>
      <c r="K4302">
        <v>37.522851841640403</v>
      </c>
      <c r="L4302">
        <v>34.243251121389903</v>
      </c>
      <c r="M4302">
        <v>57.562155009737999</v>
      </c>
      <c r="N4302">
        <v>1.44657070007375</v>
      </c>
      <c r="O4302">
        <v>2.0173646578140998</v>
      </c>
      <c r="P4302">
        <v>45.037037037037003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Row],[Ticker]],[1]!Table2[[Symbol]:[Industry]],2,FALSE),"-")</f>
        <v>-</v>
      </c>
      <c r="E4303">
        <v>12.1049401</v>
      </c>
      <c r="F4303">
        <v>15.29</v>
      </c>
      <c r="G4303">
        <v>-49.860633903350198</v>
      </c>
      <c r="H4303">
        <v>-23.1823875613259</v>
      </c>
      <c r="I4303">
        <v>-41.5129086749794</v>
      </c>
      <c r="J4303">
        <v>-16.784489727735298</v>
      </c>
      <c r="K4303">
        <v>18.522815875978399</v>
      </c>
      <c r="L4303">
        <v>19.177895746314402</v>
      </c>
      <c r="M4303">
        <v>34.040561967942097</v>
      </c>
      <c r="N4303">
        <v>1.80722557099259</v>
      </c>
      <c r="O4303">
        <v>68.018312622629097</v>
      </c>
      <c r="P4303">
        <v>15.8333333333333</v>
      </c>
      <c r="Q4303">
        <v>4.3801369500833E-2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Row],[Ticker]],[1]!Table2[[Symbol]:[Industry]],2,FALSE),"-")</f>
        <v>-</v>
      </c>
      <c r="E4304">
        <v>12.102</v>
      </c>
      <c r="F4304">
        <v>40.340000000000003</v>
      </c>
      <c r="G4304">
        <v>46.303829083384798</v>
      </c>
      <c r="H4304">
        <v>-14.129376401081601</v>
      </c>
      <c r="I4304">
        <v>-32.519711396067798</v>
      </c>
      <c r="J4304">
        <v>4.2218251985815396</v>
      </c>
      <c r="K4304">
        <v>44.912936280083301</v>
      </c>
      <c r="L4304">
        <v>41.861478076455001</v>
      </c>
      <c r="M4304">
        <v>41.9341623839329</v>
      </c>
      <c r="N4304">
        <v>0.64944981208661501</v>
      </c>
      <c r="O4304">
        <v>45.413981160138697</v>
      </c>
      <c r="P4304">
        <v>96.780487804878007</v>
      </c>
      <c r="Q4304">
        <v>4.6574208778172997E-2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Row],[Ticker]],[1]!Table2[[Symbol]:[Industry]],2,FALSE),"-")</f>
        <v>-</v>
      </c>
      <c r="D4305" t="s">
        <v>513</v>
      </c>
      <c r="E4305">
        <v>12.0876252</v>
      </c>
      <c r="F4305">
        <v>40.28</v>
      </c>
      <c r="G4305">
        <v>65.043285336554703</v>
      </c>
      <c r="H4305">
        <v>-4.1716679950371196</v>
      </c>
      <c r="I4305">
        <v>-50.909734071804799</v>
      </c>
      <c r="J4305">
        <v>7.8523796685543301</v>
      </c>
      <c r="K4305">
        <v>44.004368162149298</v>
      </c>
      <c r="L4305">
        <v>46.698118136483203</v>
      </c>
      <c r="M4305">
        <v>52.670945550009598</v>
      </c>
      <c r="N4305">
        <v>0.89859847428846595</v>
      </c>
      <c r="O4305">
        <v>82.224428997020794</v>
      </c>
      <c r="P4305">
        <v>91.353919239904997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Row],[Ticker]],[1]!Table2[[Symbol]:[Industry]],2,FALSE),"-")</f>
        <v>-</v>
      </c>
      <c r="D4306" t="s">
        <v>513</v>
      </c>
      <c r="E4306">
        <v>12.080249999999999</v>
      </c>
      <c r="F4306">
        <v>8.85</v>
      </c>
      <c r="G4306">
        <v>105.36475876680601</v>
      </c>
      <c r="H4306">
        <v>11.993144353567599</v>
      </c>
      <c r="I4306">
        <v>-26.6988316497469</v>
      </c>
      <c r="J4306">
        <v>5.8923799407576096</v>
      </c>
      <c r="K4306">
        <v>7.2727430118754803</v>
      </c>
      <c r="L4306">
        <v>7.6794794788062397</v>
      </c>
      <c r="M4306">
        <v>94.02628119565</v>
      </c>
      <c r="N4306">
        <v>0.43045956337350699</v>
      </c>
      <c r="O4306">
        <v>43.728813559321999</v>
      </c>
      <c r="P4306">
        <v>136</v>
      </c>
      <c r="Q4306">
        <v>8.5475361597988006E-2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Row],[Ticker]],[1]!Table2[[Symbol]:[Industry]],2,FALSE),"-")</f>
        <v>-</v>
      </c>
      <c r="D4307" t="s">
        <v>686</v>
      </c>
      <c r="E4307">
        <v>12.058490000000001</v>
      </c>
      <c r="F4307">
        <v>86</v>
      </c>
      <c r="G4307">
        <v>220.04458156181201</v>
      </c>
      <c r="H4307">
        <v>15.4933363161394</v>
      </c>
      <c r="I4307">
        <v>231.50897345684999</v>
      </c>
      <c r="J4307">
        <v>-3.3303032841590601</v>
      </c>
      <c r="K4307">
        <v>79.231605279497501</v>
      </c>
      <c r="M4307">
        <v>67.3643512033034</v>
      </c>
      <c r="N4307">
        <v>0.94597987194521704</v>
      </c>
      <c r="O4307">
        <v>15.395348837209299</v>
      </c>
      <c r="P4307">
        <v>263.636363636363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Row],[Ticker]],[1]!Table2[[Symbol]:[Industry]],2,FALSE),"-")</f>
        <v>-</v>
      </c>
      <c r="D4308" t="s">
        <v>121</v>
      </c>
      <c r="E4308">
        <v>12.023999999999999</v>
      </c>
      <c r="F4308">
        <v>3.34</v>
      </c>
      <c r="G4308">
        <v>515.99705840434206</v>
      </c>
      <c r="H4308">
        <v>53.975019846081402</v>
      </c>
      <c r="I4308">
        <v>79.339804503315094</v>
      </c>
      <c r="J4308">
        <v>-5.8849846869310403</v>
      </c>
      <c r="K4308">
        <v>2.7125779381449702</v>
      </c>
      <c r="L4308">
        <v>1.9634168554088101</v>
      </c>
      <c r="M4308">
        <v>60.230214859656101</v>
      </c>
      <c r="N4308">
        <v>1.2363460184500299</v>
      </c>
      <c r="O4308">
        <v>7.7844311377245496</v>
      </c>
      <c r="P4308">
        <v>542.30769230769204</v>
      </c>
      <c r="Q4308">
        <v>0.22777731998890099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Row],[Ticker]],[1]!Table2[[Symbol]:[Industry]],2,FALSE),"-")</f>
        <v>-</v>
      </c>
      <c r="D4309" t="s">
        <v>628</v>
      </c>
      <c r="E4309">
        <v>11.98448</v>
      </c>
      <c r="F4309">
        <v>16</v>
      </c>
      <c r="G4309">
        <v>-4.4522942232284004</v>
      </c>
      <c r="H4309">
        <v>-5.6884851223015396</v>
      </c>
      <c r="I4309">
        <v>-11.8198414931807</v>
      </c>
      <c r="J4309">
        <v>-5.0507499886736698</v>
      </c>
      <c r="K4309">
        <v>16.887460396696401</v>
      </c>
      <c r="L4309">
        <v>16.735137211973999</v>
      </c>
      <c r="M4309">
        <v>45.279225705494703</v>
      </c>
      <c r="N4309">
        <v>1.02592025170575</v>
      </c>
      <c r="O4309">
        <v>45.3125</v>
      </c>
      <c r="P4309">
        <v>45.454545454545404</v>
      </c>
      <c r="Q4309">
        <v>5.6067778263637E-2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Row],[Ticker]],[1]!Table2[[Symbol]:[Industry]],2,FALSE),"-")</f>
        <v>-</v>
      </c>
      <c r="D4310" t="s">
        <v>513</v>
      </c>
      <c r="E4310">
        <v>11.980449999999999</v>
      </c>
      <c r="F4310">
        <v>38</v>
      </c>
      <c r="G4310">
        <v>-12.196519789236101</v>
      </c>
      <c r="H4310">
        <v>7.0006260974941696</v>
      </c>
      <c r="I4310">
        <v>-12.6957043739041</v>
      </c>
      <c r="J4310">
        <v>-2.20226514018883</v>
      </c>
      <c r="K4310">
        <v>37.210615166650598</v>
      </c>
      <c r="L4310">
        <v>35.945897244374102</v>
      </c>
      <c r="M4310">
        <v>83.381686995204106</v>
      </c>
      <c r="N4310">
        <v>0.62</v>
      </c>
      <c r="O4310">
        <v>24.078947368421002</v>
      </c>
      <c r="P4310">
        <v>97.710718002081094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Row],[Ticker]],[1]!Table2[[Symbol]:[Industry]],2,FALSE),"-")</f>
        <v>-</v>
      </c>
      <c r="E4311">
        <v>11.962518749999999</v>
      </c>
      <c r="F4311">
        <v>0.75</v>
      </c>
      <c r="G4311">
        <v>19.843212250495899</v>
      </c>
      <c r="H4311">
        <v>8.6888245598861698</v>
      </c>
      <c r="I4311">
        <v>-28.6393454565886</v>
      </c>
      <c r="J4311">
        <v>2.0230869724872198</v>
      </c>
      <c r="K4311">
        <v>0.68566223278368699</v>
      </c>
      <c r="L4311">
        <v>0.68808309370026699</v>
      </c>
      <c r="M4311">
        <v>70.011614815563306</v>
      </c>
      <c r="N4311">
        <v>0.93699535722434002</v>
      </c>
      <c r="O4311">
        <v>63.999999999999901</v>
      </c>
      <c r="P4311">
        <v>56.25</v>
      </c>
      <c r="Q4311">
        <v>6.5591132076437006E-2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Row],[Ticker]],[1]!Table2[[Symbol]:[Industry]],2,FALSE),"-")</f>
        <v>-</v>
      </c>
      <c r="D4312" t="s">
        <v>60</v>
      </c>
      <c r="E4312">
        <v>11.9316455</v>
      </c>
      <c r="F4312">
        <v>24.67</v>
      </c>
      <c r="G4312">
        <v>110.900904558188</v>
      </c>
      <c r="H4312">
        <v>-3.4323875613259398</v>
      </c>
      <c r="I4312">
        <v>-19.040416765594198</v>
      </c>
      <c r="J4312">
        <v>-2.20226514018883</v>
      </c>
      <c r="K4312">
        <v>24.5604709355636</v>
      </c>
      <c r="L4312">
        <v>21.869745086331601</v>
      </c>
      <c r="M4312">
        <v>97.755691246373402</v>
      </c>
      <c r="N4312">
        <v>2.0333333333333301</v>
      </c>
      <c r="O4312">
        <v>15.4843940008106</v>
      </c>
      <c r="P4312">
        <v>228.933333333333</v>
      </c>
    </row>
    <row r="4313" spans="1:17" hidden="1" x14ac:dyDescent="0.3">
      <c r="A4313" t="s">
        <v>8784</v>
      </c>
      <c r="B4313" t="s">
        <v>4311</v>
      </c>
      <c r="C4313" t="str">
        <f>IFERROR(VLOOKUP(Table1[[#This Row],[Ticker]],[1]!Table2[[Symbol]:[Industry]],2,FALSE),"-")</f>
        <v>-</v>
      </c>
      <c r="D4313" t="s">
        <v>54</v>
      </c>
      <c r="E4313">
        <v>11.93</v>
      </c>
      <c r="F4313">
        <v>119.3</v>
      </c>
      <c r="M4313">
        <v>100</v>
      </c>
      <c r="N4313">
        <v>1</v>
      </c>
      <c r="Q4313">
        <v>5.4726977498741003E-2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Row],[Ticker]],[1]!Table2[[Symbol]:[Industry]],2,FALSE),"-")</f>
        <v>-</v>
      </c>
      <c r="E4314">
        <v>11.912208</v>
      </c>
      <c r="F4314">
        <v>20.51</v>
      </c>
      <c r="G4314">
        <v>-6.0173787713854301</v>
      </c>
      <c r="H4314">
        <v>-3.7692499289871599</v>
      </c>
      <c r="I4314">
        <v>7.0194739750503201</v>
      </c>
      <c r="J4314">
        <v>-6.5440665258701101</v>
      </c>
      <c r="K4314">
        <v>20.768515633666901</v>
      </c>
      <c r="L4314">
        <v>18.879149000336501</v>
      </c>
      <c r="M4314">
        <v>41.780214446808003</v>
      </c>
      <c r="N4314">
        <v>0.78381609098300897</v>
      </c>
      <c r="O4314">
        <v>27.547537786445599</v>
      </c>
      <c r="P4314">
        <v>95.519542421353606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Row],[Ticker]],[1]!Table2[[Symbol]:[Industry]],2,FALSE),"-")</f>
        <v>-</v>
      </c>
      <c r="D4315" t="s">
        <v>916</v>
      </c>
      <c r="E4315">
        <v>11.90464338</v>
      </c>
      <c r="F4315">
        <v>2.38</v>
      </c>
      <c r="G4315">
        <v>28.2348206421042</v>
      </c>
      <c r="H4315">
        <v>-18.649778865673699</v>
      </c>
      <c r="I4315">
        <v>-2.5820910649165199</v>
      </c>
      <c r="J4315">
        <v>-11.504590721584099</v>
      </c>
      <c r="K4315">
        <v>2.61551239590026</v>
      </c>
      <c r="L4315">
        <v>2.4280865615085099</v>
      </c>
      <c r="M4315">
        <v>42.320976450460101</v>
      </c>
      <c r="N4315">
        <v>0.39279780443232598</v>
      </c>
      <c r="O4315">
        <v>78.151260504201602</v>
      </c>
      <c r="P4315">
        <v>67.605633802816897</v>
      </c>
      <c r="Q4315">
        <v>2.1104994687977999E-2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Row],[Ticker]],[1]!Table2[[Symbol]:[Industry]],2,FALSE),"-")</f>
        <v>-</v>
      </c>
      <c r="D4316" t="s">
        <v>290</v>
      </c>
      <c r="E4316">
        <v>11.898176400000001</v>
      </c>
      <c r="F4316">
        <v>11.88</v>
      </c>
      <c r="G4316">
        <v>33.581694495034597</v>
      </c>
      <c r="H4316">
        <v>-13.704290884588699</v>
      </c>
      <c r="I4316">
        <v>7.12501055842238</v>
      </c>
      <c r="J4316">
        <v>-2.20226514018883</v>
      </c>
      <c r="K4316">
        <v>12.910194069609901</v>
      </c>
      <c r="L4316">
        <v>11.792302344342</v>
      </c>
      <c r="M4316">
        <v>8.2445500201357493</v>
      </c>
      <c r="N4316">
        <v>1.37777777777777</v>
      </c>
      <c r="O4316">
        <v>23.821548821548799</v>
      </c>
      <c r="P4316">
        <v>59.892328398384898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Row],[Ticker]],[1]!Table2[[Symbol]:[Industry]],2,FALSE),"-")</f>
        <v>-</v>
      </c>
      <c r="D4317" t="s">
        <v>513</v>
      </c>
      <c r="E4317">
        <v>11.897264085512999</v>
      </c>
      <c r="F4317">
        <v>41.6</v>
      </c>
      <c r="G4317">
        <v>-16.082758969592899</v>
      </c>
      <c r="H4317">
        <v>-3.4323875613259398</v>
      </c>
      <c r="I4317">
        <v>-9.8487659861017196</v>
      </c>
      <c r="J4317">
        <v>-2.20226514018883</v>
      </c>
      <c r="K4317">
        <v>41.025232883944703</v>
      </c>
      <c r="L4317">
        <v>39.7409895252935</v>
      </c>
      <c r="M4317">
        <v>100</v>
      </c>
      <c r="N4317">
        <v>0</v>
      </c>
      <c r="O4317">
        <v>0</v>
      </c>
      <c r="P4317">
        <v>10.227874933757199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Row],[Ticker]],[1]!Table2[[Symbol]:[Industry]],2,FALSE),"-")</f>
        <v>-</v>
      </c>
      <c r="D4318" t="s">
        <v>1685</v>
      </c>
      <c r="E4318">
        <v>11.8772184</v>
      </c>
      <c r="F4318">
        <v>23.69</v>
      </c>
      <c r="G4318">
        <v>-2.1492083268303199</v>
      </c>
      <c r="H4318">
        <v>-7.1439916568890904</v>
      </c>
      <c r="I4318">
        <v>-40.8149920083127</v>
      </c>
      <c r="J4318">
        <v>2.1435508561126002</v>
      </c>
      <c r="K4318">
        <v>23.277569992054399</v>
      </c>
      <c r="L4318">
        <v>23.492696141273399</v>
      </c>
      <c r="M4318">
        <v>72.0876824724389</v>
      </c>
      <c r="N4318">
        <v>0.43560857311397999</v>
      </c>
      <c r="O4318">
        <v>40.523427606585003</v>
      </c>
      <c r="P4318">
        <v>31.8308291597106</v>
      </c>
      <c r="Q4318">
        <v>0.12653293102535501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Row],[Ticker]],[1]!Table2[[Symbol]:[Industry]],2,FALSE),"-")</f>
        <v>-</v>
      </c>
      <c r="D4319" t="s">
        <v>916</v>
      </c>
      <c r="E4319">
        <v>11.868762</v>
      </c>
      <c r="F4319">
        <v>12.3</v>
      </c>
      <c r="G4319">
        <v>3.5732098136507902</v>
      </c>
      <c r="H4319">
        <v>7.4132006739681602</v>
      </c>
      <c r="I4319">
        <v>-23.869910647365899</v>
      </c>
      <c r="J4319">
        <v>-3.67285337548295</v>
      </c>
      <c r="K4319">
        <v>11.763782929370899</v>
      </c>
      <c r="L4319">
        <v>11.1483149064144</v>
      </c>
      <c r="M4319">
        <v>56.2166961419789</v>
      </c>
      <c r="N4319">
        <v>1.6640142738548001</v>
      </c>
      <c r="O4319">
        <v>26.829268292682901</v>
      </c>
      <c r="P4319">
        <v>48.910411622276001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Row],[Ticker]],[1]!Table2[[Symbol]:[Industry]],2,FALSE),"-")</f>
        <v>-</v>
      </c>
      <c r="D4320" t="s">
        <v>258</v>
      </c>
      <c r="E4320">
        <v>11.745965999999999</v>
      </c>
      <c r="F4320">
        <v>43</v>
      </c>
      <c r="G4320">
        <v>53.6056840882815</v>
      </c>
      <c r="H4320">
        <v>1.4944417069667399</v>
      </c>
      <c r="I4320">
        <v>1.4328277591291301</v>
      </c>
      <c r="J4320">
        <v>-18.668284557664499</v>
      </c>
      <c r="K4320">
        <v>46.676020838543003</v>
      </c>
      <c r="L4320">
        <v>41.476797364722302</v>
      </c>
      <c r="M4320">
        <v>29.956947143832</v>
      </c>
      <c r="N4320">
        <v>1.4616364201585501</v>
      </c>
      <c r="O4320">
        <v>39.279069767441797</v>
      </c>
      <c r="P4320">
        <v>108.232445520581</v>
      </c>
      <c r="Q4320">
        <v>0.111528466647527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Row],[Ticker]],[1]!Table2[[Symbol]:[Industry]],2,FALSE),"-")</f>
        <v>-</v>
      </c>
      <c r="D4321" t="s">
        <v>303</v>
      </c>
      <c r="E4321">
        <v>11.741328897000001</v>
      </c>
      <c r="F4321">
        <v>9.2100000000000009</v>
      </c>
      <c r="G4321">
        <v>22.237753193423899</v>
      </c>
      <c r="H4321">
        <v>-8.4839339530785001</v>
      </c>
      <c r="I4321">
        <v>38.653757991687201</v>
      </c>
      <c r="K4321">
        <v>7.5246027658444099</v>
      </c>
      <c r="L4321">
        <v>6.1570502388896298</v>
      </c>
      <c r="M4321">
        <v>12.136929132962999</v>
      </c>
      <c r="N4321">
        <v>1.55190790876145</v>
      </c>
      <c r="O4321">
        <v>5.3203040173723997</v>
      </c>
      <c r="P4321">
        <v>84.2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Row],[Ticker]],[1]!Table2[[Symbol]:[Industry]],2,FALSE),"-")</f>
        <v>-</v>
      </c>
      <c r="D4322" t="s">
        <v>628</v>
      </c>
      <c r="E4322">
        <v>11.711690847</v>
      </c>
      <c r="F4322">
        <v>14.11</v>
      </c>
      <c r="G4322">
        <v>51.621270258062097</v>
      </c>
      <c r="H4322">
        <v>-9.3657208946592796</v>
      </c>
      <c r="I4322">
        <v>-23.401005456141601</v>
      </c>
      <c r="J4322">
        <v>-2.20226514018883</v>
      </c>
      <c r="K4322">
        <v>14.0407267563409</v>
      </c>
      <c r="L4322">
        <v>12.070539324601</v>
      </c>
      <c r="M4322">
        <v>0.46178403304846</v>
      </c>
      <c r="N4322">
        <v>0</v>
      </c>
      <c r="O4322">
        <v>18.284904323174999</v>
      </c>
      <c r="P4322">
        <v>95.9722222222222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Row],[Ticker]],[1]!Table2[[Symbol]:[Industry]],2,FALSE),"-")</f>
        <v>-</v>
      </c>
      <c r="E4323">
        <v>11.63058</v>
      </c>
      <c r="F4323">
        <v>11.47</v>
      </c>
      <c r="G4323">
        <v>197.700665531678</v>
      </c>
      <c r="H4323">
        <v>-14.535049158284099</v>
      </c>
      <c r="I4323">
        <v>43.3606545434114</v>
      </c>
      <c r="J4323">
        <v>-6.7736937116174101</v>
      </c>
      <c r="K4323">
        <v>11.309999827776601</v>
      </c>
      <c r="L4323">
        <v>8.9349672645526894</v>
      </c>
      <c r="M4323">
        <v>28.475703604915001</v>
      </c>
      <c r="N4323">
        <v>0.71414805200970199</v>
      </c>
      <c r="O4323">
        <v>21.4472537053182</v>
      </c>
      <c r="P4323">
        <v>246.525679758308</v>
      </c>
      <c r="Q4323">
        <v>1.2723950891858E-2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Row],[Ticker]],[1]!Table2[[Symbol]:[Industry]],2,FALSE),"-")</f>
        <v>-</v>
      </c>
      <c r="D4324" t="s">
        <v>732</v>
      </c>
      <c r="E4324">
        <v>11.560360832000001</v>
      </c>
      <c r="F4324">
        <v>57.76</v>
      </c>
      <c r="G4324">
        <v>49.305054755816599</v>
      </c>
      <c r="H4324">
        <v>1.8356175961616099</v>
      </c>
      <c r="I4324">
        <v>12.6592767554841</v>
      </c>
      <c r="J4324">
        <v>1.7068257689020701</v>
      </c>
      <c r="K4324">
        <v>54.031580887871101</v>
      </c>
      <c r="L4324">
        <v>46.339635888135099</v>
      </c>
      <c r="M4324">
        <v>44.735305969102399</v>
      </c>
      <c r="N4324">
        <v>1.34793162693295</v>
      </c>
      <c r="O4324">
        <v>0.19044321329639799</v>
      </c>
      <c r="P4324">
        <v>80.5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Row],[Ticker]],[1]!Table2[[Symbol]:[Industry]],2,FALSE),"-")</f>
        <v>-</v>
      </c>
      <c r="D4325" t="s">
        <v>628</v>
      </c>
      <c r="E4325">
        <v>11.484</v>
      </c>
      <c r="F4325">
        <v>191.4</v>
      </c>
      <c r="G4325">
        <v>-21.3188620986327</v>
      </c>
      <c r="I4325">
        <v>-9.8544702035952394</v>
      </c>
      <c r="M4325">
        <v>100</v>
      </c>
      <c r="N4325">
        <v>1</v>
      </c>
      <c r="O4325">
        <v>0</v>
      </c>
      <c r="P4325">
        <v>4.9917718047174997</v>
      </c>
      <c r="Q4325">
        <v>3.0346719918976001E-2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Row],[Ticker]],[1]!Table2[[Symbol]:[Industry]],2,FALSE),"-")</f>
        <v>-</v>
      </c>
      <c r="D4326" t="s">
        <v>303</v>
      </c>
      <c r="E4326">
        <v>11.4439172</v>
      </c>
      <c r="F4326">
        <v>7.99</v>
      </c>
      <c r="G4326">
        <v>27.343212250495899</v>
      </c>
      <c r="H4326">
        <v>1.5610421364401399</v>
      </c>
      <c r="I4326">
        <v>5.3041339315368798</v>
      </c>
      <c r="J4326">
        <v>-2.20226514018883</v>
      </c>
      <c r="K4326">
        <v>6.6860846943814503</v>
      </c>
      <c r="L4326">
        <v>5.3949324751533796</v>
      </c>
      <c r="M4326">
        <v>99.999983397573999</v>
      </c>
      <c r="N4326">
        <v>0.774399680495232</v>
      </c>
      <c r="O4326">
        <v>0</v>
      </c>
      <c r="P4326">
        <v>113.06666666666599</v>
      </c>
      <c r="Q4326">
        <v>0.100224379971149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Row],[Ticker]],[1]!Table2[[Symbol]:[Industry]],2,FALSE),"-")</f>
        <v>-</v>
      </c>
      <c r="D4327" t="s">
        <v>413</v>
      </c>
      <c r="E4327">
        <v>11.375087499999999</v>
      </c>
      <c r="F4327">
        <v>8.75</v>
      </c>
      <c r="G4327">
        <v>61.861409107402402</v>
      </c>
      <c r="H4327">
        <v>11.8130904748497</v>
      </c>
      <c r="I4327">
        <v>1.8204246583539301</v>
      </c>
      <c r="J4327">
        <v>-12.5540239341586</v>
      </c>
      <c r="K4327">
        <v>8.1954315173017296</v>
      </c>
      <c r="L4327">
        <v>7.1825383516060004</v>
      </c>
      <c r="M4327">
        <v>42.377296506727603</v>
      </c>
      <c r="N4327">
        <v>1.3540191355845299</v>
      </c>
      <c r="O4327">
        <v>32.571428571428498</v>
      </c>
      <c r="P4327">
        <v>88.172043010752603</v>
      </c>
      <c r="Q4327">
        <v>2.1440437409941001E-2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Row],[Ticker]],[1]!Table2[[Symbol]:[Industry]],2,FALSE),"-")</f>
        <v>-</v>
      </c>
      <c r="D4328" t="s">
        <v>732</v>
      </c>
      <c r="E4328">
        <v>11.309675944999899</v>
      </c>
      <c r="F4328">
        <v>20.83</v>
      </c>
      <c r="G4328">
        <v>10.100630012825199</v>
      </c>
      <c r="H4328">
        <v>2.21934359957018</v>
      </c>
      <c r="I4328">
        <v>1.5875198698314601</v>
      </c>
      <c r="J4328">
        <v>-0.336776676762233</v>
      </c>
      <c r="K4328">
        <v>19.712087804997999</v>
      </c>
      <c r="L4328">
        <v>18.0983956811288</v>
      </c>
      <c r="M4328">
        <v>51.507867780463002</v>
      </c>
      <c r="N4328">
        <v>0.86751832507908899</v>
      </c>
      <c r="O4328">
        <v>0.81613058089295898</v>
      </c>
      <c r="P4328">
        <v>40.174966352624402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Row],[Ticker]],[1]!Table2[[Symbol]:[Industry]],2,FALSE),"-")</f>
        <v>-</v>
      </c>
      <c r="D4329" t="s">
        <v>413</v>
      </c>
      <c r="E4329">
        <v>11.295</v>
      </c>
      <c r="F4329">
        <v>22.59</v>
      </c>
      <c r="G4329">
        <v>91.319423900117897</v>
      </c>
      <c r="H4329">
        <v>5.2017587801374603</v>
      </c>
      <c r="I4329">
        <v>-16.027344370517401</v>
      </c>
      <c r="J4329">
        <v>-0.79060758099029804</v>
      </c>
      <c r="K4329">
        <v>21.471024027770401</v>
      </c>
      <c r="L4329">
        <v>19.293724103580399</v>
      </c>
      <c r="M4329">
        <v>59.025300346833703</v>
      </c>
      <c r="N4329">
        <v>0.41957598948867803</v>
      </c>
      <c r="O4329">
        <v>23.505976095617498</v>
      </c>
      <c r="P4329">
        <v>144.216216216216</v>
      </c>
      <c r="Q4329">
        <v>5.8488951176457998E-2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Row],[Ticker]],[1]!Table2[[Symbol]:[Industry]],2,FALSE),"-")</f>
        <v>-</v>
      </c>
      <c r="D4330" t="s">
        <v>732</v>
      </c>
      <c r="E4330">
        <v>11.262924035999999</v>
      </c>
      <c r="F4330">
        <v>272.60000000000002</v>
      </c>
      <c r="G4330">
        <v>4.4829559632652503</v>
      </c>
      <c r="H4330">
        <v>0.52627152871638405</v>
      </c>
      <c r="I4330">
        <v>3.73220855500016</v>
      </c>
      <c r="J4330">
        <v>-0.40981583289582402</v>
      </c>
      <c r="K4330">
        <v>260.70359380648802</v>
      </c>
      <c r="L4330">
        <v>238.585842808156</v>
      </c>
      <c r="M4330">
        <v>55.874429077666797</v>
      </c>
      <c r="N4330">
        <v>0.82289465475437995</v>
      </c>
      <c r="O4330">
        <v>4.4900953778429704</v>
      </c>
      <c r="P4330">
        <v>39.081632653061199</v>
      </c>
      <c r="Q4330">
        <v>3.1845093282099998E-4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Row],[Ticker]],[1]!Table2[[Symbol]:[Industry]],2,FALSE),"-")</f>
        <v>-</v>
      </c>
      <c r="E4331">
        <v>11.254467869999999</v>
      </c>
      <c r="F4331">
        <v>4.49</v>
      </c>
      <c r="G4331">
        <v>35.200157463556202</v>
      </c>
      <c r="H4331">
        <v>41.352888512293603</v>
      </c>
      <c r="I4331">
        <v>-7.1723810970417397</v>
      </c>
      <c r="J4331">
        <v>17.594689174531901</v>
      </c>
      <c r="K4331">
        <v>3.7609372181680101</v>
      </c>
      <c r="L4331">
        <v>3.59376605211293</v>
      </c>
      <c r="M4331">
        <v>64.746244132220994</v>
      </c>
      <c r="N4331">
        <v>2.92516410871889</v>
      </c>
      <c r="O4331">
        <v>15.5902004454343</v>
      </c>
      <c r="P4331">
        <v>108.83720930232499</v>
      </c>
      <c r="Q4331">
        <v>3.5561462615735E-2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Row],[Ticker]],[1]!Table2[[Symbol]:[Industry]],2,FALSE),"-")</f>
        <v>-</v>
      </c>
      <c r="D4332" t="s">
        <v>413</v>
      </c>
      <c r="E4332">
        <v>11.251799999999999</v>
      </c>
      <c r="F4332">
        <v>0.75</v>
      </c>
      <c r="G4332">
        <v>-31.373925042590699</v>
      </c>
      <c r="H4332">
        <v>2.2014152555754598</v>
      </c>
      <c r="I4332">
        <v>-24.484796225180201</v>
      </c>
      <c r="J4332">
        <v>-0.85091378883748303</v>
      </c>
      <c r="K4332">
        <v>0.73482688955938102</v>
      </c>
      <c r="M4332">
        <v>51.625990822755902</v>
      </c>
      <c r="N4332">
        <v>0.73797015702535795</v>
      </c>
      <c r="O4332">
        <v>63.999999999999901</v>
      </c>
      <c r="P4332">
        <v>92.307692307692193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Row],[Ticker]],[1]!Table2[[Symbol]:[Industry]],2,FALSE),"-")</f>
        <v>-</v>
      </c>
      <c r="D4333" t="s">
        <v>1424</v>
      </c>
      <c r="E4333">
        <v>11.237094000000001</v>
      </c>
      <c r="F4333">
        <v>4.5599999999999996</v>
      </c>
      <c r="G4333">
        <v>-37.248133903350201</v>
      </c>
      <c r="H4333">
        <v>7.1666907796878796</v>
      </c>
      <c r="I4333">
        <v>-45.859857742049499</v>
      </c>
      <c r="J4333">
        <v>-3.2331929752403701</v>
      </c>
      <c r="K4333">
        <v>4.8588862959746599</v>
      </c>
      <c r="L4333">
        <v>5.3089685621852096</v>
      </c>
      <c r="M4333">
        <v>25.939773314549601</v>
      </c>
      <c r="N4333">
        <v>0.80080402303417297</v>
      </c>
      <c r="O4333">
        <v>73.245614035087698</v>
      </c>
      <c r="P4333">
        <v>15.736040609137</v>
      </c>
      <c r="Q4333">
        <v>-1.4133313177735999E-2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Row],[Ticker]],[1]!Table2[[Symbol]:[Industry]],2,FALSE),"-")</f>
        <v>-</v>
      </c>
      <c r="D4334" t="s">
        <v>413</v>
      </c>
      <c r="E4334">
        <v>11.226522959999899</v>
      </c>
      <c r="F4334">
        <v>9.76</v>
      </c>
      <c r="G4334">
        <v>-31.0911217082283</v>
      </c>
      <c r="H4334">
        <v>-3.4323875613259398</v>
      </c>
      <c r="I4334">
        <v>-9.9000054491729603</v>
      </c>
      <c r="J4334">
        <v>-2.20226514018883</v>
      </c>
      <c r="K4334">
        <v>9.7431472663476306</v>
      </c>
      <c r="L4334">
        <v>10.148039500169199</v>
      </c>
      <c r="M4334">
        <v>99.999990417572306</v>
      </c>
      <c r="O4334">
        <v>5.0204918032786798</v>
      </c>
      <c r="P4334">
        <v>6.0869565217391397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Row],[Ticker]],[1]!Table2[[Symbol]:[Industry]],2,FALSE),"-")</f>
        <v>-</v>
      </c>
      <c r="D4335" t="s">
        <v>513</v>
      </c>
      <c r="E4335">
        <v>11.1615</v>
      </c>
      <c r="F4335">
        <v>10.63</v>
      </c>
      <c r="G4335">
        <v>-15.3502998741226</v>
      </c>
      <c r="H4335">
        <v>-2.5208105330670598</v>
      </c>
      <c r="I4335">
        <v>-19.4243389562481</v>
      </c>
      <c r="J4335">
        <v>2.23169712396211</v>
      </c>
      <c r="K4335">
        <v>10.474542521178099</v>
      </c>
      <c r="L4335">
        <v>10.0265823005196</v>
      </c>
      <c r="M4335">
        <v>51.0684403708022</v>
      </c>
      <c r="N4335">
        <v>0.91739401496259299</v>
      </c>
      <c r="O4335">
        <v>9.7836312323612304</v>
      </c>
      <c r="P4335">
        <v>32.709113607989998</v>
      </c>
      <c r="Q4335">
        <v>3.0205339562776001E-2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Row],[Ticker]],[1]!Table2[[Symbol]:[Industry]],2,FALSE),"-")</f>
        <v>-</v>
      </c>
      <c r="D4336" t="s">
        <v>924</v>
      </c>
      <c r="E4336">
        <v>11.09075</v>
      </c>
      <c r="F4336">
        <v>18.5</v>
      </c>
      <c r="G4336">
        <v>19.358657435232399</v>
      </c>
      <c r="H4336">
        <v>-20.779794628788</v>
      </c>
      <c r="I4336">
        <v>3.9719981972106999</v>
      </c>
      <c r="J4336">
        <v>-12.9554861510907</v>
      </c>
      <c r="K4336">
        <v>18.265578211646599</v>
      </c>
      <c r="L4336">
        <v>15.691578162241299</v>
      </c>
      <c r="M4336">
        <v>41.290736548826899</v>
      </c>
      <c r="N4336">
        <v>0.432889294666709</v>
      </c>
      <c r="O4336">
        <v>24.054054054053999</v>
      </c>
      <c r="P4336">
        <v>57.312925170067999</v>
      </c>
      <c r="Q4336">
        <v>4.7275690869144002E-2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Row],[Ticker]],[1]!Table2[[Symbol]:[Industry]],2,FALSE),"-")</f>
        <v>-</v>
      </c>
      <c r="D4337" t="s">
        <v>68</v>
      </c>
      <c r="E4337">
        <v>11.080360000000001</v>
      </c>
      <c r="F4337">
        <v>25.24</v>
      </c>
      <c r="G4337">
        <v>54.621265738226803</v>
      </c>
      <c r="H4337">
        <v>-7.3849567312864197</v>
      </c>
      <c r="I4337">
        <v>17.995863254845101</v>
      </c>
      <c r="J4337">
        <v>-3.01859167080107</v>
      </c>
      <c r="K4337">
        <v>25.404481273351699</v>
      </c>
      <c r="L4337">
        <v>22.963094137071899</v>
      </c>
      <c r="M4337">
        <v>60.7651958241374</v>
      </c>
      <c r="N4337">
        <v>0.46884040363287899</v>
      </c>
      <c r="O4337">
        <v>22.226624405705198</v>
      </c>
      <c r="P4337">
        <v>88.358208955223802</v>
      </c>
      <c r="Q4337">
        <v>4.1506402036400998E-2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Row],[Ticker]],[1]!Table2[[Symbol]:[Industry]],2,FALSE),"-")</f>
        <v>-</v>
      </c>
      <c r="E4338">
        <v>11.043638400000001</v>
      </c>
      <c r="F4338">
        <v>39.99</v>
      </c>
      <c r="G4338">
        <v>-49.406787749504097</v>
      </c>
      <c r="H4338">
        <v>-2.16624423390128</v>
      </c>
      <c r="I4338">
        <v>-24.473360652380499</v>
      </c>
      <c r="J4338">
        <v>1.50624108387755</v>
      </c>
      <c r="K4338">
        <v>39.837182281834501</v>
      </c>
      <c r="L4338">
        <v>42.419572764258497</v>
      </c>
      <c r="M4338">
        <v>65.643606499267804</v>
      </c>
      <c r="N4338">
        <v>0.62999999999999901</v>
      </c>
      <c r="O4338">
        <v>30.032508127031701</v>
      </c>
      <c r="P4338">
        <v>9.5316351684470106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Row],[Ticker]],[1]!Table2[[Symbol]:[Industry]],2,FALSE),"-")</f>
        <v>-</v>
      </c>
      <c r="D4339" t="s">
        <v>393</v>
      </c>
      <c r="E4339">
        <v>11.008869142479501</v>
      </c>
      <c r="F4339">
        <v>3.44</v>
      </c>
      <c r="G4339">
        <v>192.20788461516801</v>
      </c>
      <c r="H4339">
        <v>6.4717657933066404</v>
      </c>
      <c r="I4339">
        <v>83.997688627525406</v>
      </c>
      <c r="J4339">
        <v>-2.20226514018883</v>
      </c>
      <c r="K4339">
        <v>3.26406004246072</v>
      </c>
      <c r="L4339">
        <v>2.5402869196791098</v>
      </c>
      <c r="M4339">
        <v>72.517567115718407</v>
      </c>
      <c r="N4339">
        <v>1.3607692307692301</v>
      </c>
      <c r="O4339">
        <v>1.16279069767442</v>
      </c>
      <c r="P4339">
        <v>377.77777777777698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Row],[Ticker]],[1]!Table2[[Symbol]:[Industry]],2,FALSE),"-")</f>
        <v>-</v>
      </c>
      <c r="D4340" t="s">
        <v>732</v>
      </c>
      <c r="E4340">
        <v>10.982502</v>
      </c>
      <c r="F4340">
        <v>290.17</v>
      </c>
      <c r="G4340">
        <v>-25.641052998548599</v>
      </c>
      <c r="H4340">
        <v>-7.9854850523417298</v>
      </c>
      <c r="I4340">
        <v>11.1393432643513</v>
      </c>
      <c r="J4340">
        <v>-2.8031235092875399</v>
      </c>
      <c r="K4340">
        <v>295.91194112077801</v>
      </c>
      <c r="L4340">
        <v>278.26956101131498</v>
      </c>
      <c r="M4340">
        <v>56.692276819569898</v>
      </c>
      <c r="N4340">
        <v>0.56593291090028297</v>
      </c>
      <c r="O4340">
        <v>16.5075645311369</v>
      </c>
      <c r="P4340">
        <v>41.546341463414599</v>
      </c>
      <c r="Q4340">
        <v>-0.11226619776288201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Row],[Ticker]],[1]!Table2[[Symbol]:[Industry]],2,FALSE),"-")</f>
        <v>-</v>
      </c>
      <c r="D4341" t="s">
        <v>413</v>
      </c>
      <c r="E4341">
        <v>10.956944099999999</v>
      </c>
      <c r="F4341">
        <v>14.59</v>
      </c>
      <c r="G4341">
        <v>-18.2365598292761</v>
      </c>
      <c r="H4341">
        <v>0.85332672438833601</v>
      </c>
      <c r="I4341">
        <v>9.6418125991957897</v>
      </c>
      <c r="J4341">
        <v>-2.20226514018883</v>
      </c>
      <c r="K4341">
        <v>13.2906683261554</v>
      </c>
      <c r="L4341">
        <v>12.45047358479</v>
      </c>
      <c r="M4341">
        <v>59.729622779616498</v>
      </c>
      <c r="N4341">
        <v>0.85310024956066</v>
      </c>
      <c r="O4341">
        <v>10.281014393420101</v>
      </c>
      <c r="P4341">
        <v>73.072360616844605</v>
      </c>
      <c r="Q4341">
        <v>9.8019302669239E-2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Row],[Ticker]],[1]!Table2[[Symbol]:[Industry]],2,FALSE),"-")</f>
        <v>-</v>
      </c>
      <c r="E4342">
        <v>10.943264538999999</v>
      </c>
      <c r="F4342">
        <v>20.99</v>
      </c>
      <c r="G4342">
        <v>-11.9860151669668</v>
      </c>
      <c r="H4342">
        <v>-9.9611231935098594</v>
      </c>
      <c r="I4342">
        <v>-42.466931663485099</v>
      </c>
      <c r="J4342">
        <v>-1.8072034117937801</v>
      </c>
      <c r="K4342">
        <v>22.369724347941201</v>
      </c>
      <c r="L4342">
        <v>23.7484736046537</v>
      </c>
      <c r="M4342">
        <v>46.385927716535903</v>
      </c>
      <c r="N4342">
        <v>0.157142857142857</v>
      </c>
      <c r="O4342">
        <v>44.592663172939503</v>
      </c>
      <c r="P4342">
        <v>28.144078144078101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Row],[Ticker]],[1]!Table2[[Symbol]:[Industry]],2,FALSE),"-")</f>
        <v>-</v>
      </c>
      <c r="D4343" t="s">
        <v>608</v>
      </c>
      <c r="E4343">
        <v>10.919656818</v>
      </c>
      <c r="F4343">
        <v>9.18</v>
      </c>
      <c r="G4343">
        <v>77.689366096649707</v>
      </c>
      <c r="H4343">
        <v>15.5635418823646</v>
      </c>
      <c r="I4343">
        <v>18.972999974194501</v>
      </c>
      <c r="J4343">
        <v>7.5599376132529503</v>
      </c>
      <c r="K4343">
        <v>7.7495142170550197</v>
      </c>
      <c r="L4343">
        <v>7.0846344928833798</v>
      </c>
      <c r="M4343">
        <v>80.775596264326097</v>
      </c>
      <c r="N4343">
        <v>1.3282709664812899</v>
      </c>
      <c r="O4343">
        <v>1.52505446623094</v>
      </c>
      <c r="P4343">
        <v>104.454342984409</v>
      </c>
      <c r="Q4343">
        <v>0.12663158685954401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Row],[Ticker]],[1]!Table2[[Symbol]:[Industry]],2,FALSE),"-")</f>
        <v>-</v>
      </c>
      <c r="E4344">
        <v>10.9148292</v>
      </c>
      <c r="F4344">
        <v>21.78</v>
      </c>
      <c r="G4344">
        <v>-19.0728200185644</v>
      </c>
      <c r="H4344">
        <v>11.016084732822099</v>
      </c>
      <c r="I4344">
        <v>-22.479829794572201</v>
      </c>
      <c r="J4344">
        <v>-4.6305212108290004</v>
      </c>
      <c r="K4344">
        <v>22.767126532644799</v>
      </c>
      <c r="L4344">
        <v>22.923964301289299</v>
      </c>
      <c r="M4344">
        <v>43.751423682468499</v>
      </c>
      <c r="N4344">
        <v>1.2458990280198601</v>
      </c>
      <c r="O4344">
        <v>37.281910009182702</v>
      </c>
      <c r="P4344">
        <v>29.6428571428571</v>
      </c>
      <c r="Q4344">
        <v>0.116536694493173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Row],[Ticker]],[1]!Table2[[Symbol]:[Industry]],2,FALSE),"-")</f>
        <v>-</v>
      </c>
      <c r="D4345" t="s">
        <v>1545</v>
      </c>
      <c r="E4345">
        <v>10.9090998</v>
      </c>
      <c r="F4345">
        <v>30.99</v>
      </c>
      <c r="G4345">
        <v>134.54795195523499</v>
      </c>
      <c r="H4345">
        <v>-2.5636616926000602</v>
      </c>
      <c r="I4345">
        <v>62.138338231550101</v>
      </c>
      <c r="J4345">
        <v>-3.58634818517152</v>
      </c>
      <c r="K4345">
        <v>30.8172220975692</v>
      </c>
      <c r="M4345">
        <v>51.071886999902397</v>
      </c>
      <c r="N4345">
        <v>1.1964656698248399</v>
      </c>
      <c r="O4345">
        <v>42.594385285575903</v>
      </c>
      <c r="P4345">
        <v>173.763250883392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Row],[Ticker]],[1]!Table2[[Symbol]:[Industry]],2,FALSE),"-")</f>
        <v>-</v>
      </c>
      <c r="D4346" t="s">
        <v>127</v>
      </c>
      <c r="E4346">
        <v>10.8965</v>
      </c>
      <c r="F4346">
        <v>7.03</v>
      </c>
      <c r="G4346">
        <v>-10.4951479066451</v>
      </c>
      <c r="H4346">
        <v>-1.8123581062449301</v>
      </c>
      <c r="I4346">
        <v>-19.199983504911302</v>
      </c>
      <c r="J4346">
        <v>-2.9216896006204802</v>
      </c>
      <c r="K4346">
        <v>6.9509953457973603</v>
      </c>
      <c r="L4346">
        <v>7.2166777108044</v>
      </c>
      <c r="M4346">
        <v>64.936957687721204</v>
      </c>
      <c r="N4346">
        <v>1.03106740546938</v>
      </c>
      <c r="O4346">
        <v>84.637268847795099</v>
      </c>
      <c r="P4346">
        <v>36.240310077519297</v>
      </c>
      <c r="Q4346">
        <v>3.7304380527713003E-2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Row],[Ticker]],[1]!Table2[[Symbol]:[Industry]],2,FALSE),"-")</f>
        <v>-</v>
      </c>
      <c r="D4347" t="s">
        <v>732</v>
      </c>
      <c r="E4347">
        <v>10.8938445</v>
      </c>
      <c r="F4347">
        <v>63.94</v>
      </c>
      <c r="G4347">
        <v>-8.0783853826401906</v>
      </c>
      <c r="H4347">
        <v>-6.6288729423288304</v>
      </c>
      <c r="I4347">
        <v>-3.7814513187174601</v>
      </c>
      <c r="J4347">
        <v>-7.3247595722600902</v>
      </c>
      <c r="K4347">
        <v>66.839921673425707</v>
      </c>
      <c r="L4347">
        <v>61.380005188030502</v>
      </c>
      <c r="M4347">
        <v>65.817523880043396</v>
      </c>
      <c r="N4347">
        <v>4.7575354526050404</v>
      </c>
      <c r="O4347">
        <v>44.901470128245201</v>
      </c>
      <c r="P4347">
        <v>24.1553398058252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Row],[Ticker]],[1]!Table2[[Symbol]:[Industry]],2,FALSE),"-")</f>
        <v>-</v>
      </c>
      <c r="E4348">
        <v>10.891684484999899</v>
      </c>
      <c r="F4348">
        <v>10.47</v>
      </c>
      <c r="G4348">
        <v>104.306106184755</v>
      </c>
      <c r="H4348">
        <v>26.009895188349802</v>
      </c>
      <c r="I4348">
        <v>19.729593467265602</v>
      </c>
      <c r="J4348">
        <v>2.8503664387585301</v>
      </c>
      <c r="K4348">
        <v>8.9797975946794804</v>
      </c>
      <c r="L4348">
        <v>7.4869287158430202</v>
      </c>
      <c r="M4348">
        <v>66.435022201194002</v>
      </c>
      <c r="N4348">
        <v>0.50194376420650699</v>
      </c>
      <c r="O4348">
        <v>3.1518624641833699</v>
      </c>
      <c r="P4348">
        <v>161.75</v>
      </c>
      <c r="Q4348">
        <v>6.2458355641300999E-2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Row],[Ticker]],[1]!Table2[[Symbol]:[Industry]],2,FALSE),"-")</f>
        <v>-</v>
      </c>
      <c r="D4349" t="s">
        <v>368</v>
      </c>
      <c r="E4349">
        <v>10.8062</v>
      </c>
      <c r="F4349">
        <v>2</v>
      </c>
      <c r="G4349">
        <v>-27.267571702393301</v>
      </c>
      <c r="H4349">
        <v>-44.860958989897298</v>
      </c>
      <c r="I4349">
        <v>-33.213588947088198</v>
      </c>
      <c r="J4349">
        <v>-3.6445728324965398</v>
      </c>
      <c r="K4349">
        <v>2.3919578890522999</v>
      </c>
      <c r="L4349">
        <v>2.2884053817660002</v>
      </c>
      <c r="M4349">
        <v>31.591374218388498</v>
      </c>
      <c r="N4349">
        <v>0.46505098704237302</v>
      </c>
      <c r="O4349">
        <v>81.5</v>
      </c>
      <c r="P4349">
        <v>39.860139860139803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Row],[Ticker]],[1]!Table2[[Symbol]:[Industry]],2,FALSE),"-")</f>
        <v>-</v>
      </c>
      <c r="D4350" t="s">
        <v>60</v>
      </c>
      <c r="E4350">
        <v>10.80226</v>
      </c>
      <c r="F4350">
        <v>18.34</v>
      </c>
      <c r="G4350">
        <v>75.671744951275301</v>
      </c>
      <c r="H4350">
        <v>-22.8512067495178</v>
      </c>
      <c r="I4350">
        <v>140.94176357048701</v>
      </c>
      <c r="J4350">
        <v>-2.6013529395046802</v>
      </c>
      <c r="K4350">
        <v>20.184228161526502</v>
      </c>
      <c r="L4350">
        <v>15.349154779247</v>
      </c>
      <c r="M4350">
        <v>47.465309516674601</v>
      </c>
      <c r="N4350">
        <v>1.5320579325227199</v>
      </c>
      <c r="O4350">
        <v>59.269356597600797</v>
      </c>
      <c r="P4350">
        <v>291.88034188034101</v>
      </c>
      <c r="Q4350">
        <v>0.127549351101164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Row],[Ticker]],[1]!Table2[[Symbol]:[Industry]],2,FALSE),"-")</f>
        <v>-</v>
      </c>
      <c r="E4351">
        <v>10.592890559999899</v>
      </c>
      <c r="F4351">
        <v>93.59</v>
      </c>
      <c r="G4351">
        <v>1616.5199061338899</v>
      </c>
      <c r="H4351">
        <v>44.950536112671401</v>
      </c>
      <c r="I4351">
        <v>962.13879826786604</v>
      </c>
      <c r="J4351">
        <v>6.0052820296224896</v>
      </c>
      <c r="K4351">
        <v>63.455798870375297</v>
      </c>
      <c r="L4351">
        <v>30.917250770139699</v>
      </c>
      <c r="M4351">
        <v>100</v>
      </c>
      <c r="N4351">
        <v>0.60149839811041395</v>
      </c>
      <c r="O4351">
        <v>0</v>
      </c>
      <c r="P4351">
        <v>1642.8305400372401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Row],[Ticker]],[1]!Table2[[Symbol]:[Industry]],2,FALSE),"-")</f>
        <v>-</v>
      </c>
      <c r="D4352" t="s">
        <v>732</v>
      </c>
      <c r="E4352">
        <v>10.576090199999999</v>
      </c>
      <c r="F4352">
        <v>60.87</v>
      </c>
      <c r="G4352">
        <v>12.503505207253999</v>
      </c>
      <c r="H4352">
        <v>3.3219984035863299</v>
      </c>
      <c r="I4352">
        <v>5.8317912985865501</v>
      </c>
      <c r="J4352">
        <v>0.18710050006019899</v>
      </c>
      <c r="K4352">
        <v>57.712567444031997</v>
      </c>
      <c r="L4352">
        <v>52.272590827804201</v>
      </c>
      <c r="M4352">
        <v>51.449225640246297</v>
      </c>
      <c r="N4352">
        <v>0.66084179752719496</v>
      </c>
      <c r="O4352">
        <v>1.7742730409068399</v>
      </c>
      <c r="P4352">
        <v>44.481367196771799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Row],[Ticker]],[1]!Table2[[Symbol]:[Industry]],2,FALSE),"-")</f>
        <v>-</v>
      </c>
      <c r="D4353" t="s">
        <v>186</v>
      </c>
      <c r="E4353">
        <v>10.547097000000001</v>
      </c>
      <c r="F4353">
        <v>23.54</v>
      </c>
      <c r="G4353">
        <v>86.9140037778091</v>
      </c>
      <c r="H4353">
        <v>-17.1246952536336</v>
      </c>
      <c r="I4353">
        <v>11.712897776633399</v>
      </c>
      <c r="J4353">
        <v>-3.1294174580696099</v>
      </c>
      <c r="K4353">
        <v>23.904445426919899</v>
      </c>
      <c r="L4353">
        <v>20.821344517201702</v>
      </c>
      <c r="M4353">
        <v>58.440298428333399</v>
      </c>
      <c r="N4353">
        <v>0.223828481693256</v>
      </c>
      <c r="O4353">
        <v>48.640611724723797</v>
      </c>
      <c r="P4353">
        <v>114</v>
      </c>
      <c r="Q4353">
        <v>6.5480129338510995E-2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Row],[Ticker]],[1]!Table2[[Symbol]:[Industry]],2,FALSE),"-")</f>
        <v>-</v>
      </c>
      <c r="D4354" t="s">
        <v>290</v>
      </c>
      <c r="E4354">
        <v>10.546562</v>
      </c>
      <c r="F4354">
        <v>2.21</v>
      </c>
      <c r="G4354">
        <v>-12.977300570016901</v>
      </c>
      <c r="H4354">
        <v>-16.601111841161298</v>
      </c>
      <c r="I4354">
        <v>25.027175713206201</v>
      </c>
      <c r="J4354">
        <v>-15.012182495560699</v>
      </c>
      <c r="K4354">
        <v>2.3958506877914401</v>
      </c>
      <c r="L4354">
        <v>2.17329083426071</v>
      </c>
      <c r="M4354">
        <v>34.944486248036803</v>
      </c>
      <c r="N4354">
        <v>1.1961782094948299</v>
      </c>
      <c r="O4354">
        <v>46.153846153846096</v>
      </c>
      <c r="P4354">
        <v>56.737588652482202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Row],[Ticker]],[1]!Table2[[Symbol]:[Industry]],2,FALSE),"-")</f>
        <v>-</v>
      </c>
      <c r="E4355">
        <v>10.545780000000001</v>
      </c>
      <c r="F4355">
        <v>2.11</v>
      </c>
      <c r="G4355">
        <v>12.505155570333899</v>
      </c>
      <c r="H4355">
        <v>-26.024980153918499</v>
      </c>
      <c r="I4355">
        <v>-34.311890863274499</v>
      </c>
      <c r="J4355">
        <v>-2.6784556163793201</v>
      </c>
      <c r="K4355">
        <v>2.23185056452914</v>
      </c>
      <c r="L4355">
        <v>2.2239364095764498</v>
      </c>
      <c r="M4355">
        <v>41.9526458130685</v>
      </c>
      <c r="N4355">
        <v>0.55423137521423704</v>
      </c>
      <c r="O4355">
        <v>69.194312796208493</v>
      </c>
      <c r="P4355">
        <v>50.714285714285701</v>
      </c>
      <c r="Q4355">
        <v>2.1652678935898E-2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Row],[Ticker]],[1]!Table2[[Symbol]:[Industry]],2,FALSE),"-")</f>
        <v>-</v>
      </c>
      <c r="D4356" t="s">
        <v>287</v>
      </c>
      <c r="E4356">
        <v>10.521695981000001</v>
      </c>
      <c r="F4356">
        <v>45.49</v>
      </c>
      <c r="G4356">
        <v>-0.43902349936574497</v>
      </c>
      <c r="H4356">
        <v>-6.1703275874015704</v>
      </c>
      <c r="I4356">
        <v>-31.515961737200801</v>
      </c>
      <c r="J4356">
        <v>-4.2805849826740703</v>
      </c>
      <c r="K4356">
        <v>46.181396631382398</v>
      </c>
      <c r="L4356">
        <v>45.865429854182899</v>
      </c>
      <c r="M4356">
        <v>47.441908867256998</v>
      </c>
      <c r="N4356">
        <v>0.82696352499649095</v>
      </c>
      <c r="O4356">
        <v>51.7916025500109</v>
      </c>
      <c r="P4356">
        <v>31.284271284271199</v>
      </c>
      <c r="Q4356">
        <v>-1.9317347430419999E-3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Row],[Ticker]],[1]!Table2[[Symbol]:[Industry]],2,FALSE),"-")</f>
        <v>-</v>
      </c>
      <c r="D4357" t="s">
        <v>513</v>
      </c>
      <c r="E4357">
        <v>10.478262000000001</v>
      </c>
      <c r="F4357">
        <v>19.05</v>
      </c>
      <c r="G4357">
        <v>197.11890769257499</v>
      </c>
      <c r="H4357">
        <v>82.784621236327993</v>
      </c>
      <c r="I4357">
        <v>148.27530495301301</v>
      </c>
      <c r="J4357">
        <v>5.9135123853503204</v>
      </c>
      <c r="K4357">
        <v>12.112289634085</v>
      </c>
      <c r="L4357">
        <v>7.6290732857568297</v>
      </c>
      <c r="M4357">
        <v>99.9457287356515</v>
      </c>
      <c r="N4357">
        <v>1.8867739098949901</v>
      </c>
      <c r="O4357">
        <v>0</v>
      </c>
      <c r="P4357">
        <v>427.70083102492998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Row],[Ticker]],[1]!Table2[[Symbol]:[Industry]],2,FALSE),"-")</f>
        <v>-</v>
      </c>
      <c r="D4358" t="s">
        <v>130</v>
      </c>
      <c r="E4358">
        <v>10.4685825</v>
      </c>
      <c r="F4358">
        <v>5.0199999999999996</v>
      </c>
      <c r="G4358">
        <v>-98.0722111614337</v>
      </c>
      <c r="H4358">
        <v>-21.704318724658201</v>
      </c>
      <c r="I4358">
        <v>-52.431443390363398</v>
      </c>
      <c r="J4358">
        <v>-1.33357813886593</v>
      </c>
      <c r="K4358">
        <v>6.5252351116672003</v>
      </c>
      <c r="L4358">
        <v>8.9535235674551501</v>
      </c>
      <c r="M4358">
        <v>4.7387656535087403</v>
      </c>
      <c r="N4358">
        <v>0.50063864702087402</v>
      </c>
      <c r="O4358">
        <v>279.48207171314698</v>
      </c>
      <c r="P4358">
        <v>4.3659043659043597</v>
      </c>
      <c r="Q4358">
        <v>1.175743656062E-2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Row],[Ticker]],[1]!Table2[[Symbol]:[Industry]],2,FALSE),"-")</f>
        <v>-</v>
      </c>
      <c r="D4359" t="s">
        <v>513</v>
      </c>
      <c r="E4359">
        <v>10.465999999999999</v>
      </c>
      <c r="F4359">
        <v>261.64999999999998</v>
      </c>
      <c r="G4359">
        <v>96.370217160479498</v>
      </c>
      <c r="H4359">
        <v>-3.4908215309402699</v>
      </c>
      <c r="I4359">
        <v>81.883081299957894</v>
      </c>
      <c r="J4359">
        <v>-9.9180924783183197</v>
      </c>
      <c r="K4359">
        <v>218.791449282223</v>
      </c>
      <c r="L4359">
        <v>150.76343428445099</v>
      </c>
      <c r="M4359">
        <v>46.591474424896198</v>
      </c>
      <c r="N4359">
        <v>1.8779741900793101</v>
      </c>
      <c r="O4359">
        <v>10.815975539843301</v>
      </c>
      <c r="P4359">
        <v>194.31946006749101</v>
      </c>
      <c r="Q4359">
        <v>0.10321663297273299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Row],[Ticker]],[1]!Table2[[Symbol]:[Industry]],2,FALSE),"-")</f>
        <v>-</v>
      </c>
      <c r="D4360" t="s">
        <v>513</v>
      </c>
      <c r="E4360">
        <v>10.464</v>
      </c>
      <c r="F4360">
        <v>17.440000000000001</v>
      </c>
      <c r="G4360">
        <v>57.655610822388098</v>
      </c>
      <c r="H4360">
        <v>-22.926295715027901</v>
      </c>
      <c r="I4360">
        <v>-13.920316082386799</v>
      </c>
      <c r="J4360">
        <v>-5.7937353983257598</v>
      </c>
      <c r="K4360">
        <v>17.251197358054998</v>
      </c>
      <c r="L4360">
        <v>15.478398122596699</v>
      </c>
      <c r="M4360">
        <v>52.654401738328801</v>
      </c>
      <c r="N4360">
        <v>0.45227437011545502</v>
      </c>
      <c r="O4360">
        <v>35.779816513761403</v>
      </c>
      <c r="P4360">
        <v>111.39393939393899</v>
      </c>
      <c r="Q4360">
        <v>5.8866415086213E-2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Row],[Ticker]],[1]!Table2[[Symbol]:[Industry]],2,FALSE),"-")</f>
        <v>-</v>
      </c>
      <c r="D4361" t="s">
        <v>54</v>
      </c>
      <c r="E4361">
        <v>10.452222000000001</v>
      </c>
      <c r="F4361">
        <v>24.2</v>
      </c>
      <c r="G4361">
        <v>16.042307273120301</v>
      </c>
      <c r="H4361">
        <v>-8.4977470384501306</v>
      </c>
      <c r="I4361">
        <v>-32.139475091019499</v>
      </c>
      <c r="J4361">
        <v>-1.59620453412824</v>
      </c>
      <c r="K4361">
        <v>23.937690084013099</v>
      </c>
      <c r="L4361">
        <v>23.685693705220501</v>
      </c>
      <c r="M4361">
        <v>55.777415993927598</v>
      </c>
      <c r="N4361">
        <v>0.82327023921626197</v>
      </c>
      <c r="O4361">
        <v>59.090909090909101</v>
      </c>
      <c r="P4361">
        <v>51.249999999999901</v>
      </c>
      <c r="Q4361">
        <v>7.2837927326098006E-2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Row],[Ticker]],[1]!Table2[[Symbol]:[Industry]],2,FALSE),"-")</f>
        <v>-</v>
      </c>
      <c r="E4362">
        <v>10.4484663</v>
      </c>
      <c r="F4362">
        <v>17.73</v>
      </c>
      <c r="G4362">
        <v>-41.882062474778799</v>
      </c>
      <c r="H4362">
        <v>-4.3821082317169902</v>
      </c>
      <c r="I4362">
        <v>-46.758684404626003</v>
      </c>
      <c r="J4362">
        <v>-2.20226514018883</v>
      </c>
      <c r="K4362">
        <v>18.364886166930599</v>
      </c>
      <c r="L4362">
        <v>21.2758958208114</v>
      </c>
      <c r="M4362">
        <v>7.396256182375E-3</v>
      </c>
      <c r="N4362">
        <v>0.65263157894736801</v>
      </c>
      <c r="O4362">
        <v>87.704455724760294</v>
      </c>
      <c r="P4362">
        <v>1.02564102564102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Row],[Ticker]],[1]!Table2[[Symbol]:[Industry]],2,FALSE),"-")</f>
        <v>-</v>
      </c>
      <c r="E4363">
        <v>10.426500000000001</v>
      </c>
      <c r="F4363">
        <v>33.1</v>
      </c>
      <c r="G4363">
        <v>179.039919602184</v>
      </c>
      <c r="H4363">
        <v>14.6039760750376</v>
      </c>
      <c r="I4363">
        <v>-45.425101068715399</v>
      </c>
      <c r="J4363">
        <v>-8.0334226684742909</v>
      </c>
      <c r="K4363">
        <v>33.146087192827501</v>
      </c>
      <c r="L4363">
        <v>33.019910758032402</v>
      </c>
      <c r="M4363">
        <v>51.805583102546599</v>
      </c>
      <c r="N4363">
        <v>1.2380993501867401</v>
      </c>
      <c r="O4363">
        <v>113.806646525679</v>
      </c>
      <c r="P4363">
        <v>205.350553505535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Row],[Ticker]],[1]!Table2[[Symbol]:[Industry]],2,FALSE),"-")</f>
        <v>-</v>
      </c>
      <c r="D4364" t="s">
        <v>60</v>
      </c>
      <c r="E4364">
        <v>10.4145</v>
      </c>
      <c r="F4364">
        <v>69.430000000000007</v>
      </c>
      <c r="G4364">
        <v>104.43047609997301</v>
      </c>
      <c r="H4364">
        <v>6.2645821356437601</v>
      </c>
      <c r="I4364">
        <v>-27.037970856169</v>
      </c>
      <c r="J4364">
        <v>-4.3382679345036E-2</v>
      </c>
      <c r="K4364">
        <v>68.413679552151294</v>
      </c>
      <c r="L4364">
        <v>63.544261981653797</v>
      </c>
      <c r="M4364">
        <v>53.026536527982501</v>
      </c>
      <c r="N4364">
        <v>2.20887439794032</v>
      </c>
      <c r="O4364">
        <v>25.306063661241499</v>
      </c>
      <c r="P4364">
        <v>147.96428571428501</v>
      </c>
      <c r="Q4364">
        <v>8.6527436790230006E-2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Row],[Ticker]],[1]!Table2[[Symbol]:[Industry]],2,FALSE),"-")</f>
        <v>-</v>
      </c>
      <c r="D4365" t="s">
        <v>628</v>
      </c>
      <c r="E4365">
        <v>10.410427500000001</v>
      </c>
      <c r="F4365">
        <v>24.55</v>
      </c>
      <c r="G4365">
        <v>68.530635937919598</v>
      </c>
      <c r="H4365">
        <v>6.7561223130007999</v>
      </c>
      <c r="I4365">
        <v>-23.987618766269801</v>
      </c>
      <c r="J4365">
        <v>-2.20226514018883</v>
      </c>
      <c r="K4365">
        <v>23.879001937691701</v>
      </c>
      <c r="L4365">
        <v>23.801149260605801</v>
      </c>
      <c r="M4365">
        <v>84.378877228306195</v>
      </c>
      <c r="N4365">
        <v>1.03827751196172</v>
      </c>
      <c r="O4365">
        <v>35.600814663951098</v>
      </c>
      <c r="P4365">
        <v>94.841269841269806</v>
      </c>
      <c r="Q4365">
        <v>6.2187866211518998E-2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Row],[Ticker]],[1]!Table2[[Symbol]:[Industry]],2,FALSE),"-")</f>
        <v>-</v>
      </c>
      <c r="D4366" t="s">
        <v>513</v>
      </c>
      <c r="E4366">
        <v>10.401160000000001</v>
      </c>
      <c r="F4366">
        <v>6.14</v>
      </c>
      <c r="G4366">
        <v>52.698112452334797</v>
      </c>
      <c r="H4366">
        <v>-21.0380213641428</v>
      </c>
      <c r="I4366">
        <v>-21.815938978009701</v>
      </c>
      <c r="J4366">
        <v>-10.509475171536801</v>
      </c>
      <c r="K4366">
        <v>6.4713817365935702</v>
      </c>
      <c r="L4366">
        <v>6.1897785275361796</v>
      </c>
      <c r="M4366">
        <v>38.388765706404897</v>
      </c>
      <c r="N4366">
        <v>0.70633746728865598</v>
      </c>
      <c r="O4366">
        <v>88.1107491856677</v>
      </c>
      <c r="P4366">
        <v>88.923076923076906</v>
      </c>
      <c r="Q4366">
        <v>9.7869006580943996E-2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Row],[Ticker]],[1]!Table2[[Symbol]:[Industry]],2,FALSE),"-")</f>
        <v>-</v>
      </c>
      <c r="D4367" t="s">
        <v>562</v>
      </c>
      <c r="E4367">
        <v>10.3973</v>
      </c>
      <c r="F4367">
        <v>8.65</v>
      </c>
      <c r="G4367">
        <v>169.92224280897801</v>
      </c>
      <c r="H4367">
        <v>-0.874248026442217</v>
      </c>
      <c r="I4367">
        <v>2.0456498835791499</v>
      </c>
      <c r="J4367">
        <v>-5.8088225172380099</v>
      </c>
      <c r="K4367">
        <v>8.8964690363136807</v>
      </c>
      <c r="L4367">
        <v>7.5559325403162196</v>
      </c>
      <c r="M4367">
        <v>32.8025606610247</v>
      </c>
      <c r="N4367">
        <v>1.2257577538776501</v>
      </c>
      <c r="O4367">
        <v>39.768786127167601</v>
      </c>
      <c r="P4367">
        <v>232.692307692307</v>
      </c>
      <c r="Q4367">
        <v>0.11675778934813601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Row],[Ticker]],[1]!Table2[[Symbol]:[Industry]],2,FALSE),"-")</f>
        <v>-</v>
      </c>
      <c r="D4368" t="s">
        <v>628</v>
      </c>
      <c r="E4368">
        <v>10.38912575</v>
      </c>
      <c r="F4368">
        <v>26.99</v>
      </c>
      <c r="G4368">
        <v>53.622699429983001</v>
      </c>
      <c r="H4368">
        <v>-10.646673275611599</v>
      </c>
      <c r="I4368">
        <v>3.6348817844879502</v>
      </c>
      <c r="J4368">
        <v>-4.1645292911322302</v>
      </c>
      <c r="K4368">
        <v>26.941513764819302</v>
      </c>
      <c r="L4368">
        <v>23.832549816186901</v>
      </c>
      <c r="M4368">
        <v>58.597085345465601</v>
      </c>
      <c r="N4368">
        <v>0.50091123357191503</v>
      </c>
      <c r="O4368">
        <v>33.975546498703203</v>
      </c>
      <c r="P4368">
        <v>124.916666666666</v>
      </c>
      <c r="Q4368">
        <v>0.10008493594686201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Row],[Ticker]],[1]!Table2[[Symbol]:[Industry]],2,FALSE),"-")</f>
        <v>-</v>
      </c>
      <c r="D4369" t="s">
        <v>548</v>
      </c>
      <c r="E4369">
        <v>10.348595</v>
      </c>
      <c r="F4369">
        <v>21.5</v>
      </c>
      <c r="G4369">
        <v>-26.542652464835101</v>
      </c>
      <c r="H4369">
        <v>-15.455847971883101</v>
      </c>
      <c r="I4369">
        <v>-21.367981138747499</v>
      </c>
      <c r="J4369">
        <v>-5.4280715918017304</v>
      </c>
      <c r="K4369">
        <v>21.013047392576802</v>
      </c>
      <c r="L4369">
        <v>21.551253620067001</v>
      </c>
      <c r="M4369">
        <v>51.972846485243302</v>
      </c>
      <c r="N4369">
        <v>0.64781634527089005</v>
      </c>
      <c r="O4369">
        <v>41.720930232558104</v>
      </c>
      <c r="P4369">
        <v>30.699088145896599</v>
      </c>
      <c r="Q4369">
        <v>-7.5494376090950001E-3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Row],[Ticker]],[1]!Table2[[Symbol]:[Industry]],2,FALSE),"-")</f>
        <v>-</v>
      </c>
      <c r="D4370" t="s">
        <v>293</v>
      </c>
      <c r="E4370">
        <v>10.347366384000001</v>
      </c>
      <c r="F4370">
        <v>23.88</v>
      </c>
      <c r="G4370">
        <v>-5.7045732972896497</v>
      </c>
      <c r="H4370">
        <v>1.7676124386740599</v>
      </c>
      <c r="I4370">
        <v>-1.4020614857474201</v>
      </c>
      <c r="J4370">
        <v>-16.441395574971398</v>
      </c>
      <c r="K4370">
        <v>23.6018807385808</v>
      </c>
      <c r="L4370">
        <v>23.540989940068702</v>
      </c>
      <c r="M4370">
        <v>32.794904708829201</v>
      </c>
      <c r="N4370">
        <v>1.17914438502673</v>
      </c>
      <c r="O4370">
        <v>46.566164154103802</v>
      </c>
      <c r="P4370">
        <v>52.2959183673469</v>
      </c>
      <c r="Q4370">
        <v>2.0109978743424E-2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Row],[Ticker]],[1]!Table2[[Symbol]:[Industry]],2,FALSE),"-")</f>
        <v>-</v>
      </c>
      <c r="E4371">
        <v>10.313791884</v>
      </c>
      <c r="F4371">
        <v>68.819999999999993</v>
      </c>
      <c r="G4371">
        <v>-54.443465983550702</v>
      </c>
      <c r="H4371">
        <v>39.067612438673997</v>
      </c>
      <c r="I4371">
        <v>28.528757991687201</v>
      </c>
      <c r="J4371">
        <v>10.329923701012801</v>
      </c>
      <c r="K4371">
        <v>52.311921691364702</v>
      </c>
      <c r="L4371">
        <v>51.501900293986701</v>
      </c>
      <c r="M4371">
        <v>84.965736428800696</v>
      </c>
      <c r="N4371">
        <v>2.5842572062084201</v>
      </c>
      <c r="O4371">
        <v>46.091252542865398</v>
      </c>
      <c r="P4371">
        <v>77.967416602016996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Row],[Ticker]],[1]!Table2[[Symbol]:[Industry]],2,FALSE),"-")</f>
        <v>-</v>
      </c>
      <c r="E4372">
        <v>10.309501008</v>
      </c>
      <c r="F4372">
        <v>4.17</v>
      </c>
      <c r="G4372">
        <v>-77.136105601463399</v>
      </c>
      <c r="H4372">
        <v>-18.357760695654299</v>
      </c>
      <c r="I4372">
        <v>-65.203384865455604</v>
      </c>
      <c r="J4372">
        <v>-9.6268591077062204</v>
      </c>
      <c r="K4372">
        <v>4.6831498058272603</v>
      </c>
      <c r="L4372">
        <v>6.9238170413383804</v>
      </c>
      <c r="M4372">
        <v>49.662542150783104</v>
      </c>
      <c r="N4372">
        <v>0.79059539769132403</v>
      </c>
      <c r="O4372">
        <v>175.539568345323</v>
      </c>
      <c r="P4372">
        <v>13.3152173913043</v>
      </c>
      <c r="Q4372">
        <v>-0.207431803031636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Row],[Ticker]],[1]!Table2[[Symbol]:[Industry]],2,FALSE),"-")</f>
        <v>-</v>
      </c>
      <c r="E4373">
        <v>10.2093075</v>
      </c>
      <c r="F4373">
        <v>14</v>
      </c>
      <c r="G4373">
        <v>-80.885585233655206</v>
      </c>
      <c r="H4373">
        <v>-3.4323875613259398</v>
      </c>
      <c r="I4373">
        <v>-58.394629105086899</v>
      </c>
      <c r="J4373">
        <v>-2.20226514018883</v>
      </c>
      <c r="K4373">
        <v>14.4389486504827</v>
      </c>
      <c r="L4373">
        <v>17.205022011597901</v>
      </c>
      <c r="M4373">
        <v>44.106863214007703</v>
      </c>
      <c r="N4373">
        <v>0</v>
      </c>
      <c r="O4373">
        <v>138.57142857142799</v>
      </c>
      <c r="P4373">
        <v>22.9148375768217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Row],[Ticker]],[1]!Table2[[Symbol]:[Industry]],2,FALSE),"-")</f>
        <v>-</v>
      </c>
      <c r="E4374">
        <v>10.183824639999999</v>
      </c>
      <c r="F4374">
        <v>9.68</v>
      </c>
      <c r="G4374">
        <v>-73.414459039962196</v>
      </c>
      <c r="H4374">
        <v>9.8856376969977902</v>
      </c>
      <c r="I4374">
        <v>-61.0684642305349</v>
      </c>
      <c r="J4374">
        <v>4.6159166779929697</v>
      </c>
      <c r="K4374">
        <v>10.0546162638999</v>
      </c>
      <c r="L4374">
        <v>13.5092509854647</v>
      </c>
      <c r="M4374">
        <v>52.892420804983999</v>
      </c>
      <c r="N4374">
        <v>0.57904295154584196</v>
      </c>
      <c r="O4374">
        <v>168.698347107438</v>
      </c>
      <c r="P4374">
        <v>21.151439299123901</v>
      </c>
      <c r="Q4374">
        <v>-4.9231414492153999E-2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Row],[Ticker]],[1]!Table2[[Symbol]:[Industry]],2,FALSE),"-")</f>
        <v>-</v>
      </c>
      <c r="D4375" t="s">
        <v>431</v>
      </c>
      <c r="E4375">
        <v>10.107884500000001</v>
      </c>
      <c r="F4375">
        <v>22.37</v>
      </c>
      <c r="G4375">
        <v>39.393069800353402</v>
      </c>
      <c r="H4375">
        <v>-6.4364840565466999</v>
      </c>
      <c r="I4375">
        <v>-25.3662420083127</v>
      </c>
      <c r="J4375">
        <v>-10.3883918097278</v>
      </c>
      <c r="K4375">
        <v>22.196193270606699</v>
      </c>
      <c r="L4375">
        <v>20.679309791948999</v>
      </c>
      <c r="M4375">
        <v>50.338088326028398</v>
      </c>
      <c r="N4375">
        <v>0.35147129799467303</v>
      </c>
      <c r="O4375">
        <v>43.048725972284302</v>
      </c>
      <c r="P4375">
        <v>86.106489184692194</v>
      </c>
      <c r="Q4375">
        <v>4.8082409972162003E-2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Row],[Ticker]],[1]!Table2[[Symbol]:[Industry]],2,FALSE),"-")</f>
        <v>-</v>
      </c>
      <c r="E4376">
        <v>10.080189000000001</v>
      </c>
      <c r="F4376">
        <v>33</v>
      </c>
      <c r="G4376">
        <v>-28.387785238661799</v>
      </c>
      <c r="H4376">
        <v>-3.4323875613259398</v>
      </c>
      <c r="I4376">
        <v>-10.0843372464079</v>
      </c>
      <c r="J4376">
        <v>-2.20226514018883</v>
      </c>
      <c r="K4376">
        <v>32.653400583439698</v>
      </c>
      <c r="L4376">
        <v>32.2780302232919</v>
      </c>
      <c r="M4376">
        <v>84.7193819831745</v>
      </c>
      <c r="N4376">
        <v>0</v>
      </c>
      <c r="O4376">
        <v>2.1212121212121202</v>
      </c>
      <c r="P4376">
        <v>10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Row],[Ticker]],[1]!Table2[[Symbol]:[Industry]],2,FALSE),"-")</f>
        <v>-</v>
      </c>
      <c r="D4377" t="s">
        <v>513</v>
      </c>
      <c r="E4377">
        <v>9.9963125000000002</v>
      </c>
      <c r="F4377">
        <v>51.25</v>
      </c>
      <c r="G4377">
        <v>33.745580962358602</v>
      </c>
      <c r="H4377">
        <v>-8.0990542279926103</v>
      </c>
      <c r="I4377">
        <v>28.711180960874898</v>
      </c>
      <c r="J4377">
        <v>-4.9233535755629898</v>
      </c>
      <c r="K4377">
        <v>51.222395740033598</v>
      </c>
      <c r="L4377">
        <v>43.968881959449703</v>
      </c>
      <c r="M4377">
        <v>45.047013379974103</v>
      </c>
      <c r="N4377">
        <v>0.50132668102959499</v>
      </c>
      <c r="O4377">
        <v>28.663414634146299</v>
      </c>
      <c r="P4377">
        <v>86.363636363636303</v>
      </c>
      <c r="Q4377">
        <v>0.13856454695113599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Row],[Ticker]],[1]!Table2[[Symbol]:[Industry]],2,FALSE),"-")</f>
        <v>-</v>
      </c>
      <c r="D4378" t="s">
        <v>21</v>
      </c>
      <c r="E4378">
        <v>9.9895893000000004</v>
      </c>
      <c r="F4378">
        <v>9.51</v>
      </c>
      <c r="G4378">
        <v>-33.942727836814001</v>
      </c>
      <c r="H4378">
        <v>1.7582904047757499</v>
      </c>
      <c r="I4378">
        <v>-6.9007255497429298</v>
      </c>
      <c r="J4378">
        <v>10.128051601892601</v>
      </c>
      <c r="K4378">
        <v>8.6491212361042908</v>
      </c>
      <c r="L4378">
        <v>8.6682466016892104</v>
      </c>
      <c r="M4378">
        <v>61.242901136708099</v>
      </c>
      <c r="N4378">
        <v>1.01718373706289</v>
      </c>
      <c r="O4378">
        <v>39.327024185068296</v>
      </c>
      <c r="P4378">
        <v>91.348088531187102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Row],[Ticker]],[1]!Table2[[Symbol]:[Industry]],2,FALSE),"-")</f>
        <v>-</v>
      </c>
      <c r="D4379" t="s">
        <v>133</v>
      </c>
      <c r="E4379">
        <v>9.9760069999999992</v>
      </c>
      <c r="F4379">
        <v>7.94</v>
      </c>
      <c r="G4379">
        <v>22.937486397401599</v>
      </c>
      <c r="H4379">
        <v>-7.22985591575633</v>
      </c>
      <c r="I4379">
        <v>-20.658816148288999</v>
      </c>
      <c r="J4379">
        <v>-2.7258253496129199</v>
      </c>
      <c r="K4379">
        <v>7.8690453576191697</v>
      </c>
      <c r="L4379">
        <v>7.6784430583298402</v>
      </c>
      <c r="M4379">
        <v>58.6192805679053</v>
      </c>
      <c r="N4379">
        <v>0.78808653432515996</v>
      </c>
      <c r="O4379">
        <v>29.345088161208999</v>
      </c>
      <c r="P4379">
        <v>76.053215077605302</v>
      </c>
      <c r="Q4379">
        <v>5.7067371171887003E-2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Row],[Ticker]],[1]!Table2[[Symbol]:[Industry]],2,FALSE),"-")</f>
        <v>-</v>
      </c>
      <c r="D4380" t="s">
        <v>133</v>
      </c>
      <c r="E4380">
        <v>9.9526939999999993</v>
      </c>
      <c r="F4380">
        <v>8.17</v>
      </c>
      <c r="G4380">
        <v>77.189366096649707</v>
      </c>
      <c r="H4380">
        <v>9.96283790286504</v>
      </c>
      <c r="I4380">
        <v>-13.857366853800899</v>
      </c>
      <c r="J4380">
        <v>-2.08516912145345</v>
      </c>
      <c r="K4380">
        <v>8.2000922194211601</v>
      </c>
      <c r="L4380">
        <v>7.2010469156013102</v>
      </c>
      <c r="M4380">
        <v>42.0511350079043</v>
      </c>
      <c r="N4380">
        <v>1.6810217009738</v>
      </c>
      <c r="O4380">
        <v>16.279069767441801</v>
      </c>
      <c r="P4380">
        <v>117.86666666666601</v>
      </c>
      <c r="Q4380">
        <v>8.7191986559743001E-2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Row],[Ticker]],[1]!Table2[[Symbol]:[Industry]],2,FALSE),"-")</f>
        <v>-</v>
      </c>
      <c r="D4381" t="s">
        <v>416</v>
      </c>
      <c r="E4381">
        <v>9.9423200000000005</v>
      </c>
      <c r="F4381">
        <v>7.6</v>
      </c>
      <c r="G4381">
        <v>-23.607931200647499</v>
      </c>
      <c r="H4381">
        <v>-22.1489651014329</v>
      </c>
      <c r="I4381">
        <v>-19.8462420083127</v>
      </c>
      <c r="J4381">
        <v>-2.20226514018883</v>
      </c>
      <c r="K4381">
        <v>7.27362827686418</v>
      </c>
      <c r="L4381">
        <v>7.1635023661263597</v>
      </c>
      <c r="M4381">
        <v>8.8139817236964699</v>
      </c>
      <c r="N4381">
        <v>4.05918496595905E-2</v>
      </c>
      <c r="O4381">
        <v>29.605263157894701</v>
      </c>
      <c r="P4381">
        <v>92.4050632911392</v>
      </c>
      <c r="Q4381">
        <v>8.8194492844540003E-3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Row],[Ticker]],[1]!Table2[[Symbol]:[Industry]],2,FALSE),"-")</f>
        <v>-</v>
      </c>
      <c r="D4382" t="s">
        <v>379</v>
      </c>
      <c r="E4382">
        <v>9.9130851119999992</v>
      </c>
      <c r="F4382">
        <v>17.079999999999998</v>
      </c>
      <c r="G4382">
        <v>132.085735234319</v>
      </c>
      <c r="H4382">
        <v>-17.3651938854366</v>
      </c>
      <c r="I4382">
        <v>64.943231675897707</v>
      </c>
      <c r="J4382">
        <v>-9.8864198831671004</v>
      </c>
      <c r="K4382">
        <v>17.010678322327301</v>
      </c>
      <c r="L4382">
        <v>12.144147900489999</v>
      </c>
      <c r="M4382">
        <v>16.4104667514653</v>
      </c>
      <c r="N4382">
        <v>9.4448107632099002E-2</v>
      </c>
      <c r="O4382">
        <v>40.456674473067899</v>
      </c>
      <c r="P4382">
        <v>214.54880294659199</v>
      </c>
      <c r="Q4382">
        <v>0.12583138712153699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Row],[Ticker]],[1]!Table2[[Symbol]:[Industry]],2,FALSE),"-")</f>
        <v>-</v>
      </c>
      <c r="D4383" t="s">
        <v>628</v>
      </c>
      <c r="E4383">
        <v>9.8770588000000004</v>
      </c>
      <c r="F4383">
        <v>21.47</v>
      </c>
      <c r="G4383">
        <v>-28.4974220582477</v>
      </c>
      <c r="H4383">
        <v>-8.4323875613259496</v>
      </c>
      <c r="I4383">
        <v>13.3328624692991</v>
      </c>
      <c r="J4383">
        <v>-7.2022651401888398</v>
      </c>
      <c r="K4383">
        <v>21.9607864105168</v>
      </c>
      <c r="L4383">
        <v>19.9001943722382</v>
      </c>
      <c r="M4383">
        <v>0.95329520039209104</v>
      </c>
      <c r="N4383">
        <v>1.9090909090909001</v>
      </c>
      <c r="O4383">
        <v>5.2631578947368496</v>
      </c>
      <c r="P4383">
        <v>33.354037267080699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Row],[Ticker]],[1]!Table2[[Symbol]:[Industry]],2,FALSE),"-")</f>
        <v>-</v>
      </c>
      <c r="D4384" t="s">
        <v>413</v>
      </c>
      <c r="E4384">
        <v>9.8382576000000004</v>
      </c>
      <c r="F4384">
        <v>20.92</v>
      </c>
      <c r="G4384">
        <v>-10.088411681127999</v>
      </c>
      <c r="H4384">
        <v>6.0731069441685603</v>
      </c>
      <c r="I4384">
        <v>21.086181643409098</v>
      </c>
      <c r="J4384">
        <v>-3.0973422162703801</v>
      </c>
      <c r="K4384">
        <v>19.486523518213801</v>
      </c>
      <c r="L4384">
        <v>18.4967377393296</v>
      </c>
      <c r="M4384">
        <v>55.212570556632699</v>
      </c>
      <c r="N4384">
        <v>1.9001063664534901</v>
      </c>
      <c r="O4384">
        <v>3.6328871892925299</v>
      </c>
      <c r="P4384">
        <v>57.293233082706699</v>
      </c>
      <c r="Q4384">
        <v>2.8222181665832999E-2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Row],[Ticker]],[1]!Table2[[Symbol]:[Industry]],2,FALSE),"-")</f>
        <v>-</v>
      </c>
      <c r="D4385" t="s">
        <v>54</v>
      </c>
      <c r="E4385">
        <v>9.7287987999999999</v>
      </c>
      <c r="F4385">
        <v>31.99</v>
      </c>
      <c r="G4385">
        <v>85.403462721401496</v>
      </c>
      <c r="H4385">
        <v>-10.4242116380104</v>
      </c>
      <c r="I4385">
        <v>-27.680029474252802</v>
      </c>
      <c r="J4385">
        <v>7.3990637634656498</v>
      </c>
      <c r="K4385">
        <v>31.955040668795402</v>
      </c>
      <c r="L4385">
        <v>30.365969275328599</v>
      </c>
      <c r="M4385">
        <v>50.964151004874502</v>
      </c>
      <c r="N4385">
        <v>1.4584013924220101</v>
      </c>
      <c r="O4385">
        <v>32.854016880275097</v>
      </c>
      <c r="P4385">
        <v>134.01609363569801</v>
      </c>
      <c r="Q4385">
        <v>6.4989901594020003E-2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Row],[Ticker]],[1]!Table2[[Symbol]:[Industry]],2,FALSE),"-")</f>
        <v>-</v>
      </c>
      <c r="E4386">
        <v>9.6907349000000007</v>
      </c>
      <c r="F4386">
        <v>17.71</v>
      </c>
      <c r="G4386">
        <v>64.324457592882297</v>
      </c>
      <c r="H4386">
        <v>23.1969046601176</v>
      </c>
      <c r="I4386">
        <v>9.8720678508421997</v>
      </c>
      <c r="J4386">
        <v>-16.113651514652801</v>
      </c>
      <c r="K4386">
        <v>16.724879489001001</v>
      </c>
      <c r="L4386">
        <v>13.9809567318501</v>
      </c>
      <c r="M4386">
        <v>34.882991877024899</v>
      </c>
      <c r="N4386">
        <v>2.1056970186552699</v>
      </c>
      <c r="O4386">
        <v>22.416713721061502</v>
      </c>
      <c r="P4386">
        <v>118.64197530864099</v>
      </c>
      <c r="Q4386">
        <v>0.146980091210968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Row],[Ticker]],[1]!Table2[[Symbol]:[Industry]],2,FALSE),"-")</f>
        <v>-</v>
      </c>
      <c r="E4387">
        <v>9.6759971</v>
      </c>
      <c r="F4387">
        <v>21.23</v>
      </c>
      <c r="G4387">
        <v>-13.445136827326801</v>
      </c>
      <c r="H4387">
        <v>-44.6790719114585</v>
      </c>
      <c r="I4387">
        <v>-51.188071093769999</v>
      </c>
      <c r="J4387">
        <v>-14.4794928629611</v>
      </c>
      <c r="K4387">
        <v>31.417233765439502</v>
      </c>
      <c r="L4387">
        <v>31.027396760920301</v>
      </c>
      <c r="M4387">
        <v>14.5662013935079</v>
      </c>
      <c r="N4387">
        <v>1.6636849820788799</v>
      </c>
      <c r="O4387">
        <v>97.833254828073393</v>
      </c>
      <c r="P4387">
        <v>25.994065281899001</v>
      </c>
      <c r="Q4387">
        <v>1.5478128785855E-2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Row],[Ticker]],[1]!Table2[[Symbol]:[Industry]],2,FALSE),"-")</f>
        <v>-</v>
      </c>
      <c r="D4388" t="s">
        <v>1124</v>
      </c>
      <c r="E4388">
        <v>9.6576755999999992</v>
      </c>
      <c r="F4388">
        <v>7.89</v>
      </c>
      <c r="G4388">
        <v>111.339968506288</v>
      </c>
      <c r="H4388">
        <v>-8.6955454560627796</v>
      </c>
      <c r="I4388">
        <v>28.869604986222701</v>
      </c>
      <c r="J4388">
        <v>5.4472480726067101</v>
      </c>
      <c r="K4388">
        <v>6.8798252346365798</v>
      </c>
      <c r="L4388">
        <v>5.7360972011958404</v>
      </c>
      <c r="M4388">
        <v>78.576917770848198</v>
      </c>
      <c r="N4388">
        <v>1.00846803392843</v>
      </c>
      <c r="O4388">
        <v>9.2522179974651397</v>
      </c>
      <c r="P4388">
        <v>170.20547945205399</v>
      </c>
      <c r="Q4388">
        <v>1.059315565479E-2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Row],[Ticker]],[1]!Table2[[Symbol]:[Industry]],2,FALSE),"-")</f>
        <v>-</v>
      </c>
      <c r="D4389" t="s">
        <v>413</v>
      </c>
      <c r="E4389">
        <v>9.6500965000000001</v>
      </c>
      <c r="F4389">
        <v>9.65</v>
      </c>
      <c r="G4389">
        <v>66.689366096649707</v>
      </c>
      <c r="H4389">
        <v>-41.2768456139897</v>
      </c>
      <c r="I4389">
        <v>78.153757991687201</v>
      </c>
      <c r="J4389">
        <v>-20.676160722518102</v>
      </c>
      <c r="K4389">
        <v>13.7037716551361</v>
      </c>
      <c r="M4389">
        <v>0.43489999656644301</v>
      </c>
      <c r="N4389">
        <v>1.08508512409487</v>
      </c>
      <c r="O4389">
        <v>102.590673575129</v>
      </c>
      <c r="P4389">
        <v>93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Row],[Ticker]],[1]!Table2[[Symbol]:[Industry]],2,FALSE),"-")</f>
        <v>-</v>
      </c>
      <c r="D4390" t="s">
        <v>21</v>
      </c>
      <c r="E4390">
        <v>9.5964088000000007</v>
      </c>
      <c r="F4390">
        <v>7.4</v>
      </c>
      <c r="G4390">
        <v>29.151550970599299</v>
      </c>
      <c r="H4390">
        <v>-16.271021248016101</v>
      </c>
      <c r="I4390">
        <v>-15.783323668285901</v>
      </c>
      <c r="J4390">
        <v>-10.7313133478526</v>
      </c>
      <c r="K4390">
        <v>7.45203366244868</v>
      </c>
      <c r="L4390">
        <v>6.9082054217442996</v>
      </c>
      <c r="M4390">
        <v>45.9852952211168</v>
      </c>
      <c r="N4390">
        <v>1.1212471772435899</v>
      </c>
      <c r="O4390">
        <v>26.891891891891799</v>
      </c>
      <c r="P4390">
        <v>60.520607375271098</v>
      </c>
      <c r="Q4390">
        <v>2.4747353269460998E-2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Row],[Ticker]],[1]!Table2[[Symbol]:[Industry]],2,FALSE),"-")</f>
        <v>-</v>
      </c>
      <c r="E4391">
        <v>9.5605394520000004</v>
      </c>
      <c r="F4391">
        <v>6.42</v>
      </c>
      <c r="G4391">
        <v>-28.742244845599402</v>
      </c>
      <c r="H4391">
        <v>-3.4323875613259398</v>
      </c>
      <c r="I4391">
        <v>-56.5885287596738</v>
      </c>
      <c r="J4391">
        <v>-2.20226514018883</v>
      </c>
      <c r="K4391">
        <v>6.8286706350278097</v>
      </c>
      <c r="L4391">
        <v>7.7240256950679997</v>
      </c>
      <c r="M4391">
        <v>1.3196024510999999E-5</v>
      </c>
      <c r="N4391">
        <v>0</v>
      </c>
      <c r="O4391">
        <v>71.651090342679097</v>
      </c>
      <c r="P4391">
        <v>0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Row],[Ticker]],[1]!Table2[[Symbol]:[Industry]],2,FALSE),"-")</f>
        <v>-</v>
      </c>
      <c r="E4392">
        <v>9.5362722000000009</v>
      </c>
      <c r="F4392">
        <v>63</v>
      </c>
      <c r="G4392">
        <v>-22.777355349529302</v>
      </c>
      <c r="H4392">
        <v>-16.720245678651999</v>
      </c>
      <c r="I4392">
        <v>-20.619499561408698</v>
      </c>
      <c r="J4392">
        <v>-12.033446868093399</v>
      </c>
      <c r="K4392">
        <v>69.629460374211106</v>
      </c>
      <c r="L4392">
        <v>69.900512218801794</v>
      </c>
      <c r="M4392">
        <v>6.0020406487409703</v>
      </c>
      <c r="N4392">
        <v>0.34674220963172803</v>
      </c>
      <c r="O4392">
        <v>85.3333333333333</v>
      </c>
      <c r="P4392">
        <v>37.554585152838399</v>
      </c>
      <c r="Q4392">
        <v>8.8611040092031995E-2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Row],[Ticker]],[1]!Table2[[Symbol]:[Industry]],2,FALSE),"-")</f>
        <v>-</v>
      </c>
      <c r="D4393" t="s">
        <v>95</v>
      </c>
      <c r="E4393">
        <v>9.5281056</v>
      </c>
      <c r="F4393">
        <v>7.02</v>
      </c>
      <c r="G4393">
        <v>5.1500402539531098</v>
      </c>
      <c r="H4393">
        <v>37.567612438673997</v>
      </c>
      <c r="I4393">
        <v>-44.364314297469299</v>
      </c>
      <c r="J4393">
        <v>5.7609814141756299</v>
      </c>
      <c r="K4393">
        <v>5.5560564356593503</v>
      </c>
      <c r="L4393">
        <v>6.09439164859538</v>
      </c>
      <c r="M4393">
        <v>95.885418247621601</v>
      </c>
      <c r="N4393">
        <v>0.26211774495527301</v>
      </c>
      <c r="O4393">
        <v>65.527065527065503</v>
      </c>
      <c r="P4393">
        <v>119.37499999999901</v>
      </c>
      <c r="Q4393">
        <v>8.6448038950070003E-3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Row],[Ticker]],[1]!Table2[[Symbol]:[Industry]],2,FALSE),"-")</f>
        <v>-</v>
      </c>
      <c r="D4394" t="s">
        <v>413</v>
      </c>
      <c r="E4394">
        <v>9.5266079999999995</v>
      </c>
      <c r="F4394">
        <v>37.44</v>
      </c>
      <c r="G4394">
        <v>27.826871242800401</v>
      </c>
      <c r="H4394">
        <v>-9.8323875613259499</v>
      </c>
      <c r="I4394">
        <v>33.548526124862001</v>
      </c>
      <c r="J4394">
        <v>4.7691634312397202</v>
      </c>
      <c r="K4394">
        <v>34.690370990136302</v>
      </c>
      <c r="L4394">
        <v>28.292969469558301</v>
      </c>
      <c r="M4394">
        <v>56.635472014160698</v>
      </c>
      <c r="N4394">
        <v>0.14931642754719501</v>
      </c>
      <c r="O4394">
        <v>18.6965811965811</v>
      </c>
      <c r="P4394">
        <v>97.052631578947299</v>
      </c>
      <c r="Q4394">
        <v>9.8849914094471997E-2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Row],[Ticker]],[1]!Table2[[Symbol]:[Industry]],2,FALSE),"-")</f>
        <v>-</v>
      </c>
      <c r="E4395">
        <v>9.5199237500000002</v>
      </c>
      <c r="F4395">
        <v>10.9</v>
      </c>
      <c r="G4395">
        <v>-19.132659468738598</v>
      </c>
      <c r="H4395">
        <v>-11.7727413945188</v>
      </c>
      <c r="I4395">
        <v>-27.646242008312701</v>
      </c>
      <c r="J4395">
        <v>-1.2746213554021799</v>
      </c>
      <c r="K4395">
        <v>10.7093409497012</v>
      </c>
      <c r="L4395">
        <v>10.4798269340041</v>
      </c>
      <c r="M4395">
        <v>50.777572106748401</v>
      </c>
      <c r="N4395">
        <v>0.95322029778137596</v>
      </c>
      <c r="O4395">
        <v>47.614678899082499</v>
      </c>
      <c r="P4395">
        <v>58.660844250363901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Row],[Ticker]],[1]!Table2[[Symbol]:[Industry]],2,FALSE),"-")</f>
        <v>-</v>
      </c>
      <c r="D4396" t="s">
        <v>548</v>
      </c>
      <c r="E4396">
        <v>9.5108599999999992</v>
      </c>
      <c r="F4396">
        <v>34.14</v>
      </c>
      <c r="G4396">
        <v>44.389366096649702</v>
      </c>
      <c r="H4396">
        <v>-3.4323875613259398</v>
      </c>
      <c r="I4396">
        <v>47.725186563115798</v>
      </c>
      <c r="J4396">
        <v>-2.20226514018883</v>
      </c>
      <c r="K4396">
        <v>31.389157974414601</v>
      </c>
      <c r="L4396">
        <v>25.052763929729899</v>
      </c>
      <c r="M4396">
        <v>100</v>
      </c>
      <c r="N4396">
        <v>0</v>
      </c>
      <c r="O4396">
        <v>0</v>
      </c>
      <c r="P4396">
        <v>70.7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Row],[Ticker]],[1]!Table2[[Symbol]:[Industry]],2,FALSE),"-")</f>
        <v>-</v>
      </c>
      <c r="D4397" t="s">
        <v>732</v>
      </c>
      <c r="E4397">
        <v>9.5089231049999992</v>
      </c>
      <c r="F4397">
        <v>126.6</v>
      </c>
      <c r="G4397">
        <v>3.5488388630873202</v>
      </c>
      <c r="H4397">
        <v>7.7609193519281297</v>
      </c>
      <c r="I4397">
        <v>2.53667386249283E-2</v>
      </c>
      <c r="J4397">
        <v>-0.85373407581252503</v>
      </c>
      <c r="K4397">
        <v>117.508386209468</v>
      </c>
      <c r="L4397">
        <v>109.834539357884</v>
      </c>
      <c r="M4397">
        <v>45.884931757483201</v>
      </c>
      <c r="N4397">
        <v>2.2365104267178699</v>
      </c>
      <c r="O4397">
        <v>16.113744075829299</v>
      </c>
      <c r="P4397">
        <v>32.843651626442799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Row],[Ticker]],[1]!Table2[[Symbol]:[Industry]],2,FALSE),"-")</f>
        <v>-</v>
      </c>
      <c r="D4398" t="s">
        <v>1545</v>
      </c>
      <c r="E4398">
        <v>9.4563073220000007</v>
      </c>
      <c r="F4398">
        <v>9.02</v>
      </c>
      <c r="G4398">
        <v>124.24492165220499</v>
      </c>
      <c r="H4398">
        <v>-6.58696169381804</v>
      </c>
      <c r="I4398">
        <v>-11.168081088772499</v>
      </c>
      <c r="J4398">
        <v>-10.1022651401888</v>
      </c>
      <c r="K4398">
        <v>9.8418667549652898</v>
      </c>
      <c r="L4398">
        <v>7.9329907474826999</v>
      </c>
      <c r="M4398">
        <v>19.940369440069301</v>
      </c>
      <c r="N4398">
        <v>0.19596075877944</v>
      </c>
      <c r="O4398">
        <v>44.678492239467801</v>
      </c>
      <c r="Q4398">
        <v>8.2044772712911995E-2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Row],[Ticker]],[1]!Table2[[Symbol]:[Industry]],2,FALSE),"-")</f>
        <v>-</v>
      </c>
      <c r="D4399" t="s">
        <v>628</v>
      </c>
      <c r="E4399">
        <v>9.4390260000000001</v>
      </c>
      <c r="F4399">
        <v>20.55</v>
      </c>
      <c r="G4399">
        <v>14.7326056299373</v>
      </c>
      <c r="H4399">
        <v>23.978164288279899</v>
      </c>
      <c r="I4399">
        <v>-14.602339569288301</v>
      </c>
      <c r="J4399">
        <v>-1.57965977620414</v>
      </c>
      <c r="K4399">
        <v>18.1727792800359</v>
      </c>
      <c r="L4399">
        <v>17.878355737602899</v>
      </c>
      <c r="M4399">
        <v>51.1024528183572</v>
      </c>
      <c r="N4399">
        <v>2.1651908156659698</v>
      </c>
      <c r="O4399">
        <v>45.742092457420902</v>
      </c>
      <c r="P4399">
        <v>61.050156739811897</v>
      </c>
      <c r="Q4399">
        <v>-3.3602609898100003E-2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Row],[Ticker]],[1]!Table2[[Symbol]:[Industry]],2,FALSE),"-")</f>
        <v>-</v>
      </c>
      <c r="D4400" t="s">
        <v>490</v>
      </c>
      <c r="E4400">
        <v>9.4054520000000004</v>
      </c>
      <c r="F4400">
        <v>18.8</v>
      </c>
      <c r="G4400">
        <v>115.64560805289101</v>
      </c>
      <c r="H4400">
        <v>-8.1942923232306999</v>
      </c>
      <c r="I4400">
        <v>36.4007410970774</v>
      </c>
      <c r="J4400">
        <v>-4.6412895304327302</v>
      </c>
      <c r="K4400">
        <v>15.9877815617166</v>
      </c>
      <c r="L4400">
        <v>12.5009303229275</v>
      </c>
      <c r="M4400">
        <v>66.833851100536094</v>
      </c>
      <c r="N4400">
        <v>0.70559043083157302</v>
      </c>
      <c r="O4400">
        <v>6.0638297872340496</v>
      </c>
      <c r="P4400">
        <v>156.480218281036</v>
      </c>
      <c r="Q4400">
        <v>0.133931323607033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Row],[Ticker]],[1]!Table2[[Symbol]:[Industry]],2,FALSE),"-")</f>
        <v>-</v>
      </c>
      <c r="D4401" t="s">
        <v>400</v>
      </c>
      <c r="E4401">
        <v>9.4025660000000002</v>
      </c>
      <c r="F4401">
        <v>29.35</v>
      </c>
      <c r="G4401">
        <v>200.163225940921</v>
      </c>
      <c r="H4401">
        <v>79.911874733755994</v>
      </c>
      <c r="I4401">
        <v>83.464568802497993</v>
      </c>
      <c r="J4401">
        <v>19.362952251115502</v>
      </c>
      <c r="K4401">
        <v>18.616679254815999</v>
      </c>
      <c r="L4401">
        <v>16.1597596465311</v>
      </c>
      <c r="M4401">
        <v>97.584224018272394</v>
      </c>
      <c r="N4401">
        <v>1.9208775420705699</v>
      </c>
      <c r="O4401">
        <v>0</v>
      </c>
      <c r="P4401">
        <v>226.473859844271</v>
      </c>
      <c r="Q4401">
        <v>0.15340636249186199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Row],[Ticker]],[1]!Table2[[Symbol]:[Industry]],2,FALSE),"-")</f>
        <v>-</v>
      </c>
      <c r="E4402">
        <v>9.3972479999999994</v>
      </c>
      <c r="F4402">
        <v>22.08</v>
      </c>
      <c r="G4402">
        <v>-34.036007037678601</v>
      </c>
      <c r="H4402">
        <v>-9.9106484308911504</v>
      </c>
      <c r="I4402">
        <v>-12.6240197860905</v>
      </c>
      <c r="J4402">
        <v>3.2389113303994099</v>
      </c>
      <c r="K4402">
        <v>21.419395297060099</v>
      </c>
      <c r="L4402">
        <v>25.511030761060098</v>
      </c>
      <c r="M4402">
        <v>56.913078972016002</v>
      </c>
      <c r="N4402">
        <v>0.679506933744221</v>
      </c>
      <c r="O4402">
        <v>213.38962215320899</v>
      </c>
      <c r="P4402">
        <v>27.335640138408301</v>
      </c>
      <c r="Q4402">
        <v>5.7089702718820003E-2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Row],[Ticker]],[1]!Table2[[Symbol]:[Industry]],2,FALSE),"-")</f>
        <v>-</v>
      </c>
      <c r="D4403" t="s">
        <v>1448</v>
      </c>
      <c r="E4403">
        <v>9.3713691499999996</v>
      </c>
      <c r="F4403">
        <v>1.43</v>
      </c>
      <c r="G4403">
        <v>64.356032763316406</v>
      </c>
      <c r="H4403">
        <v>-5.4871820818738897</v>
      </c>
      <c r="I4403">
        <v>-51.2906864527571</v>
      </c>
      <c r="J4403">
        <v>-1.49803978807615</v>
      </c>
      <c r="K4403">
        <v>1.78514155079985</v>
      </c>
      <c r="L4403">
        <v>1.59350692296904</v>
      </c>
      <c r="M4403">
        <v>41.972322824320798</v>
      </c>
      <c r="N4403">
        <v>1.59188214192144</v>
      </c>
      <c r="O4403">
        <v>74.825174825174798</v>
      </c>
      <c r="Q4403">
        <v>3.377462903475E-3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Row],[Ticker]],[1]!Table2[[Symbol]:[Industry]],2,FALSE),"-")</f>
        <v>-</v>
      </c>
      <c r="D4404" t="s">
        <v>133</v>
      </c>
      <c r="E4404">
        <v>9.3134340000000009</v>
      </c>
      <c r="F4404">
        <v>17.55</v>
      </c>
      <c r="G4404">
        <v>50.0712756443884</v>
      </c>
      <c r="H4404">
        <v>-2.9198590875218402</v>
      </c>
      <c r="I4404">
        <v>-3.4176705797413001</v>
      </c>
      <c r="J4404">
        <v>12.856405003227</v>
      </c>
      <c r="K4404">
        <v>16.839561133974499</v>
      </c>
      <c r="L4404">
        <v>15.502773924013001</v>
      </c>
      <c r="M4404">
        <v>53.5409977816837</v>
      </c>
      <c r="N4404">
        <v>0.38007853569866101</v>
      </c>
      <c r="O4404">
        <v>7.1225071225071197</v>
      </c>
      <c r="P4404">
        <v>90.968443960826903</v>
      </c>
      <c r="Q4404">
        <v>4.6621844205000003E-4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Row],[Ticker]],[1]!Table2[[Symbol]:[Industry]],2,FALSE),"-")</f>
        <v>-</v>
      </c>
      <c r="E4405">
        <v>9.2917500000000004</v>
      </c>
      <c r="F4405">
        <v>3.9</v>
      </c>
      <c r="G4405">
        <v>36.1893660966497</v>
      </c>
      <c r="H4405">
        <v>-4.2218612455364601</v>
      </c>
      <c r="I4405">
        <v>-28.371740899665198</v>
      </c>
      <c r="J4405">
        <v>-12.6535715534904</v>
      </c>
      <c r="K4405">
        <v>4.1905096083173801</v>
      </c>
      <c r="L4405">
        <v>3.9988224665097198</v>
      </c>
      <c r="M4405">
        <v>41.764710015000901</v>
      </c>
      <c r="N4405">
        <v>0.77991112726557699</v>
      </c>
      <c r="O4405">
        <v>54.102564102564102</v>
      </c>
      <c r="P4405">
        <v>68.831168831168796</v>
      </c>
      <c r="Q4405">
        <v>-1.0750365617357999E-2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Row],[Ticker]],[1]!Table2[[Symbol]:[Industry]],2,FALSE),"-")</f>
        <v>-</v>
      </c>
      <c r="E4406">
        <v>9.2901365599999899</v>
      </c>
      <c r="F4406">
        <v>4.7</v>
      </c>
      <c r="G4406">
        <v>43.979221169113501</v>
      </c>
      <c r="H4406">
        <v>9.2226992873092808</v>
      </c>
      <c r="I4406">
        <v>-43.741854716330799</v>
      </c>
      <c r="J4406">
        <v>-7.2231856422808898</v>
      </c>
      <c r="K4406">
        <v>4.4211042915843004</v>
      </c>
      <c r="L4406">
        <v>4.4923041944889901</v>
      </c>
      <c r="M4406">
        <v>55.039327346920203</v>
      </c>
      <c r="N4406">
        <v>1.14180940117853</v>
      </c>
      <c r="O4406">
        <v>110.63829787234</v>
      </c>
      <c r="P4406">
        <v>88</v>
      </c>
      <c r="Q4406">
        <v>4.4309772816001E-2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Row],[Ticker]],[1]!Table2[[Symbol]:[Industry]],2,FALSE),"-")</f>
        <v>-</v>
      </c>
      <c r="D4407" t="s">
        <v>258</v>
      </c>
      <c r="E4407">
        <v>9.2018868079999994</v>
      </c>
      <c r="F4407">
        <v>6.28</v>
      </c>
      <c r="G4407">
        <v>45.274065550201598</v>
      </c>
      <c r="H4407">
        <v>-19.3325189673706</v>
      </c>
      <c r="I4407">
        <v>-16.874323131557599</v>
      </c>
      <c r="J4407">
        <v>-8.9078044987894192</v>
      </c>
      <c r="K4407">
        <v>6.4844285922492597</v>
      </c>
      <c r="L4407">
        <v>5.6162977700640102</v>
      </c>
      <c r="M4407">
        <v>16.695384362959</v>
      </c>
      <c r="N4407">
        <v>0.44091782868033202</v>
      </c>
      <c r="O4407">
        <v>39.012738853503102</v>
      </c>
      <c r="P4407">
        <v>79.942693409742105</v>
      </c>
      <c r="Q4407">
        <v>6.5426963743690003E-2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Row],[Ticker]],[1]!Table2[[Symbol]:[Industry]],2,FALSE),"-")</f>
        <v>-</v>
      </c>
      <c r="D4408" t="s">
        <v>628</v>
      </c>
      <c r="E4408">
        <v>9.1997612429999993</v>
      </c>
      <c r="F4408">
        <v>9.2100000000000009</v>
      </c>
      <c r="G4408">
        <v>29.263690420974001</v>
      </c>
      <c r="H4408">
        <v>-27.940584282637399</v>
      </c>
      <c r="I4408">
        <v>-26.288549700620401</v>
      </c>
      <c r="J4408">
        <v>-0.99347393139761297</v>
      </c>
      <c r="K4408">
        <v>9.8292823508957294</v>
      </c>
      <c r="L4408">
        <v>9.0571647159460493</v>
      </c>
      <c r="M4408">
        <v>30.922474539893599</v>
      </c>
      <c r="N4408">
        <v>0.291471288635749</v>
      </c>
      <c r="O4408">
        <v>66.123778501628607</v>
      </c>
      <c r="P4408">
        <v>67.454545454545396</v>
      </c>
      <c r="Q4408">
        <v>6.3035461257767003E-2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Row],[Ticker]],[1]!Table2[[Symbol]:[Industry]],2,FALSE),"-")</f>
        <v>-</v>
      </c>
      <c r="E4409">
        <v>9.1997499999999999</v>
      </c>
      <c r="F4409">
        <v>1.96</v>
      </c>
      <c r="G4409">
        <v>-5.3229795823626098</v>
      </c>
      <c r="H4409">
        <v>4.8093706804322904</v>
      </c>
      <c r="I4409">
        <v>-28.1205782914985</v>
      </c>
      <c r="J4409">
        <v>-2.20226514018883</v>
      </c>
      <c r="K4409">
        <v>1.96392349147675</v>
      </c>
      <c r="L4409">
        <v>1.9472292216178</v>
      </c>
      <c r="M4409">
        <v>43.825746969787303</v>
      </c>
      <c r="N4409">
        <v>0.85723942777562501</v>
      </c>
      <c r="O4409">
        <v>35.204081632653001</v>
      </c>
      <c r="P4409">
        <v>42.028985507246297</v>
      </c>
      <c r="Q4409">
        <v>-5.7948100892129997E-2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Row],[Ticker]],[1]!Table2[[Symbol]:[Industry]],2,FALSE),"-")</f>
        <v>-</v>
      </c>
      <c r="D4410" t="s">
        <v>628</v>
      </c>
      <c r="E4410">
        <v>9.1984750200000001</v>
      </c>
      <c r="F4410">
        <v>2.94</v>
      </c>
      <c r="G4410">
        <v>-25.9693369750226</v>
      </c>
      <c r="H4410">
        <v>3.0424325825589502</v>
      </c>
      <c r="I4410">
        <v>-29.8751437424167</v>
      </c>
      <c r="J4410">
        <v>2.7622738669033602</v>
      </c>
      <c r="K4410">
        <v>2.8520775450010198</v>
      </c>
      <c r="L4410">
        <v>3.0126833559202502</v>
      </c>
      <c r="M4410">
        <v>54.638110837644398</v>
      </c>
      <c r="N4410">
        <v>0.76779593097208099</v>
      </c>
      <c r="O4410">
        <v>30.612244897959101</v>
      </c>
      <c r="P4410">
        <v>25.106382978723399</v>
      </c>
      <c r="Q4410">
        <v>7.4664624389170001E-2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Row],[Ticker]],[1]!Table2[[Symbol]:[Industry]],2,FALSE),"-")</f>
        <v>-</v>
      </c>
      <c r="D4411" t="s">
        <v>400</v>
      </c>
      <c r="E4411">
        <v>9.1815552</v>
      </c>
      <c r="F4411">
        <v>9.92</v>
      </c>
      <c r="G4411">
        <v>5.9560327633164096</v>
      </c>
      <c r="H4411">
        <v>-21.329868013106999</v>
      </c>
      <c r="I4411">
        <v>-15.4474444131223</v>
      </c>
      <c r="J4411">
        <v>-2.096332936799</v>
      </c>
      <c r="K4411">
        <v>10.4709281825125</v>
      </c>
      <c r="L4411">
        <v>10.6203222374088</v>
      </c>
      <c r="M4411">
        <v>57.6006059546038</v>
      </c>
      <c r="N4411">
        <v>0.49017703742436602</v>
      </c>
      <c r="O4411">
        <v>63.004032258064498</v>
      </c>
      <c r="P4411">
        <v>70.740103270223699</v>
      </c>
      <c r="Q4411">
        <v>3.8443167151069997E-2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Row],[Ticker]],[1]!Table2[[Symbol]:[Industry]],2,FALSE),"-")</f>
        <v>-</v>
      </c>
      <c r="E4412">
        <v>9.1201500000000006</v>
      </c>
      <c r="F4412">
        <v>15.59</v>
      </c>
      <c r="G4412">
        <v>28.045801740214099</v>
      </c>
      <c r="H4412">
        <v>15.3938319508691</v>
      </c>
      <c r="I4412">
        <v>-55.9048431425282</v>
      </c>
      <c r="J4412">
        <v>-4.1519506747800303</v>
      </c>
      <c r="K4412">
        <v>16.4385262569653</v>
      </c>
      <c r="L4412">
        <v>17.7596163440483</v>
      </c>
      <c r="M4412">
        <v>61.901976940431801</v>
      </c>
      <c r="N4412">
        <v>0.14171428571428499</v>
      </c>
      <c r="O4412">
        <v>85.824246311738193</v>
      </c>
      <c r="P4412">
        <v>54.356435643564303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Row],[Ticker]],[1]!Table2[[Symbol]:[Industry]],2,FALSE),"-")</f>
        <v>-</v>
      </c>
      <c r="D4413" t="s">
        <v>118</v>
      </c>
      <c r="E4413">
        <v>9.0909700000000004</v>
      </c>
      <c r="F4413">
        <v>0.49</v>
      </c>
      <c r="G4413">
        <v>-26.310633903350201</v>
      </c>
      <c r="H4413">
        <v>-3.4323875613259398</v>
      </c>
      <c r="I4413">
        <v>-22.393411819633499</v>
      </c>
      <c r="J4413">
        <v>-2.20226514018883</v>
      </c>
      <c r="K4413">
        <v>0.49064282246604002</v>
      </c>
      <c r="L4413">
        <v>0.51762475989534795</v>
      </c>
      <c r="M4413">
        <v>42.892589935559599</v>
      </c>
      <c r="N4413">
        <v>1.6261474729374099</v>
      </c>
      <c r="O4413">
        <v>24.4897959183673</v>
      </c>
      <c r="P4413">
        <v>0</v>
      </c>
      <c r="Q4413">
        <v>-0.16840006687960901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Row],[Ticker]],[1]!Table2[[Symbol]:[Industry]],2,FALSE),"-")</f>
        <v>-</v>
      </c>
      <c r="E4414">
        <v>9.0800426000000005</v>
      </c>
      <c r="F4414">
        <v>29.98</v>
      </c>
      <c r="G4414">
        <v>-26.576768301221101</v>
      </c>
      <c r="H4414">
        <v>-3.4323875613259398</v>
      </c>
      <c r="I4414">
        <v>-9.8742532127945193</v>
      </c>
      <c r="J4414">
        <v>-2.20226514018883</v>
      </c>
      <c r="K4414">
        <v>29.816591805071301</v>
      </c>
      <c r="L4414">
        <v>29.642952278622801</v>
      </c>
      <c r="M4414">
        <v>99.999999998127706</v>
      </c>
      <c r="N4414">
        <v>0</v>
      </c>
      <c r="O4414">
        <v>0.26684456304202298</v>
      </c>
      <c r="P4414">
        <v>4.97198879551821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Row],[Ticker]],[1]!Table2[[Symbol]:[Industry]],2,FALSE),"-")</f>
        <v>-</v>
      </c>
      <c r="D4415" t="s">
        <v>513</v>
      </c>
      <c r="E4415">
        <v>9.0681860000000007</v>
      </c>
      <c r="F4415">
        <v>9.07</v>
      </c>
      <c r="G4415">
        <v>10.0530024602861</v>
      </c>
      <c r="H4415">
        <v>-14.8185261751873</v>
      </c>
      <c r="I4415">
        <v>-40.805425681782097</v>
      </c>
      <c r="J4415">
        <v>-4.6013927301561202</v>
      </c>
      <c r="K4415">
        <v>9.7399688786360006</v>
      </c>
      <c r="L4415">
        <v>9.60593136822345</v>
      </c>
      <c r="M4415">
        <v>37.4358989625321</v>
      </c>
      <c r="N4415">
        <v>0.69611351259326804</v>
      </c>
      <c r="O4415">
        <v>74.3109151047409</v>
      </c>
      <c r="P4415">
        <v>51.672240802675503</v>
      </c>
      <c r="Q4415">
        <v>9.5686112469439005E-2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Row],[Ticker]],[1]!Table2[[Symbol]:[Industry]],2,FALSE),"-")</f>
        <v>-</v>
      </c>
      <c r="D4416" t="s">
        <v>258</v>
      </c>
      <c r="E4416">
        <v>9.0617137499999991</v>
      </c>
      <c r="F4416">
        <v>5.97</v>
      </c>
      <c r="G4416">
        <v>145.053002460286</v>
      </c>
      <c r="H4416">
        <v>29.822881759517099</v>
      </c>
      <c r="I4416">
        <v>80.2517972073735</v>
      </c>
      <c r="J4416">
        <v>13.213556360825301</v>
      </c>
      <c r="K4416">
        <v>4.4828646222556499</v>
      </c>
      <c r="L4416">
        <v>3.7704432294019901</v>
      </c>
      <c r="M4416">
        <v>100</v>
      </c>
      <c r="N4416">
        <v>5.4037649896161302</v>
      </c>
      <c r="O4416">
        <v>0</v>
      </c>
      <c r="P4416">
        <v>171.363636363636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Row],[Ticker]],[1]!Table2[[Symbol]:[Industry]],2,FALSE),"-")</f>
        <v>-</v>
      </c>
      <c r="D4417" t="s">
        <v>27</v>
      </c>
      <c r="E4417">
        <v>9.0272000000000006</v>
      </c>
      <c r="F4417">
        <v>26</v>
      </c>
      <c r="G4417">
        <v>-41.064732264005897</v>
      </c>
      <c r="H4417">
        <v>-8.8280710145633492</v>
      </c>
      <c r="I4417">
        <v>-15.798622960693599</v>
      </c>
      <c r="J4417">
        <v>-2.20226514018883</v>
      </c>
      <c r="K4417">
        <v>28.290406007139499</v>
      </c>
      <c r="L4417">
        <v>27.0892019670206</v>
      </c>
      <c r="M4417">
        <v>16.200775836997799</v>
      </c>
      <c r="N4417">
        <v>0.66872427983538996</v>
      </c>
      <c r="O4417">
        <v>30.769230769230699</v>
      </c>
      <c r="P4417">
        <v>9.9365750528541206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Row],[Ticker]],[1]!Table2[[Symbol]:[Industry]],2,FALSE),"-")</f>
        <v>-</v>
      </c>
      <c r="D4418" t="s">
        <v>413</v>
      </c>
      <c r="E4418">
        <v>9.0239999999999991</v>
      </c>
      <c r="F4418">
        <v>32</v>
      </c>
      <c r="G4418">
        <v>106.491683258126</v>
      </c>
      <c r="H4418">
        <v>37.155307571823698</v>
      </c>
      <c r="I4418">
        <v>18.4315589079721</v>
      </c>
      <c r="J4418">
        <v>-12.0373652579744</v>
      </c>
      <c r="K4418">
        <v>25.850865657095</v>
      </c>
      <c r="L4418">
        <v>22.006552304570398</v>
      </c>
      <c r="M4418">
        <v>61.951100288246302</v>
      </c>
      <c r="N4418">
        <v>2.0527462814870399</v>
      </c>
      <c r="O4418">
        <v>6.875</v>
      </c>
      <c r="P4418">
        <v>156.821829855537</v>
      </c>
      <c r="Q4418">
        <v>0.119432045138328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Row],[Ticker]],[1]!Table2[[Symbol]:[Industry]],2,FALSE),"-")</f>
        <v>-</v>
      </c>
      <c r="E4419">
        <v>8.9822792800000002</v>
      </c>
      <c r="F4419">
        <v>24.4</v>
      </c>
      <c r="G4419">
        <v>-25.6920772023193</v>
      </c>
      <c r="H4419">
        <v>-10.173960595033799</v>
      </c>
      <c r="I4419">
        <v>-23.220256277933402</v>
      </c>
      <c r="J4419">
        <v>3.4340984961747898</v>
      </c>
      <c r="K4419">
        <v>23.906712657955701</v>
      </c>
      <c r="L4419">
        <v>21.702556404035899</v>
      </c>
      <c r="M4419">
        <v>77.549151579744603</v>
      </c>
      <c r="N4419">
        <v>0.66824644549763001</v>
      </c>
      <c r="O4419">
        <v>11.8852459016393</v>
      </c>
      <c r="P4419">
        <v>67.6975945017182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Row],[Ticker]],[1]!Table2[[Symbol]:[Industry]],2,FALSE),"-")</f>
        <v>-</v>
      </c>
      <c r="E4420">
        <v>8.9784000000000006</v>
      </c>
      <c r="F4420">
        <v>43</v>
      </c>
      <c r="G4420">
        <v>8.0643660966497404</v>
      </c>
      <c r="H4420">
        <v>-2.2559169730906499</v>
      </c>
      <c r="I4420">
        <v>-3.0417698294255802</v>
      </c>
      <c r="J4420">
        <v>-2.20226514018883</v>
      </c>
      <c r="K4420">
        <v>42.108525339490697</v>
      </c>
      <c r="L4420">
        <v>39.287313957100999</v>
      </c>
      <c r="M4420">
        <v>99.654415917701101</v>
      </c>
      <c r="N4420">
        <v>1.24</v>
      </c>
      <c r="O4420">
        <v>4.5116279069767398</v>
      </c>
      <c r="P4420">
        <v>56.363636363636303</v>
      </c>
    </row>
    <row r="4421" spans="1:17" hidden="1" x14ac:dyDescent="0.3">
      <c r="A4421" t="s">
        <v>8999</v>
      </c>
      <c r="B4421" t="s">
        <v>8596</v>
      </c>
      <c r="C4421" t="str">
        <f>IFERROR(VLOOKUP(Table1[[#This Row],[Ticker]],[1]!Table2[[Symbol]:[Industry]],2,FALSE),"-")</f>
        <v>-</v>
      </c>
      <c r="D4421" t="s">
        <v>916</v>
      </c>
      <c r="E4421">
        <v>8.9759349999999998</v>
      </c>
      <c r="F4421">
        <v>10.3</v>
      </c>
      <c r="G4421">
        <v>93.774836182119799</v>
      </c>
      <c r="H4421">
        <v>12.174548854858999</v>
      </c>
      <c r="I4421">
        <v>67.777871466864497</v>
      </c>
      <c r="J4421">
        <v>-0.16144881365823099</v>
      </c>
      <c r="K4421">
        <v>9.7013958714676605</v>
      </c>
      <c r="L4421">
        <v>7.9901502541373999</v>
      </c>
      <c r="M4421">
        <v>68.123217161850107</v>
      </c>
      <c r="N4421">
        <v>0.83466870347535804</v>
      </c>
      <c r="O4421">
        <v>52.524271844660198</v>
      </c>
      <c r="P4421">
        <v>120.08547008547001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Row],[Ticker]],[1]!Table2[[Symbol]:[Industry]],2,FALSE),"-")</f>
        <v>-</v>
      </c>
      <c r="D4422" t="s">
        <v>686</v>
      </c>
      <c r="E4422">
        <v>8.9285349999999397</v>
      </c>
      <c r="F4422">
        <v>8.75</v>
      </c>
      <c r="G4422">
        <v>-26.310633903350201</v>
      </c>
      <c r="H4422">
        <v>-3.4323875613259398</v>
      </c>
      <c r="I4422">
        <v>-14.8462420083127</v>
      </c>
      <c r="J4422">
        <v>-2.20226514018883</v>
      </c>
      <c r="K4422">
        <v>8.75</v>
      </c>
      <c r="L4422">
        <v>8.75</v>
      </c>
      <c r="M4422">
        <v>50</v>
      </c>
      <c r="O4422">
        <v>0</v>
      </c>
      <c r="P4422">
        <v>0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Row],[Ticker]],[1]!Table2[[Symbol]:[Industry]],2,FALSE),"-")</f>
        <v>-</v>
      </c>
      <c r="D4423" t="s">
        <v>628</v>
      </c>
      <c r="E4423">
        <v>8.9109504000000008</v>
      </c>
      <c r="F4423">
        <v>23.76</v>
      </c>
      <c r="G4423">
        <v>-1.25800232440287</v>
      </c>
      <c r="H4423">
        <v>-4.3991803313973996</v>
      </c>
      <c r="I4423">
        <v>-21.118431357425099</v>
      </c>
      <c r="J4423">
        <v>-2.7090218969455901</v>
      </c>
      <c r="K4423">
        <v>23.790253382462101</v>
      </c>
      <c r="L4423">
        <v>23.766218764181001</v>
      </c>
      <c r="M4423">
        <v>45.841171194759497</v>
      </c>
      <c r="N4423">
        <v>1.2263950320563199</v>
      </c>
      <c r="O4423">
        <v>23.106060606060499</v>
      </c>
      <c r="P4423">
        <v>42.020322773460798</v>
      </c>
      <c r="Q4423">
        <v>1.1931467795223E-2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Row],[Ticker]],[1]!Table2[[Symbol]:[Industry]],2,FALSE),"-")</f>
        <v>-</v>
      </c>
      <c r="D4424" t="s">
        <v>413</v>
      </c>
      <c r="E4424">
        <v>8.8707060000000002</v>
      </c>
      <c r="F4424">
        <v>16.7</v>
      </c>
      <c r="G4424">
        <v>79.101420217190906</v>
      </c>
      <c r="H4424">
        <v>0.15423857849168199</v>
      </c>
      <c r="I4424">
        <v>93.383184425602394</v>
      </c>
      <c r="J4424">
        <v>-9.8445415629530597</v>
      </c>
      <c r="K4424">
        <v>16.507686295800699</v>
      </c>
      <c r="L4424">
        <v>12.6373017065706</v>
      </c>
      <c r="M4424">
        <v>23.166721114124201</v>
      </c>
      <c r="N4424">
        <v>0.61239143578021205</v>
      </c>
      <c r="O4424">
        <v>22.0359281437125</v>
      </c>
      <c r="P4424">
        <v>154.96183206106801</v>
      </c>
      <c r="Q4424">
        <v>0.148226513720918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Row],[Ticker]],[1]!Table2[[Symbol]:[Industry]],2,FALSE),"-")</f>
        <v>-</v>
      </c>
      <c r="E4425">
        <v>8.8530256250000008</v>
      </c>
      <c r="F4425">
        <v>1.25</v>
      </c>
      <c r="G4425">
        <v>-13.6980212907376</v>
      </c>
      <c r="H4425">
        <v>-10.6266321656424</v>
      </c>
      <c r="I4425">
        <v>-24.266531863385101</v>
      </c>
      <c r="J4425">
        <v>0.99773485981116705</v>
      </c>
      <c r="K4425">
        <v>1.3567507252478701</v>
      </c>
      <c r="L4425">
        <v>1.3587888643417101</v>
      </c>
      <c r="M4425">
        <v>35.234291734460797</v>
      </c>
      <c r="N4425">
        <v>1.12081721730749</v>
      </c>
      <c r="O4425">
        <v>104</v>
      </c>
      <c r="P4425">
        <v>52.439024390243901</v>
      </c>
      <c r="Q4425">
        <v>2.0720951202115E-2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Row],[Ticker]],[1]!Table2[[Symbol]:[Industry]],2,FALSE),"-")</f>
        <v>-</v>
      </c>
      <c r="D4426" t="s">
        <v>686</v>
      </c>
      <c r="E4426">
        <v>8.7883429999999993</v>
      </c>
      <c r="F4426">
        <v>5.45</v>
      </c>
      <c r="G4426">
        <v>46.157720527029497</v>
      </c>
      <c r="H4426">
        <v>20.986217089836799</v>
      </c>
      <c r="I4426">
        <v>1.6067494446787201</v>
      </c>
      <c r="J4426">
        <v>-8.0121242951184097</v>
      </c>
      <c r="K4426">
        <v>5.0137454922757696</v>
      </c>
      <c r="L4426">
        <v>4.5676164718591403</v>
      </c>
      <c r="M4426">
        <v>50.470142937479899</v>
      </c>
      <c r="N4426">
        <v>1.82562644186822</v>
      </c>
      <c r="O4426">
        <v>42.0183486238532</v>
      </c>
      <c r="P4426">
        <v>94.642857142857096</v>
      </c>
      <c r="Q4426">
        <v>9.1205711570821996E-2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Row],[Ticker]],[1]!Table2[[Symbol]:[Industry]],2,FALSE),"-")</f>
        <v>-</v>
      </c>
      <c r="D4427" t="s">
        <v>1448</v>
      </c>
      <c r="E4427">
        <v>8.7662842750000003</v>
      </c>
      <c r="F4427">
        <v>28.45</v>
      </c>
      <c r="G4427">
        <v>-8.7486504322758698</v>
      </c>
      <c r="H4427">
        <v>7.0959729670345801</v>
      </c>
      <c r="I4427">
        <v>-9.47587163794236</v>
      </c>
      <c r="J4427">
        <v>2.2014045845818</v>
      </c>
      <c r="K4427">
        <v>26.2455695701404</v>
      </c>
      <c r="L4427">
        <v>24.7205816598124</v>
      </c>
      <c r="M4427">
        <v>58.548095306369397</v>
      </c>
      <c r="N4427">
        <v>0.83035105011752197</v>
      </c>
      <c r="O4427">
        <v>12.1968365553602</v>
      </c>
      <c r="P4427">
        <v>75.076923076922995</v>
      </c>
      <c r="Q4427">
        <v>8.4454151369703995E-2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Row],[Ticker]],[1]!Table2[[Symbol]:[Industry]],2,FALSE),"-")</f>
        <v>-</v>
      </c>
      <c r="D4428" t="s">
        <v>3372</v>
      </c>
      <c r="E4428">
        <v>8.7404375000000005</v>
      </c>
      <c r="F4428">
        <v>10.9</v>
      </c>
      <c r="G4428">
        <v>248.25981283204399</v>
      </c>
      <c r="H4428">
        <v>-1.50002041156748</v>
      </c>
      <c r="I4428">
        <v>21.403757991687201</v>
      </c>
      <c r="J4428">
        <v>15.674829831878199</v>
      </c>
      <c r="K4428">
        <v>10.5781026933953</v>
      </c>
      <c r="L4428">
        <v>8.8417456247595894</v>
      </c>
      <c r="M4428">
        <v>71.535863887883906</v>
      </c>
      <c r="N4428">
        <v>2.0905692912387401</v>
      </c>
      <c r="O4428">
        <v>33.761467889908197</v>
      </c>
      <c r="P4428">
        <v>320.84942084942003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Row],[Ticker]],[1]!Table2[[Symbol]:[Industry]],2,FALSE),"-")</f>
        <v>-</v>
      </c>
      <c r="D4429" t="s">
        <v>1685</v>
      </c>
      <c r="E4429">
        <v>8.7397460000000002</v>
      </c>
      <c r="F4429">
        <v>9.67</v>
      </c>
      <c r="G4429">
        <v>-9.2610571197952307</v>
      </c>
      <c r="H4429">
        <v>10.0225725298941</v>
      </c>
      <c r="I4429">
        <v>-37.237895298842403</v>
      </c>
      <c r="J4429">
        <v>-5.6003233926160298</v>
      </c>
      <c r="K4429">
        <v>9.4067843492978902</v>
      </c>
      <c r="L4429">
        <v>9.9887505945589492</v>
      </c>
      <c r="M4429">
        <v>50.827365027515299</v>
      </c>
      <c r="N4429">
        <v>0.605283089467336</v>
      </c>
      <c r="O4429">
        <v>66.494312306101307</v>
      </c>
      <c r="P4429">
        <v>43.047337278106497</v>
      </c>
      <c r="Q4429">
        <v>-6.1131641326183997E-2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Row],[Ticker]],[1]!Table2[[Symbol]:[Industry]],2,FALSE),"-")</f>
        <v>-</v>
      </c>
      <c r="E4430">
        <v>8.7380999999999993</v>
      </c>
      <c r="F4430">
        <v>17.100000000000001</v>
      </c>
      <c r="G4430">
        <v>1.1111246659493099</v>
      </c>
      <c r="H4430">
        <v>17.953603496796202</v>
      </c>
      <c r="I4430">
        <v>12.5755165609868</v>
      </c>
      <c r="J4430">
        <v>13.4116454346869</v>
      </c>
      <c r="K4430">
        <v>13.916675168274001</v>
      </c>
      <c r="M4430">
        <v>100</v>
      </c>
      <c r="N4430">
        <v>5.6363636363636296</v>
      </c>
      <c r="O4430">
        <v>0</v>
      </c>
      <c r="P4430">
        <v>27.421758569299499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Row],[Ticker]],[1]!Table2[[Symbol]:[Industry]],2,FALSE),"-")</f>
        <v>-</v>
      </c>
      <c r="D4431" t="s">
        <v>413</v>
      </c>
      <c r="E4431">
        <v>8.7159999999999993</v>
      </c>
      <c r="F4431">
        <v>21.79</v>
      </c>
      <c r="G4431">
        <v>1.1162666814450499</v>
      </c>
      <c r="H4431">
        <v>-3.4323875613259398</v>
      </c>
      <c r="I4431">
        <v>-9.8847776537848109</v>
      </c>
      <c r="J4431">
        <v>-2.20226514018883</v>
      </c>
      <c r="K4431">
        <v>21.617054408677902</v>
      </c>
      <c r="L4431">
        <v>18.576108211984899</v>
      </c>
      <c r="M4431">
        <v>100</v>
      </c>
      <c r="O4431">
        <v>0</v>
      </c>
      <c r="P4431">
        <v>27.426900584795298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Row],[Ticker]],[1]!Table2[[Symbol]:[Industry]],2,FALSE),"-")</f>
        <v>-</v>
      </c>
      <c r="E4432">
        <v>8.7151429199999999</v>
      </c>
      <c r="F4432">
        <v>8.0399999999999991</v>
      </c>
      <c r="G4432">
        <v>31.336424920179098</v>
      </c>
      <c r="H4432">
        <v>-8.0587220808988995</v>
      </c>
      <c r="I4432">
        <v>-28.948806110876799</v>
      </c>
      <c r="J4432">
        <v>-2.20226514018883</v>
      </c>
      <c r="K4432">
        <v>8.6370543146371705</v>
      </c>
      <c r="L4432">
        <v>8.4554644419735894</v>
      </c>
      <c r="M4432">
        <v>10.124987964361299</v>
      </c>
      <c r="N4432">
        <v>0.26418571501298099</v>
      </c>
      <c r="O4432">
        <v>31.218905472636798</v>
      </c>
      <c r="P4432">
        <v>82.727272727272606</v>
      </c>
      <c r="Q4432">
        <v>3.6391463428876003E-2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Row],[Ticker]],[1]!Table2[[Symbol]:[Industry]],2,FALSE),"-")</f>
        <v>-</v>
      </c>
      <c r="E4433">
        <v>8.7099475609999999</v>
      </c>
      <c r="F4433">
        <v>10.99</v>
      </c>
      <c r="G4433">
        <v>-4.5434977531155001</v>
      </c>
      <c r="H4433">
        <v>-8.5605926895310702</v>
      </c>
      <c r="I4433">
        <v>-21.314327114695701</v>
      </c>
      <c r="J4433">
        <v>-21.002557751746899</v>
      </c>
      <c r="K4433">
        <v>11.0169800505127</v>
      </c>
      <c r="L4433">
        <v>11.1072522550516</v>
      </c>
      <c r="M4433">
        <v>42.952598319697302</v>
      </c>
      <c r="N4433">
        <v>1.4818817546090199</v>
      </c>
      <c r="O4433">
        <v>95.177434030937206</v>
      </c>
      <c r="P4433">
        <v>29.681999999999999</v>
      </c>
      <c r="Q4433">
        <v>2.4896199875351001E-2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Row],[Ticker]],[1]!Table2[[Symbol]:[Industry]],2,FALSE),"-")</f>
        <v>-</v>
      </c>
      <c r="D4434" t="s">
        <v>628</v>
      </c>
      <c r="E4434">
        <v>8.7059040000000003</v>
      </c>
      <c r="F4434">
        <v>14.1</v>
      </c>
      <c r="G4434">
        <v>36.506918059698201</v>
      </c>
      <c r="H4434">
        <v>26.791493035688902</v>
      </c>
      <c r="I4434">
        <v>-8.9108550811902791</v>
      </c>
      <c r="J4434">
        <v>19.189039207637201</v>
      </c>
      <c r="K4434">
        <v>11.927973288186701</v>
      </c>
      <c r="L4434">
        <v>12.5791836455523</v>
      </c>
      <c r="M4434">
        <v>93.114821987980903</v>
      </c>
      <c r="N4434">
        <v>1.2213087665622899</v>
      </c>
      <c r="O4434">
        <v>35.106382978723403</v>
      </c>
      <c r="P4434">
        <v>76.029962546816407</v>
      </c>
      <c r="Q4434">
        <v>6.0233173335978003E-2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Row],[Ticker]],[1]!Table2[[Symbol]:[Industry]],2,FALSE),"-")</f>
        <v>-</v>
      </c>
      <c r="D4435" t="s">
        <v>68</v>
      </c>
      <c r="E4435">
        <v>8.6727083999999994</v>
      </c>
      <c r="F4435">
        <v>4</v>
      </c>
      <c r="G4435">
        <v>5.2683134650707899</v>
      </c>
      <c r="H4435">
        <v>-8.6088581495612306</v>
      </c>
      <c r="I4435">
        <v>-24.143294162507701</v>
      </c>
      <c r="J4435">
        <v>0.34226412189768002</v>
      </c>
      <c r="K4435">
        <v>4.08357203910648</v>
      </c>
      <c r="L4435">
        <v>3.9367466114758001</v>
      </c>
      <c r="M4435">
        <v>49.536699992602102</v>
      </c>
      <c r="N4435">
        <v>0.65077528604134405</v>
      </c>
      <c r="O4435">
        <v>26.249999999999901</v>
      </c>
      <c r="P4435">
        <v>45.454545454545404</v>
      </c>
      <c r="Q4435">
        <v>4.2048296760570002E-2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Row],[Ticker]],[1]!Table2[[Symbol]:[Industry]],2,FALSE),"-")</f>
        <v>-</v>
      </c>
      <c r="D4436" t="s">
        <v>46</v>
      </c>
      <c r="E4436">
        <v>8.6717999399999997</v>
      </c>
      <c r="F4436">
        <v>0.69</v>
      </c>
      <c r="G4436">
        <v>-11.310633903350199</v>
      </c>
      <c r="H4436">
        <v>-28.4323875613259</v>
      </c>
      <c r="I4436">
        <v>-22.8462420083127</v>
      </c>
      <c r="J4436">
        <v>-2.20226514018883</v>
      </c>
      <c r="K4436">
        <v>0.79114160695830005</v>
      </c>
      <c r="L4436">
        <v>1.1064465691941501</v>
      </c>
      <c r="M4436">
        <v>3.4254125489984202</v>
      </c>
      <c r="N4436">
        <v>1.5805255248199299</v>
      </c>
      <c r="O4436">
        <v>40.579710144927503</v>
      </c>
      <c r="P4436">
        <v>25.4545454545454</v>
      </c>
      <c r="Q4436">
        <v>-7.2420124610559997E-3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Row],[Ticker]],[1]!Table2[[Symbol]:[Industry]],2,FALSE),"-")</f>
        <v>-</v>
      </c>
      <c r="D4437" t="s">
        <v>413</v>
      </c>
      <c r="E4437">
        <v>8.6501249999999992</v>
      </c>
      <c r="F4437">
        <v>116.5</v>
      </c>
      <c r="G4437">
        <v>-26.310633903350201</v>
      </c>
      <c r="H4437">
        <v>-3.4323875613259398</v>
      </c>
      <c r="I4437">
        <v>-14.8462420083127</v>
      </c>
      <c r="J4437">
        <v>-2.20226514018883</v>
      </c>
      <c r="K4437">
        <v>116.499999426551</v>
      </c>
      <c r="L4437">
        <v>116.48596402687301</v>
      </c>
      <c r="M4437">
        <v>100</v>
      </c>
      <c r="O4437">
        <v>0</v>
      </c>
      <c r="P4437">
        <v>0.43103448275862899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Row],[Ticker]],[1]!Table2[[Symbol]:[Industry]],2,FALSE),"-")</f>
        <v>-</v>
      </c>
      <c r="D4438" t="s">
        <v>413</v>
      </c>
      <c r="E4438">
        <v>8.6119231500000009</v>
      </c>
      <c r="F4438">
        <v>6.57</v>
      </c>
      <c r="G4438">
        <v>50.778314883711701</v>
      </c>
      <c r="H4438">
        <v>-15.9640331309462</v>
      </c>
      <c r="I4438">
        <v>-23.974872713706901</v>
      </c>
      <c r="J4438">
        <v>-3.20513046970173</v>
      </c>
      <c r="K4438">
        <v>7.5942624113557597</v>
      </c>
      <c r="L4438">
        <v>6.8914447288622496</v>
      </c>
      <c r="M4438">
        <v>30.2941243313347</v>
      </c>
      <c r="N4438">
        <v>0.22453275545764301</v>
      </c>
      <c r="O4438">
        <v>65.753424657534197</v>
      </c>
      <c r="P4438">
        <v>84.033613445378094</v>
      </c>
      <c r="Q4438">
        <v>0.13244727734710901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Row],[Ticker]],[1]!Table2[[Symbol]:[Industry]],2,FALSE),"-")</f>
        <v>-</v>
      </c>
      <c r="D4439" t="s">
        <v>293</v>
      </c>
      <c r="E4439">
        <v>8.5984432000000002</v>
      </c>
      <c r="F4439">
        <v>20.98</v>
      </c>
      <c r="G4439">
        <v>56.124148705345398</v>
      </c>
      <c r="H4439">
        <v>-16.2104076223813</v>
      </c>
      <c r="I4439">
        <v>-10.4681325555764</v>
      </c>
      <c r="J4439">
        <v>-1.9516385737727899</v>
      </c>
      <c r="K4439">
        <v>20.526736147768801</v>
      </c>
      <c r="L4439">
        <v>19.0526043271663</v>
      </c>
      <c r="M4439">
        <v>53.4907953824627</v>
      </c>
      <c r="N4439">
        <v>0.256260076309761</v>
      </c>
      <c r="O4439">
        <v>32.173498570066698</v>
      </c>
      <c r="P4439">
        <v>98.674242424242394</v>
      </c>
      <c r="Q4439">
        <v>7.7634969394534001E-2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Row],[Ticker]],[1]!Table2[[Symbol]:[Industry]],2,FALSE),"-")</f>
        <v>-</v>
      </c>
      <c r="D4440" t="s">
        <v>68</v>
      </c>
      <c r="E4440">
        <v>8.5931999999999995</v>
      </c>
      <c r="F4440">
        <v>7.44</v>
      </c>
      <c r="G4440">
        <v>30.320945044018099</v>
      </c>
      <c r="H4440">
        <v>7.2818981529597799</v>
      </c>
      <c r="I4440">
        <v>33.953757991687198</v>
      </c>
      <c r="J4440">
        <v>1.1310681931444999</v>
      </c>
      <c r="K4440">
        <v>5.5088263366930299</v>
      </c>
      <c r="L4440">
        <v>5.0846391804629203</v>
      </c>
      <c r="M4440">
        <v>74.867413514244006</v>
      </c>
      <c r="N4440">
        <v>1.75653711304729</v>
      </c>
      <c r="O4440">
        <v>0</v>
      </c>
      <c r="P4440">
        <v>99.463806970509395</v>
      </c>
      <c r="Q4440">
        <v>1.8244147193320001E-2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Row],[Ticker]],[1]!Table2[[Symbol]:[Industry]],2,FALSE),"-")</f>
        <v>-</v>
      </c>
      <c r="D4441" t="s">
        <v>4462</v>
      </c>
      <c r="E4441">
        <v>8.5838999999999999</v>
      </c>
      <c r="F4441">
        <v>4.03</v>
      </c>
      <c r="G4441">
        <v>144.159164754367</v>
      </c>
      <c r="H4441">
        <v>-0.93862197529101898</v>
      </c>
      <c r="I4441">
        <v>26.0628489007781</v>
      </c>
      <c r="J4441">
        <v>-4.8089002112788597</v>
      </c>
      <c r="K4441">
        <v>3.8904597005528401</v>
      </c>
      <c r="L4441">
        <v>3.1142632693264498</v>
      </c>
      <c r="M4441">
        <v>48.086532059040501</v>
      </c>
      <c r="N4441">
        <v>0.86643091296766706</v>
      </c>
      <c r="O4441">
        <v>34.987593052109098</v>
      </c>
      <c r="P4441">
        <v>170.469798657718</v>
      </c>
      <c r="Q4441">
        <v>6.2877249741450994E-2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Row],[Ticker]],[1]!Table2[[Symbol]:[Industry]],2,FALSE),"-")</f>
        <v>-</v>
      </c>
      <c r="D4442" t="s">
        <v>1685</v>
      </c>
      <c r="E4442">
        <v>8.5792640000000002</v>
      </c>
      <c r="F4442">
        <v>23.68</v>
      </c>
      <c r="G4442">
        <v>166.39641183212501</v>
      </c>
      <c r="H4442">
        <v>27.754053116640101</v>
      </c>
      <c r="I4442">
        <v>80.856237330530206</v>
      </c>
      <c r="J4442">
        <v>5.8982935190290302</v>
      </c>
      <c r="K4442">
        <v>19.837760771728199</v>
      </c>
      <c r="L4442">
        <v>15.9534523642418</v>
      </c>
      <c r="M4442">
        <v>85.8311042988189</v>
      </c>
      <c r="N4442">
        <v>1.27767809548363</v>
      </c>
      <c r="O4442">
        <v>20.692567567567501</v>
      </c>
      <c r="P4442">
        <v>215.73333333333301</v>
      </c>
      <c r="Q4442">
        <v>0.13884185154520901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Row],[Ticker]],[1]!Table2[[Symbol]:[Industry]],2,FALSE),"-")</f>
        <v>-</v>
      </c>
      <c r="D4443" t="s">
        <v>732</v>
      </c>
      <c r="E4443">
        <v>8.5756189999999997</v>
      </c>
      <c r="F4443">
        <v>75.3</v>
      </c>
      <c r="G4443">
        <v>38.9467673261993</v>
      </c>
      <c r="H4443">
        <v>-0.38242896347884597</v>
      </c>
      <c r="I4443">
        <v>20.804992003576999</v>
      </c>
      <c r="J4443">
        <v>0.99010633576473195</v>
      </c>
      <c r="K4443">
        <v>71.484284869537206</v>
      </c>
      <c r="L4443">
        <v>61.679884030409497</v>
      </c>
      <c r="M4443">
        <v>52.364653728359698</v>
      </c>
      <c r="N4443">
        <v>0.80746773445360498</v>
      </c>
      <c r="O4443">
        <v>2.3904382470119501</v>
      </c>
      <c r="P4443">
        <v>75.524475524475505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Row],[Ticker]],[1]!Table2[[Symbol]:[Industry]],2,FALSE),"-")</f>
        <v>-</v>
      </c>
      <c r="D4444" t="s">
        <v>416</v>
      </c>
      <c r="E4444">
        <v>8.5532912000000003</v>
      </c>
      <c r="F4444">
        <v>16.690000000000001</v>
      </c>
      <c r="G4444">
        <v>19.4535582363877</v>
      </c>
      <c r="H4444">
        <v>36.819713279010102</v>
      </c>
      <c r="I4444">
        <v>-38.705731059407597</v>
      </c>
      <c r="J4444">
        <v>-2.2621453797097799</v>
      </c>
      <c r="K4444">
        <v>13.768530440531</v>
      </c>
      <c r="L4444">
        <v>14.9699133746977</v>
      </c>
      <c r="M4444">
        <v>89.467021175883602</v>
      </c>
      <c r="N4444">
        <v>2.3267045454545401</v>
      </c>
      <c r="O4444">
        <v>52.246854403834597</v>
      </c>
      <c r="P4444">
        <v>56.713615023474098</v>
      </c>
      <c r="Q4444">
        <v>2.9540104937037001E-2</v>
      </c>
    </row>
    <row r="4445" spans="1:17" hidden="1" x14ac:dyDescent="0.3">
      <c r="A4445" t="s">
        <v>9046</v>
      </c>
      <c r="B4445" t="s">
        <v>3295</v>
      </c>
      <c r="C4445" t="str">
        <f>IFERROR(VLOOKUP(Table1[[#This Row],[Ticker]],[1]!Table2[[Symbol]:[Industry]],2,FALSE),"-")</f>
        <v>-</v>
      </c>
      <c r="D4445" t="s">
        <v>124</v>
      </c>
      <c r="E4445">
        <v>8.5161499999999997</v>
      </c>
      <c r="F4445">
        <v>7.31</v>
      </c>
      <c r="G4445">
        <v>-23.062046332728698</v>
      </c>
      <c r="H4445">
        <v>-15.345331433032699</v>
      </c>
      <c r="I4445">
        <v>-29.4490457466305</v>
      </c>
      <c r="J4445">
        <v>4.4551551094644299</v>
      </c>
      <c r="K4445">
        <v>7.3531851686870997</v>
      </c>
      <c r="L4445">
        <v>7.3495977722333503</v>
      </c>
      <c r="M4445">
        <v>49.1065432834897</v>
      </c>
      <c r="N4445">
        <v>0.673679050040498</v>
      </c>
      <c r="O4445">
        <v>26.812585499316</v>
      </c>
      <c r="P4445">
        <v>23.479729729729701</v>
      </c>
      <c r="Q4445">
        <v>9.0892161222174001E-2</v>
      </c>
    </row>
    <row r="4446" spans="1:17" hidden="1" x14ac:dyDescent="0.3">
      <c r="A4446" t="s">
        <v>9047</v>
      </c>
      <c r="B4446" t="s">
        <v>9048</v>
      </c>
      <c r="C4446" t="str">
        <f>IFERROR(VLOOKUP(Table1[[#This Row],[Ticker]],[1]!Table2[[Symbol]:[Industry]],2,FALSE),"-")</f>
        <v>-</v>
      </c>
      <c r="D4446" t="s">
        <v>413</v>
      </c>
      <c r="E4446">
        <v>8.5114014999999998</v>
      </c>
      <c r="F4446">
        <v>28.31</v>
      </c>
      <c r="G4446">
        <v>-31.7864268916641</v>
      </c>
      <c r="H4446">
        <v>10.3080704539412</v>
      </c>
      <c r="I4446">
        <v>-9.7998598190734008</v>
      </c>
      <c r="J4446">
        <v>2.7642723730200398</v>
      </c>
      <c r="K4446">
        <v>26.342968785313499</v>
      </c>
      <c r="L4446">
        <v>25.2872074605386</v>
      </c>
      <c r="M4446">
        <v>48.365626297530603</v>
      </c>
      <c r="N4446">
        <v>1.7917699938003699</v>
      </c>
      <c r="O4446">
        <v>11.056163899682</v>
      </c>
      <c r="P4446">
        <v>35.519387266634702</v>
      </c>
      <c r="Q4446">
        <v>9.0598826271534996E-2</v>
      </c>
    </row>
    <row r="4447" spans="1:17" hidden="1" x14ac:dyDescent="0.3">
      <c r="A4447" t="s">
        <v>9049</v>
      </c>
      <c r="B4447" t="s">
        <v>9050</v>
      </c>
      <c r="C4447" t="str">
        <f>IFERROR(VLOOKUP(Table1[[#This Row],[Ticker]],[1]!Table2[[Symbol]:[Industry]],2,FALSE),"-")</f>
        <v>-</v>
      </c>
      <c r="E4447">
        <v>8.5105424999999997</v>
      </c>
      <c r="F4447">
        <v>25.77</v>
      </c>
      <c r="G4447">
        <v>-21.3411838015172</v>
      </c>
      <c r="H4447">
        <v>-3.4323875613259398</v>
      </c>
      <c r="I4447">
        <v>-14.8462420083127</v>
      </c>
      <c r="J4447">
        <v>-2.20226514018883</v>
      </c>
      <c r="K4447">
        <v>25.760737377876598</v>
      </c>
      <c r="L4447">
        <v>25.4014305338935</v>
      </c>
      <c r="M4447">
        <v>100</v>
      </c>
      <c r="O4447">
        <v>0</v>
      </c>
      <c r="P4447">
        <v>4.9694501018329804</v>
      </c>
    </row>
    <row r="4448" spans="1:17" hidden="1" x14ac:dyDescent="0.3">
      <c r="A4448" t="s">
        <v>9051</v>
      </c>
      <c r="B4448" t="s">
        <v>9052</v>
      </c>
      <c r="C4448" t="str">
        <f>IFERROR(VLOOKUP(Table1[[#This Row],[Ticker]],[1]!Table2[[Symbol]:[Industry]],2,FALSE),"-")</f>
        <v>-</v>
      </c>
      <c r="D4448" t="s">
        <v>133</v>
      </c>
      <c r="E4448">
        <v>8.4678400000000007</v>
      </c>
      <c r="F4448">
        <v>20.2</v>
      </c>
      <c r="G4448">
        <v>39.263136588453001</v>
      </c>
      <c r="H4448">
        <v>-1.19285494204648</v>
      </c>
      <c r="I4448">
        <v>74.115404390190506</v>
      </c>
      <c r="J4448">
        <v>2.7977348598111602</v>
      </c>
      <c r="K4448">
        <v>18.900279562169398</v>
      </c>
      <c r="L4448">
        <v>15.924346574669899</v>
      </c>
      <c r="M4448">
        <v>50.3134261727743</v>
      </c>
      <c r="N4448">
        <v>0.44108959632425299</v>
      </c>
      <c r="O4448">
        <v>16.534653465346501</v>
      </c>
      <c r="P4448">
        <v>160.309278350515</v>
      </c>
    </row>
    <row r="4449" spans="1:17" hidden="1" x14ac:dyDescent="0.3">
      <c r="A4449" t="s">
        <v>9053</v>
      </c>
      <c r="B4449" t="s">
        <v>9054</v>
      </c>
      <c r="C4449" t="str">
        <f>IFERROR(VLOOKUP(Table1[[#This Row],[Ticker]],[1]!Table2[[Symbol]:[Industry]],2,FALSE),"-")</f>
        <v>-</v>
      </c>
      <c r="D4449" t="s">
        <v>368</v>
      </c>
      <c r="E4449">
        <v>8.4327810000000003</v>
      </c>
      <c r="F4449">
        <v>12.95</v>
      </c>
      <c r="G4449">
        <v>15.684980131737399</v>
      </c>
      <c r="H4449">
        <v>-2.09409759850065</v>
      </c>
      <c r="I4449">
        <v>28.882947780810401</v>
      </c>
      <c r="J4449">
        <v>-2.0553143686972701</v>
      </c>
      <c r="K4449">
        <v>13.262350612695901</v>
      </c>
      <c r="L4449">
        <v>11.223988645508401</v>
      </c>
      <c r="M4449">
        <v>44.436173826851999</v>
      </c>
      <c r="N4449">
        <v>1.3309677447016499</v>
      </c>
      <c r="O4449">
        <v>44.864864864864899</v>
      </c>
      <c r="P4449">
        <v>114.403973509933</v>
      </c>
      <c r="Q4449">
        <v>0.103758163904384</v>
      </c>
    </row>
    <row r="4450" spans="1:17" hidden="1" x14ac:dyDescent="0.3">
      <c r="A4450" t="s">
        <v>9055</v>
      </c>
      <c r="B4450" t="s">
        <v>9056</v>
      </c>
      <c r="C4450" t="str">
        <f>IFERROR(VLOOKUP(Table1[[#This Row],[Ticker]],[1]!Table2[[Symbol]:[Industry]],2,FALSE),"-")</f>
        <v>-</v>
      </c>
      <c r="D4450" t="s">
        <v>628</v>
      </c>
      <c r="E4450">
        <v>8.3941002000000005</v>
      </c>
      <c r="F4450">
        <v>5.49</v>
      </c>
      <c r="G4450">
        <v>13.0294676194923</v>
      </c>
      <c r="H4450">
        <v>-0.56431872767394797</v>
      </c>
      <c r="I4450">
        <v>-5.9176705797412996</v>
      </c>
      <c r="J4450">
        <v>-6.6427624758904296</v>
      </c>
      <c r="K4450">
        <v>5.4264645461932997</v>
      </c>
      <c r="L4450">
        <v>5.20669952713168</v>
      </c>
      <c r="M4450">
        <v>50.610459899086301</v>
      </c>
      <c r="N4450">
        <v>1.6432322925673799</v>
      </c>
      <c r="O4450">
        <v>14.7540983606557</v>
      </c>
      <c r="P4450">
        <v>52.499999999999901</v>
      </c>
      <c r="Q4450">
        <v>0.14318942786182301</v>
      </c>
    </row>
    <row r="4451" spans="1:17" hidden="1" x14ac:dyDescent="0.3">
      <c r="A4451" t="s">
        <v>9057</v>
      </c>
      <c r="B4451" t="s">
        <v>9058</v>
      </c>
      <c r="C4451" t="str">
        <f>IFERROR(VLOOKUP(Table1[[#This Row],[Ticker]],[1]!Table2[[Symbol]:[Industry]],2,FALSE),"-")</f>
        <v>-</v>
      </c>
      <c r="E4451">
        <v>8.3916000000000004</v>
      </c>
      <c r="F4451">
        <v>9.99</v>
      </c>
      <c r="G4451">
        <v>-75.753953741406903</v>
      </c>
      <c r="H4451">
        <v>3.0584846496273999</v>
      </c>
      <c r="I4451">
        <v>-39.902506074329203</v>
      </c>
      <c r="J4451">
        <v>3.3253730507659398</v>
      </c>
      <c r="K4451">
        <v>10.1596130987366</v>
      </c>
      <c r="L4451">
        <v>12.579670891395599</v>
      </c>
      <c r="M4451">
        <v>46.655530389097599</v>
      </c>
      <c r="N4451">
        <v>1.38321187275146</v>
      </c>
      <c r="O4451">
        <v>148.24824824824799</v>
      </c>
      <c r="P4451">
        <v>14.1714285714285</v>
      </c>
      <c r="Q4451">
        <v>2.5743063812046999E-2</v>
      </c>
    </row>
    <row r="4452" spans="1:17" hidden="1" x14ac:dyDescent="0.3">
      <c r="A4452" t="s">
        <v>9059</v>
      </c>
      <c r="B4452" t="s">
        <v>9060</v>
      </c>
      <c r="C4452" t="str">
        <f>IFERROR(VLOOKUP(Table1[[#This Row],[Ticker]],[1]!Table2[[Symbol]:[Industry]],2,FALSE),"-")</f>
        <v>-</v>
      </c>
      <c r="E4452">
        <v>8.3632500000000007</v>
      </c>
      <c r="F4452">
        <v>17.5</v>
      </c>
      <c r="G4452">
        <v>41.153480929185598</v>
      </c>
      <c r="H4452">
        <v>-16.755589182399898</v>
      </c>
      <c r="I4452">
        <v>-48.482950389048398</v>
      </c>
      <c r="J4452">
        <v>-5.2617552251746602</v>
      </c>
      <c r="K4452">
        <v>19.496935268916602</v>
      </c>
      <c r="L4452">
        <v>19.570952620644</v>
      </c>
      <c r="M4452">
        <v>40.265038174174101</v>
      </c>
      <c r="N4452">
        <v>0.81518451845184503</v>
      </c>
      <c r="O4452">
        <v>66.457142857142799</v>
      </c>
      <c r="P4452">
        <v>92.307692307692307</v>
      </c>
      <c r="Q4452">
        <v>0.107839908392378</v>
      </c>
    </row>
    <row r="4453" spans="1:17" hidden="1" x14ac:dyDescent="0.3">
      <c r="A4453" t="s">
        <v>9061</v>
      </c>
      <c r="B4453" t="s">
        <v>9062</v>
      </c>
      <c r="C4453" t="str">
        <f>IFERROR(VLOOKUP(Table1[[#This Row],[Ticker]],[1]!Table2[[Symbol]:[Industry]],2,FALSE),"-")</f>
        <v>-</v>
      </c>
      <c r="D4453" t="s">
        <v>732</v>
      </c>
      <c r="E4453">
        <v>8.3382966300000003</v>
      </c>
      <c r="F4453">
        <v>91.09</v>
      </c>
      <c r="G4453">
        <v>31.393659725458601</v>
      </c>
      <c r="H4453">
        <v>1.6822305702257101</v>
      </c>
      <c r="I4453">
        <v>14.359431750552501</v>
      </c>
      <c r="J4453">
        <v>0.97503020128561202</v>
      </c>
      <c r="K4453">
        <v>85.908013690188298</v>
      </c>
      <c r="L4453">
        <v>75.335619141946907</v>
      </c>
      <c r="M4453">
        <v>46.9368374749682</v>
      </c>
      <c r="N4453">
        <v>1.2469778480284901</v>
      </c>
      <c r="O4453">
        <v>0.40619167855966398</v>
      </c>
      <c r="P4453">
        <v>94.304607508532399</v>
      </c>
      <c r="Q4453">
        <v>2.6148773974396002E-2</v>
      </c>
    </row>
    <row r="4454" spans="1:17" hidden="1" x14ac:dyDescent="0.3">
      <c r="A4454" t="s">
        <v>9063</v>
      </c>
      <c r="B4454" t="s">
        <v>9064</v>
      </c>
      <c r="C4454" t="str">
        <f>IFERROR(VLOOKUP(Table1[[#This Row],[Ticker]],[1]!Table2[[Symbol]:[Industry]],2,FALSE),"-")</f>
        <v>-</v>
      </c>
      <c r="D4454" t="s">
        <v>628</v>
      </c>
      <c r="E4454">
        <v>8.3233975769999997</v>
      </c>
      <c r="F4454">
        <v>9.09</v>
      </c>
      <c r="G4454">
        <v>37.473149880433503</v>
      </c>
      <c r="H4454">
        <v>27.135298028193699</v>
      </c>
      <c r="I4454">
        <v>59.625926897637299</v>
      </c>
      <c r="J4454">
        <v>-2.9766014233746598</v>
      </c>
      <c r="K4454">
        <v>7.7080382376539101</v>
      </c>
      <c r="L4454">
        <v>6.8062203240141796</v>
      </c>
      <c r="M4454">
        <v>72.603651096626805</v>
      </c>
      <c r="N4454">
        <v>0.97276186441067103</v>
      </c>
      <c r="O4454">
        <v>5.2805280528052698</v>
      </c>
      <c r="P4454">
        <v>115.914489311163</v>
      </c>
      <c r="Q4454">
        <v>5.8205353526673997E-2</v>
      </c>
    </row>
    <row r="4455" spans="1:17" hidden="1" x14ac:dyDescent="0.3">
      <c r="A4455" t="s">
        <v>9065</v>
      </c>
      <c r="B4455" t="s">
        <v>9066</v>
      </c>
      <c r="C4455" t="str">
        <f>IFERROR(VLOOKUP(Table1[[#This Row],[Ticker]],[1]!Table2[[Symbol]:[Industry]],2,FALSE),"-")</f>
        <v>-</v>
      </c>
      <c r="D4455" t="s">
        <v>400</v>
      </c>
      <c r="E4455">
        <v>8.3154432000000007</v>
      </c>
      <c r="F4455">
        <v>27.52</v>
      </c>
      <c r="G4455">
        <v>11.7726576169708</v>
      </c>
      <c r="H4455">
        <v>-5.0486911453034597</v>
      </c>
      <c r="I4455">
        <v>-28.765541351446899</v>
      </c>
      <c r="J4455">
        <v>-5.6505410022577998</v>
      </c>
      <c r="K4455">
        <v>29.229693302698202</v>
      </c>
      <c r="L4455">
        <v>28.514809482570001</v>
      </c>
      <c r="M4455">
        <v>35.073547947811498</v>
      </c>
      <c r="N4455">
        <v>0.727656411117239</v>
      </c>
      <c r="O4455">
        <v>43.531976744185997</v>
      </c>
      <c r="P4455">
        <v>51.625344352617098</v>
      </c>
      <c r="Q4455">
        <v>8.6777809485465998E-2</v>
      </c>
    </row>
    <row r="4456" spans="1:17" hidden="1" x14ac:dyDescent="0.3">
      <c r="A4456" t="s">
        <v>9067</v>
      </c>
      <c r="B4456" t="s">
        <v>9068</v>
      </c>
      <c r="C4456" t="str">
        <f>IFERROR(VLOOKUP(Table1[[#This Row],[Ticker]],[1]!Table2[[Symbol]:[Industry]],2,FALSE),"-")</f>
        <v>-</v>
      </c>
      <c r="D4456" t="s">
        <v>1448</v>
      </c>
      <c r="E4456">
        <v>8.2905599999999993</v>
      </c>
      <c r="F4456">
        <v>13.6</v>
      </c>
      <c r="G4456">
        <v>28.2348206421042</v>
      </c>
      <c r="H4456">
        <v>19.3978011179193</v>
      </c>
      <c r="I4456">
        <v>2.69913396402952</v>
      </c>
      <c r="J4456">
        <v>16.1613712234475</v>
      </c>
      <c r="K4456">
        <v>11.7872021179681</v>
      </c>
      <c r="L4456">
        <v>11.065367187016699</v>
      </c>
      <c r="M4456">
        <v>78.173459480958996</v>
      </c>
      <c r="N4456">
        <v>1.0586301457097</v>
      </c>
      <c r="O4456">
        <v>4.7794117647058796</v>
      </c>
      <c r="P4456">
        <v>78.712220762154999</v>
      </c>
      <c r="Q4456">
        <v>0.109680783264358</v>
      </c>
    </row>
    <row r="4457" spans="1:17" hidden="1" x14ac:dyDescent="0.3">
      <c r="A4457" t="s">
        <v>9069</v>
      </c>
      <c r="B4457" t="s">
        <v>9070</v>
      </c>
      <c r="C4457" t="str">
        <f>IFERROR(VLOOKUP(Table1[[#This Row],[Ticker]],[1]!Table2[[Symbol]:[Industry]],2,FALSE),"-")</f>
        <v>-</v>
      </c>
      <c r="D4457" t="s">
        <v>513</v>
      </c>
      <c r="E4457">
        <v>8.1978779999999993</v>
      </c>
      <c r="F4457">
        <v>13.89</v>
      </c>
      <c r="G4457">
        <v>-21.321971771830899</v>
      </c>
      <c r="H4457">
        <v>-3.4323875613259398</v>
      </c>
      <c r="I4457">
        <v>-14.8462420083127</v>
      </c>
      <c r="J4457">
        <v>-2.20226514018883</v>
      </c>
      <c r="K4457">
        <v>13.8857299618347</v>
      </c>
      <c r="L4457">
        <v>13.695247500737899</v>
      </c>
      <c r="M4457">
        <v>100</v>
      </c>
      <c r="O4457">
        <v>0</v>
      </c>
      <c r="P4457">
        <v>4.9886621315192698</v>
      </c>
    </row>
    <row r="4458" spans="1:17" hidden="1" x14ac:dyDescent="0.3">
      <c r="A4458" t="s">
        <v>9071</v>
      </c>
      <c r="B4458" t="s">
        <v>9072</v>
      </c>
      <c r="C4458" t="str">
        <f>IFERROR(VLOOKUP(Table1[[#This Row],[Ticker]],[1]!Table2[[Symbol]:[Industry]],2,FALSE),"-")</f>
        <v>-</v>
      </c>
      <c r="D4458" t="s">
        <v>413</v>
      </c>
      <c r="E4458">
        <v>8.1415000000000006</v>
      </c>
      <c r="F4458">
        <v>17.14</v>
      </c>
      <c r="G4458">
        <v>-14.137859034240201</v>
      </c>
      <c r="H4458">
        <v>-4.8235951294951098</v>
      </c>
      <c r="I4458">
        <v>-10.3340468863615</v>
      </c>
      <c r="J4458">
        <v>1.30240775700741</v>
      </c>
      <c r="K4458">
        <v>16.880094268860599</v>
      </c>
      <c r="L4458">
        <v>15.6517446861533</v>
      </c>
      <c r="M4458">
        <v>48.428277303652102</v>
      </c>
      <c r="N4458">
        <v>0.25717186445870699</v>
      </c>
      <c r="O4458">
        <v>16.394399066510999</v>
      </c>
      <c r="P4458">
        <v>52.220248667850797</v>
      </c>
      <c r="Q4458">
        <v>6.1871450838256001E-2</v>
      </c>
    </row>
    <row r="4459" spans="1:17" hidden="1" x14ac:dyDescent="0.3">
      <c r="A4459" t="s">
        <v>9073</v>
      </c>
      <c r="B4459" t="s">
        <v>9074</v>
      </c>
      <c r="C4459" t="str">
        <f>IFERROR(VLOOKUP(Table1[[#This Row],[Ticker]],[1]!Table2[[Symbol]:[Industry]],2,FALSE),"-")</f>
        <v>-</v>
      </c>
      <c r="D4459" t="s">
        <v>628</v>
      </c>
      <c r="E4459">
        <v>8.0905919999999991</v>
      </c>
      <c r="F4459">
        <v>5.68</v>
      </c>
      <c r="G4459">
        <v>78.005912859239601</v>
      </c>
      <c r="H4459">
        <v>-10.4440737048985</v>
      </c>
      <c r="I4459">
        <v>15.1308746964927</v>
      </c>
      <c r="J4459">
        <v>-0.187613125536815</v>
      </c>
      <c r="K4459">
        <v>5.5856827003200502</v>
      </c>
      <c r="L4459">
        <v>4.6606044790677803</v>
      </c>
      <c r="M4459">
        <v>50.033232816504302</v>
      </c>
      <c r="N4459">
        <v>0.473030171851057</v>
      </c>
      <c r="O4459">
        <v>21.654929577464799</v>
      </c>
      <c r="P4459">
        <v>122.74509803921499</v>
      </c>
      <c r="Q4459">
        <v>0.111483092179475</v>
      </c>
    </row>
    <row r="4460" spans="1:17" hidden="1" x14ac:dyDescent="0.3">
      <c r="A4460" t="s">
        <v>9075</v>
      </c>
      <c r="B4460" t="s">
        <v>9076</v>
      </c>
      <c r="C4460" t="str">
        <f>IFERROR(VLOOKUP(Table1[[#This Row],[Ticker]],[1]!Table2[[Symbol]:[Industry]],2,FALSE),"-")</f>
        <v>-</v>
      </c>
      <c r="E4460">
        <v>8.0898604299999999</v>
      </c>
      <c r="F4460">
        <v>12.49</v>
      </c>
      <c r="G4460">
        <v>310.402652809936</v>
      </c>
      <c r="H4460">
        <v>-36.273715974609999</v>
      </c>
      <c r="I4460">
        <v>41.278757991687201</v>
      </c>
      <c r="J4460">
        <v>-9.8164783381583707</v>
      </c>
      <c r="K4460">
        <v>14.828797706526201</v>
      </c>
      <c r="L4460">
        <v>11.2788485352353</v>
      </c>
      <c r="M4460">
        <v>6.0722901879620697</v>
      </c>
      <c r="N4460">
        <v>4.1952742652172199E-2</v>
      </c>
      <c r="O4460">
        <v>61.248999199359403</v>
      </c>
      <c r="P4460">
        <v>359.191176470588</v>
      </c>
      <c r="Q4460">
        <v>5.8858076337671997E-2</v>
      </c>
    </row>
    <row r="4461" spans="1:17" hidden="1" x14ac:dyDescent="0.3">
      <c r="A4461" t="s">
        <v>9077</v>
      </c>
      <c r="B4461" t="s">
        <v>9078</v>
      </c>
      <c r="C4461" t="str">
        <f>IFERROR(VLOOKUP(Table1[[#This Row],[Ticker]],[1]!Table2[[Symbol]:[Industry]],2,FALSE),"-")</f>
        <v>-</v>
      </c>
      <c r="D4461" t="s">
        <v>628</v>
      </c>
      <c r="E4461">
        <v>8.0524508000000008</v>
      </c>
      <c r="F4461">
        <v>26.98</v>
      </c>
      <c r="G4461">
        <v>12.618305334548801</v>
      </c>
      <c r="H4461">
        <v>-18.673766871670701</v>
      </c>
      <c r="I4461">
        <v>-14.920316082386799</v>
      </c>
      <c r="J4461">
        <v>-3.48740570243783</v>
      </c>
      <c r="K4461">
        <v>25.9724484552892</v>
      </c>
      <c r="L4461">
        <v>24.9211090519759</v>
      </c>
      <c r="M4461">
        <v>62.949524504671501</v>
      </c>
      <c r="N4461">
        <v>0.82737430167597703</v>
      </c>
      <c r="O4461">
        <v>24.6478873239436</v>
      </c>
      <c r="P4461">
        <v>64.211807668898302</v>
      </c>
      <c r="Q4461">
        <v>8.8988590066027995E-2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Row],[Ticker]],[1]!Table2[[Symbol]:[Industry]],2,FALSE),"-")</f>
        <v>-</v>
      </c>
      <c r="E4462">
        <v>8.0284309</v>
      </c>
      <c r="F4462">
        <v>24.43</v>
      </c>
      <c r="G4462">
        <v>36.556032763316402</v>
      </c>
      <c r="H4462">
        <v>-25.554208177122401</v>
      </c>
      <c r="I4462">
        <v>37.365595997917701</v>
      </c>
      <c r="J4462">
        <v>3.57046213253843</v>
      </c>
      <c r="K4462">
        <v>22.567672556495001</v>
      </c>
      <c r="L4462">
        <v>18.211449500196601</v>
      </c>
      <c r="M4462">
        <v>49.298146968824902</v>
      </c>
      <c r="N4462">
        <v>0.480983568884292</v>
      </c>
      <c r="O4462">
        <v>39.132214490380598</v>
      </c>
      <c r="P4462">
        <v>93.122529644268695</v>
      </c>
      <c r="Q4462">
        <v>9.9138157181711997E-2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Row],[Ticker]],[1]!Table2[[Symbol]:[Industry]],2,FALSE),"-")</f>
        <v>-</v>
      </c>
      <c r="D4463" t="s">
        <v>513</v>
      </c>
      <c r="E4463">
        <v>8.0177999999999994</v>
      </c>
      <c r="F4463">
        <v>17.43</v>
      </c>
      <c r="G4463">
        <v>256.76628917357198</v>
      </c>
      <c r="H4463">
        <v>-21.117572746511101</v>
      </c>
      <c r="I4463">
        <v>17.199212537141801</v>
      </c>
      <c r="J4463">
        <v>-9.88658497404138</v>
      </c>
      <c r="K4463">
        <v>17.4154614352157</v>
      </c>
      <c r="L4463">
        <v>12.935062856085301</v>
      </c>
      <c r="M4463">
        <v>15.946388540021401</v>
      </c>
      <c r="N4463">
        <v>0.30375976927631998</v>
      </c>
      <c r="O4463">
        <v>43.4308663224325</v>
      </c>
      <c r="P4463">
        <v>302.54041570438801</v>
      </c>
      <c r="Q4463">
        <v>3.3886490453532002E-2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Row],[Ticker]],[1]!Table2[[Symbol]:[Industry]],2,FALSE),"-")</f>
        <v>-</v>
      </c>
      <c r="D4464" t="s">
        <v>258</v>
      </c>
      <c r="E4464">
        <v>7.9954814059999997</v>
      </c>
      <c r="F4464">
        <v>12.98</v>
      </c>
      <c r="G4464">
        <v>-3.5102554738327498</v>
      </c>
      <c r="H4464">
        <v>-5.4095738731130103</v>
      </c>
      <c r="I4464">
        <v>-17.252257045906699</v>
      </c>
      <c r="J4464">
        <v>-8.6609008441075499</v>
      </c>
      <c r="K4464">
        <v>12.6298798959746</v>
      </c>
      <c r="L4464">
        <v>11.875463704813599</v>
      </c>
      <c r="M4464">
        <v>50.385723862451897</v>
      </c>
      <c r="N4464">
        <v>1.09497154064165</v>
      </c>
      <c r="O4464">
        <v>16.8721109399075</v>
      </c>
      <c r="P4464">
        <v>36.201469045120596</v>
      </c>
      <c r="Q4464">
        <v>9.9829924169981002E-2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Row],[Ticker]],[1]!Table2[[Symbol]:[Industry]],2,FALSE),"-")</f>
        <v>-</v>
      </c>
      <c r="D4465" t="s">
        <v>68</v>
      </c>
      <c r="E4465">
        <v>7.9580339999999996</v>
      </c>
      <c r="F4465">
        <v>4.2</v>
      </c>
      <c r="G4465">
        <v>13.622252002690001</v>
      </c>
      <c r="H4465">
        <v>11.4436454965252</v>
      </c>
      <c r="I4465">
        <v>-24.329000629002302</v>
      </c>
      <c r="J4465">
        <v>8.9977348598111604</v>
      </c>
      <c r="K4465">
        <v>3.8168931717521901</v>
      </c>
      <c r="L4465">
        <v>3.80149594754538</v>
      </c>
      <c r="M4465">
        <v>64.275831146367295</v>
      </c>
      <c r="N4465">
        <v>1.76186576310516</v>
      </c>
      <c r="O4465">
        <v>44.999999999999901</v>
      </c>
      <c r="P4465">
        <v>54.411764705882298</v>
      </c>
      <c r="Q4465">
        <v>3.8135539561564E-2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Row],[Ticker]],[1]!Table2[[Symbol]:[Industry]],2,FALSE),"-")</f>
        <v>-</v>
      </c>
      <c r="D4466" t="s">
        <v>400</v>
      </c>
      <c r="E4466">
        <v>7.9560858999999997</v>
      </c>
      <c r="F4466">
        <v>93.59</v>
      </c>
      <c r="G4466">
        <v>60.869366096649699</v>
      </c>
      <c r="H4466">
        <v>21.647098639869501</v>
      </c>
      <c r="I4466">
        <v>28.345312459251499</v>
      </c>
      <c r="J4466">
        <v>18.680232401600701</v>
      </c>
      <c r="K4466">
        <v>79.030171304205894</v>
      </c>
      <c r="L4466">
        <v>69.340285049085594</v>
      </c>
      <c r="M4466">
        <v>60.003534897885501</v>
      </c>
      <c r="N4466">
        <v>0.83068767086045603</v>
      </c>
      <c r="O4466">
        <v>12.180788545784701</v>
      </c>
      <c r="P4466">
        <v>116.04339796860501</v>
      </c>
      <c r="Q4466">
        <v>0.18232988371438699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Row],[Ticker]],[1]!Table2[[Symbol]:[Industry]],2,FALSE),"-")</f>
        <v>-</v>
      </c>
      <c r="D4467" t="s">
        <v>732</v>
      </c>
      <c r="E4467">
        <v>7.8703070319999897</v>
      </c>
      <c r="F4467">
        <v>84.65</v>
      </c>
      <c r="G4467">
        <v>-13.428916341008501</v>
      </c>
      <c r="H4467">
        <v>-10.0840729545843</v>
      </c>
      <c r="I4467">
        <v>0.74845961670433403</v>
      </c>
      <c r="J4467">
        <v>-7.7395022067039001</v>
      </c>
      <c r="K4467">
        <v>88.266900359723905</v>
      </c>
      <c r="L4467">
        <v>81.354091491221894</v>
      </c>
      <c r="M4467">
        <v>56.3654480897074</v>
      </c>
      <c r="N4467">
        <v>2.1227181479935502</v>
      </c>
      <c r="O4467">
        <v>15.0383933845245</v>
      </c>
      <c r="P4467">
        <v>22.681159420289799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Row],[Ticker]],[1]!Table2[[Symbol]:[Industry]],2,FALSE),"-")</f>
        <v>-</v>
      </c>
      <c r="D4468" t="s">
        <v>513</v>
      </c>
      <c r="E4468">
        <v>7.8694728200000004</v>
      </c>
      <c r="F4468">
        <v>17.38</v>
      </c>
      <c r="G4468">
        <v>43.914635440430303</v>
      </c>
      <c r="H4468">
        <v>-18.478796940905799</v>
      </c>
      <c r="I4468">
        <v>-4.1456050656375698</v>
      </c>
      <c r="J4468">
        <v>-8.5061444505336503</v>
      </c>
      <c r="K4468">
        <v>18.232199142662701</v>
      </c>
      <c r="L4468">
        <v>15.729787438039301</v>
      </c>
      <c r="M4468">
        <v>33.525028277090598</v>
      </c>
      <c r="N4468">
        <v>0.80900116596317495</v>
      </c>
      <c r="O4468">
        <v>20.080552359033302</v>
      </c>
      <c r="P4468">
        <v>99.770114942528707</v>
      </c>
      <c r="Q4468">
        <v>9.4957713938491006E-2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Row],[Ticker]],[1]!Table2[[Symbol]:[Industry]],2,FALSE),"-")</f>
        <v>-</v>
      </c>
      <c r="D4469" t="s">
        <v>21</v>
      </c>
      <c r="E4469">
        <v>7.8562829519999999</v>
      </c>
      <c r="F4469">
        <v>2.27</v>
      </c>
      <c r="G4469">
        <v>52.429523576964698</v>
      </c>
      <c r="H4469">
        <v>27.290504004939098</v>
      </c>
      <c r="I4469">
        <v>19.473284618906199</v>
      </c>
      <c r="J4469">
        <v>23.231260871371799</v>
      </c>
      <c r="K4469">
        <v>1.8237511889834701</v>
      </c>
      <c r="L4469">
        <v>1.75337741044406</v>
      </c>
      <c r="M4469">
        <v>86.149082654602296</v>
      </c>
      <c r="N4469">
        <v>1.8921514921775</v>
      </c>
      <c r="O4469">
        <v>12.775330396475701</v>
      </c>
      <c r="P4469">
        <v>167.058823529411</v>
      </c>
      <c r="Q4469">
        <v>5.2766433081251E-2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Row],[Ticker]],[1]!Table2[[Symbol]:[Industry]],2,FALSE),"-")</f>
        <v>-</v>
      </c>
      <c r="D4470" t="s">
        <v>497</v>
      </c>
      <c r="E4470">
        <v>7.8418619999999999</v>
      </c>
      <c r="F4470">
        <v>7.65</v>
      </c>
      <c r="G4470">
        <v>8.6100010172846702</v>
      </c>
      <c r="H4470">
        <v>-13.5394030191143</v>
      </c>
      <c r="I4470">
        <v>-22.118969281039998</v>
      </c>
      <c r="J4470">
        <v>-8.9840160649730496</v>
      </c>
      <c r="K4470">
        <v>8.1151634743720695</v>
      </c>
      <c r="L4470">
        <v>8.1627432915646398</v>
      </c>
      <c r="M4470">
        <v>42.952940322117897</v>
      </c>
      <c r="N4470">
        <v>0.493204155296873</v>
      </c>
      <c r="O4470">
        <v>98.4313725490195</v>
      </c>
      <c r="P4470">
        <v>48.543689320388303</v>
      </c>
      <c r="Q4470">
        <v>3.1212661587154002E-2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Row],[Ticker]],[1]!Table2[[Symbol]:[Industry]],2,FALSE),"-")</f>
        <v>-</v>
      </c>
      <c r="E4471">
        <v>7.8353149999999996</v>
      </c>
      <c r="F4471">
        <v>25.46</v>
      </c>
      <c r="G4471">
        <v>59.393231888042799</v>
      </c>
      <c r="H4471">
        <v>-25.004185750200399</v>
      </c>
      <c r="I4471">
        <v>-44.025657863667398</v>
      </c>
      <c r="J4471">
        <v>5.3365375205650398</v>
      </c>
      <c r="K4471">
        <v>32.516038445472702</v>
      </c>
      <c r="L4471">
        <v>34.380336507063902</v>
      </c>
      <c r="M4471">
        <v>45.744112994391799</v>
      </c>
      <c r="N4471">
        <v>3.4452832841794598</v>
      </c>
      <c r="O4471">
        <v>100.66771406127199</v>
      </c>
      <c r="P4471">
        <v>99.686274509803894</v>
      </c>
      <c r="Q4471">
        <v>3.1237715919311002E-2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Row],[Ticker]],[1]!Table2[[Symbol]:[Industry]],2,FALSE),"-")</f>
        <v>-</v>
      </c>
      <c r="E4472">
        <v>7.8155349999999997</v>
      </c>
      <c r="F4472">
        <v>22.75</v>
      </c>
      <c r="G4472">
        <v>-23.509007152333499</v>
      </c>
      <c r="H4472">
        <v>-8.5870267365836703</v>
      </c>
      <c r="I4472">
        <v>-44.216002952118998</v>
      </c>
      <c r="J4472">
        <v>-4.3299247146569204</v>
      </c>
      <c r="K4472">
        <v>24.186317316358998</v>
      </c>
      <c r="L4472">
        <v>23.334684722561601</v>
      </c>
      <c r="M4472">
        <v>44.806637578146201</v>
      </c>
      <c r="N4472">
        <v>0.45768233763351901</v>
      </c>
      <c r="O4472">
        <v>96.263736263736206</v>
      </c>
      <c r="P4472">
        <v>30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Row],[Ticker]],[1]!Table2[[Symbol]:[Industry]],2,FALSE),"-")</f>
        <v>-</v>
      </c>
      <c r="E4473">
        <v>7.8153759999999997</v>
      </c>
      <c r="F4473">
        <v>200.6</v>
      </c>
      <c r="G4473">
        <v>27.760026618923099</v>
      </c>
      <c r="H4473">
        <v>1.5663038807049201</v>
      </c>
      <c r="I4473">
        <v>54.722650637502902</v>
      </c>
      <c r="J4473">
        <v>2.7964263018420299</v>
      </c>
      <c r="K4473">
        <v>170.74305090553801</v>
      </c>
      <c r="L4473">
        <v>146.10656222346</v>
      </c>
      <c r="M4473">
        <v>95.039089847740698</v>
      </c>
      <c r="N4473">
        <v>0.75308641975308599</v>
      </c>
      <c r="O4473">
        <v>0.24925224327019199</v>
      </c>
      <c r="P4473">
        <v>78.787878787878697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Row],[Ticker]],[1]!Table2[[Symbol]:[Industry]],2,FALSE),"-")</f>
        <v>-</v>
      </c>
      <c r="D4474" t="s">
        <v>513</v>
      </c>
      <c r="E4474">
        <v>7.8143715</v>
      </c>
      <c r="F4474">
        <v>12.09</v>
      </c>
      <c r="G4474">
        <v>154.852156794324</v>
      </c>
      <c r="H4474">
        <v>26.130594443815401</v>
      </c>
      <c r="I4474">
        <v>34.7824708629743</v>
      </c>
      <c r="J4474">
        <v>13.7931318678664</v>
      </c>
      <c r="K4474">
        <v>8.3020333692598207</v>
      </c>
      <c r="L4474">
        <v>7.3458854084147296</v>
      </c>
      <c r="M4474">
        <v>86.055165543669602</v>
      </c>
      <c r="N4474">
        <v>1.89531271332397</v>
      </c>
      <c r="O4474">
        <v>0</v>
      </c>
      <c r="P4474">
        <v>243.46590909090901</v>
      </c>
      <c r="Q4474">
        <v>0.133539079052163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Row],[Ticker]],[1]!Table2[[Symbol]:[Industry]],2,FALSE),"-")</f>
        <v>-</v>
      </c>
      <c r="D4475" t="s">
        <v>942</v>
      </c>
      <c r="E4475">
        <v>7.8090000000000002</v>
      </c>
      <c r="F4475">
        <v>11.4</v>
      </c>
      <c r="G4475">
        <v>-13.1030867335389</v>
      </c>
      <c r="H4475">
        <v>-15.9625080432536</v>
      </c>
      <c r="I4475">
        <v>-3.5181170083127302</v>
      </c>
      <c r="J4475">
        <v>-9.8358529264483607</v>
      </c>
      <c r="K4475">
        <v>11.7305442049531</v>
      </c>
      <c r="L4475">
        <v>11.4323950515072</v>
      </c>
      <c r="M4475">
        <v>46.389380553089701</v>
      </c>
      <c r="N4475">
        <v>1.44336596181926</v>
      </c>
      <c r="O4475">
        <v>30.2631578947368</v>
      </c>
      <c r="P4475">
        <v>28.089887640449401</v>
      </c>
      <c r="Q4475">
        <v>3.1817075504506E-2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Row],[Ticker]],[1]!Table2[[Symbol]:[Industry]],2,FALSE),"-")</f>
        <v>-</v>
      </c>
      <c r="D4476" t="s">
        <v>513</v>
      </c>
      <c r="E4476">
        <v>7.7544599999999999</v>
      </c>
      <c r="F4476">
        <v>7.77</v>
      </c>
      <c r="G4476">
        <v>-26.310633903350201</v>
      </c>
      <c r="H4476">
        <v>-3.4323875613259398</v>
      </c>
      <c r="I4476">
        <v>-14.8462420083127</v>
      </c>
      <c r="J4476">
        <v>-2.20226514018883</v>
      </c>
      <c r="K4476">
        <v>7.76999921873609</v>
      </c>
      <c r="L4476">
        <v>7.7528535513605901</v>
      </c>
      <c r="M4476">
        <v>100</v>
      </c>
      <c r="O4476">
        <v>0</v>
      </c>
      <c r="P4476">
        <v>0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Row],[Ticker]],[1]!Table2[[Symbol]:[Industry]],2,FALSE),"-")</f>
        <v>-</v>
      </c>
      <c r="D4477" t="s">
        <v>1147</v>
      </c>
      <c r="E4477">
        <v>7.7367712900000001</v>
      </c>
      <c r="F4477">
        <v>6.83</v>
      </c>
      <c r="G4477">
        <v>218.638861046144</v>
      </c>
      <c r="H4477">
        <v>-35.859572027345301</v>
      </c>
      <c r="I4477">
        <v>48.160917896221797</v>
      </c>
      <c r="J4477">
        <v>-9.7719862557266808</v>
      </c>
      <c r="K4477">
        <v>6.96621444445777</v>
      </c>
      <c r="M4477">
        <v>12.625708473549601</v>
      </c>
      <c r="N4477">
        <v>1.6365415629519601E-2</v>
      </c>
      <c r="O4477">
        <v>50.805270863836</v>
      </c>
      <c r="P4477">
        <v>261.37566137566102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Row],[Ticker]],[1]!Table2[[Symbol]:[Industry]],2,FALSE),"-")</f>
        <v>-</v>
      </c>
      <c r="D4478" t="s">
        <v>628</v>
      </c>
      <c r="E4478">
        <v>7.70336</v>
      </c>
      <c r="F4478">
        <v>34.39</v>
      </c>
      <c r="G4478">
        <v>-16.262633903350199</v>
      </c>
      <c r="H4478">
        <v>-26.675124206124401</v>
      </c>
      <c r="I4478">
        <v>-38.677914212077901</v>
      </c>
      <c r="J4478">
        <v>-18.0296032696852</v>
      </c>
      <c r="K4478">
        <v>39.4980051929914</v>
      </c>
      <c r="L4478">
        <v>38.049852619734303</v>
      </c>
      <c r="M4478">
        <v>36.396414004475801</v>
      </c>
      <c r="N4478">
        <v>3.87691192321333</v>
      </c>
      <c r="O4478">
        <v>72.201221285257304</v>
      </c>
      <c r="P4478">
        <v>37.285429141716499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Row],[Ticker]],[1]!Table2[[Symbol]:[Industry]],2,FALSE),"-")</f>
        <v>-</v>
      </c>
      <c r="D4479" t="s">
        <v>400</v>
      </c>
      <c r="E4479">
        <v>7.6492500000000003</v>
      </c>
      <c r="F4479">
        <v>9.8699999999999992</v>
      </c>
      <c r="G4479">
        <v>75.529856894195703</v>
      </c>
      <c r="H4479">
        <v>-0.72687247287641599</v>
      </c>
      <c r="I4479">
        <v>-10.951505166207401</v>
      </c>
      <c r="J4479">
        <v>-1.48797942590313</v>
      </c>
      <c r="K4479">
        <v>9.5896235735886499</v>
      </c>
      <c r="L4479">
        <v>9.3177568242190301</v>
      </c>
      <c r="M4479">
        <v>84.514298272038602</v>
      </c>
      <c r="N4479">
        <v>1.3042304230423001</v>
      </c>
      <c r="O4479">
        <v>22.492401215805401</v>
      </c>
      <c r="P4479">
        <v>101.840490797546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Row],[Ticker]],[1]!Table2[[Symbol]:[Industry]],2,FALSE),"-")</f>
        <v>-</v>
      </c>
      <c r="D4480" t="s">
        <v>413</v>
      </c>
      <c r="E4480">
        <v>7.6422639999999999</v>
      </c>
      <c r="F4480">
        <v>19.12</v>
      </c>
      <c r="G4480">
        <v>-1.5064563576583401</v>
      </c>
      <c r="H4480">
        <v>-3.4323875613259398</v>
      </c>
      <c r="I4480">
        <v>4.6537579916872698</v>
      </c>
      <c r="J4480">
        <v>-2.20226514018883</v>
      </c>
      <c r="K4480">
        <v>17.856952565648498</v>
      </c>
      <c r="L4480">
        <v>15.637044027692401</v>
      </c>
      <c r="M4480">
        <v>99.923677733536394</v>
      </c>
      <c r="N4480">
        <v>0</v>
      </c>
      <c r="O4480">
        <v>0</v>
      </c>
      <c r="P4480">
        <v>27.466666666666601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Row],[Ticker]],[1]!Table2[[Symbol]:[Industry]],2,FALSE),"-")</f>
        <v>-</v>
      </c>
      <c r="D4481" t="s">
        <v>183</v>
      </c>
      <c r="E4481">
        <v>7.6407880500000003</v>
      </c>
      <c r="F4481">
        <v>14.5</v>
      </c>
      <c r="G4481">
        <v>-35.685633903350201</v>
      </c>
      <c r="H4481">
        <v>-12.4001294968098</v>
      </c>
      <c r="I4481">
        <v>-38.490265178402197</v>
      </c>
      <c r="J4481">
        <v>-4.21615402907773</v>
      </c>
      <c r="K4481">
        <v>15.142149093220899</v>
      </c>
      <c r="L4481">
        <v>15.998675271412701</v>
      </c>
      <c r="M4481">
        <v>53.5937525606588</v>
      </c>
      <c r="N4481">
        <v>0.20183601152245301</v>
      </c>
      <c r="O4481">
        <v>51.034482758620598</v>
      </c>
      <c r="P4481">
        <v>17.408906882591001</v>
      </c>
      <c r="Q4481">
        <v>-7.7581984171399996E-3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Row],[Ticker]],[1]!Table2[[Symbol]:[Industry]],2,FALSE),"-")</f>
        <v>-</v>
      </c>
      <c r="D4482" t="s">
        <v>1147</v>
      </c>
      <c r="E4482">
        <v>7.6086080999999997</v>
      </c>
      <c r="F4482">
        <v>3.81</v>
      </c>
      <c r="G4482">
        <v>110.33532882956899</v>
      </c>
      <c r="H4482">
        <v>-12.718101847040201</v>
      </c>
      <c r="I4482">
        <v>-10.747881352575</v>
      </c>
      <c r="J4482">
        <v>1.3303435554633301</v>
      </c>
      <c r="K4482">
        <v>3.8448740188753798</v>
      </c>
      <c r="L4482">
        <v>3.5712360087083499</v>
      </c>
      <c r="M4482">
        <v>50.653618757128797</v>
      </c>
      <c r="N4482">
        <v>0.43638923770882798</v>
      </c>
      <c r="O4482">
        <v>3814.69816272965</v>
      </c>
      <c r="P4482">
        <v>159.183673469387</v>
      </c>
      <c r="Q4482">
        <v>6.4049213215616005E-2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Row],[Ticker]],[1]!Table2[[Symbol]:[Industry]],2,FALSE),"-")</f>
        <v>-</v>
      </c>
      <c r="D4483" t="s">
        <v>258</v>
      </c>
      <c r="E4483">
        <v>7.5790410000000001</v>
      </c>
      <c r="F4483">
        <v>19.29</v>
      </c>
      <c r="G4483">
        <v>36.474176223232</v>
      </c>
      <c r="H4483">
        <v>-32.538575491043197</v>
      </c>
      <c r="I4483">
        <v>-29.227067574224801</v>
      </c>
      <c r="J4483">
        <v>-7.02277796070166</v>
      </c>
      <c r="K4483">
        <v>22.109657406317499</v>
      </c>
      <c r="L4483">
        <v>20.887443632168701</v>
      </c>
      <c r="M4483">
        <v>42.752357042271598</v>
      </c>
      <c r="N4483">
        <v>1.0647460757271201</v>
      </c>
      <c r="O4483">
        <v>74.131674442716402</v>
      </c>
      <c r="P4483">
        <v>76.164383561643803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Row],[Ticker]],[1]!Table2[[Symbol]:[Industry]],2,FALSE),"-")</f>
        <v>-</v>
      </c>
      <c r="D4484" t="s">
        <v>513</v>
      </c>
      <c r="E4484">
        <v>7.5769250000000001</v>
      </c>
      <c r="F4484">
        <v>5</v>
      </c>
      <c r="G4484">
        <v>5.2683134650707997</v>
      </c>
      <c r="H4484">
        <v>-26.989329839017</v>
      </c>
      <c r="I4484">
        <v>-16.032012759300802</v>
      </c>
      <c r="J4484">
        <v>-11.2931742310979</v>
      </c>
      <c r="K4484">
        <v>5.6030880619897303</v>
      </c>
      <c r="L4484">
        <v>5.0373670259786802</v>
      </c>
      <c r="M4484">
        <v>23.2850997768473</v>
      </c>
      <c r="N4484">
        <v>0.85352962875467198</v>
      </c>
      <c r="O4484">
        <v>57.799999999999898</v>
      </c>
      <c r="P4484">
        <v>56.25</v>
      </c>
      <c r="Q4484">
        <v>5.8376806978472001E-2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Row],[Ticker]],[1]!Table2[[Symbol]:[Industry]],2,FALSE),"-")</f>
        <v>-</v>
      </c>
      <c r="D4485" t="s">
        <v>68</v>
      </c>
      <c r="E4485">
        <v>7.5763800000000003</v>
      </c>
      <c r="F4485">
        <v>25.77</v>
      </c>
      <c r="G4485">
        <v>-21.3411838015172</v>
      </c>
      <c r="H4485">
        <v>-3.4323875613259398</v>
      </c>
      <c r="I4485">
        <v>-14.8462420083127</v>
      </c>
      <c r="J4485">
        <v>-2.20226514018883</v>
      </c>
      <c r="K4485">
        <v>25.7694573853828</v>
      </c>
      <c r="L4485">
        <v>25.5291213040949</v>
      </c>
      <c r="M4485">
        <v>100</v>
      </c>
      <c r="O4485">
        <v>0</v>
      </c>
      <c r="P4485">
        <v>4.9694501018329804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Row],[Ticker]],[1]!Table2[[Symbol]:[Industry]],2,FALSE),"-")</f>
        <v>-</v>
      </c>
      <c r="E4486">
        <v>7.5251479999999997</v>
      </c>
      <c r="F4486">
        <v>7.1</v>
      </c>
      <c r="G4486">
        <v>-25.026753732166199</v>
      </c>
      <c r="H4486">
        <v>-15.0139566771416</v>
      </c>
      <c r="I4486">
        <v>-39.951727240380201</v>
      </c>
      <c r="J4486">
        <v>-2.20226514018883</v>
      </c>
      <c r="K4486">
        <v>7.2626784259972901</v>
      </c>
      <c r="L4486">
        <v>7.7302315499087797</v>
      </c>
      <c r="M4486">
        <v>36.066857404224898</v>
      </c>
      <c r="N4486">
        <v>0</v>
      </c>
      <c r="O4486">
        <v>46.338028169014002</v>
      </c>
      <c r="P4486">
        <v>14.516129032258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Row],[Ticker]],[1]!Table2[[Symbol]:[Industry]],2,FALSE),"-")</f>
        <v>-</v>
      </c>
      <c r="D4487" t="s">
        <v>231</v>
      </c>
      <c r="E4487">
        <v>7.5153207000000002</v>
      </c>
      <c r="F4487">
        <v>0.93</v>
      </c>
      <c r="G4487">
        <v>21.308413715697299</v>
      </c>
      <c r="H4487">
        <v>15.554954210825899</v>
      </c>
      <c r="I4487">
        <v>45.498585577894097</v>
      </c>
      <c r="J4487">
        <v>-6.2838977932500599</v>
      </c>
      <c r="K4487">
        <v>0.80998435346617204</v>
      </c>
      <c r="L4487">
        <v>0.71174575702355103</v>
      </c>
      <c r="M4487">
        <v>62.824556292646797</v>
      </c>
      <c r="N4487">
        <v>1.73476239988212</v>
      </c>
      <c r="O4487">
        <v>13.9784946236559</v>
      </c>
      <c r="P4487">
        <v>82.352941176470495</v>
      </c>
      <c r="Q4487">
        <v>6.5707588815281007E-2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Row],[Ticker]],[1]!Table2[[Symbol]:[Industry]],2,FALSE),"-")</f>
        <v>-</v>
      </c>
      <c r="D4488" t="s">
        <v>21</v>
      </c>
      <c r="E4488">
        <v>7.5130611599999897</v>
      </c>
      <c r="F4488">
        <v>4.4000000000000004</v>
      </c>
      <c r="G4488">
        <v>105.26831346506999</v>
      </c>
      <c r="H4488">
        <v>-10.8008086139575</v>
      </c>
      <c r="I4488">
        <v>-41.5129086749794</v>
      </c>
      <c r="J4488">
        <v>-6.9641699020935901</v>
      </c>
      <c r="K4488">
        <v>4.8258799906987804</v>
      </c>
      <c r="L4488">
        <v>4.2365340316725604</v>
      </c>
      <c r="M4488">
        <v>0.59514832626736303</v>
      </c>
      <c r="N4488">
        <v>2.0842369445606299</v>
      </c>
      <c r="O4488">
        <v>43.181818181818102</v>
      </c>
      <c r="Q4488">
        <v>4.6185344026193002E-2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Row],[Ticker]],[1]!Table2[[Symbol]:[Industry]],2,FALSE),"-")</f>
        <v>-</v>
      </c>
      <c r="D4489" t="s">
        <v>1538</v>
      </c>
      <c r="E4489">
        <v>7.5079200000000004</v>
      </c>
      <c r="F4489">
        <v>4.92</v>
      </c>
      <c r="G4489">
        <v>309.087596185145</v>
      </c>
      <c r="H4489">
        <v>311.61186022628402</v>
      </c>
      <c r="I4489">
        <v>320.55198808018201</v>
      </c>
      <c r="J4489">
        <v>18.986365350767201</v>
      </c>
      <c r="M4489">
        <v>100</v>
      </c>
      <c r="O4489">
        <v>0</v>
      </c>
      <c r="P4489">
        <v>335.39823008849498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Row],[Ticker]],[1]!Table2[[Symbol]:[Industry]],2,FALSE),"-")</f>
        <v>-</v>
      </c>
      <c r="D4490" t="s">
        <v>413</v>
      </c>
      <c r="E4490">
        <v>7.5</v>
      </c>
      <c r="F4490">
        <v>7.5</v>
      </c>
      <c r="G4490">
        <v>-50.0911217082283</v>
      </c>
      <c r="H4490">
        <v>-0.12660243735900001</v>
      </c>
      <c r="I4490">
        <v>-15.6398928019635</v>
      </c>
      <c r="J4490">
        <v>-18.8689318068555</v>
      </c>
      <c r="K4490">
        <v>8.0868114590538998</v>
      </c>
      <c r="L4490">
        <v>7.9759469134068404</v>
      </c>
      <c r="M4490">
        <v>25.481830962575199</v>
      </c>
      <c r="N4490">
        <v>1.0369248512065701</v>
      </c>
      <c r="O4490">
        <v>84</v>
      </c>
      <c r="P4490">
        <v>20.192307692307601</v>
      </c>
      <c r="Q4490">
        <v>0.12859499093165899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Row],[Ticker]],[1]!Table2[[Symbol]:[Industry]],2,FALSE),"-")</f>
        <v>-</v>
      </c>
      <c r="E4491">
        <v>7.4779999999999998</v>
      </c>
      <c r="F4491">
        <v>20</v>
      </c>
      <c r="G4491">
        <v>7.0226994299830796</v>
      </c>
      <c r="H4491">
        <v>-18.381882510820802</v>
      </c>
      <c r="I4491">
        <v>5.63568570253062</v>
      </c>
      <c r="J4491">
        <v>-7.4677916928440897</v>
      </c>
      <c r="K4491">
        <v>21.812068727041598</v>
      </c>
      <c r="L4491">
        <v>18.888460548421602</v>
      </c>
      <c r="M4491">
        <v>28.502648967886302</v>
      </c>
      <c r="N4491">
        <v>1.05194805194805</v>
      </c>
      <c r="O4491">
        <v>41.9</v>
      </c>
      <c r="P4491">
        <v>77.7777777777777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Row],[Ticker]],[1]!Table2[[Symbol]:[Industry]],2,FALSE),"-")</f>
        <v>-</v>
      </c>
      <c r="D4492" t="s">
        <v>231</v>
      </c>
      <c r="E4492">
        <v>7.4554085280000004</v>
      </c>
      <c r="F4492">
        <v>12.13</v>
      </c>
      <c r="G4492">
        <v>184.71500712228999</v>
      </c>
      <c r="H4492">
        <v>-19.481770277375301</v>
      </c>
      <c r="I4492">
        <v>40.268847505753698</v>
      </c>
      <c r="J4492">
        <v>-9.1265807601566191</v>
      </c>
      <c r="K4492">
        <v>12.851940998241901</v>
      </c>
      <c r="L4492">
        <v>10.3008112607745</v>
      </c>
      <c r="M4492">
        <v>47.374466155334702</v>
      </c>
      <c r="N4492">
        <v>0.81461553071612702</v>
      </c>
      <c r="O4492">
        <v>52.184666117065099</v>
      </c>
      <c r="P4492">
        <v>242.655367231638</v>
      </c>
      <c r="Q4492">
        <v>0.11359416239435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Row],[Ticker]],[1]!Table2[[Symbol]:[Industry]],2,FALSE),"-")</f>
        <v>-</v>
      </c>
      <c r="D4493" t="s">
        <v>513</v>
      </c>
      <c r="E4493">
        <v>7.3730557000000001</v>
      </c>
      <c r="F4493">
        <v>24.47</v>
      </c>
      <c r="G4493">
        <v>34.782190323114499</v>
      </c>
      <c r="H4493">
        <v>-5.3939731763647698</v>
      </c>
      <c r="I4493">
        <v>-12.3755552411435</v>
      </c>
      <c r="J4493">
        <v>12.035830097906301</v>
      </c>
      <c r="K4493">
        <v>23.481053817384101</v>
      </c>
      <c r="L4493">
        <v>21.358569266225</v>
      </c>
      <c r="M4493">
        <v>58.187928200927097</v>
      </c>
      <c r="N4493">
        <v>0.93036212393217199</v>
      </c>
      <c r="O4493">
        <v>10.3391908459338</v>
      </c>
      <c r="P4493">
        <v>78.093158660844196</v>
      </c>
      <c r="Q4493">
        <v>0.103150408061494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Row],[Ticker]],[1]!Table2[[Symbol]:[Industry]],2,FALSE),"-")</f>
        <v>-</v>
      </c>
      <c r="D4494" t="s">
        <v>628</v>
      </c>
      <c r="E4494">
        <v>7.3503299999999996</v>
      </c>
      <c r="F4494">
        <v>18.329999999999998</v>
      </c>
      <c r="G4494">
        <v>195.26831346507001</v>
      </c>
      <c r="H4494">
        <v>-6.5051638416493898</v>
      </c>
      <c r="I4494">
        <v>230.35149810468101</v>
      </c>
      <c r="J4494">
        <v>-0.33257675491970301</v>
      </c>
      <c r="K4494">
        <v>18.134757109263099</v>
      </c>
      <c r="L4494">
        <v>13.6532987705853</v>
      </c>
      <c r="M4494">
        <v>58.753034889892902</v>
      </c>
      <c r="N4494">
        <v>0.34891290379933498</v>
      </c>
      <c r="O4494">
        <v>38.6252045826513</v>
      </c>
      <c r="P4494">
        <v>252.49999999999901</v>
      </c>
      <c r="Q4494">
        <v>0.129052588681103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Row],[Ticker]],[1]!Table2[[Symbol]:[Industry]],2,FALSE),"-")</f>
        <v>-</v>
      </c>
      <c r="D4495" t="s">
        <v>46</v>
      </c>
      <c r="E4495">
        <v>7.335515</v>
      </c>
      <c r="F4495">
        <v>10.25</v>
      </c>
      <c r="G4495">
        <v>-12.421745014461299</v>
      </c>
      <c r="H4495">
        <v>13.1970767243883</v>
      </c>
      <c r="I4495">
        <v>-19.1412933621876</v>
      </c>
      <c r="J4495">
        <v>18.746808933885202</v>
      </c>
      <c r="K4495">
        <v>9.1238596681811597</v>
      </c>
      <c r="L4495">
        <v>9.1540504367782205</v>
      </c>
      <c r="M4495">
        <v>78.251123100669105</v>
      </c>
      <c r="N4495">
        <v>1.5435279274364</v>
      </c>
      <c r="O4495">
        <v>43.414634146341399</v>
      </c>
      <c r="P4495">
        <v>65.857605177993506</v>
      </c>
      <c r="Q4495">
        <v>3.8829327211764998E-2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Row],[Ticker]],[1]!Table2[[Symbol]:[Industry]],2,FALSE),"-")</f>
        <v>-</v>
      </c>
      <c r="E4496">
        <v>7.3268490000000002</v>
      </c>
      <c r="F4496">
        <v>9.33</v>
      </c>
      <c r="G4496">
        <v>-8.9521433373125205</v>
      </c>
      <c r="H4496">
        <v>-5.2218612455364699</v>
      </c>
      <c r="I4496">
        <v>-24.7883269503976</v>
      </c>
      <c r="J4496">
        <v>1.92719914552544</v>
      </c>
      <c r="K4496">
        <v>9.2652227771982698</v>
      </c>
      <c r="L4496">
        <v>9.0742541496433198</v>
      </c>
      <c r="M4496">
        <v>57.898525174253201</v>
      </c>
      <c r="N4496">
        <v>0.57230769230769196</v>
      </c>
      <c r="O4496">
        <v>32.368703108252902</v>
      </c>
      <c r="P4496">
        <v>26.938775510204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Row],[Ticker]],[1]!Table2[[Symbol]:[Industry]],2,FALSE),"-")</f>
        <v>-</v>
      </c>
      <c r="D4497" t="s">
        <v>628</v>
      </c>
      <c r="E4497">
        <v>7.3153760749999996</v>
      </c>
      <c r="F4497">
        <v>14.75</v>
      </c>
      <c r="G4497">
        <v>-45.355639391824397</v>
      </c>
      <c r="H4497">
        <v>1.6181174891790999</v>
      </c>
      <c r="I4497">
        <v>-25.180588512871999</v>
      </c>
      <c r="J4497">
        <v>17.797734859811101</v>
      </c>
      <c r="K4497">
        <v>13.869143812793</v>
      </c>
      <c r="L4497">
        <v>14.6286858493289</v>
      </c>
      <c r="M4497">
        <v>58.332840636800398</v>
      </c>
      <c r="N4497">
        <v>1.88661413736564</v>
      </c>
      <c r="O4497">
        <v>35.5254237288135</v>
      </c>
      <c r="P4497">
        <v>26.068376068376001</v>
      </c>
      <c r="Q4497">
        <v>7.3625901596532997E-2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Row],[Ticker]],[1]!Table2[[Symbol]:[Industry]],2,FALSE),"-")</f>
        <v>-</v>
      </c>
      <c r="D4498" t="s">
        <v>68</v>
      </c>
      <c r="E4498">
        <v>7.3079999999999998</v>
      </c>
      <c r="F4498">
        <v>5.04</v>
      </c>
      <c r="G4498">
        <v>-31.5737917980871</v>
      </c>
      <c r="H4498">
        <v>-0.665589142353602</v>
      </c>
      <c r="I4498">
        <v>-34.9730248926233</v>
      </c>
      <c r="J4498">
        <v>-2.0095869128285302</v>
      </c>
      <c r="K4498">
        <v>5.1976915317961501</v>
      </c>
      <c r="L4498">
        <v>5.5081649576676996</v>
      </c>
      <c r="M4498">
        <v>43.076029351368099</v>
      </c>
      <c r="N4498">
        <v>1.06294849155037</v>
      </c>
      <c r="O4498">
        <v>58.531746031746003</v>
      </c>
      <c r="P4498">
        <v>12</v>
      </c>
      <c r="Q4498">
        <v>1.1735544018602001E-2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Row],[Ticker]],[1]!Table2[[Symbol]:[Industry]],2,FALSE),"-")</f>
        <v>-</v>
      </c>
      <c r="D4499" t="s">
        <v>533</v>
      </c>
      <c r="E4499">
        <v>7.2924929349999896</v>
      </c>
      <c r="F4499">
        <v>4.55</v>
      </c>
      <c r="G4499">
        <v>-63.552013213694998</v>
      </c>
      <c r="H4499">
        <v>-12.4323875613259</v>
      </c>
      <c r="I4499">
        <v>-55.369117825306198</v>
      </c>
      <c r="J4499">
        <v>-3.2892216619279599</v>
      </c>
      <c r="K4499">
        <v>6.4404235054725403</v>
      </c>
      <c r="L4499">
        <v>13.321054206128601</v>
      </c>
      <c r="M4499">
        <v>29.4570728256313</v>
      </c>
      <c r="N4499">
        <v>0.90257203303371003</v>
      </c>
      <c r="O4499">
        <v>80.219780219780205</v>
      </c>
      <c r="P4499">
        <v>6.5573770491803298</v>
      </c>
      <c r="Q4499">
        <v>-0.23216661535640801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Row],[Ticker]],[1]!Table2[[Symbol]:[Industry]],2,FALSE),"-")</f>
        <v>-</v>
      </c>
      <c r="D4500" t="s">
        <v>413</v>
      </c>
      <c r="E4500">
        <v>7.2650040000000002</v>
      </c>
      <c r="F4500">
        <v>1.42</v>
      </c>
      <c r="G4500">
        <v>53.436201539687701</v>
      </c>
      <c r="H4500">
        <v>24.869499231126799</v>
      </c>
      <c r="I4500">
        <v>16.635239473168699</v>
      </c>
      <c r="J4500">
        <v>-3.6515405025076602</v>
      </c>
      <c r="K4500">
        <v>1.2507131277688599</v>
      </c>
      <c r="L4500">
        <v>1.0679874561604199</v>
      </c>
      <c r="M4500">
        <v>52.887334512411499</v>
      </c>
      <c r="N4500">
        <v>0.57636362569557198</v>
      </c>
      <c r="O4500">
        <v>12.676056338028101</v>
      </c>
      <c r="P4500">
        <v>125.39682539682499</v>
      </c>
      <c r="Q4500">
        <v>7.2104337466821003E-2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Row],[Ticker]],[1]!Table2[[Symbol]:[Industry]],2,FALSE),"-")</f>
        <v>-</v>
      </c>
      <c r="E4501">
        <v>7.2444207</v>
      </c>
      <c r="F4501">
        <v>16.34</v>
      </c>
      <c r="G4501">
        <v>-24.503780320795698</v>
      </c>
      <c r="H4501">
        <v>6.4780983721778904</v>
      </c>
      <c r="I4501">
        <v>-4.0665809913635798</v>
      </c>
      <c r="J4501">
        <v>-7.4915213385359198</v>
      </c>
      <c r="K4501">
        <v>16.160997299563</v>
      </c>
      <c r="L4501">
        <v>15.5728113565351</v>
      </c>
      <c r="M4501">
        <v>40.8478037965629</v>
      </c>
      <c r="N4501">
        <v>1.59493670886075</v>
      </c>
      <c r="O4501">
        <v>24.235006119950999</v>
      </c>
      <c r="P4501">
        <v>36.736401673640103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Row],[Ticker]],[1]!Table2[[Symbol]:[Industry]],2,FALSE),"-")</f>
        <v>-</v>
      </c>
      <c r="E4502">
        <v>7.2326449999999998</v>
      </c>
      <c r="F4502">
        <v>11.14</v>
      </c>
      <c r="G4502">
        <v>27.1328922674486</v>
      </c>
      <c r="H4502">
        <v>17.130383001444599</v>
      </c>
      <c r="I4502">
        <v>-12.456536125959699</v>
      </c>
      <c r="J4502">
        <v>-2.20226514018883</v>
      </c>
      <c r="K4502">
        <v>10.014516841035601</v>
      </c>
      <c r="L4502">
        <v>9.5911113237021297</v>
      </c>
      <c r="M4502">
        <v>74.015420579939899</v>
      </c>
      <c r="N4502">
        <v>0</v>
      </c>
      <c r="O4502">
        <v>22.621184919209998</v>
      </c>
      <c r="P4502">
        <v>64.792899408284001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Row],[Ticker]],[1]!Table2[[Symbol]:[Industry]],2,FALSE),"-")</f>
        <v>-</v>
      </c>
      <c r="D4503" t="s">
        <v>1397</v>
      </c>
      <c r="E4503">
        <v>7.20038</v>
      </c>
      <c r="F4503">
        <v>23</v>
      </c>
      <c r="G4503">
        <v>-25.4334409208941</v>
      </c>
      <c r="H4503">
        <v>-3.4323875613259398</v>
      </c>
      <c r="I4503">
        <v>-8.5124463541287199</v>
      </c>
      <c r="J4503">
        <v>-2.20226514018883</v>
      </c>
      <c r="K4503">
        <v>22.880802873296499</v>
      </c>
      <c r="L4503">
        <v>22.494671073309501</v>
      </c>
      <c r="M4503">
        <v>93.779490490814496</v>
      </c>
      <c r="N4503">
        <v>1.9573895582329299</v>
      </c>
      <c r="O4503">
        <v>1.1304347826087</v>
      </c>
      <c r="P4503">
        <v>6.3337956541840104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Row],[Ticker]],[1]!Table2[[Symbol]:[Industry]],2,FALSE),"-")</f>
        <v>-</v>
      </c>
      <c r="D4504" t="s">
        <v>628</v>
      </c>
      <c r="E4504">
        <v>7.1895757500000004</v>
      </c>
      <c r="F4504">
        <v>20.47</v>
      </c>
      <c r="G4504">
        <v>80.666110282696195</v>
      </c>
      <c r="H4504">
        <v>17.979237586954</v>
      </c>
      <c r="I4504">
        <v>32.525968214869302</v>
      </c>
      <c r="J4504">
        <v>-2.20226514018883</v>
      </c>
      <c r="K4504">
        <v>17.986593682928699</v>
      </c>
      <c r="L4504">
        <v>15.0823721266154</v>
      </c>
      <c r="M4504">
        <v>100</v>
      </c>
      <c r="N4504">
        <v>3.3842794759825301</v>
      </c>
      <c r="O4504">
        <v>0</v>
      </c>
      <c r="P4504">
        <v>106.97674418604601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Row],[Ticker]],[1]!Table2[[Symbol]:[Industry]],2,FALSE),"-")</f>
        <v>-</v>
      </c>
      <c r="D4505" t="s">
        <v>121</v>
      </c>
      <c r="E4505">
        <v>7.1630000000000003</v>
      </c>
      <c r="F4505">
        <v>1.52</v>
      </c>
      <c r="G4505">
        <v>107.53551994280301</v>
      </c>
      <c r="H4505">
        <v>-18.8579194762195</v>
      </c>
      <c r="I4505">
        <v>29.915662753591999</v>
      </c>
      <c r="J4505">
        <v>17.346607040262199</v>
      </c>
      <c r="K4505">
        <v>1.6527638041749999</v>
      </c>
      <c r="L4505">
        <v>1.3053624977057701</v>
      </c>
      <c r="M4505">
        <v>49.834979952941303</v>
      </c>
      <c r="N4505">
        <v>1.31866657441159</v>
      </c>
      <c r="O4505">
        <v>67.105263157894697</v>
      </c>
      <c r="P4505">
        <v>133.84615384615299</v>
      </c>
      <c r="Q4505">
        <v>2.7081263777516001E-2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Row],[Ticker]],[1]!Table2[[Symbol]:[Industry]],2,FALSE),"-")</f>
        <v>-</v>
      </c>
      <c r="D4506" t="s">
        <v>608</v>
      </c>
      <c r="E4506">
        <v>7.1122050000000003</v>
      </c>
      <c r="F4506">
        <v>7.65</v>
      </c>
      <c r="G4506">
        <v>11.279294154203701</v>
      </c>
      <c r="H4506">
        <v>-22.6749668857885</v>
      </c>
      <c r="I4506">
        <v>39.699212537141797</v>
      </c>
      <c r="J4506">
        <v>-6.0999508892753198</v>
      </c>
      <c r="K4506">
        <v>7.5888891540955798</v>
      </c>
      <c r="L4506">
        <v>6.2678651915943702</v>
      </c>
      <c r="M4506">
        <v>38.2098874555194</v>
      </c>
      <c r="N4506">
        <v>0.50429260261084297</v>
      </c>
      <c r="O4506">
        <v>30.588235294117599</v>
      </c>
      <c r="P4506">
        <v>117.948717948717</v>
      </c>
      <c r="Q4506">
        <v>7.9264549675669999E-3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Row],[Ticker]],[1]!Table2[[Symbol]:[Industry]],2,FALSE),"-")</f>
        <v>-</v>
      </c>
      <c r="D4507" t="s">
        <v>68</v>
      </c>
      <c r="E4507">
        <v>7.1096243000000001</v>
      </c>
      <c r="F4507">
        <v>21.5</v>
      </c>
      <c r="G4507">
        <v>-58.294183412999097</v>
      </c>
      <c r="H4507">
        <v>-15.0723875613259</v>
      </c>
      <c r="I4507">
        <v>-42.014263688529503</v>
      </c>
      <c r="J4507">
        <v>6.0820485853013597</v>
      </c>
      <c r="K4507">
        <v>23.170922475321898</v>
      </c>
      <c r="L4507">
        <v>26.655292844190999</v>
      </c>
      <c r="M4507">
        <v>49.229939025069797</v>
      </c>
      <c r="N4507">
        <v>1.6285066468005001</v>
      </c>
      <c r="O4507">
        <v>62.744186046511601</v>
      </c>
      <c r="P4507">
        <v>17.808219178082101</v>
      </c>
      <c r="Q4507">
        <v>-2.7280378389882998E-2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Row],[Ticker]],[1]!Table2[[Symbol]:[Industry]],2,FALSE),"-")</f>
        <v>-</v>
      </c>
      <c r="D4508" t="s">
        <v>95</v>
      </c>
      <c r="E4508">
        <v>7.0827939000000004</v>
      </c>
      <c r="F4508">
        <v>32.03</v>
      </c>
      <c r="G4508">
        <v>292.930203792984</v>
      </c>
      <c r="H4508">
        <v>57.975628882661702</v>
      </c>
      <c r="I4508">
        <v>257.59561845680298</v>
      </c>
      <c r="J4508">
        <v>5.99615029212256</v>
      </c>
      <c r="K4508">
        <v>20.759527776900899</v>
      </c>
      <c r="L4508">
        <v>12.5067351417594</v>
      </c>
      <c r="M4508">
        <v>99.962811411202793</v>
      </c>
      <c r="N4508">
        <v>0.86144878588006801</v>
      </c>
      <c r="O4508">
        <v>0</v>
      </c>
      <c r="P4508">
        <v>457.04347826086899</v>
      </c>
      <c r="Q4508">
        <v>0.15388714465012501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Row],[Ticker]],[1]!Table2[[Symbol]:[Industry]],2,FALSE),"-")</f>
        <v>-</v>
      </c>
      <c r="D4509" t="s">
        <v>54</v>
      </c>
      <c r="E4509">
        <v>7.0732571999999996</v>
      </c>
      <c r="F4509">
        <v>19.29</v>
      </c>
      <c r="G4509">
        <v>99.303401184368994</v>
      </c>
      <c r="H4509">
        <v>35.513539885628198</v>
      </c>
      <c r="I4509">
        <v>-35.982791476832702</v>
      </c>
      <c r="J4509">
        <v>0.37479398057923602</v>
      </c>
      <c r="K4509">
        <v>17.5798326920895</v>
      </c>
      <c r="L4509">
        <v>15.8050205423721</v>
      </c>
      <c r="M4509">
        <v>57.567080900094297</v>
      </c>
      <c r="N4509">
        <v>0.96916809974765505</v>
      </c>
      <c r="O4509">
        <v>47.4339035769829</v>
      </c>
      <c r="P4509">
        <v>125.614035087719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Row],[Ticker]],[1]!Table2[[Symbol]:[Industry]],2,FALSE),"-")</f>
        <v>-</v>
      </c>
      <c r="D4510" t="s">
        <v>513</v>
      </c>
      <c r="E4510">
        <v>7.0542933750000003</v>
      </c>
      <c r="F4510">
        <v>3.49</v>
      </c>
      <c r="G4510">
        <v>12.7331907978449</v>
      </c>
      <c r="H4510">
        <v>3.9295756288581098</v>
      </c>
      <c r="I4510">
        <v>-20.521917683988399</v>
      </c>
      <c r="J4510">
        <v>-1.3377118260678</v>
      </c>
      <c r="K4510">
        <v>3.4654570021720099</v>
      </c>
      <c r="L4510">
        <v>3.4305869630762902</v>
      </c>
      <c r="M4510">
        <v>45.479233524602698</v>
      </c>
      <c r="N4510">
        <v>0.47007462331779398</v>
      </c>
      <c r="O4510">
        <v>33.524355300859597</v>
      </c>
      <c r="P4510">
        <v>53.0701754385965</v>
      </c>
      <c r="Q4510">
        <v>7.4356474483338E-2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Row],[Ticker]],[1]!Table2[[Symbol]:[Industry]],2,FALSE),"-")</f>
        <v>-</v>
      </c>
      <c r="D4511" t="s">
        <v>628</v>
      </c>
      <c r="E4511">
        <v>7.0440554999999998</v>
      </c>
      <c r="F4511">
        <v>28.97</v>
      </c>
      <c r="G4511">
        <v>-19.410264899660199</v>
      </c>
      <c r="H4511">
        <v>67.482066715960201</v>
      </c>
      <c r="I4511">
        <v>-22.437948547387698</v>
      </c>
      <c r="J4511">
        <v>3.2582372260288501</v>
      </c>
      <c r="K4511">
        <v>23.335233170751302</v>
      </c>
      <c r="L4511">
        <v>25.487091410316999</v>
      </c>
      <c r="M4511">
        <v>97.837605936787796</v>
      </c>
      <c r="N4511">
        <v>2.4917871602082098</v>
      </c>
      <c r="O4511">
        <v>51.087331722471497</v>
      </c>
      <c r="P4511">
        <v>92.747837658017303</v>
      </c>
      <c r="Q4511">
        <v>-0.115371810276735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Row],[Ticker]],[1]!Table2[[Symbol]:[Industry]],2,FALSE),"-")</f>
        <v>-</v>
      </c>
      <c r="D4512" t="s">
        <v>513</v>
      </c>
      <c r="E4512">
        <v>7.0349999999999904</v>
      </c>
      <c r="F4512">
        <v>31.5</v>
      </c>
      <c r="G4512">
        <v>102.281528651076</v>
      </c>
      <c r="H4512">
        <v>-8.1942923232306999</v>
      </c>
      <c r="I4512">
        <v>68.827227379442306</v>
      </c>
      <c r="J4512">
        <v>-2.20226514018883</v>
      </c>
      <c r="K4512">
        <v>30.0608421001998</v>
      </c>
      <c r="L4512">
        <v>25.7596996172053</v>
      </c>
      <c r="M4512">
        <v>59.069059695734197</v>
      </c>
      <c r="N4512">
        <v>0.44603285927738401</v>
      </c>
      <c r="O4512">
        <v>27.968253968253901</v>
      </c>
      <c r="P4512">
        <v>157.142857142857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Row],[Ticker]],[1]!Table2[[Symbol]:[Industry]],2,FALSE),"-")</f>
        <v>-</v>
      </c>
      <c r="D4513" t="s">
        <v>379</v>
      </c>
      <c r="E4513">
        <v>7.0305778999999999</v>
      </c>
      <c r="F4513">
        <v>15.83</v>
      </c>
      <c r="G4513">
        <v>24.451270858554501</v>
      </c>
      <c r="H4513">
        <v>-29.8387102019582</v>
      </c>
      <c r="I4513">
        <v>-31.354680826878099</v>
      </c>
      <c r="J4513">
        <v>-11.899926292499099</v>
      </c>
      <c r="K4513">
        <v>18.581337248816599</v>
      </c>
      <c r="L4513">
        <v>16.843481639163901</v>
      </c>
      <c r="M4513">
        <v>9.5098376209972901</v>
      </c>
      <c r="N4513">
        <v>0.125100166866214</v>
      </c>
      <c r="O4513">
        <v>75.110549589387205</v>
      </c>
      <c r="P4513">
        <v>72.628135223555006</v>
      </c>
      <c r="Q4513">
        <v>0.18806099248793101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Row],[Ticker]],[1]!Table2[[Symbol]:[Industry]],2,FALSE),"-")</f>
        <v>-</v>
      </c>
      <c r="D4514" t="s">
        <v>4462</v>
      </c>
      <c r="E4514">
        <v>7.02</v>
      </c>
      <c r="F4514">
        <v>5.85</v>
      </c>
      <c r="G4514">
        <v>29.6893660966497</v>
      </c>
      <c r="H4514">
        <v>-26.4389235090383</v>
      </c>
      <c r="I4514">
        <v>-20.186047833555399</v>
      </c>
      <c r="J4514">
        <v>-3.70728186259687</v>
      </c>
      <c r="K4514">
        <v>6.5259375612101502</v>
      </c>
      <c r="L4514">
        <v>6.1282295035252803</v>
      </c>
      <c r="M4514">
        <v>35.901871426597602</v>
      </c>
      <c r="N4514">
        <v>0.91915604053921496</v>
      </c>
      <c r="O4514">
        <v>37.094017094017097</v>
      </c>
      <c r="P4514">
        <v>62.499999999999901</v>
      </c>
      <c r="Q4514">
        <v>-4.6030283603589999E-3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Row],[Ticker]],[1]!Table2[[Symbol]:[Industry]],2,FALSE),"-")</f>
        <v>-</v>
      </c>
      <c r="E4515">
        <v>7.014673567</v>
      </c>
      <c r="F4515">
        <v>7.01</v>
      </c>
      <c r="G4515">
        <v>-18.464480057196401</v>
      </c>
      <c r="H4515">
        <v>3.9522278232894399</v>
      </c>
      <c r="I4515">
        <v>-23.212255080208099</v>
      </c>
      <c r="J4515">
        <v>-8.0052341010525296</v>
      </c>
      <c r="K4515">
        <v>6.7758965961614699</v>
      </c>
      <c r="L4515">
        <v>6.75269454159793</v>
      </c>
      <c r="M4515">
        <v>55.548791031131799</v>
      </c>
      <c r="N4515">
        <v>2.1476816771979101</v>
      </c>
      <c r="O4515">
        <v>21.255349500713201</v>
      </c>
      <c r="P4515">
        <v>28.153564899451499</v>
      </c>
      <c r="Q4515">
        <v>-2.2725477200966002E-2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Row],[Ticker]],[1]!Table2[[Symbol]:[Industry]],2,FALSE),"-")</f>
        <v>-</v>
      </c>
      <c r="D4516" t="s">
        <v>68</v>
      </c>
      <c r="E4516">
        <v>6.9974702119999996</v>
      </c>
      <c r="F4516">
        <v>1.03</v>
      </c>
      <c r="G4516">
        <v>34.6268660966497</v>
      </c>
      <c r="H4516">
        <v>-0.547772176710558</v>
      </c>
      <c r="I4516">
        <v>-17.676430687558</v>
      </c>
      <c r="J4516">
        <v>-2.20226514018883</v>
      </c>
      <c r="K4516">
        <v>1.0571228630020599</v>
      </c>
      <c r="L4516">
        <v>0.98934254164074897</v>
      </c>
      <c r="M4516">
        <v>44.585075276746302</v>
      </c>
      <c r="N4516">
        <v>0.797740260738108</v>
      </c>
      <c r="O4516">
        <v>19.417475728155299</v>
      </c>
      <c r="P4516">
        <v>74.576271186440707</v>
      </c>
      <c r="Q4516">
        <v>-7.6263015369256004E-2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Row],[Ticker]],[1]!Table2[[Symbol]:[Industry]],2,FALSE),"-")</f>
        <v>-</v>
      </c>
      <c r="D4517" t="s">
        <v>513</v>
      </c>
      <c r="E4517">
        <v>6.9895392000000003</v>
      </c>
      <c r="F4517">
        <v>22.13</v>
      </c>
      <c r="G4517">
        <v>-15.660633903350201</v>
      </c>
      <c r="H4517">
        <v>-7.2149962569781199</v>
      </c>
      <c r="I4517">
        <v>-7.73104355719948</v>
      </c>
      <c r="J4517">
        <v>-2.4726572086881702</v>
      </c>
      <c r="K4517">
        <v>23.154689147385699</v>
      </c>
      <c r="L4517">
        <v>21.178368845197699</v>
      </c>
      <c r="M4517">
        <v>33.353497346347197</v>
      </c>
      <c r="N4517">
        <v>0.61592261299934004</v>
      </c>
      <c r="O4517">
        <v>28.106642566651601</v>
      </c>
      <c r="P4517">
        <v>53.254847645429301</v>
      </c>
      <c r="Q4517">
        <v>5.7040892549012998E-2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Row],[Ticker]],[1]!Table2[[Symbol]:[Industry]],2,FALSE),"-")</f>
        <v>-</v>
      </c>
      <c r="D4518" t="s">
        <v>413</v>
      </c>
      <c r="E4518">
        <v>6.9420000000000002</v>
      </c>
      <c r="F4518">
        <v>21.36</v>
      </c>
      <c r="G4518">
        <v>299.18737406477698</v>
      </c>
      <c r="H4518">
        <v>-0.89121109073771398</v>
      </c>
      <c r="I4518">
        <v>120.655411795435</v>
      </c>
      <c r="J4518">
        <v>-10.2613368701466</v>
      </c>
      <c r="K4518">
        <v>20.240261334840199</v>
      </c>
      <c r="L4518">
        <v>13.8953212238945</v>
      </c>
      <c r="M4518">
        <v>24.406362674927099</v>
      </c>
      <c r="N4518">
        <v>0.43705679157650001</v>
      </c>
      <c r="O4518">
        <v>39.840823970037398</v>
      </c>
      <c r="P4518">
        <v>388.78718535469102</v>
      </c>
      <c r="Q4518">
        <v>0.10609052898634901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Row],[Ticker]],[1]!Table2[[Symbol]:[Industry]],2,FALSE),"-")</f>
        <v>-</v>
      </c>
      <c r="D4519" t="s">
        <v>1397</v>
      </c>
      <c r="E4519">
        <v>6.9098689999999996</v>
      </c>
      <c r="F4519">
        <v>13.7</v>
      </c>
      <c r="G4519">
        <v>-1.76517935789571</v>
      </c>
      <c r="H4519">
        <v>0.28508455763316098</v>
      </c>
      <c r="I4519">
        <v>-23.2074460216906</v>
      </c>
      <c r="J4519">
        <v>-10.546548977245299</v>
      </c>
      <c r="K4519">
        <v>14.0654788640446</v>
      </c>
      <c r="L4519">
        <v>12.789812746862401</v>
      </c>
      <c r="M4519">
        <v>34.382339127193497</v>
      </c>
      <c r="N4519">
        <v>1.01809973405108</v>
      </c>
      <c r="O4519">
        <v>30.2919708029197</v>
      </c>
      <c r="P4519">
        <v>56.571428571428498</v>
      </c>
      <c r="Q4519">
        <v>4.440763828739E-2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Row],[Ticker]],[1]!Table2[[Symbol]:[Industry]],2,FALSE),"-")</f>
        <v>-</v>
      </c>
      <c r="D4520" t="s">
        <v>513</v>
      </c>
      <c r="E4520">
        <v>6.9097049999999998</v>
      </c>
      <c r="F4520">
        <v>25.38</v>
      </c>
      <c r="G4520">
        <v>-57.0523853297953</v>
      </c>
      <c r="H4520">
        <v>44.458283858757198</v>
      </c>
      <c r="I4520">
        <v>-45.587993434757799</v>
      </c>
      <c r="J4520">
        <v>5.9211058415661597</v>
      </c>
      <c r="K4520">
        <v>17.695735376526901</v>
      </c>
      <c r="L4520">
        <v>21.203507265134501</v>
      </c>
      <c r="M4520">
        <v>100</v>
      </c>
      <c r="N4520">
        <v>1.0729208174417899</v>
      </c>
      <c r="O4520">
        <v>44.387133748835801</v>
      </c>
      <c r="P4520">
        <v>718.70967741935397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Row],[Ticker]],[1]!Table2[[Symbol]:[Industry]],2,FALSE),"-")</f>
        <v>-</v>
      </c>
      <c r="D4521" t="s">
        <v>60</v>
      </c>
      <c r="E4521">
        <v>6.9000482999999999</v>
      </c>
      <c r="F4521">
        <v>23</v>
      </c>
      <c r="G4521">
        <v>-21.7651793578957</v>
      </c>
      <c r="H4521">
        <v>-3.4323875613259398</v>
      </c>
      <c r="I4521">
        <v>-4.8510244090779198</v>
      </c>
      <c r="J4521">
        <v>-2.20226514018883</v>
      </c>
      <c r="K4521">
        <v>22.996470111802498</v>
      </c>
      <c r="L4521">
        <v>22.475780329372999</v>
      </c>
      <c r="M4521">
        <v>10.6643431554632</v>
      </c>
      <c r="N4521">
        <v>0</v>
      </c>
      <c r="O4521">
        <v>5.4347826086956497</v>
      </c>
      <c r="P4521">
        <v>12.1951219512195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Row],[Ticker]],[1]!Table2[[Symbol]:[Industry]],2,FALSE),"-")</f>
        <v>-</v>
      </c>
      <c r="E4522">
        <v>6.869097</v>
      </c>
      <c r="F4522">
        <v>2.82</v>
      </c>
      <c r="G4522">
        <v>8.6175957617215193</v>
      </c>
      <c r="H4522">
        <v>13.5030963096417</v>
      </c>
      <c r="I4522">
        <v>-62.8167217131097</v>
      </c>
      <c r="J4522">
        <v>-6.1757750739636696</v>
      </c>
      <c r="K4522">
        <v>2.7218456462757699</v>
      </c>
      <c r="L4522">
        <v>2.6817778699703498</v>
      </c>
      <c r="M4522">
        <v>44.335225627241499</v>
      </c>
      <c r="N4522">
        <v>0.68884723523898705</v>
      </c>
      <c r="O4522">
        <v>130.141843971631</v>
      </c>
      <c r="P4522">
        <v>81.935483870967701</v>
      </c>
      <c r="Q4522">
        <v>8.0875647198270006E-2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Row],[Ticker]],[1]!Table2[[Symbol]:[Industry]],2,FALSE),"-")</f>
        <v>-</v>
      </c>
      <c r="E4523">
        <v>6.8458474999999996</v>
      </c>
      <c r="F4523">
        <v>12.79</v>
      </c>
      <c r="G4523">
        <v>-65.289641536938007</v>
      </c>
      <c r="H4523">
        <v>-6.14936869340141</v>
      </c>
      <c r="I4523">
        <v>-50.928201028802498</v>
      </c>
      <c r="J4523">
        <v>-1.1042259245025501</v>
      </c>
      <c r="K4523">
        <v>13.1590733236778</v>
      </c>
      <c r="L4523">
        <v>16.110735452560899</v>
      </c>
      <c r="M4523">
        <v>46.132472701674899</v>
      </c>
      <c r="N4523">
        <v>0.70802080768911402</v>
      </c>
      <c r="O4523">
        <v>167.005473025801</v>
      </c>
      <c r="P4523">
        <v>15.7466063348416</v>
      </c>
      <c r="Q4523">
        <v>7.0961893553443997E-2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Row],[Ticker]],[1]!Table2[[Symbol]:[Industry]],2,FALSE),"-")</f>
        <v>-</v>
      </c>
      <c r="D4524" t="s">
        <v>225</v>
      </c>
      <c r="E4524">
        <v>6.8444632519999997</v>
      </c>
      <c r="F4524">
        <v>4.84</v>
      </c>
      <c r="G4524">
        <v>135.31098771827101</v>
      </c>
      <c r="H4524">
        <v>-12.7901857264635</v>
      </c>
      <c r="I4524">
        <v>7.0681156743068998</v>
      </c>
      <c r="J4524">
        <v>-7.0192208241965401</v>
      </c>
      <c r="K4524">
        <v>4.9076997618976703</v>
      </c>
      <c r="L4524">
        <v>3.9181801015376299</v>
      </c>
      <c r="M4524">
        <v>35.407050932359702</v>
      </c>
      <c r="N4524">
        <v>0.63180951664515095</v>
      </c>
      <c r="O4524">
        <v>46.4876033057851</v>
      </c>
      <c r="P4524">
        <v>193.333333333333</v>
      </c>
      <c r="Q4524">
        <v>0.119102562050454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Row],[Ticker]],[1]!Table2[[Symbol]:[Industry]],2,FALSE),"-")</f>
        <v>-</v>
      </c>
      <c r="D4525" t="s">
        <v>413</v>
      </c>
      <c r="E4525">
        <v>6.8404559999999996</v>
      </c>
      <c r="F4525">
        <v>22.8</v>
      </c>
      <c r="G4525">
        <v>173.295147962615</v>
      </c>
      <c r="H4525">
        <v>64.354727284612395</v>
      </c>
      <c r="I4525">
        <v>-28.7109945583694</v>
      </c>
      <c r="J4525">
        <v>0.76292609315882698</v>
      </c>
      <c r="K4525">
        <v>17.601198110812501</v>
      </c>
      <c r="L4525">
        <v>16.564535462551799</v>
      </c>
      <c r="M4525">
        <v>61.831114812755096</v>
      </c>
      <c r="N4525">
        <v>3.0295570535738601</v>
      </c>
      <c r="O4525">
        <v>17.543859649122801</v>
      </c>
      <c r="P4525">
        <v>199.60578186596501</v>
      </c>
      <c r="Q4525">
        <v>8.4423918636654993E-2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Row],[Ticker]],[1]!Table2[[Symbol]:[Industry]],2,FALSE),"-")</f>
        <v>-</v>
      </c>
      <c r="D4526">
        <v>0</v>
      </c>
      <c r="E4526">
        <v>6.8351499999999996</v>
      </c>
      <c r="F4526">
        <v>6.98</v>
      </c>
      <c r="G4526">
        <v>59.822699429983103</v>
      </c>
      <c r="H4526">
        <v>34.491764135280803</v>
      </c>
      <c r="I4526">
        <v>-7.2961649667102604</v>
      </c>
      <c r="J4526">
        <v>-7.1541220865437101</v>
      </c>
      <c r="K4526">
        <v>6.1300569867584596</v>
      </c>
      <c r="L4526">
        <v>6.0809189303889202</v>
      </c>
      <c r="M4526">
        <v>33.054303584157999</v>
      </c>
      <c r="N4526">
        <v>0.98053799602230995</v>
      </c>
      <c r="O4526">
        <v>18.3381088825214</v>
      </c>
      <c r="P4526">
        <v>94.972067039106093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Row],[Ticker]],[1]!Table2[[Symbol]:[Industry]],2,FALSE),"-")</f>
        <v>-</v>
      </c>
      <c r="D4527" t="s">
        <v>276</v>
      </c>
      <c r="E4527">
        <v>6.7848147479999996</v>
      </c>
      <c r="F4527">
        <v>9.06</v>
      </c>
      <c r="G4527">
        <v>176.699399541465</v>
      </c>
      <c r="H4527">
        <v>-19.087036517682598</v>
      </c>
      <c r="I4527">
        <v>-44.776636439867197</v>
      </c>
      <c r="J4527">
        <v>2.2630697599286802</v>
      </c>
      <c r="K4527">
        <v>9.0817556199802105</v>
      </c>
      <c r="L4527">
        <v>8.1274774281448803</v>
      </c>
      <c r="M4527">
        <v>55.430324593546104</v>
      </c>
      <c r="N4527">
        <v>0.500590047244169</v>
      </c>
      <c r="O4527">
        <v>63.465783664459103</v>
      </c>
      <c r="P4527">
        <v>235.555555555555</v>
      </c>
      <c r="Q4527">
        <v>8.5355319835340004E-2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Row],[Ticker]],[1]!Table2[[Symbol]:[Industry]],2,FALSE),"-")</f>
        <v>-</v>
      </c>
      <c r="E4528">
        <v>6.7688499999999996</v>
      </c>
      <c r="F4528">
        <v>3.97</v>
      </c>
      <c r="G4528">
        <v>-12.882062474778801</v>
      </c>
      <c r="H4528">
        <v>-22.101915458321599</v>
      </c>
      <c r="I4528">
        <v>-50.9170954704705</v>
      </c>
      <c r="J4528">
        <v>-11.7488045196637</v>
      </c>
      <c r="K4528">
        <v>4.5196974276314101</v>
      </c>
      <c r="L4528">
        <v>4.8371819770334303</v>
      </c>
      <c r="M4528">
        <v>41.624205754151198</v>
      </c>
      <c r="N4528">
        <v>1.95565410199556</v>
      </c>
      <c r="O4528">
        <v>91.435768261964697</v>
      </c>
      <c r="P4528">
        <v>28.064516129032199</v>
      </c>
      <c r="Q4528">
        <v>-5.7202292272479E-2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Row],[Ticker]],[1]!Table2[[Symbol]:[Industry]],2,FALSE),"-")</f>
        <v>-</v>
      </c>
      <c r="D4529" t="s">
        <v>732</v>
      </c>
      <c r="E4529">
        <v>6.7584707650000002</v>
      </c>
      <c r="F4529">
        <v>37.049999999999997</v>
      </c>
      <c r="G4529">
        <v>39.484711816580102</v>
      </c>
      <c r="H4529">
        <v>-0.61430720418309404</v>
      </c>
      <c r="I4529">
        <v>12.5609106739431</v>
      </c>
      <c r="J4529">
        <v>2.4555025394476302</v>
      </c>
      <c r="K4529">
        <v>35.334249563068603</v>
      </c>
      <c r="L4529">
        <v>30.793144343641998</v>
      </c>
      <c r="M4529">
        <v>51.4778037811056</v>
      </c>
      <c r="N4529">
        <v>1.42167614497851</v>
      </c>
      <c r="O4529">
        <v>1.9433198380566801</v>
      </c>
      <c r="P4529">
        <v>72.334622611581494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Row],[Ticker]],[1]!Table2[[Symbol]:[Industry]],2,FALSE),"-")</f>
        <v>-</v>
      </c>
      <c r="E4530">
        <v>6.7184999999999997</v>
      </c>
      <c r="F4530">
        <v>44.79</v>
      </c>
      <c r="G4530">
        <v>44.252960917670201</v>
      </c>
      <c r="H4530">
        <v>12.177368536235001</v>
      </c>
      <c r="I4530">
        <v>-23.3633988710578</v>
      </c>
      <c r="J4530">
        <v>7.8880574404563104</v>
      </c>
      <c r="K4530">
        <v>39.032439229660099</v>
      </c>
      <c r="L4530">
        <v>37.350502988117299</v>
      </c>
      <c r="M4530">
        <v>76.136835685789293</v>
      </c>
      <c r="N4530">
        <v>1.62277363238995</v>
      </c>
      <c r="O4530">
        <v>13.864701942397801</v>
      </c>
      <c r="P4530">
        <v>115.336538461538</v>
      </c>
      <c r="Q4530">
        <v>2.8874854725308E-2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Row],[Ticker]],[1]!Table2[[Symbol]:[Industry]],2,FALSE),"-")</f>
        <v>-</v>
      </c>
      <c r="D4531" t="s">
        <v>290</v>
      </c>
      <c r="E4531">
        <v>6.7030820000000002</v>
      </c>
      <c r="F4531">
        <v>6.7</v>
      </c>
      <c r="G4531">
        <v>-33.125654765659</v>
      </c>
      <c r="H4531">
        <v>-7.3511103479732496</v>
      </c>
      <c r="I4531">
        <v>-31.6164283437164</v>
      </c>
      <c r="J4531">
        <v>-11.517333633339501</v>
      </c>
      <c r="K4531">
        <v>6.8728266947219598</v>
      </c>
      <c r="M4531">
        <v>45.386353211622101</v>
      </c>
      <c r="N4531">
        <v>0.93873937657457096</v>
      </c>
      <c r="O4531">
        <v>121.19402985074601</v>
      </c>
      <c r="P4531">
        <v>10.1973684210526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Row],[Ticker]],[1]!Table2[[Symbol]:[Industry]],2,FALSE),"-")</f>
        <v>-</v>
      </c>
      <c r="D4532" t="s">
        <v>170</v>
      </c>
      <c r="E4532">
        <v>6.7003608000000003</v>
      </c>
      <c r="F4532">
        <v>22.89</v>
      </c>
      <c r="G4532">
        <v>-26.310633903350201</v>
      </c>
      <c r="H4532">
        <v>-3.4323875613259398</v>
      </c>
      <c r="I4532">
        <v>-14.8462420083127</v>
      </c>
      <c r="J4532">
        <v>-2.20226514018883</v>
      </c>
      <c r="K4532">
        <v>22.89</v>
      </c>
      <c r="M4532">
        <v>50</v>
      </c>
      <c r="O4532">
        <v>0</v>
      </c>
      <c r="P4532">
        <v>0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Row],[Ticker]],[1]!Table2[[Symbol]:[Industry]],2,FALSE),"-")</f>
        <v>-</v>
      </c>
      <c r="D4533" t="s">
        <v>133</v>
      </c>
      <c r="E4533">
        <v>6.7001340000000003</v>
      </c>
      <c r="F4533">
        <v>0.87</v>
      </c>
      <c r="G4533">
        <v>-4.2053707454555198</v>
      </c>
      <c r="H4533">
        <v>56.567612438673997</v>
      </c>
      <c r="I4533">
        <v>-33.537830793359397</v>
      </c>
      <c r="J4533">
        <v>16.716653778729999</v>
      </c>
      <c r="K4533">
        <v>0.67196576815193998</v>
      </c>
      <c r="L4533">
        <v>0.75268217039040897</v>
      </c>
      <c r="M4533">
        <v>55.5895390345283</v>
      </c>
      <c r="N4533">
        <v>0.44181804166184102</v>
      </c>
      <c r="O4533">
        <v>56.321839080459696</v>
      </c>
      <c r="P4533">
        <v>85.106382978723403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Row],[Ticker]],[1]!Table2[[Symbol]:[Industry]],2,FALSE),"-")</f>
        <v>-</v>
      </c>
      <c r="D4534" t="s">
        <v>916</v>
      </c>
      <c r="E4534">
        <v>6.6890495999999997</v>
      </c>
      <c r="F4534">
        <v>5.0199999999999996</v>
      </c>
      <c r="G4534">
        <v>-65.462149054865407</v>
      </c>
      <c r="H4534">
        <v>5.0274822868302298</v>
      </c>
      <c r="I4534">
        <v>-42.6160261809746</v>
      </c>
      <c r="J4534">
        <v>-11.1275839015731</v>
      </c>
      <c r="K4534">
        <v>4.8759259573547</v>
      </c>
      <c r="L4534">
        <v>5.6421908130362901</v>
      </c>
      <c r="M4534">
        <v>47.423388231699803</v>
      </c>
      <c r="N4534">
        <v>1.1397881208095599</v>
      </c>
      <c r="O4534">
        <v>81.274900398406302</v>
      </c>
      <c r="P4534">
        <v>26.448362720403001</v>
      </c>
      <c r="Q4534">
        <v>1.1574819690197E-2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Row],[Ticker]],[1]!Table2[[Symbol]:[Industry]],2,FALSE),"-")</f>
        <v>-</v>
      </c>
      <c r="D4535" t="s">
        <v>68</v>
      </c>
      <c r="E4535">
        <v>6.6859526000000002</v>
      </c>
      <c r="F4535">
        <v>14.93</v>
      </c>
      <c r="G4535">
        <v>271.822699429983</v>
      </c>
      <c r="H4535">
        <v>38.5656725744645</v>
      </c>
      <c r="I4535">
        <v>316.65664816509701</v>
      </c>
      <c r="J4535">
        <v>3.80787244127387</v>
      </c>
      <c r="K4535">
        <v>10.697880031368801</v>
      </c>
      <c r="L4535">
        <v>6.8956359744355096</v>
      </c>
      <c r="M4535">
        <v>99.999999835189598</v>
      </c>
      <c r="N4535">
        <v>0.95353718069827698</v>
      </c>
      <c r="O4535">
        <v>0</v>
      </c>
      <c r="P4535">
        <v>331.50289017340998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Row],[Ticker]],[1]!Table2[[Symbol]:[Industry]],2,FALSE),"-")</f>
        <v>-</v>
      </c>
      <c r="D4536" t="s">
        <v>628</v>
      </c>
      <c r="E4536">
        <v>6.6757600000000004</v>
      </c>
      <c r="F4536">
        <v>73.36</v>
      </c>
      <c r="G4536">
        <v>-15.1759573391933</v>
      </c>
      <c r="H4536">
        <v>0.15545528522705801</v>
      </c>
      <c r="I4536">
        <v>-28.275555201609802</v>
      </c>
      <c r="J4536">
        <v>-6.4768232988406904</v>
      </c>
      <c r="K4536">
        <v>69.8602495670129</v>
      </c>
      <c r="L4536">
        <v>72.602991355543907</v>
      </c>
      <c r="M4536">
        <v>57.578653001322799</v>
      </c>
      <c r="N4536">
        <v>0.55851185984711704</v>
      </c>
      <c r="O4536">
        <v>31.406761177753499</v>
      </c>
      <c r="P4536">
        <v>32.658227848101198</v>
      </c>
      <c r="Q4536">
        <v>0.14238302773385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Row],[Ticker]],[1]!Table2[[Symbol]:[Industry]],2,FALSE),"-")</f>
        <v>-</v>
      </c>
      <c r="E4537">
        <v>6.6731499999999997</v>
      </c>
      <c r="F4537">
        <v>11.03</v>
      </c>
      <c r="G4537">
        <v>0.90966598130948295</v>
      </c>
      <c r="H4537">
        <v>7.1991913860424699</v>
      </c>
      <c r="I4537">
        <v>-33.383908182611101</v>
      </c>
      <c r="J4537">
        <v>-0.75438869231238403</v>
      </c>
      <c r="K4537">
        <v>10.3074425022452</v>
      </c>
      <c r="L4537">
        <v>10.691456425964599</v>
      </c>
      <c r="M4537">
        <v>60.671599681929798</v>
      </c>
      <c r="N4537">
        <v>1.60026737967914</v>
      </c>
      <c r="O4537">
        <v>41.976427923844</v>
      </c>
      <c r="P4537">
        <v>60.3197674418604</v>
      </c>
      <c r="Q4537">
        <v>-0.12007208195328201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Row],[Ticker]],[1]!Table2[[Symbol]:[Industry]],2,FALSE),"-")</f>
        <v>-</v>
      </c>
      <c r="D4538" t="s">
        <v>133</v>
      </c>
      <c r="E4538">
        <v>6.6569624159999998</v>
      </c>
      <c r="F4538">
        <v>16.079999999999998</v>
      </c>
      <c r="G4538">
        <v>-20.451516062665601</v>
      </c>
      <c r="H4538">
        <v>3.3612632323248399</v>
      </c>
      <c r="I4538">
        <v>-40.608014861498297</v>
      </c>
      <c r="J4538">
        <v>8.8208371700421804</v>
      </c>
      <c r="K4538">
        <v>15.1767910123116</v>
      </c>
      <c r="L4538">
        <v>15.576127023972701</v>
      </c>
      <c r="M4538">
        <v>53.313026263279497</v>
      </c>
      <c r="N4538">
        <v>1.20533732905942</v>
      </c>
      <c r="O4538">
        <v>48.880597014925399</v>
      </c>
      <c r="P4538">
        <v>94.202898550724598</v>
      </c>
      <c r="Q4538">
        <v>4.7945506117274002E-2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Row],[Ticker]],[1]!Table2[[Symbol]:[Industry]],2,FALSE),"-")</f>
        <v>-</v>
      </c>
      <c r="D4539" t="s">
        <v>130</v>
      </c>
      <c r="E4539">
        <v>6.6545639999999997</v>
      </c>
      <c r="F4539">
        <v>12.6</v>
      </c>
      <c r="G4539">
        <v>58.983483743708497</v>
      </c>
      <c r="H4539">
        <v>10.0238336368307</v>
      </c>
      <c r="I4539">
        <v>-15.6336435831158</v>
      </c>
      <c r="J4539">
        <v>6.7357879571562904</v>
      </c>
      <c r="K4539">
        <v>11.208497643730899</v>
      </c>
      <c r="L4539">
        <v>10.4712230253618</v>
      </c>
      <c r="M4539">
        <v>76.821052204385396</v>
      </c>
      <c r="N4539">
        <v>0.45987306879654199</v>
      </c>
      <c r="O4539">
        <v>17.063492063491999</v>
      </c>
      <c r="P4539">
        <v>94.7449768160741</v>
      </c>
      <c r="Q4539">
        <v>2.7921946486604999E-2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Row],[Ticker]],[1]!Table2[[Symbol]:[Industry]],2,FALSE),"-")</f>
        <v>-</v>
      </c>
      <c r="D4540" t="s">
        <v>978</v>
      </c>
      <c r="E4540">
        <v>6.6419594000000002</v>
      </c>
      <c r="F4540">
        <v>5.14</v>
      </c>
      <c r="G4540">
        <v>-10.805015925822101</v>
      </c>
      <c r="H4540">
        <v>-3.4323875613259398</v>
      </c>
      <c r="I4540">
        <v>-9.9482828246392803</v>
      </c>
      <c r="J4540">
        <v>-2.20226514018883</v>
      </c>
      <c r="K4540">
        <v>5.1001331434274197</v>
      </c>
      <c r="L4540">
        <v>4.82117764785876</v>
      </c>
      <c r="M4540">
        <v>100</v>
      </c>
      <c r="N4540">
        <v>0</v>
      </c>
      <c r="O4540">
        <v>0</v>
      </c>
      <c r="P4540">
        <v>15.505617977528001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Row],[Ticker]],[1]!Table2[[Symbol]:[Industry]],2,FALSE),"-")</f>
        <v>-</v>
      </c>
      <c r="D4541" t="s">
        <v>133</v>
      </c>
      <c r="E4541">
        <v>6.6375000000000002</v>
      </c>
      <c r="F4541">
        <v>8.85</v>
      </c>
      <c r="G4541">
        <v>-76.813989608048203</v>
      </c>
      <c r="H4541">
        <v>26.3841262001419</v>
      </c>
      <c r="I4541">
        <v>-46.135061884089097</v>
      </c>
      <c r="J4541">
        <v>15.714401526477801</v>
      </c>
      <c r="K4541">
        <v>7.9607250760659598</v>
      </c>
      <c r="L4541">
        <v>11.3033127239267</v>
      </c>
      <c r="M4541">
        <v>77.4904500881469</v>
      </c>
      <c r="N4541">
        <v>1.24393253805018</v>
      </c>
      <c r="O4541">
        <v>156.94915254237199</v>
      </c>
      <c r="P4541">
        <v>40.031645569620203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Row],[Ticker]],[1]!Table2[[Symbol]:[Industry]],2,FALSE),"-")</f>
        <v>-</v>
      </c>
      <c r="D4542" t="s">
        <v>54</v>
      </c>
      <c r="E4542">
        <v>6.6065699999999996</v>
      </c>
      <c r="F4542">
        <v>6</v>
      </c>
      <c r="G4542">
        <v>11.620400579408299</v>
      </c>
      <c r="H4542">
        <v>-18.681654423495999</v>
      </c>
      <c r="I4542">
        <v>-21.0962420083127</v>
      </c>
      <c r="J4542">
        <v>-0.79875636825900997</v>
      </c>
      <c r="K4542">
        <v>5.9317416586457403</v>
      </c>
      <c r="L4542">
        <v>5.5587386817355098</v>
      </c>
      <c r="M4542">
        <v>56.4620736691855</v>
      </c>
      <c r="N4542">
        <v>0.31304058822563902</v>
      </c>
      <c r="O4542">
        <v>33.3333333333333</v>
      </c>
      <c r="P4542">
        <v>60</v>
      </c>
      <c r="Q4542">
        <v>7.0461573005503E-2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Row],[Ticker]],[1]!Table2[[Symbol]:[Industry]],2,FALSE),"-")</f>
        <v>-</v>
      </c>
      <c r="D4543" t="s">
        <v>400</v>
      </c>
      <c r="E4543">
        <v>6.5973600000000001</v>
      </c>
      <c r="F4543">
        <v>16.66</v>
      </c>
      <c r="G4543">
        <v>115.489075820887</v>
      </c>
      <c r="H4543">
        <v>5.1230121581691499</v>
      </c>
      <c r="I4543">
        <v>-18.656865564894701</v>
      </c>
      <c r="J4543">
        <v>-6.6467095846332702</v>
      </c>
      <c r="K4543">
        <v>15.8063945292431</v>
      </c>
      <c r="L4543">
        <v>15.031951634139601</v>
      </c>
      <c r="M4543">
        <v>56.233425619534799</v>
      </c>
      <c r="N4543">
        <v>1.59878217405435</v>
      </c>
      <c r="O4543">
        <v>33.673469387755098</v>
      </c>
      <c r="P4543">
        <v>155.913978494623</v>
      </c>
      <c r="Q4543">
        <v>6.2201736735318001E-2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Row],[Ticker]],[1]!Table2[[Symbol]:[Industry]],2,FALSE),"-")</f>
        <v>-</v>
      </c>
      <c r="D4544" t="s">
        <v>628</v>
      </c>
      <c r="E4544">
        <v>6.5861270999999997</v>
      </c>
      <c r="F4544">
        <v>31.5</v>
      </c>
      <c r="G4544">
        <v>-26.941548729848598</v>
      </c>
      <c r="H4544">
        <v>-8.44102313990971</v>
      </c>
      <c r="I4544">
        <v>-33.952559419714802</v>
      </c>
      <c r="J4544">
        <v>-20.255406436439099</v>
      </c>
      <c r="K4544">
        <v>35.899339119248602</v>
      </c>
      <c r="L4544">
        <v>31.596805845277</v>
      </c>
      <c r="M4544">
        <v>21.8469106655572</v>
      </c>
      <c r="N4544">
        <v>6.7006351643749504E-2</v>
      </c>
      <c r="O4544">
        <v>42.539682539682502</v>
      </c>
      <c r="P4544">
        <v>41.2556053811659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Row],[Ticker]],[1]!Table2[[Symbol]:[Industry]],2,FALSE),"-")</f>
        <v>-</v>
      </c>
      <c r="D4545" t="s">
        <v>68</v>
      </c>
      <c r="E4545">
        <v>6.5810110799999997</v>
      </c>
      <c r="F4545">
        <v>6.51</v>
      </c>
      <c r="G4545">
        <v>12.7919301992138</v>
      </c>
      <c r="H4545">
        <v>-11.0712764502148</v>
      </c>
      <c r="I4545">
        <v>-25.668159816531901</v>
      </c>
      <c r="J4545">
        <v>-8.4081889765781099</v>
      </c>
      <c r="K4545">
        <v>6.8444074482317196</v>
      </c>
      <c r="L4545">
        <v>6.6661809674205603</v>
      </c>
      <c r="M4545">
        <v>41.2898760865287</v>
      </c>
      <c r="N4545">
        <v>0.48206576647913801</v>
      </c>
      <c r="O4545">
        <v>67.434715821812603</v>
      </c>
      <c r="P4545">
        <v>71.767810026385206</v>
      </c>
      <c r="Q4545">
        <v>-4.7157782864620003E-3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Row],[Ticker]],[1]!Table2[[Symbol]:[Industry]],2,FALSE),"-")</f>
        <v>-</v>
      </c>
      <c r="D4546" t="s">
        <v>258</v>
      </c>
      <c r="E4546">
        <v>6.5650002000000001</v>
      </c>
      <c r="F4546">
        <v>6</v>
      </c>
      <c r="G4546">
        <v>5.1555703339545202E-3</v>
      </c>
      <c r="H4546">
        <v>-4.4224865712269299</v>
      </c>
      <c r="I4546">
        <v>-7.7033848654555799</v>
      </c>
      <c r="J4546">
        <v>7.6878447499210498</v>
      </c>
      <c r="K4546">
        <v>4.90452552137699</v>
      </c>
      <c r="L4546">
        <v>4.9655112171514499</v>
      </c>
      <c r="M4546">
        <v>67.800604382107494</v>
      </c>
      <c r="N4546">
        <v>0.67926679900325204</v>
      </c>
      <c r="O4546">
        <v>15</v>
      </c>
      <c r="P4546">
        <v>62.162162162162097</v>
      </c>
      <c r="Q4546">
        <v>3.8230889129677002E-2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Row],[Ticker]],[1]!Table2[[Symbol]:[Industry]],2,FALSE),"-")</f>
        <v>-</v>
      </c>
      <c r="E4547">
        <v>6.5635500000000002</v>
      </c>
      <c r="F4547">
        <v>9.8699999999999992</v>
      </c>
      <c r="G4547">
        <v>14.287656694940299</v>
      </c>
      <c r="H4547">
        <v>-0.84171398619641202</v>
      </c>
      <c r="I4547">
        <v>1.2714050505107799</v>
      </c>
      <c r="J4547">
        <v>-6.9183382874458097</v>
      </c>
      <c r="K4547">
        <v>9.0758338325007699</v>
      </c>
      <c r="L4547">
        <v>8.0830632621878706</v>
      </c>
      <c r="M4547">
        <v>53.798205178953701</v>
      </c>
      <c r="N4547">
        <v>0.43547111416781198</v>
      </c>
      <c r="O4547">
        <v>6.7882472137791297</v>
      </c>
      <c r="P4547">
        <v>65.326633165829094</v>
      </c>
      <c r="Q4547">
        <v>-7.731644247681E-3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Row],[Ticker]],[1]!Table2[[Symbol]:[Industry]],2,FALSE),"-")</f>
        <v>-</v>
      </c>
      <c r="D4548" t="s">
        <v>1448</v>
      </c>
      <c r="E4548">
        <v>6.5307142000000002</v>
      </c>
      <c r="F4548">
        <v>11.78</v>
      </c>
      <c r="G4548">
        <v>80.356032763316307</v>
      </c>
      <c r="H4548">
        <v>6.4513333689066004</v>
      </c>
      <c r="I4548">
        <v>66.384527222456398</v>
      </c>
      <c r="J4548">
        <v>-3.76476514018883</v>
      </c>
      <c r="K4548">
        <v>9.8652998309908</v>
      </c>
      <c r="L4548">
        <v>8.2453971330293196</v>
      </c>
      <c r="M4548">
        <v>67.567276654369294</v>
      </c>
      <c r="N4548">
        <v>0.93689417511228201</v>
      </c>
      <c r="O4548">
        <v>2.7164685908319202</v>
      </c>
      <c r="P4548">
        <v>135.129740518962</v>
      </c>
      <c r="Q4548">
        <v>9.2958374291312998E-2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Row],[Ticker]],[1]!Table2[[Symbol]:[Industry]],2,FALSE),"-")</f>
        <v>-</v>
      </c>
      <c r="D4549" t="s">
        <v>513</v>
      </c>
      <c r="E4549">
        <v>6.468</v>
      </c>
      <c r="F4549">
        <v>21.56</v>
      </c>
      <c r="G4549">
        <v>130.96860237349901</v>
      </c>
      <c r="H4549">
        <v>0.83301528227594202</v>
      </c>
      <c r="I4549">
        <v>-28.329388075728399</v>
      </c>
      <c r="J4549">
        <v>2.5596396217159199</v>
      </c>
      <c r="K4549">
        <v>21.020442486674501</v>
      </c>
      <c r="L4549">
        <v>19.9741502536233</v>
      </c>
      <c r="M4549">
        <v>52.019324127408403</v>
      </c>
      <c r="N4549">
        <v>0.62550897750897705</v>
      </c>
      <c r="O4549">
        <v>41.465677179962903</v>
      </c>
      <c r="P4549">
        <v>157.27923627684899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Row],[Ticker]],[1]!Table2[[Symbol]:[Industry]],2,FALSE),"-")</f>
        <v>-</v>
      </c>
      <c r="D4550" t="s">
        <v>628</v>
      </c>
      <c r="E4550">
        <v>6.4526538799999997</v>
      </c>
      <c r="F4550">
        <v>18.440000000000001</v>
      </c>
      <c r="G4550">
        <v>91.656269169935698</v>
      </c>
      <c r="H4550">
        <v>28.128144279121901</v>
      </c>
      <c r="I4550">
        <v>42.760595598524802</v>
      </c>
      <c r="J4550">
        <v>13.5612816578407</v>
      </c>
      <c r="K4550">
        <v>16.138337220367699</v>
      </c>
      <c r="L4550">
        <v>15.920759731599899</v>
      </c>
      <c r="M4550">
        <v>78.543744873765704</v>
      </c>
      <c r="N4550">
        <v>1.4879723262482201</v>
      </c>
      <c r="O4550">
        <v>76.030368763557405</v>
      </c>
      <c r="P4550">
        <v>134.010152284263</v>
      </c>
      <c r="Q4550">
        <v>0.15102330420492299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Row],[Ticker]],[1]!Table2[[Symbol]:[Industry]],2,FALSE),"-")</f>
        <v>-</v>
      </c>
      <c r="E4551">
        <v>6.4157999999999999</v>
      </c>
      <c r="F4551">
        <v>12.58</v>
      </c>
      <c r="G4551">
        <v>-26.310633903350201</v>
      </c>
      <c r="H4551">
        <v>-3.4323875613259398</v>
      </c>
      <c r="I4551">
        <v>-14.8462420083127</v>
      </c>
      <c r="J4551">
        <v>-2.20226514018883</v>
      </c>
      <c r="K4551">
        <v>12.58</v>
      </c>
      <c r="L4551">
        <v>12.579999999999901</v>
      </c>
      <c r="M4551">
        <v>50</v>
      </c>
      <c r="O4551">
        <v>0</v>
      </c>
      <c r="P4551">
        <v>0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Row],[Ticker]],[1]!Table2[[Symbol]:[Industry]],2,FALSE),"-")</f>
        <v>-</v>
      </c>
      <c r="D4552" t="s">
        <v>1397</v>
      </c>
      <c r="E4552">
        <v>6.3897120000000003</v>
      </c>
      <c r="F4552">
        <v>12.6</v>
      </c>
      <c r="G4552">
        <v>9.6116961937371208</v>
      </c>
      <c r="H4552">
        <v>15.7484316194932</v>
      </c>
      <c r="I4552">
        <v>-3.3418172295516801</v>
      </c>
      <c r="J4552">
        <v>18.914486128846601</v>
      </c>
      <c r="K4552">
        <v>10.681434296154301</v>
      </c>
      <c r="L4552">
        <v>10.528176261516</v>
      </c>
      <c r="M4552">
        <v>61.991684309216801</v>
      </c>
      <c r="N4552">
        <v>2.0163744865535098</v>
      </c>
      <c r="O4552">
        <v>5.1587301587301599</v>
      </c>
      <c r="P4552">
        <v>48.235294117647001</v>
      </c>
      <c r="Q4552">
        <v>7.9897826051396004E-2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Row],[Ticker]],[1]!Table2[[Symbol]:[Industry]],2,FALSE),"-")</f>
        <v>-</v>
      </c>
      <c r="E4553">
        <v>6.3767016999999999</v>
      </c>
      <c r="F4553">
        <v>3.91</v>
      </c>
      <c r="G4553">
        <v>31.3506564192304</v>
      </c>
      <c r="H4553">
        <v>18.825676954803001</v>
      </c>
      <c r="I4553">
        <v>-30.2142073762781</v>
      </c>
      <c r="J4553">
        <v>-2.20226514018883</v>
      </c>
      <c r="K4553">
        <v>3.5778543481420999</v>
      </c>
      <c r="L4553">
        <v>3.5973929632812802</v>
      </c>
      <c r="M4553">
        <v>61.146655615611998</v>
      </c>
      <c r="N4553">
        <v>1.0632411067193599</v>
      </c>
      <c r="O4553">
        <v>29.923273657288899</v>
      </c>
      <c r="P4553">
        <v>65.677966101694906</v>
      </c>
      <c r="Q4553">
        <v>5.4131532732313997E-2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Row],[Ticker]],[1]!Table2[[Symbol]:[Industry]],2,FALSE),"-")</f>
        <v>-</v>
      </c>
      <c r="D4554" t="s">
        <v>258</v>
      </c>
      <c r="E4554">
        <v>6.3738182999999999</v>
      </c>
      <c r="F4554">
        <v>14.73</v>
      </c>
      <c r="G4554">
        <v>-34.248133903350201</v>
      </c>
      <c r="H4554">
        <v>-9.0697994767647607</v>
      </c>
      <c r="I4554">
        <v>-22.7837420083127</v>
      </c>
      <c r="J4554">
        <v>-4.0022651401888298</v>
      </c>
      <c r="K4554">
        <v>16.267675052736902</v>
      </c>
      <c r="L4554">
        <v>15.6120891042073</v>
      </c>
      <c r="M4554">
        <v>31.5444120011427</v>
      </c>
      <c r="N4554">
        <v>0.22702284385191801</v>
      </c>
      <c r="O4554">
        <v>68.092328581126907</v>
      </c>
      <c r="P4554">
        <v>21.735537190082599</v>
      </c>
      <c r="Q4554">
        <v>3.8962206453167003E-2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Row],[Ticker]],[1]!Table2[[Symbol]:[Industry]],2,FALSE),"-")</f>
        <v>-</v>
      </c>
      <c r="D4555" t="s">
        <v>490</v>
      </c>
      <c r="E4555">
        <v>6.3380999999999998</v>
      </c>
      <c r="F4555">
        <v>2.2200000000000002</v>
      </c>
      <c r="G4555">
        <v>-51.813989608048203</v>
      </c>
      <c r="H4555">
        <v>-6.1846811393075898</v>
      </c>
      <c r="I4555">
        <v>-29.461626623697299</v>
      </c>
      <c r="J4555">
        <v>-1.2498841878078799</v>
      </c>
      <c r="K4555">
        <v>2.1702536084952802</v>
      </c>
      <c r="L4555">
        <v>2.5006555921884899</v>
      </c>
      <c r="M4555">
        <v>67.679761905156994</v>
      </c>
      <c r="N4555">
        <v>0.80841878220229202</v>
      </c>
      <c r="O4555">
        <v>53.603603603603503</v>
      </c>
      <c r="P4555">
        <v>16.842105263157901</v>
      </c>
      <c r="Q4555">
        <v>-4.4520696374431998E-2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Row],[Ticker]],[1]!Table2[[Symbol]:[Industry]],2,FALSE),"-")</f>
        <v>-</v>
      </c>
      <c r="D4556" t="s">
        <v>732</v>
      </c>
      <c r="E4556">
        <v>6.3247861439999999</v>
      </c>
      <c r="F4556">
        <v>96.95</v>
      </c>
      <c r="G4556">
        <v>30.110792363187301</v>
      </c>
      <c r="H4556">
        <v>0.30663108019965302</v>
      </c>
      <c r="I4556">
        <v>5.9637268390392899</v>
      </c>
      <c r="J4556">
        <v>1.3703094667209901</v>
      </c>
      <c r="K4556">
        <v>92.304560684527701</v>
      </c>
      <c r="L4556">
        <v>82.048216465447695</v>
      </c>
      <c r="M4556">
        <v>63.753004305415402</v>
      </c>
      <c r="N4556">
        <v>0.95121076158263995</v>
      </c>
      <c r="O4556">
        <v>0.13408973697781601</v>
      </c>
      <c r="P4556">
        <v>60.380479735318403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Row],[Ticker]],[1]!Table2[[Symbol]:[Industry]],2,FALSE),"-")</f>
        <v>-</v>
      </c>
      <c r="D4557" t="s">
        <v>231</v>
      </c>
      <c r="E4557">
        <v>6.3066559499999997</v>
      </c>
      <c r="F4557">
        <v>6.6</v>
      </c>
      <c r="G4557">
        <v>-57.560633903350201</v>
      </c>
      <c r="I4557">
        <v>-14.8462420083127</v>
      </c>
      <c r="K4557">
        <v>7.8976443621726604</v>
      </c>
      <c r="M4557">
        <v>24.8553728216223</v>
      </c>
      <c r="N4557">
        <v>1</v>
      </c>
      <c r="O4557">
        <v>45.454545454545404</v>
      </c>
      <c r="P4557">
        <v>4.7619047619047601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Row],[Ticker]],[1]!Table2[[Symbol]:[Industry]],2,FALSE),"-")</f>
        <v>-</v>
      </c>
      <c r="D4558" t="s">
        <v>290</v>
      </c>
      <c r="E4558">
        <v>6.3020657939999998</v>
      </c>
      <c r="F4558">
        <v>3.66</v>
      </c>
      <c r="G4558">
        <v>-49.581074154922497</v>
      </c>
      <c r="H4558">
        <v>-26.439221274309901</v>
      </c>
      <c r="I4558">
        <v>-11.747650459016899</v>
      </c>
      <c r="J4558">
        <v>-10.850913788837399</v>
      </c>
      <c r="K4558">
        <v>3.80706214425319</v>
      </c>
      <c r="L4558">
        <v>3.8053465019644501</v>
      </c>
      <c r="M4558">
        <v>49.526663696986702</v>
      </c>
      <c r="N4558">
        <v>0.46945261701393698</v>
      </c>
      <c r="O4558">
        <v>85.519125683060096</v>
      </c>
      <c r="P4558">
        <v>25.7731958762886</v>
      </c>
      <c r="Q4558">
        <v>3.2178232159653E-2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Row],[Ticker]],[1]!Table2[[Symbol]:[Industry]],2,FALSE),"-")</f>
        <v>-</v>
      </c>
      <c r="E4559">
        <v>6.2877845280000004</v>
      </c>
      <c r="F4559">
        <v>5.52</v>
      </c>
      <c r="G4559">
        <v>-27.7392053319216</v>
      </c>
      <c r="H4559">
        <v>-11.954126691760701</v>
      </c>
      <c r="I4559">
        <v>-32.3350312459809</v>
      </c>
      <c r="J4559">
        <v>-13.798903795651</v>
      </c>
      <c r="K4559">
        <v>5.7030674075447996</v>
      </c>
      <c r="L4559">
        <v>5.9771535677394203</v>
      </c>
      <c r="M4559">
        <v>46.607565921111203</v>
      </c>
      <c r="N4559">
        <v>1.1117315059448101</v>
      </c>
      <c r="O4559">
        <v>54.8913043478261</v>
      </c>
      <c r="P4559">
        <v>28.671328671328599</v>
      </c>
      <c r="Q4559">
        <v>2.0220191700212001E-2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Row],[Ticker]],[1]!Table2[[Symbol]:[Industry]],2,FALSE),"-")</f>
        <v>-</v>
      </c>
      <c r="E4560">
        <v>6.2805591999999999</v>
      </c>
      <c r="F4560">
        <v>10.48</v>
      </c>
      <c r="G4560">
        <v>-78.996864151657206</v>
      </c>
      <c r="H4560">
        <v>-18.721276450214798</v>
      </c>
      <c r="I4560">
        <v>-61.102652264722899</v>
      </c>
      <c r="J4560">
        <v>-6.90226514018884</v>
      </c>
      <c r="K4560">
        <v>11.6647630009693</v>
      </c>
      <c r="L4560">
        <v>16.250854867807401</v>
      </c>
      <c r="M4560">
        <v>55.422567389312597</v>
      </c>
      <c r="N4560">
        <v>1.7724262492474401</v>
      </c>
      <c r="O4560">
        <v>165.26717557251899</v>
      </c>
      <c r="P4560">
        <v>36.9934640522875</v>
      </c>
      <c r="Q4560">
        <v>-4.3379289984444999E-2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Row],[Ticker]],[1]!Table2[[Symbol]:[Industry]],2,FALSE),"-")</f>
        <v>-</v>
      </c>
      <c r="D4561" t="s">
        <v>686</v>
      </c>
      <c r="E4561">
        <v>6.2511239999999999</v>
      </c>
      <c r="F4561">
        <v>8.6999999999999993</v>
      </c>
      <c r="G4561">
        <v>163.689366096649</v>
      </c>
      <c r="H4561">
        <v>-5.2075354903200104</v>
      </c>
      <c r="I4561">
        <v>-17.421829914247699</v>
      </c>
      <c r="J4561">
        <v>1.4483628284089001E-2</v>
      </c>
      <c r="K4561">
        <v>7.7171293799155203</v>
      </c>
      <c r="L4561">
        <v>6.8953118558838202</v>
      </c>
      <c r="M4561">
        <v>77.6207336620745</v>
      </c>
      <c r="N4561">
        <v>0.93447924317332198</v>
      </c>
      <c r="O4561">
        <v>6.0919540229885198</v>
      </c>
      <c r="P4561">
        <v>190</v>
      </c>
      <c r="Q4561">
        <v>7.9384118354308003E-2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Row],[Ticker]],[1]!Table2[[Symbol]:[Industry]],2,FALSE),"-")</f>
        <v>-</v>
      </c>
      <c r="D4562" t="s">
        <v>732</v>
      </c>
      <c r="E4562">
        <v>6.1746908559999998</v>
      </c>
      <c r="F4562">
        <v>111.57</v>
      </c>
      <c r="G4562">
        <v>63.208645865632199</v>
      </c>
      <c r="H4562">
        <v>2.3890749268032101</v>
      </c>
      <c r="I4562">
        <v>13.8982768008264</v>
      </c>
      <c r="J4562">
        <v>2.4170194340295401</v>
      </c>
      <c r="K4562">
        <v>105.034511323194</v>
      </c>
      <c r="L4562">
        <v>90.403219461108506</v>
      </c>
      <c r="M4562">
        <v>67.7882302660921</v>
      </c>
      <c r="N4562">
        <v>0.975747971372664</v>
      </c>
      <c r="O4562">
        <v>1.1920767231334599</v>
      </c>
      <c r="P4562">
        <v>96.322364948090794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Row],[Ticker]],[1]!Table2[[Symbol]:[Industry]],2,FALSE),"-")</f>
        <v>-</v>
      </c>
      <c r="D4563" t="s">
        <v>732</v>
      </c>
      <c r="E4563">
        <v>6.1661835759999999</v>
      </c>
      <c r="F4563">
        <v>37.29</v>
      </c>
      <c r="G4563">
        <v>41.360229406002198</v>
      </c>
      <c r="H4563">
        <v>-0.33960405617130801</v>
      </c>
      <c r="I4563">
        <v>13.034416427901199</v>
      </c>
      <c r="J4563">
        <v>1.9644015264778201</v>
      </c>
      <c r="K4563">
        <v>35.552309602498603</v>
      </c>
      <c r="L4563">
        <v>30.994556394513602</v>
      </c>
      <c r="M4563">
        <v>46.0553371054271</v>
      </c>
      <c r="N4563">
        <v>1.54854183034533</v>
      </c>
      <c r="O4563">
        <v>2.2794314829713098</v>
      </c>
      <c r="P4563">
        <v>77.149643705463106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Row],[Ticker]],[1]!Table2[[Symbol]:[Industry]],2,FALSE),"-")</f>
        <v>-</v>
      </c>
      <c r="D4564" t="s">
        <v>628</v>
      </c>
      <c r="E4564">
        <v>6.1529999999999996</v>
      </c>
      <c r="F4564">
        <v>20.51</v>
      </c>
      <c r="G4564">
        <v>-87.736249852193495</v>
      </c>
      <c r="H4564">
        <v>-12.880511181634899</v>
      </c>
      <c r="I4564">
        <v>-17.4115626733958</v>
      </c>
      <c r="J4564">
        <v>-7.1605598575196803</v>
      </c>
      <c r="K4564">
        <v>23.327170680084201</v>
      </c>
      <c r="L4564">
        <v>26.373636549851099</v>
      </c>
      <c r="M4564">
        <v>19.1388322281984</v>
      </c>
      <c r="N4564">
        <v>0.25833333333333303</v>
      </c>
      <c r="O4564">
        <v>159.239395416869</v>
      </c>
      <c r="P4564">
        <v>53.748125937031404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Row],[Ticker]],[1]!Table2[[Symbol]:[Industry]],2,FALSE),"-")</f>
        <v>-</v>
      </c>
      <c r="D4565" t="s">
        <v>68</v>
      </c>
      <c r="E4565">
        <v>6.1302960000000004</v>
      </c>
      <c r="F4565">
        <v>20.2</v>
      </c>
      <c r="G4565">
        <v>0.33513412172811702</v>
      </c>
      <c r="H4565">
        <v>3.4409313674057897E-2</v>
      </c>
      <c r="I4565">
        <v>-23.443527076186001</v>
      </c>
      <c r="J4565">
        <v>7.9328699949463104</v>
      </c>
      <c r="K4565">
        <v>20.172201349288901</v>
      </c>
      <c r="L4565">
        <v>19.162451213192298</v>
      </c>
      <c r="M4565">
        <v>47.433517419765202</v>
      </c>
      <c r="N4565">
        <v>0.21021524117729601</v>
      </c>
      <c r="O4565">
        <v>28.663366336633601</v>
      </c>
      <c r="P4565">
        <v>55.384615384615302</v>
      </c>
      <c r="Q4565">
        <v>6.2464443760007003E-2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Row],[Ticker]],[1]!Table2[[Symbol]:[Industry]],2,FALSE),"-")</f>
        <v>-</v>
      </c>
      <c r="E4566">
        <v>6.1176117000000003</v>
      </c>
      <c r="F4566">
        <v>20.39</v>
      </c>
      <c r="G4566">
        <v>-18.994844429665999</v>
      </c>
      <c r="H4566">
        <v>-23.936396725128901</v>
      </c>
      <c r="I4566">
        <v>5.2362079327944402</v>
      </c>
      <c r="J4566">
        <v>-15.632618570542199</v>
      </c>
      <c r="K4566">
        <v>23.651152496963</v>
      </c>
      <c r="L4566">
        <v>21.180913759974199</v>
      </c>
      <c r="M4566">
        <v>16.411909449513001</v>
      </c>
      <c r="N4566">
        <v>2.1243089736240401</v>
      </c>
      <c r="O4566">
        <v>36.439431093673299</v>
      </c>
      <c r="P4566">
        <v>39.371155160628803</v>
      </c>
      <c r="Q4566">
        <v>1.7224258611278999E-2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Row],[Ticker]],[1]!Table2[[Symbol]:[Industry]],2,FALSE),"-")</f>
        <v>-</v>
      </c>
      <c r="D4567" t="s">
        <v>133</v>
      </c>
      <c r="E4567">
        <v>6.0506270000000004</v>
      </c>
      <c r="F4567">
        <v>11</v>
      </c>
      <c r="G4567">
        <v>34.273307702489099</v>
      </c>
      <c r="H4567">
        <v>11.813349650308901</v>
      </c>
      <c r="I4567">
        <v>-26.9868170881849</v>
      </c>
      <c r="J4567">
        <v>-3.49092493400327</v>
      </c>
      <c r="K4567">
        <v>10.646493924969599</v>
      </c>
      <c r="L4567">
        <v>9.9927657609820901</v>
      </c>
      <c r="M4567">
        <v>50.895061314693301</v>
      </c>
      <c r="N4567">
        <v>1.2022621592174201</v>
      </c>
      <c r="O4567">
        <v>30.909090909090899</v>
      </c>
      <c r="P4567">
        <v>136.051502145922</v>
      </c>
      <c r="Q4567">
        <v>7.7897585033152E-2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Row],[Ticker]],[1]!Table2[[Symbol]:[Industry]],2,FALSE),"-")</f>
        <v>-</v>
      </c>
      <c r="D4568" t="s">
        <v>54</v>
      </c>
      <c r="E4568">
        <v>5.9850000000000003</v>
      </c>
      <c r="F4568">
        <v>66.5</v>
      </c>
      <c r="G4568">
        <v>12.231032763316399</v>
      </c>
      <c r="H4568">
        <v>9.5275866155623596</v>
      </c>
      <c r="I4568">
        <v>-2.1343776015330702</v>
      </c>
      <c r="J4568">
        <v>12.067122614913099</v>
      </c>
      <c r="K4568">
        <v>60.606998696025201</v>
      </c>
      <c r="L4568">
        <v>58.171027151389502</v>
      </c>
      <c r="M4568">
        <v>58.775197652619902</v>
      </c>
      <c r="N4568">
        <v>0.44220918168849699</v>
      </c>
      <c r="O4568">
        <v>12.105263157894701</v>
      </c>
      <c r="P4568">
        <v>59.510674022547299</v>
      </c>
      <c r="Q4568">
        <v>8.4938582821346004E-2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Row],[Ticker]],[1]!Table2[[Symbol]:[Industry]],2,FALSE),"-")</f>
        <v>-</v>
      </c>
      <c r="D4569" t="s">
        <v>95</v>
      </c>
      <c r="E4569">
        <v>5.9540568</v>
      </c>
      <c r="F4569">
        <v>11.17</v>
      </c>
      <c r="G4569">
        <v>18.004611574685899</v>
      </c>
      <c r="H4569">
        <v>2.4956979585963199</v>
      </c>
      <c r="I4569">
        <v>15.797032845488401</v>
      </c>
      <c r="J4569">
        <v>3.62297757825776</v>
      </c>
      <c r="K4569">
        <v>9.5963801993912892</v>
      </c>
      <c r="L4569">
        <v>8.7013518022385608</v>
      </c>
      <c r="M4569">
        <v>69.0960360870112</v>
      </c>
      <c r="N4569">
        <v>1.8262274540838099</v>
      </c>
      <c r="O4569">
        <v>11.906893464637401</v>
      </c>
      <c r="P4569">
        <v>73.178294573643399</v>
      </c>
      <c r="Q4569">
        <v>6.8679652217846998E-2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Row],[Ticker]],[1]!Table2[[Symbol]:[Industry]],2,FALSE),"-")</f>
        <v>-</v>
      </c>
      <c r="E4570">
        <v>5.9307248000000001</v>
      </c>
      <c r="F4570">
        <v>3.92</v>
      </c>
      <c r="G4570">
        <v>-19.788894772915398</v>
      </c>
      <c r="H4570">
        <v>13.736287137469199</v>
      </c>
      <c r="I4570">
        <v>-38.729737153943802</v>
      </c>
      <c r="J4570">
        <v>0.98075873249021195</v>
      </c>
      <c r="K4570">
        <v>3.7025185734532098</v>
      </c>
      <c r="L4570">
        <v>3.8892690680767301</v>
      </c>
      <c r="M4570">
        <v>57.515220086121701</v>
      </c>
      <c r="N4570">
        <v>0.37110857396425001</v>
      </c>
      <c r="O4570">
        <v>40.3061224489796</v>
      </c>
      <c r="P4570">
        <v>37.543859649122702</v>
      </c>
      <c r="Q4570">
        <v>2.6082465082287998E-2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Row],[Ticker]],[1]!Table2[[Symbol]:[Industry]],2,FALSE),"-")</f>
        <v>-</v>
      </c>
      <c r="D4571" t="s">
        <v>628</v>
      </c>
      <c r="E4571">
        <v>5.9204375999999996</v>
      </c>
      <c r="F4571">
        <v>18.48</v>
      </c>
      <c r="G4571">
        <v>-80.838192958468298</v>
      </c>
      <c r="H4571">
        <v>-15.388365550320399</v>
      </c>
      <c r="I4571">
        <v>-54.552604161656902</v>
      </c>
      <c r="J4571">
        <v>-2.6547538279716298</v>
      </c>
      <c r="K4571">
        <v>19.402468541618799</v>
      </c>
      <c r="L4571">
        <v>24.594809190240799</v>
      </c>
      <c r="M4571">
        <v>56.5377196000859</v>
      </c>
      <c r="N4571">
        <v>2.1360352234621902</v>
      </c>
      <c r="O4571">
        <v>137.5</v>
      </c>
      <c r="P4571">
        <v>16.3727959697733</v>
      </c>
      <c r="Q4571">
        <v>4.0585805788826E-2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Row],[Ticker]],[1]!Table2[[Symbol]:[Industry]],2,FALSE),"-")</f>
        <v>-</v>
      </c>
      <c r="D4572" t="s">
        <v>438</v>
      </c>
      <c r="E4572">
        <v>5.9115000000000002</v>
      </c>
      <c r="F4572">
        <v>5.63</v>
      </c>
      <c r="G4572">
        <v>225.564366096649</v>
      </c>
      <c r="H4572">
        <v>42.096067723226902</v>
      </c>
      <c r="I4572">
        <v>18.250684705635202</v>
      </c>
      <c r="J4572">
        <v>7.3895715945050302</v>
      </c>
      <c r="K4572">
        <v>4.2302721531440204</v>
      </c>
      <c r="L4572">
        <v>3.2816303318288802</v>
      </c>
      <c r="M4572">
        <v>80.526340182389006</v>
      </c>
      <c r="N4572">
        <v>3.5578512396694202</v>
      </c>
      <c r="O4572">
        <v>0</v>
      </c>
      <c r="P4572">
        <v>285.616438356164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Row],[Ticker]],[1]!Table2[[Symbol]:[Industry]],2,FALSE),"-")</f>
        <v>-</v>
      </c>
      <c r="D4573" t="s">
        <v>54</v>
      </c>
      <c r="E4573">
        <v>5.89</v>
      </c>
      <c r="F4573">
        <v>5.89</v>
      </c>
      <c r="G4573">
        <v>52.174214581498198</v>
      </c>
      <c r="H4573">
        <v>-10.9247423013871</v>
      </c>
      <c r="I4573">
        <v>-17.329685716922</v>
      </c>
      <c r="J4573">
        <v>-6.3191942428915101E-3</v>
      </c>
      <c r="K4573">
        <v>5.9960923550285399</v>
      </c>
      <c r="L4573">
        <v>5.3400020790143197</v>
      </c>
      <c r="M4573">
        <v>39.434242826510499</v>
      </c>
      <c r="N4573">
        <v>1.03240730799897</v>
      </c>
      <c r="O4573">
        <v>33.616298811545001</v>
      </c>
      <c r="P4573">
        <v>96.3333333333333</v>
      </c>
      <c r="Q4573">
        <v>2.7468253671337001E-2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Row],[Ticker]],[1]!Table2[[Symbol]:[Industry]],2,FALSE),"-")</f>
        <v>-</v>
      </c>
      <c r="D4574" t="s">
        <v>413</v>
      </c>
      <c r="E4574">
        <v>5.8891152</v>
      </c>
      <c r="F4574">
        <v>3.2</v>
      </c>
      <c r="G4574">
        <v>-3.2337108264271701</v>
      </c>
      <c r="H4574">
        <v>-12.658578037516399</v>
      </c>
      <c r="I4574">
        <v>3.6722765102057799</v>
      </c>
      <c r="J4574">
        <v>-10.6106735485972</v>
      </c>
      <c r="K4574">
        <v>3.03055741487313</v>
      </c>
      <c r="L4574">
        <v>2.8618153254776502</v>
      </c>
      <c r="M4574">
        <v>58.037104696316902</v>
      </c>
      <c r="N4574">
        <v>0.62648109147513897</v>
      </c>
      <c r="O4574">
        <v>26.249999999999901</v>
      </c>
      <c r="P4574">
        <v>61.616161616161598</v>
      </c>
      <c r="Q4574">
        <v>8.0820753825601999E-2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Row],[Ticker]],[1]!Table2[[Symbol]:[Industry]],2,FALSE),"-")</f>
        <v>-</v>
      </c>
      <c r="D4575" t="s">
        <v>1147</v>
      </c>
      <c r="E4575">
        <v>5.8598400000000002</v>
      </c>
      <c r="F4575">
        <v>1.68</v>
      </c>
      <c r="G4575">
        <v>13.6893660966497</v>
      </c>
      <c r="H4575">
        <v>-4.6299923517451003</v>
      </c>
      <c r="I4575">
        <v>-25.006669815799299</v>
      </c>
      <c r="J4575">
        <v>-2.8046747787430499</v>
      </c>
      <c r="K4575">
        <v>1.6905738202106999</v>
      </c>
      <c r="L4575">
        <v>1.6939195350661</v>
      </c>
      <c r="M4575">
        <v>54.966058316809502</v>
      </c>
      <c r="N4575">
        <v>0.31292399149705002</v>
      </c>
      <c r="O4575">
        <v>34.523809523809497</v>
      </c>
      <c r="P4575">
        <v>47.368421052631497</v>
      </c>
      <c r="Q4575">
        <v>-5.1612599892209003E-2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Row],[Ticker]],[1]!Table2[[Symbol]:[Industry]],2,FALSE),"-")</f>
        <v>-</v>
      </c>
      <c r="D4576" t="s">
        <v>1147</v>
      </c>
      <c r="E4576">
        <v>5.8390550789999898</v>
      </c>
      <c r="F4576">
        <v>1.91</v>
      </c>
      <c r="G4576">
        <v>24.083066884051298</v>
      </c>
      <c r="H4576">
        <v>46.980835579169899</v>
      </c>
      <c r="I4576">
        <v>35.547458779088799</v>
      </c>
      <c r="J4576">
        <v>17.534576965074301</v>
      </c>
      <c r="M4576">
        <v>100</v>
      </c>
      <c r="O4576">
        <v>0</v>
      </c>
      <c r="P4576">
        <v>57.851239669421403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Row],[Ticker]],[1]!Table2[[Symbol]:[Industry]],2,FALSE),"-")</f>
        <v>-</v>
      </c>
      <c r="D4577" t="s">
        <v>628</v>
      </c>
      <c r="E4577">
        <v>5.8110277960000003</v>
      </c>
      <c r="F4577">
        <v>13.72</v>
      </c>
      <c r="G4577">
        <v>32.6696673712731</v>
      </c>
      <c r="H4577">
        <v>-6.4712568192764701</v>
      </c>
      <c r="I4577">
        <v>-21.1303950137772</v>
      </c>
      <c r="J4577">
        <v>-2.20226514018883</v>
      </c>
      <c r="K4577">
        <v>14.0874358894831</v>
      </c>
      <c r="L4577">
        <v>12.8396105793377</v>
      </c>
      <c r="M4577">
        <v>21.810560703703199</v>
      </c>
      <c r="N4577">
        <v>0.44411974340698501</v>
      </c>
      <c r="O4577">
        <v>16.982507288629701</v>
      </c>
      <c r="P4577">
        <v>71.5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Row],[Ticker]],[1]!Table2[[Symbol]:[Industry]],2,FALSE),"-")</f>
        <v>-</v>
      </c>
      <c r="D4578" t="s">
        <v>77</v>
      </c>
      <c r="E4578">
        <v>5.8079124999999996</v>
      </c>
      <c r="F4578">
        <v>17.350000000000001</v>
      </c>
      <c r="G4578">
        <v>14.1751960561639</v>
      </c>
      <c r="H4578">
        <v>-14.155835483337199</v>
      </c>
      <c r="I4578">
        <v>24.623211367892999</v>
      </c>
      <c r="J4578">
        <v>-5.5355984735221702</v>
      </c>
      <c r="K4578">
        <v>17.227222736738899</v>
      </c>
      <c r="L4578">
        <v>16.074412565687499</v>
      </c>
      <c r="M4578">
        <v>47.148550012589403</v>
      </c>
      <c r="N4578">
        <v>0.508799628939404</v>
      </c>
      <c r="O4578">
        <v>26.109510086455298</v>
      </c>
      <c r="P4578">
        <v>60.203139427516099</v>
      </c>
      <c r="Q4578">
        <v>3.6172716358252997E-2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Row],[Ticker]],[1]!Table2[[Symbol]:[Industry]],2,FALSE),"-")</f>
        <v>-</v>
      </c>
      <c r="D4579" t="s">
        <v>133</v>
      </c>
      <c r="E4579">
        <v>5.7502300000000002</v>
      </c>
      <c r="F4579">
        <v>11.5</v>
      </c>
      <c r="G4579">
        <v>-14.224863922843401</v>
      </c>
      <c r="H4579">
        <v>-21.536450284062902</v>
      </c>
      <c r="I4579">
        <v>-37.613199698037299</v>
      </c>
      <c r="J4579">
        <v>1.49809587064149</v>
      </c>
      <c r="K4579">
        <v>12.377834544161001</v>
      </c>
      <c r="L4579">
        <v>12.511316130880299</v>
      </c>
      <c r="M4579">
        <v>38.571082505610804</v>
      </c>
      <c r="N4579">
        <v>1.2460385843771999</v>
      </c>
      <c r="O4579">
        <v>63.999999999999901</v>
      </c>
      <c r="P4579">
        <v>24.864277958740399</v>
      </c>
      <c r="Q4579">
        <v>-4.3066068439299998E-3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Row],[Ticker]],[1]!Table2[[Symbol]:[Industry]],2,FALSE),"-")</f>
        <v>-</v>
      </c>
      <c r="D4580" t="s">
        <v>393</v>
      </c>
      <c r="E4580">
        <v>5.7449199999999996</v>
      </c>
      <c r="F4580">
        <v>11.3</v>
      </c>
      <c r="G4580">
        <v>62.022699429983099</v>
      </c>
      <c r="H4580">
        <v>-37.350516216296697</v>
      </c>
      <c r="I4580">
        <v>-58.204637998287602</v>
      </c>
      <c r="J4580">
        <v>-36.1203937951596</v>
      </c>
      <c r="K4580">
        <v>16.4676480903426</v>
      </c>
      <c r="L4580">
        <v>14.340561768206101</v>
      </c>
      <c r="M4580">
        <v>2.7580673669999998E-6</v>
      </c>
      <c r="N4580">
        <v>5.7272727272727204</v>
      </c>
      <c r="O4580">
        <v>78.053097345132699</v>
      </c>
      <c r="P4580">
        <v>119.417475728155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Row],[Ticker]],[1]!Table2[[Symbol]:[Industry]],2,FALSE),"-")</f>
        <v>-</v>
      </c>
      <c r="D4581" t="s">
        <v>628</v>
      </c>
      <c r="E4581">
        <v>5.723325</v>
      </c>
      <c r="F4581">
        <v>6.95</v>
      </c>
      <c r="G4581">
        <v>39.560487815026796</v>
      </c>
      <c r="H4581">
        <v>67.627043963221794</v>
      </c>
      <c r="I4581">
        <v>0.79435699335116305</v>
      </c>
      <c r="J4581">
        <v>18.821500856154799</v>
      </c>
      <c r="K4581">
        <v>5.0316057316343796</v>
      </c>
      <c r="L4581">
        <v>4.7731320089297302</v>
      </c>
      <c r="M4581">
        <v>91.689366513136903</v>
      </c>
      <c r="N4581">
        <v>3.3352822581777</v>
      </c>
      <c r="O4581">
        <v>0</v>
      </c>
      <c r="P4581">
        <v>194.49152542372801</v>
      </c>
      <c r="Q4581">
        <v>0.124621511111931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Row],[Ticker]],[1]!Table2[[Symbol]:[Industry]],2,FALSE),"-")</f>
        <v>-</v>
      </c>
      <c r="D4582" t="s">
        <v>732</v>
      </c>
      <c r="E4582">
        <v>5.722810688</v>
      </c>
      <c r="F4582">
        <v>215.76</v>
      </c>
      <c r="G4582">
        <v>30.480296988300001</v>
      </c>
      <c r="H4582">
        <v>3.31332384129766</v>
      </c>
      <c r="I4582">
        <v>13.1252882407975</v>
      </c>
      <c r="J4582">
        <v>-0.83194268319109399</v>
      </c>
      <c r="K4582">
        <v>202.41688920937901</v>
      </c>
      <c r="L4582">
        <v>176.76651509875401</v>
      </c>
      <c r="M4582">
        <v>41.480968958534298</v>
      </c>
      <c r="N4582">
        <v>0.74243872029269098</v>
      </c>
      <c r="O4582">
        <v>1.9651464590285399</v>
      </c>
      <c r="P4582">
        <v>65.969230769230705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Row],[Ticker]],[1]!Table2[[Symbol]:[Industry]],2,FALSE),"-")</f>
        <v>-</v>
      </c>
      <c r="E4583">
        <v>5.7138536520000001</v>
      </c>
      <c r="F4583">
        <v>5.49</v>
      </c>
      <c r="G4583">
        <v>-26.492452085168399</v>
      </c>
      <c r="H4583">
        <v>-15.6193658584878</v>
      </c>
      <c r="I4583">
        <v>-46.2212420083127</v>
      </c>
      <c r="J4583">
        <v>-9.5966313373719299</v>
      </c>
      <c r="K4583">
        <v>5.7811719485565796</v>
      </c>
      <c r="L4583">
        <v>6.4178493693733003</v>
      </c>
      <c r="M4583">
        <v>45.097864176110399</v>
      </c>
      <c r="N4583">
        <v>0.72224712232295096</v>
      </c>
      <c r="O4583">
        <v>96.357012750455297</v>
      </c>
      <c r="P4583">
        <v>13.1958762886598</v>
      </c>
      <c r="Q4583">
        <v>9.2679326570600004E-4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Row],[Ticker]],[1]!Table2[[Symbol]:[Industry]],2,FALSE),"-")</f>
        <v>-</v>
      </c>
      <c r="D4584" t="s">
        <v>732</v>
      </c>
      <c r="E4584">
        <v>5.7107817000000001</v>
      </c>
      <c r="F4584">
        <v>40.869999999999997</v>
      </c>
      <c r="G4584">
        <v>22.199540515254299</v>
      </c>
      <c r="H4584">
        <v>3.5702649585679498</v>
      </c>
      <c r="I4584">
        <v>4.8667046817868398</v>
      </c>
      <c r="J4584">
        <v>1.0483107492404</v>
      </c>
      <c r="K4584">
        <v>37.9133657417769</v>
      </c>
      <c r="L4584">
        <v>34.277814722694501</v>
      </c>
      <c r="M4584">
        <v>46.348393818943599</v>
      </c>
      <c r="N4584">
        <v>0.76684772531053302</v>
      </c>
      <c r="O4584">
        <v>2.6914607291411898</v>
      </c>
      <c r="P4584">
        <v>51.651205936920199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Row],[Ticker]],[1]!Table2[[Symbol]:[Industry]],2,FALSE),"-")</f>
        <v>-</v>
      </c>
      <c r="D4585" t="s">
        <v>413</v>
      </c>
      <c r="E4585">
        <v>5.6861370000000004</v>
      </c>
      <c r="F4585">
        <v>18.95</v>
      </c>
      <c r="G4585">
        <v>-26.310633903350201</v>
      </c>
      <c r="H4585">
        <v>-3.4323875613259398</v>
      </c>
      <c r="I4585">
        <v>-14.8462420083127</v>
      </c>
      <c r="J4585">
        <v>-2.20226514018883</v>
      </c>
      <c r="K4585">
        <v>18.949999973238999</v>
      </c>
      <c r="L4585">
        <v>18.949325036288698</v>
      </c>
      <c r="M4585">
        <v>100</v>
      </c>
      <c r="O4585">
        <v>0</v>
      </c>
      <c r="P4585">
        <v>0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Row],[Ticker]],[1]!Table2[[Symbol]:[Industry]],2,FALSE),"-")</f>
        <v>-</v>
      </c>
      <c r="E4586">
        <v>5.6639169999999996</v>
      </c>
      <c r="F4586">
        <v>6.07</v>
      </c>
      <c r="G4586">
        <v>-84.245491838208196</v>
      </c>
      <c r="H4586">
        <v>-21.788551944887502</v>
      </c>
      <c r="I4586">
        <v>-75.985806669004106</v>
      </c>
      <c r="J4586">
        <v>1.6304874730515699</v>
      </c>
      <c r="K4586">
        <v>6.6388889924866197</v>
      </c>
      <c r="L4586">
        <v>9.7548746315085992</v>
      </c>
      <c r="M4586">
        <v>48.835039380294504</v>
      </c>
      <c r="N4586">
        <v>0.14068984956125399</v>
      </c>
      <c r="O4586">
        <v>196.54036243822</v>
      </c>
      <c r="P4586">
        <v>17.408123791102501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Row],[Ticker]],[1]!Table2[[Symbol]:[Industry]],2,FALSE),"-")</f>
        <v>-</v>
      </c>
      <c r="D4587" t="s">
        <v>732</v>
      </c>
      <c r="E4587">
        <v>5.6472677519999896</v>
      </c>
      <c r="F4587">
        <v>20.440000000000001</v>
      </c>
      <c r="G4587">
        <v>9.1394818987830408</v>
      </c>
      <c r="H4587">
        <v>1.96460257878821</v>
      </c>
      <c r="I4587">
        <v>2.02053900941169</v>
      </c>
      <c r="J4587">
        <v>-0.75371369163739099</v>
      </c>
      <c r="K4587">
        <v>19.335237080165399</v>
      </c>
      <c r="L4587">
        <v>17.741141183588201</v>
      </c>
      <c r="M4587">
        <v>60.5497023931554</v>
      </c>
      <c r="N4587">
        <v>0.66945189996603904</v>
      </c>
      <c r="O4587">
        <v>4.0117416829745496</v>
      </c>
      <c r="P4587">
        <v>57.230769230769198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Row],[Ticker]],[1]!Table2[[Symbol]:[Industry]],2,FALSE),"-")</f>
        <v>-</v>
      </c>
      <c r="E4588">
        <v>5.6406000000000001</v>
      </c>
      <c r="F4588">
        <v>26.86</v>
      </c>
      <c r="G4588">
        <v>-28.637906630622901</v>
      </c>
      <c r="H4588">
        <v>5.0896853753343096</v>
      </c>
      <c r="I4588">
        <v>-23.7953945506856</v>
      </c>
      <c r="J4588">
        <v>-2.20226514018883</v>
      </c>
      <c r="K4588">
        <v>29.120058267816098</v>
      </c>
      <c r="L4588">
        <v>29.378827669554401</v>
      </c>
      <c r="M4588">
        <v>24.347973585165398</v>
      </c>
      <c r="N4588">
        <v>0.44999999999999901</v>
      </c>
      <c r="O4588">
        <v>63.2166790766939</v>
      </c>
      <c r="P4588">
        <v>7.2255489021955999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Row],[Ticker]],[1]!Table2[[Symbol]:[Industry]],2,FALSE),"-")</f>
        <v>-</v>
      </c>
      <c r="D4589" t="s">
        <v>400</v>
      </c>
      <c r="E4589">
        <v>5.6264684000000003</v>
      </c>
      <c r="F4589">
        <v>15.61</v>
      </c>
      <c r="G4589">
        <v>13.9409384236937</v>
      </c>
      <c r="H4589">
        <v>-8.3653960875135294</v>
      </c>
      <c r="I4589">
        <v>-0.821406361855467</v>
      </c>
      <c r="J4589">
        <v>-7.1352736663764196</v>
      </c>
      <c r="K4589">
        <v>14.8896059388917</v>
      </c>
      <c r="L4589">
        <v>11.676149409200899</v>
      </c>
      <c r="M4589">
        <v>1.02485275678455</v>
      </c>
      <c r="N4589">
        <v>0.219981668194317</v>
      </c>
      <c r="O4589">
        <v>22.229340166559801</v>
      </c>
      <c r="P4589">
        <v>105.394736842105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Row],[Ticker]],[1]!Table2[[Symbol]:[Industry]],2,FALSE),"-")</f>
        <v>-</v>
      </c>
      <c r="D4590" t="s">
        <v>864</v>
      </c>
      <c r="E4590">
        <v>5.6174999999999997</v>
      </c>
      <c r="F4590">
        <v>5.35</v>
      </c>
      <c r="G4590">
        <v>-8.9860724998414803</v>
      </c>
      <c r="H4590">
        <v>-19.5665728648403</v>
      </c>
      <c r="I4590">
        <v>-29.6551592057649</v>
      </c>
      <c r="J4590">
        <v>-13.8184267563504</v>
      </c>
      <c r="K4590">
        <v>5.8707541695306498</v>
      </c>
      <c r="L4590">
        <v>5.8749039237877696</v>
      </c>
      <c r="M4590">
        <v>32.515782634712899</v>
      </c>
      <c r="N4590">
        <v>1.7226706771026501</v>
      </c>
      <c r="O4590">
        <v>58.504672897196201</v>
      </c>
      <c r="P4590">
        <v>27.380952380952301</v>
      </c>
      <c r="Q4590">
        <v>-9.4780382720473996E-2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Row],[Ticker]],[1]!Table2[[Symbol]:[Industry]],2,FALSE),"-")</f>
        <v>-</v>
      </c>
      <c r="D4591" t="s">
        <v>130</v>
      </c>
      <c r="E4591">
        <v>5.6014499999999998</v>
      </c>
      <c r="F4591">
        <v>10.47</v>
      </c>
      <c r="G4591">
        <v>-7.3333611760775197</v>
      </c>
      <c r="H4591">
        <v>-5.7181018470402298</v>
      </c>
      <c r="I4591">
        <v>-30.682254870049</v>
      </c>
      <c r="J4591">
        <v>0.39773485981116202</v>
      </c>
      <c r="K4591">
        <v>10.3976295577838</v>
      </c>
      <c r="L4591">
        <v>10.1785683465334</v>
      </c>
      <c r="M4591">
        <v>52.3047384591992</v>
      </c>
      <c r="N4591">
        <v>1.00750743417124</v>
      </c>
      <c r="O4591">
        <v>24.164278892072499</v>
      </c>
      <c r="P4591">
        <v>33.0368487928843</v>
      </c>
      <c r="Q4591">
        <v>2.074884681601E-3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Row],[Ticker]],[1]!Table2[[Symbol]:[Industry]],2,FALSE),"-")</f>
        <v>-</v>
      </c>
      <c r="D4592" t="s">
        <v>46</v>
      </c>
      <c r="E4592">
        <v>5.5843999999999996</v>
      </c>
      <c r="F4592">
        <v>18.399999999999999</v>
      </c>
      <c r="G4592">
        <v>-22.002243880674499</v>
      </c>
      <c r="H4592">
        <v>-5.6181799110527297</v>
      </c>
      <c r="I4592">
        <v>-9.7033848654556003</v>
      </c>
      <c r="J4592">
        <v>-0.149813600850184</v>
      </c>
      <c r="K4592">
        <v>18.151943904972299</v>
      </c>
      <c r="L4592">
        <v>18.756913908764201</v>
      </c>
      <c r="M4592">
        <v>61.365282650340603</v>
      </c>
      <c r="N4592">
        <v>0.77732759591536305</v>
      </c>
      <c r="O4592">
        <v>36.956521739130402</v>
      </c>
      <c r="P4592">
        <v>41.538461538461497</v>
      </c>
      <c r="Q4592">
        <v>0.12956131831253301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Row],[Ticker]],[1]!Table2[[Symbol]:[Industry]],2,FALSE),"-")</f>
        <v>-</v>
      </c>
      <c r="E4593">
        <v>5.5840079999999999</v>
      </c>
      <c r="F4593">
        <v>13.56</v>
      </c>
      <c r="G4593">
        <v>-10.7096108854474</v>
      </c>
      <c r="H4593">
        <v>-6.92889105782944</v>
      </c>
      <c r="I4593">
        <v>-5.9305793577103101</v>
      </c>
      <c r="J4593">
        <v>-3.9116668495905298</v>
      </c>
      <c r="K4593">
        <v>13.9176391823281</v>
      </c>
      <c r="L4593">
        <v>13.705141561446901</v>
      </c>
      <c r="M4593">
        <v>32.346147031382998</v>
      </c>
      <c r="N4593">
        <v>0.295731868183711</v>
      </c>
      <c r="O4593">
        <v>19.76401179941</v>
      </c>
      <c r="P4593">
        <v>32.8109696376101</v>
      </c>
      <c r="Q4593">
        <v>-0.13902333512885201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Row],[Ticker]],[1]!Table2[[Symbol]:[Industry]],2,FALSE),"-")</f>
        <v>-</v>
      </c>
      <c r="D4594" t="s">
        <v>490</v>
      </c>
      <c r="E4594">
        <v>5.58</v>
      </c>
      <c r="F4594">
        <v>5.58</v>
      </c>
      <c r="G4594">
        <v>24.9088782917716</v>
      </c>
      <c r="H4594">
        <v>-23.5490056371276</v>
      </c>
      <c r="I4594">
        <v>-40.147446827589803</v>
      </c>
      <c r="J4594">
        <v>-0.34352908070927102</v>
      </c>
      <c r="K4594">
        <v>6.10009282052809</v>
      </c>
      <c r="L4594">
        <v>5.79196428995236</v>
      </c>
      <c r="M4594">
        <v>44.465265393364803</v>
      </c>
      <c r="N4594">
        <v>0.58978020065235903</v>
      </c>
      <c r="O4594">
        <v>59.498207885304602</v>
      </c>
      <c r="P4594">
        <v>85.382059800664393</v>
      </c>
      <c r="Q4594">
        <v>0.109859324342628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Row],[Ticker]],[1]!Table2[[Symbol]:[Industry]],2,FALSE),"-")</f>
        <v>-</v>
      </c>
      <c r="D4595" t="s">
        <v>628</v>
      </c>
      <c r="E4595">
        <v>5.5706210450000002</v>
      </c>
      <c r="F4595">
        <v>1.05</v>
      </c>
      <c r="G4595">
        <v>-5.5931859894901201</v>
      </c>
      <c r="H4595">
        <v>-1.87035303188851</v>
      </c>
      <c r="I4595">
        <v>-12.2495918825592</v>
      </c>
      <c r="J4595">
        <v>1.0670674632677399</v>
      </c>
      <c r="K4595">
        <v>0.87095729667658806</v>
      </c>
      <c r="L4595">
        <v>0.71054764949087601</v>
      </c>
      <c r="M4595">
        <v>93.6507375906683</v>
      </c>
      <c r="N4595">
        <v>1</v>
      </c>
      <c r="Q4595">
        <v>2.6574399778243E-2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Row],[Ticker]],[1]!Table2[[Symbol]:[Industry]],2,FALSE),"-")</f>
        <v>-</v>
      </c>
      <c r="D4596" t="s">
        <v>413</v>
      </c>
      <c r="E4596">
        <v>5.5439999999999996</v>
      </c>
      <c r="F4596">
        <v>15.4</v>
      </c>
      <c r="G4596">
        <v>-47.336274928991202</v>
      </c>
      <c r="H4596">
        <v>1.58433484670081</v>
      </c>
      <c r="I4596">
        <v>-33.321625809265598</v>
      </c>
      <c r="J4596">
        <v>7.9731734563023799</v>
      </c>
      <c r="K4596">
        <v>15.7519269480026</v>
      </c>
      <c r="L4596">
        <v>16.939822718591799</v>
      </c>
      <c r="M4596">
        <v>52.142454968791299</v>
      </c>
      <c r="N4596">
        <v>0.89049201365813402</v>
      </c>
      <c r="O4596">
        <v>34.090909090909001</v>
      </c>
      <c r="P4596">
        <v>8.0701754385964897</v>
      </c>
      <c r="Q4596">
        <v>3.3254777166552001E-2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Row],[Ticker]],[1]!Table2[[Symbol]:[Industry]],2,FALSE),"-")</f>
        <v>-</v>
      </c>
      <c r="E4597">
        <v>5.5421071680000003</v>
      </c>
      <c r="F4597">
        <v>6.63</v>
      </c>
      <c r="G4597">
        <v>33.448402241228003</v>
      </c>
      <c r="H4597">
        <v>-18.0269821559205</v>
      </c>
      <c r="I4597">
        <v>-32.2808621826589</v>
      </c>
      <c r="J4597">
        <v>6.0169129420029499</v>
      </c>
      <c r="K4597">
        <v>6.8661020694135404</v>
      </c>
      <c r="L4597">
        <v>6.1808033457908902</v>
      </c>
      <c r="M4597">
        <v>63.091934346145301</v>
      </c>
      <c r="N4597">
        <v>1.3852809728381299</v>
      </c>
      <c r="O4597">
        <v>28.054298642533901</v>
      </c>
      <c r="P4597">
        <v>76.329787234042499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Row],[Ticker]],[1]!Table2[[Symbol]:[Industry]],2,FALSE),"-")</f>
        <v>-</v>
      </c>
      <c r="D4598" t="s">
        <v>95</v>
      </c>
      <c r="E4598">
        <v>5.5353750000000002</v>
      </c>
      <c r="F4598">
        <v>4.3499999999999996</v>
      </c>
      <c r="G4598">
        <v>-110.691244316276</v>
      </c>
      <c r="I4598">
        <v>-28.707628146926599</v>
      </c>
      <c r="K4598">
        <v>17.265326357059401</v>
      </c>
      <c r="L4598">
        <v>64.568764294626902</v>
      </c>
      <c r="M4598">
        <v>49.458628392849597</v>
      </c>
      <c r="N4598">
        <v>1</v>
      </c>
      <c r="O4598">
        <v>540.22988505747105</v>
      </c>
      <c r="P4598">
        <v>10.126582278480999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Row],[Ticker]],[1]!Table2[[Symbol]:[Industry]],2,FALSE),"-")</f>
        <v>-</v>
      </c>
      <c r="E4599">
        <v>5.5182000000000002</v>
      </c>
      <c r="F4599">
        <v>10</v>
      </c>
      <c r="G4599">
        <v>-3.7616142955071101</v>
      </c>
      <c r="H4599">
        <v>-15.8667133056341</v>
      </c>
      <c r="I4599">
        <v>-3.3635218299403902</v>
      </c>
      <c r="J4599">
        <v>3.060892754548</v>
      </c>
      <c r="K4599">
        <v>10.446387077667699</v>
      </c>
      <c r="L4599">
        <v>9.4720732635635798</v>
      </c>
      <c r="M4599">
        <v>42.6976662290025</v>
      </c>
      <c r="N4599">
        <v>0.111561141742228</v>
      </c>
      <c r="O4599">
        <v>29.499999999999901</v>
      </c>
      <c r="P4599">
        <v>58.478605388272499</v>
      </c>
      <c r="Q4599">
        <v>4.4883800206748002E-2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Row],[Ticker]],[1]!Table2[[Symbol]:[Industry]],2,FALSE),"-")</f>
        <v>-</v>
      </c>
      <c r="D4600" t="s">
        <v>290</v>
      </c>
      <c r="E4600">
        <v>5.505814</v>
      </c>
      <c r="F4600">
        <v>3.26</v>
      </c>
      <c r="G4600">
        <v>45.268313465070797</v>
      </c>
      <c r="H4600">
        <v>3.6643866322224299</v>
      </c>
      <c r="I4600">
        <v>-51.1743670083127</v>
      </c>
      <c r="J4600">
        <v>-9.4648349725910705</v>
      </c>
      <c r="K4600">
        <v>3.2918098027276099</v>
      </c>
      <c r="L4600">
        <v>3.4319856960094199</v>
      </c>
      <c r="M4600">
        <v>32.121945665975502</v>
      </c>
      <c r="N4600">
        <v>1.25993615737906</v>
      </c>
      <c r="O4600">
        <v>64.723926380368098</v>
      </c>
      <c r="P4600">
        <v>79.120879120879096</v>
      </c>
      <c r="Q4600">
        <v>-1.0579252407107E-2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Row],[Ticker]],[1]!Table2[[Symbol]:[Industry]],2,FALSE),"-")</f>
        <v>-</v>
      </c>
      <c r="D4601" t="s">
        <v>686</v>
      </c>
      <c r="E4601">
        <v>5.4924119299999896</v>
      </c>
      <c r="F4601">
        <v>1829.95</v>
      </c>
      <c r="G4601">
        <v>33.391770425314</v>
      </c>
      <c r="H4601">
        <v>-5.8350542279926101</v>
      </c>
      <c r="I4601">
        <v>7.5993919829887</v>
      </c>
      <c r="J4601">
        <v>-5.8510738804810503</v>
      </c>
      <c r="K4601">
        <v>1787.7454022598699</v>
      </c>
      <c r="L4601">
        <v>1686.976483657</v>
      </c>
      <c r="M4601">
        <v>56.909450456487903</v>
      </c>
      <c r="N4601">
        <v>1.2685087534275401</v>
      </c>
      <c r="O4601">
        <v>13.9867209486598</v>
      </c>
      <c r="P4601">
        <v>111.31062355658101</v>
      </c>
      <c r="Q4601">
        <v>7.7497395198906999E-2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Row],[Ticker]],[1]!Table2[[Symbol]:[Industry]],2,FALSE),"-")</f>
        <v>-</v>
      </c>
      <c r="D4602" t="s">
        <v>513</v>
      </c>
      <c r="E4602">
        <v>5.4878999999999998</v>
      </c>
      <c r="F4602">
        <v>16.63</v>
      </c>
      <c r="G4602">
        <v>-36.028332057530498</v>
      </c>
      <c r="H4602">
        <v>-3.4323875613259398</v>
      </c>
      <c r="I4602">
        <v>-14.8462420083127</v>
      </c>
      <c r="J4602">
        <v>-2.20226514018883</v>
      </c>
      <c r="K4602">
        <v>16.633960558920698</v>
      </c>
      <c r="L4602">
        <v>16.727471130060302</v>
      </c>
      <c r="M4602">
        <v>2.3131596830000001E-6</v>
      </c>
      <c r="O4602">
        <v>16.295850871918201</v>
      </c>
      <c r="P4602">
        <v>0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Row],[Ticker]],[1]!Table2[[Symbol]:[Industry]],2,FALSE),"-")</f>
        <v>-</v>
      </c>
      <c r="E4603">
        <v>5.4726800000000004</v>
      </c>
      <c r="F4603">
        <v>7.1</v>
      </c>
      <c r="G4603">
        <v>-40.768465228651401</v>
      </c>
      <c r="H4603">
        <v>-10.743092522161399</v>
      </c>
      <c r="I4603">
        <v>-32.479652681166499</v>
      </c>
      <c r="J4603">
        <v>-2.20226514018883</v>
      </c>
      <c r="K4603">
        <v>7.4374159220169602</v>
      </c>
      <c r="L4603">
        <v>7.9712230724548503</v>
      </c>
      <c r="M4603">
        <v>37.271541225587903</v>
      </c>
      <c r="N4603">
        <v>1.5081081081081</v>
      </c>
      <c r="O4603">
        <v>98.873239436619698</v>
      </c>
      <c r="P4603">
        <v>9.2307692307692193</v>
      </c>
      <c r="Q4603">
        <v>2.8840412002496998E-2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Row],[Ticker]],[1]!Table2[[Symbol]:[Industry]],2,FALSE),"-")</f>
        <v>-</v>
      </c>
      <c r="E4604">
        <v>5.4559259999999998</v>
      </c>
      <c r="F4604">
        <v>11.97</v>
      </c>
      <c r="G4604">
        <v>20.560531740821499</v>
      </c>
      <c r="H4604">
        <v>-3.6823875613259398</v>
      </c>
      <c r="I4604">
        <v>-12.538549700620401</v>
      </c>
      <c r="J4604">
        <v>-2.45226514018883</v>
      </c>
      <c r="K4604">
        <v>11.5669274897015</v>
      </c>
      <c r="L4604">
        <v>11.0862924482238</v>
      </c>
      <c r="M4604">
        <v>53.628615195777797</v>
      </c>
      <c r="N4604">
        <v>0.71590909090909005</v>
      </c>
      <c r="O4604">
        <v>33.667502088554699</v>
      </c>
      <c r="P4604">
        <v>53.461538461538403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Row],[Ticker]],[1]!Table2[[Symbol]:[Industry]],2,FALSE),"-")</f>
        <v>-</v>
      </c>
      <c r="D4605" t="s">
        <v>68</v>
      </c>
      <c r="E4605">
        <v>5.4442773000000004</v>
      </c>
      <c r="F4605">
        <v>5.39</v>
      </c>
      <c r="G4605">
        <v>-32.571503468567599</v>
      </c>
      <c r="H4605">
        <v>1.3295172005788101</v>
      </c>
      <c r="I4605">
        <v>-33.793610429365302</v>
      </c>
      <c r="J4605">
        <v>-4.8571323968260103</v>
      </c>
      <c r="K4605">
        <v>5.4975739362954004</v>
      </c>
      <c r="L4605">
        <v>5.9104615358416002</v>
      </c>
      <c r="M4605">
        <v>47.768960473353999</v>
      </c>
      <c r="N4605">
        <v>0.84061527334719499</v>
      </c>
      <c r="O4605">
        <v>34.6938775510204</v>
      </c>
      <c r="P4605">
        <v>9.9999999999999805</v>
      </c>
      <c r="Q4605">
        <v>-1.0099182126629999E-3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Row],[Ticker]],[1]!Table2[[Symbol]:[Industry]],2,FALSE),"-")</f>
        <v>-</v>
      </c>
      <c r="D4606" t="s">
        <v>21</v>
      </c>
      <c r="E4606">
        <v>5.4347760000000003</v>
      </c>
      <c r="F4606">
        <v>5.4</v>
      </c>
      <c r="G4606">
        <v>-11.4170168820736</v>
      </c>
      <c r="H4606">
        <v>-22.714898772088201</v>
      </c>
      <c r="I4606">
        <v>61.624346226981302</v>
      </c>
      <c r="J4606">
        <v>-2.20226514018883</v>
      </c>
      <c r="K4606">
        <v>6.1470590161129302</v>
      </c>
      <c r="L4606">
        <v>5.2529608302754296</v>
      </c>
      <c r="M4606">
        <v>18.833089850405099</v>
      </c>
      <c r="N4606">
        <v>0.157968127490039</v>
      </c>
      <c r="O4606">
        <v>48.148148148148103</v>
      </c>
      <c r="P4606">
        <v>171.356783919598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Row],[Ticker]],[1]!Table2[[Symbol]:[Industry]],2,FALSE),"-")</f>
        <v>-</v>
      </c>
      <c r="D4607" t="s">
        <v>732</v>
      </c>
      <c r="E4607">
        <v>5.4082145400000003</v>
      </c>
      <c r="F4607">
        <v>31.71</v>
      </c>
      <c r="G4607">
        <v>13.9370441152256</v>
      </c>
      <c r="H4607">
        <v>-1.4310964057416899</v>
      </c>
      <c r="I4607">
        <v>14.953184925784599</v>
      </c>
      <c r="J4607">
        <v>-1.0498963821862599</v>
      </c>
      <c r="K4607">
        <v>30.456711132630002</v>
      </c>
      <c r="L4607">
        <v>26.9466565560714</v>
      </c>
      <c r="M4607">
        <v>52.608347411978002</v>
      </c>
      <c r="N4607">
        <v>0.98443298233189702</v>
      </c>
      <c r="O4607">
        <v>3.3112582781456901</v>
      </c>
      <c r="P4607">
        <v>47.970135324311698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Row],[Ticker]],[1]!Table2[[Symbol]:[Industry]],2,FALSE),"-")</f>
        <v>-</v>
      </c>
      <c r="D4608" t="s">
        <v>513</v>
      </c>
      <c r="E4608">
        <v>5.4027000000000003</v>
      </c>
      <c r="F4608">
        <v>133.4</v>
      </c>
      <c r="G4608">
        <v>254.83222323950599</v>
      </c>
      <c r="H4608">
        <v>-23.263978734380501</v>
      </c>
      <c r="I4608">
        <v>130.825949520232</v>
      </c>
      <c r="J4608">
        <v>-13.2525228721475</v>
      </c>
      <c r="K4608">
        <v>152.88028012467399</v>
      </c>
      <c r="L4608">
        <v>110.57593495660301</v>
      </c>
      <c r="M4608">
        <v>26.9872097079387</v>
      </c>
      <c r="N4608">
        <v>0.34226891165630202</v>
      </c>
      <c r="O4608">
        <v>49.5877061469265</v>
      </c>
      <c r="P4608">
        <v>315.57632398753799</v>
      </c>
      <c r="Q4608">
        <v>0.15899276591802899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Row],[Ticker]],[1]!Table2[[Symbol]:[Industry]],2,FALSE),"-")</f>
        <v>-</v>
      </c>
      <c r="D4609" t="s">
        <v>21</v>
      </c>
      <c r="E4609">
        <v>5.39</v>
      </c>
      <c r="F4609">
        <v>24.5</v>
      </c>
      <c r="G4609">
        <v>68.133810541094107</v>
      </c>
      <c r="H4609">
        <v>-3.4323875613259398</v>
      </c>
      <c r="I4609">
        <v>23.2597331889815</v>
      </c>
      <c r="J4609">
        <v>-9.30609027680085</v>
      </c>
      <c r="K4609">
        <v>27.2634910411718</v>
      </c>
      <c r="L4609">
        <v>23.567169033751298</v>
      </c>
      <c r="M4609">
        <v>26.488178502870401</v>
      </c>
      <c r="N4609">
        <v>0.52619811763008895</v>
      </c>
      <c r="O4609">
        <v>56.408163265306101</v>
      </c>
      <c r="P4609">
        <v>145</v>
      </c>
      <c r="Q4609">
        <v>0.12124599094470299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Row],[Ticker]],[1]!Table2[[Symbol]:[Industry]],2,FALSE),"-")</f>
        <v>-</v>
      </c>
      <c r="D4610" t="s">
        <v>732</v>
      </c>
      <c r="E4610">
        <v>5.3691015169999998</v>
      </c>
      <c r="F4610">
        <v>119.56</v>
      </c>
      <c r="G4610">
        <v>15.348133869161501</v>
      </c>
      <c r="H4610">
        <v>1.2533267243883299</v>
      </c>
      <c r="I4610">
        <v>8.8194592742689704</v>
      </c>
      <c r="J4610">
        <v>-1.0555735577544501</v>
      </c>
      <c r="K4610">
        <v>112.934444540055</v>
      </c>
      <c r="L4610">
        <v>101.991477120311</v>
      </c>
      <c r="M4610">
        <v>48.897049978633802</v>
      </c>
      <c r="N4610">
        <v>1.1201394133023499</v>
      </c>
      <c r="O4610">
        <v>2.8772164603546302</v>
      </c>
      <c r="P4610">
        <v>45.804878048780402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Row],[Ticker]],[1]!Table2[[Symbol]:[Industry]],2,FALSE),"-")</f>
        <v>-</v>
      </c>
      <c r="E4611">
        <v>5.364860695</v>
      </c>
      <c r="F4611">
        <v>5.35</v>
      </c>
      <c r="G4611">
        <v>6.7739432110776097</v>
      </c>
      <c r="H4611">
        <v>-3.0674240576763099</v>
      </c>
      <c r="I4611">
        <v>-25.381359065168901</v>
      </c>
      <c r="J4611">
        <v>6.7086259489200701</v>
      </c>
      <c r="K4611">
        <v>5.1343014141154599</v>
      </c>
      <c r="L4611">
        <v>4.92191983535783</v>
      </c>
      <c r="M4611">
        <v>58.920637260322898</v>
      </c>
      <c r="N4611">
        <v>2.0129671205408699</v>
      </c>
      <c r="O4611">
        <v>17.943925233644801</v>
      </c>
      <c r="P4611">
        <v>62.613981762917902</v>
      </c>
      <c r="Q4611">
        <v>-4.0310066504715997E-2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Row],[Ticker]],[1]!Table2[[Symbol]:[Industry]],2,FALSE),"-")</f>
        <v>-</v>
      </c>
      <c r="E4612">
        <v>5.3101770000000004</v>
      </c>
      <c r="F4612">
        <v>0.59</v>
      </c>
      <c r="G4612">
        <v>-24.586495972315699</v>
      </c>
      <c r="H4612">
        <v>1.5888300743022801E-2</v>
      </c>
      <c r="I4612">
        <v>-38.2228653849361</v>
      </c>
      <c r="J4612">
        <v>4.9405920026682901</v>
      </c>
      <c r="K4612">
        <v>0.60559630648923701</v>
      </c>
      <c r="L4612">
        <v>0.67654672378709002</v>
      </c>
      <c r="M4612">
        <v>42.634866684343699</v>
      </c>
      <c r="N4612">
        <v>0.37983598136716301</v>
      </c>
      <c r="O4612">
        <v>62.711864406779597</v>
      </c>
      <c r="P4612">
        <v>11.320754716981099</v>
      </c>
      <c r="Q4612">
        <v>-1.1201914045228E-2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Row],[Ticker]],[1]!Table2[[Symbol]:[Industry]],2,FALSE),"-")</f>
        <v>-</v>
      </c>
      <c r="D4613" t="s">
        <v>732</v>
      </c>
      <c r="E4613">
        <v>5.3081630099999897</v>
      </c>
      <c r="F4613">
        <v>22.74</v>
      </c>
      <c r="G4613">
        <v>14.320163870304601</v>
      </c>
      <c r="H4613">
        <v>2.20141525557545</v>
      </c>
      <c r="I4613">
        <v>6.1112048001978803</v>
      </c>
      <c r="J4613">
        <v>-1.2601386260569301</v>
      </c>
      <c r="K4613">
        <v>21.3135424078204</v>
      </c>
      <c r="L4613">
        <v>19.259179354912298</v>
      </c>
      <c r="M4613">
        <v>49.829539143146199</v>
      </c>
      <c r="N4613">
        <v>0.53396886942453003</v>
      </c>
      <c r="O4613">
        <v>4.6613896218117903</v>
      </c>
      <c r="P4613">
        <v>46.709677419354797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Row],[Ticker]],[1]!Table2[[Symbol]:[Industry]],2,FALSE),"-")</f>
        <v>-</v>
      </c>
      <c r="D4614" t="s">
        <v>68</v>
      </c>
      <c r="E4614">
        <v>5.2893749999999997</v>
      </c>
      <c r="F4614">
        <v>5.25</v>
      </c>
      <c r="G4614">
        <v>-31.716039308755601</v>
      </c>
      <c r="H4614">
        <v>-6.7719051865578503</v>
      </c>
      <c r="I4614">
        <v>-34.693570252587499</v>
      </c>
      <c r="J4614">
        <v>-7.1292724394589104</v>
      </c>
      <c r="K4614">
        <v>5.5585354594284704</v>
      </c>
      <c r="L4614">
        <v>5.8491203985842901</v>
      </c>
      <c r="M4614">
        <v>46.462441156740098</v>
      </c>
      <c r="N4614">
        <v>0.34022046417845597</v>
      </c>
      <c r="O4614">
        <v>48.380952380952301</v>
      </c>
      <c r="P4614">
        <v>16.6666666666666</v>
      </c>
      <c r="Q4614">
        <v>3.3162600624518999E-2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Row],[Ticker]],[1]!Table2[[Symbol]:[Industry]],2,FALSE),"-")</f>
        <v>-</v>
      </c>
      <c r="D4615" t="s">
        <v>133</v>
      </c>
      <c r="E4615">
        <v>5.2765823999999997</v>
      </c>
      <c r="F4615">
        <v>7.08</v>
      </c>
      <c r="G4615">
        <v>-7.9159850739188196</v>
      </c>
      <c r="H4615">
        <v>-2.8642057431441201</v>
      </c>
      <c r="I4615">
        <v>-35.116512278583002</v>
      </c>
      <c r="J4615">
        <v>-2.9035274122785899</v>
      </c>
      <c r="K4615">
        <v>7.5968241411689599</v>
      </c>
      <c r="L4615">
        <v>7.2928001008546</v>
      </c>
      <c r="M4615">
        <v>38.404787728152499</v>
      </c>
      <c r="N4615">
        <v>3.0041311045351899</v>
      </c>
      <c r="O4615">
        <v>58.3333333333333</v>
      </c>
      <c r="P4615">
        <v>81.538461538461505</v>
      </c>
      <c r="Q4615">
        <v>7.5728490143435995E-2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Row],[Ticker]],[1]!Table2[[Symbol]:[Industry]],2,FALSE),"-")</f>
        <v>-</v>
      </c>
      <c r="D4616" t="s">
        <v>413</v>
      </c>
      <c r="E4616">
        <v>5.2731000000000003</v>
      </c>
      <c r="F4616">
        <v>17.010000000000002</v>
      </c>
      <c r="G4616">
        <v>-10.7535686859589</v>
      </c>
      <c r="H4616">
        <v>-1.42780565983684</v>
      </c>
      <c r="I4616">
        <v>-16.749356195163902</v>
      </c>
      <c r="J4616">
        <v>0.74571173842386895</v>
      </c>
      <c r="K4616">
        <v>18.8899101893224</v>
      </c>
      <c r="L4616">
        <v>17.9789435558503</v>
      </c>
      <c r="M4616">
        <v>34.631404452251999</v>
      </c>
      <c r="N4616">
        <v>1.40776507237017</v>
      </c>
      <c r="O4616">
        <v>61.493239271017003</v>
      </c>
      <c r="P4616">
        <v>37.177419354838698</v>
      </c>
      <c r="Q4616">
        <v>5.1681170030819998E-3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Row],[Ticker]],[1]!Table2[[Symbol]:[Industry]],2,FALSE),"-")</f>
        <v>-</v>
      </c>
      <c r="D4617" t="s">
        <v>60</v>
      </c>
      <c r="E4617">
        <v>5.2601331659999904</v>
      </c>
      <c r="F4617">
        <v>9.69</v>
      </c>
      <c r="G4617">
        <v>128.689366096649</v>
      </c>
      <c r="H4617">
        <v>-18.797836066309301</v>
      </c>
      <c r="I4617">
        <v>12.821742181410499</v>
      </c>
      <c r="J4617">
        <v>-7.3233079707288802</v>
      </c>
      <c r="K4617">
        <v>11.1305249813209</v>
      </c>
      <c r="L4617">
        <v>9.5537679296299292</v>
      </c>
      <c r="M4617">
        <v>26.127322106881699</v>
      </c>
      <c r="N4617">
        <v>1.79851101158871</v>
      </c>
      <c r="O4617">
        <v>50.877192982456101</v>
      </c>
      <c r="P4617">
        <v>190.11976047904099</v>
      </c>
      <c r="Q4617">
        <v>8.1325580212145004E-2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Row],[Ticker]],[1]!Table2[[Symbol]:[Industry]],2,FALSE),"-")</f>
        <v>-</v>
      </c>
      <c r="D4618" t="s">
        <v>513</v>
      </c>
      <c r="E4618">
        <v>5.2469999999999999</v>
      </c>
      <c r="F4618">
        <v>17.489999999999998</v>
      </c>
      <c r="G4618">
        <v>30.129437653000299</v>
      </c>
      <c r="H4618">
        <v>-5.6788963652117799</v>
      </c>
      <c r="I4618">
        <v>-2.6589424573185099</v>
      </c>
      <c r="J4618">
        <v>-1.8907386604380501</v>
      </c>
      <c r="K4618">
        <v>16.359713320511499</v>
      </c>
      <c r="L4618">
        <v>14.963043658895</v>
      </c>
      <c r="M4618">
        <v>59.160427186998596</v>
      </c>
      <c r="N4618">
        <v>0.46840033306891399</v>
      </c>
      <c r="O4618">
        <v>12.9216695254431</v>
      </c>
      <c r="P4618">
        <v>79.200819672131104</v>
      </c>
      <c r="Q4618">
        <v>1.9661758940416999E-2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Row],[Ticker]],[1]!Table2[[Symbol]:[Industry]],2,FALSE),"-")</f>
        <v>-</v>
      </c>
      <c r="D4619" t="s">
        <v>21</v>
      </c>
      <c r="E4619">
        <v>5.2282263000000002</v>
      </c>
      <c r="F4619">
        <v>3.3</v>
      </c>
      <c r="G4619">
        <v>30.832223239506799</v>
      </c>
      <c r="H4619">
        <v>-4.0347971998801597</v>
      </c>
      <c r="I4619">
        <v>-26.8462420083127</v>
      </c>
      <c r="J4619">
        <v>1.5713197654715301</v>
      </c>
      <c r="K4619">
        <v>3.2223879939644</v>
      </c>
      <c r="M4619">
        <v>65.720622755040296</v>
      </c>
      <c r="N4619">
        <v>1.42230665930087</v>
      </c>
      <c r="O4619">
        <v>42.424242424242401</v>
      </c>
      <c r="P4619">
        <v>69.230769230769198</v>
      </c>
      <c r="Q4619">
        <v>3.9428269348296997E-2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Row],[Ticker]],[1]!Table2[[Symbol]:[Industry]],2,FALSE),"-")</f>
        <v>-</v>
      </c>
      <c r="D4620" t="s">
        <v>290</v>
      </c>
      <c r="E4620">
        <v>5.1482553600000003</v>
      </c>
      <c r="F4620">
        <v>1.92</v>
      </c>
      <c r="G4620">
        <v>75.794629254544404</v>
      </c>
      <c r="H4620">
        <v>-22.760118653762898</v>
      </c>
      <c r="I4620">
        <v>-13.7936104293653</v>
      </c>
      <c r="J4620">
        <v>-7.6209843520114902</v>
      </c>
      <c r="K4620">
        <v>1.8951857443253599</v>
      </c>
      <c r="L4620">
        <v>1.32446335161939</v>
      </c>
      <c r="M4620">
        <v>1.3230485165919299</v>
      </c>
      <c r="N4620">
        <v>1.10021069265209</v>
      </c>
      <c r="O4620">
        <v>44.7916666666666</v>
      </c>
      <c r="P4620">
        <v>113.333333333333</v>
      </c>
      <c r="Q4620">
        <v>1.5495372997879E-2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Row],[Ticker]],[1]!Table2[[Symbol]:[Industry]],2,FALSE),"-")</f>
        <v>-</v>
      </c>
      <c r="D4621" t="s">
        <v>804</v>
      </c>
      <c r="E4621">
        <v>5.1427290000000001</v>
      </c>
      <c r="F4621">
        <v>6.54</v>
      </c>
      <c r="G4621">
        <v>50.4461228534065</v>
      </c>
      <c r="H4621">
        <v>-17.1527041840172</v>
      </c>
      <c r="I4621">
        <v>-5.6642720583962101</v>
      </c>
      <c r="J4621">
        <v>2.7736578132621998</v>
      </c>
      <c r="K4621">
        <v>7.5239869160494699</v>
      </c>
      <c r="L4621">
        <v>7.05027465974349</v>
      </c>
      <c r="M4621">
        <v>45.9895752706704</v>
      </c>
      <c r="N4621">
        <v>0.76934306569343003</v>
      </c>
      <c r="O4621">
        <v>64.220183486238497</v>
      </c>
      <c r="P4621">
        <v>115.131578947368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Row],[Ticker]],[1]!Table2[[Symbol]:[Industry]],2,FALSE),"-")</f>
        <v>-</v>
      </c>
      <c r="E4622">
        <v>5.1292654000000004</v>
      </c>
      <c r="F4622">
        <v>9.3800000000000008</v>
      </c>
      <c r="G4622">
        <v>63.567908606771198</v>
      </c>
      <c r="H4622">
        <v>0.63540904884355898</v>
      </c>
      <c r="I4622">
        <v>-8.6174764363987997</v>
      </c>
      <c r="J4622">
        <v>-9.3595232047049493</v>
      </c>
      <c r="K4622">
        <v>9.1309879591821606</v>
      </c>
      <c r="L4622">
        <v>7.9227221574735198</v>
      </c>
      <c r="M4622">
        <v>56.427369671966296</v>
      </c>
      <c r="N4622">
        <v>1.61907714677555</v>
      </c>
      <c r="O4622">
        <v>32.089552238805901</v>
      </c>
      <c r="P4622">
        <v>149.468085106383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Row],[Ticker]],[1]!Table2[[Symbol]:[Industry]],2,FALSE),"-")</f>
        <v>-</v>
      </c>
      <c r="D4623" t="s">
        <v>133</v>
      </c>
      <c r="E4623">
        <v>5.1270449999999999</v>
      </c>
      <c r="F4623">
        <v>1.1499999999999999</v>
      </c>
      <c r="G4623">
        <v>-6.51896723668359</v>
      </c>
      <c r="H4623">
        <v>15.9553675407148</v>
      </c>
      <c r="I4623">
        <v>-20.583946926345501</v>
      </c>
      <c r="J4623">
        <v>-7.8474264305114199</v>
      </c>
      <c r="K4623">
        <v>1.1263441846028599</v>
      </c>
      <c r="L4623">
        <v>1.03124374758783</v>
      </c>
      <c r="M4623">
        <v>34.829945753556501</v>
      </c>
      <c r="N4623">
        <v>2.87699378531179</v>
      </c>
      <c r="O4623">
        <v>48.695652173912997</v>
      </c>
      <c r="P4623">
        <v>57.534246575342401</v>
      </c>
      <c r="Q4623">
        <v>1.2071139339368001E-2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Row],[Ticker]],[1]!Table2[[Symbol]:[Industry]],2,FALSE),"-")</f>
        <v>-</v>
      </c>
      <c r="D4624" t="s">
        <v>513</v>
      </c>
      <c r="E4624">
        <v>5.1172599999999999</v>
      </c>
      <c r="F4624">
        <v>16.55</v>
      </c>
      <c r="G4624">
        <v>-26.310633903350201</v>
      </c>
      <c r="H4624">
        <v>-3.4323875613259398</v>
      </c>
      <c r="I4624">
        <v>-14.8462420083127</v>
      </c>
      <c r="J4624">
        <v>-2.20226514018883</v>
      </c>
      <c r="K4624">
        <v>16.549999999999901</v>
      </c>
      <c r="L4624">
        <v>16.55</v>
      </c>
      <c r="M4624">
        <v>100</v>
      </c>
      <c r="O4624">
        <v>0</v>
      </c>
      <c r="P4624">
        <v>0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Row],[Ticker]],[1]!Table2[[Symbol]:[Industry]],2,FALSE),"-")</f>
        <v>-</v>
      </c>
      <c r="D4625" t="s">
        <v>290</v>
      </c>
      <c r="E4625">
        <v>5.1064352749999999</v>
      </c>
      <c r="F4625">
        <v>175.05</v>
      </c>
      <c r="G4625">
        <v>13.953789173572799</v>
      </c>
      <c r="H4625">
        <v>-3.4323875613259398</v>
      </c>
      <c r="I4625">
        <v>32.688524110524099</v>
      </c>
      <c r="J4625">
        <v>-2.20226514018883</v>
      </c>
      <c r="K4625">
        <v>167.623483802088</v>
      </c>
      <c r="L4625">
        <v>141.90464270144699</v>
      </c>
      <c r="M4625">
        <v>99.999999999866205</v>
      </c>
      <c r="N4625">
        <v>0</v>
      </c>
      <c r="O4625">
        <v>0</v>
      </c>
      <c r="P4625">
        <v>47.534766118836899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Row],[Ticker]],[1]!Table2[[Symbol]:[Industry]],2,FALSE),"-")</f>
        <v>-</v>
      </c>
      <c r="D4626" t="s">
        <v>21</v>
      </c>
      <c r="E4626">
        <v>5.0947369</v>
      </c>
      <c r="F4626">
        <v>2.2000000000000002</v>
      </c>
      <c r="G4626">
        <v>-7.3917149844313297</v>
      </c>
      <c r="H4626">
        <v>1.3295172005788201</v>
      </c>
      <c r="I4626">
        <v>-15.2987306960955</v>
      </c>
      <c r="J4626">
        <v>-2.20226514018883</v>
      </c>
      <c r="K4626">
        <v>2.1094169009634101</v>
      </c>
      <c r="L4626">
        <v>1.9119170096034299</v>
      </c>
      <c r="M4626">
        <v>99.988573876911602</v>
      </c>
      <c r="N4626">
        <v>0</v>
      </c>
      <c r="O4626">
        <v>0.45454545454543999</v>
      </c>
      <c r="P4626">
        <v>25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Row],[Ticker]],[1]!Table2[[Symbol]:[Industry]],2,FALSE),"-")</f>
        <v>-</v>
      </c>
      <c r="D4627" t="s">
        <v>121</v>
      </c>
      <c r="E4627">
        <v>5.0935499999999996</v>
      </c>
      <c r="F4627">
        <v>10.29</v>
      </c>
      <c r="G4627">
        <v>4.60539663100087</v>
      </c>
      <c r="H4627">
        <v>8.5676124386740593</v>
      </c>
      <c r="I4627">
        <v>-15.329801002510001</v>
      </c>
      <c r="J4627">
        <v>-3.7098028286310298</v>
      </c>
      <c r="K4627">
        <v>9.5968095914297695</v>
      </c>
      <c r="L4627">
        <v>9.6372337034739495</v>
      </c>
      <c r="M4627">
        <v>66.267337993789695</v>
      </c>
      <c r="N4627">
        <v>0.84633174820605905</v>
      </c>
      <c r="O4627">
        <v>55.393586005830898</v>
      </c>
      <c r="P4627">
        <v>46.581196581196501</v>
      </c>
      <c r="Q4627">
        <v>2.0567850888029999E-2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Row],[Ticker]],[1]!Table2[[Symbol]:[Industry]],2,FALSE),"-")</f>
        <v>-</v>
      </c>
      <c r="D4628" t="s">
        <v>130</v>
      </c>
      <c r="E4628">
        <v>5.0652321599999999</v>
      </c>
      <c r="F4628">
        <v>0.3</v>
      </c>
      <c r="G4628">
        <v>-5.5931859894901201</v>
      </c>
      <c r="H4628">
        <v>-1.87035303188851</v>
      </c>
      <c r="I4628">
        <v>-12.2495918825592</v>
      </c>
      <c r="J4628">
        <v>1.0670674632677399</v>
      </c>
      <c r="K4628">
        <v>0.38104149371468099</v>
      </c>
      <c r="L4628">
        <v>0.316837459592406</v>
      </c>
      <c r="M4628">
        <v>38.332852816306797</v>
      </c>
      <c r="N4628">
        <v>1</v>
      </c>
      <c r="Q4628">
        <v>5.2048647419290002E-2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Row],[Ticker]],[1]!Table2[[Symbol]:[Industry]],2,FALSE),"-")</f>
        <v>-</v>
      </c>
      <c r="D4629" t="s">
        <v>608</v>
      </c>
      <c r="E4629">
        <v>5.0563715311606101</v>
      </c>
      <c r="F4629">
        <v>16.86</v>
      </c>
      <c r="G4629">
        <v>-28.116108568463801</v>
      </c>
      <c r="H4629">
        <v>1.54893248848725</v>
      </c>
      <c r="I4629">
        <v>-30.334963812824</v>
      </c>
      <c r="J4629">
        <v>-2.20226514018883</v>
      </c>
      <c r="K4629">
        <v>16.694996374337201</v>
      </c>
      <c r="L4629">
        <v>18.983545141161599</v>
      </c>
      <c r="M4629">
        <v>98.301476099178998</v>
      </c>
      <c r="N4629">
        <v>0</v>
      </c>
      <c r="O4629">
        <v>36.832740213523103</v>
      </c>
      <c r="P4629">
        <v>10.848126232741601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Row],[Ticker]],[1]!Table2[[Symbol]:[Industry]],2,FALSE),"-")</f>
        <v>-</v>
      </c>
      <c r="D4630" t="s">
        <v>133</v>
      </c>
      <c r="E4630">
        <v>5.055555</v>
      </c>
      <c r="F4630">
        <v>4.8499999999999996</v>
      </c>
      <c r="G4630">
        <v>-5.5931859894901201</v>
      </c>
      <c r="H4630">
        <v>-1.87035303188851</v>
      </c>
      <c r="I4630">
        <v>-12.2495918825592</v>
      </c>
      <c r="J4630">
        <v>1.0670674632677399</v>
      </c>
      <c r="K4630">
        <v>5.1230840222052203</v>
      </c>
      <c r="M4630">
        <v>99.999956885964906</v>
      </c>
      <c r="N4630">
        <v>1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Row],[Ticker]],[1]!Table2[[Symbol]:[Industry]],2,FALSE),"-")</f>
        <v>-</v>
      </c>
      <c r="D4631" t="s">
        <v>413</v>
      </c>
      <c r="E4631">
        <v>5.0544000000000002</v>
      </c>
      <c r="F4631">
        <v>12.15</v>
      </c>
      <c r="G4631">
        <v>10.0530024602861</v>
      </c>
      <c r="H4631">
        <v>-2.76958722992577</v>
      </c>
      <c r="I4631">
        <v>-53.1397920337063</v>
      </c>
      <c r="J4631">
        <v>2.5391141701559898</v>
      </c>
      <c r="K4631">
        <v>12.667492502122</v>
      </c>
      <c r="L4631">
        <v>13.767899190943201</v>
      </c>
      <c r="M4631">
        <v>48.5812436606235</v>
      </c>
      <c r="N4631">
        <v>1.61836353958892</v>
      </c>
      <c r="O4631">
        <v>92.345679012345599</v>
      </c>
      <c r="P4631">
        <v>39.655172413793103</v>
      </c>
      <c r="Q4631">
        <v>6.8694410967941003E-2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Row],[Ticker]],[1]!Table2[[Symbol]:[Industry]],2,FALSE),"-")</f>
        <v>-</v>
      </c>
      <c r="D4632" t="s">
        <v>513</v>
      </c>
      <c r="E4632">
        <v>5.0508420000000003</v>
      </c>
      <c r="F4632">
        <v>5.45</v>
      </c>
      <c r="G4632">
        <v>37.845992602673803</v>
      </c>
      <c r="H4632">
        <v>-13.809746051891899</v>
      </c>
      <c r="I4632">
        <v>-42.082557095095098</v>
      </c>
      <c r="J4632">
        <v>-5.7555646325746199</v>
      </c>
      <c r="K4632">
        <v>6.2272272336902796</v>
      </c>
      <c r="L4632">
        <v>6.1191250327212101</v>
      </c>
      <c r="M4632">
        <v>28.7079306666195</v>
      </c>
      <c r="N4632">
        <v>0.30572657719158097</v>
      </c>
      <c r="O4632">
        <v>61.651376146788898</v>
      </c>
      <c r="P4632">
        <v>84.745762711864401</v>
      </c>
      <c r="Q4632">
        <v>5.1301993624687001E-2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Row],[Ticker]],[1]!Table2[[Symbol]:[Industry]],2,FALSE),"-")</f>
        <v>-</v>
      </c>
      <c r="D4633" t="s">
        <v>133</v>
      </c>
      <c r="E4633">
        <v>5.0369999999999999</v>
      </c>
      <c r="F4633">
        <v>16.79</v>
      </c>
      <c r="G4633">
        <v>121.69527451614699</v>
      </c>
      <c r="H4633">
        <v>0.80214012597047202</v>
      </c>
      <c r="I4633">
        <v>-28.787810434760701</v>
      </c>
      <c r="J4633">
        <v>-3.1128486293562099E-2</v>
      </c>
      <c r="K4633">
        <v>15.979175044339501</v>
      </c>
      <c r="L4633">
        <v>15.1434698010919</v>
      </c>
      <c r="M4633">
        <v>73.320033488820798</v>
      </c>
      <c r="N4633">
        <v>0.66923029643862098</v>
      </c>
      <c r="O4633">
        <v>101.250744490768</v>
      </c>
      <c r="P4633">
        <v>161.52647975077801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Row],[Ticker]],[1]!Table2[[Symbol]:[Industry]],2,FALSE),"-")</f>
        <v>-</v>
      </c>
      <c r="D4634" t="s">
        <v>68</v>
      </c>
      <c r="E4634">
        <v>5.0141999999999998</v>
      </c>
      <c r="F4634">
        <v>2.74</v>
      </c>
      <c r="G4634">
        <v>24.2388166461003</v>
      </c>
      <c r="H4634">
        <v>6.3635308060209796</v>
      </c>
      <c r="I4634">
        <v>9.1356584441759594</v>
      </c>
      <c r="J4634">
        <v>5.3977348598111599</v>
      </c>
      <c r="K4634">
        <v>2.15020395827792</v>
      </c>
      <c r="L4634">
        <v>1.8491337547746101</v>
      </c>
      <c r="M4634">
        <v>94.833499843495204</v>
      </c>
      <c r="N4634">
        <v>1.33370873301103</v>
      </c>
      <c r="O4634">
        <v>0</v>
      </c>
      <c r="P4634">
        <v>53.072625698324003</v>
      </c>
      <c r="Q4634">
        <v>6.0139259985252998E-2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Row],[Ticker]],[1]!Table2[[Symbol]:[Industry]],2,FALSE),"-")</f>
        <v>-</v>
      </c>
      <c r="E4635">
        <v>5.0117382880000001</v>
      </c>
      <c r="F4635">
        <v>5.36</v>
      </c>
      <c r="G4635">
        <v>-61.732320650338202</v>
      </c>
      <c r="H4635">
        <v>17.834580764465901</v>
      </c>
      <c r="I4635">
        <v>-33.387275442963102</v>
      </c>
      <c r="J4635">
        <v>7.8593365025216402</v>
      </c>
      <c r="K4635">
        <v>4.9665379972601498</v>
      </c>
      <c r="L4635">
        <v>6.1177641610649003</v>
      </c>
      <c r="M4635">
        <v>97.613952302201</v>
      </c>
      <c r="N4635">
        <v>0.77499999999999902</v>
      </c>
      <c r="O4635">
        <v>54.8507462686567</v>
      </c>
      <c r="P4635">
        <v>41.052631578947299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Row],[Ticker]],[1]!Table2[[Symbol]:[Industry]],2,FALSE),"-")</f>
        <v>-</v>
      </c>
      <c r="E4636">
        <v>4.9749999999999996</v>
      </c>
      <c r="F4636">
        <v>9.9499999999999993</v>
      </c>
      <c r="G4636">
        <v>-21.352827996177201</v>
      </c>
      <c r="H4636">
        <v>-3.4323875613259398</v>
      </c>
      <c r="I4636">
        <v>-9.8884361011397495</v>
      </c>
      <c r="J4636">
        <v>-2.20226514018883</v>
      </c>
      <c r="K4636">
        <v>9.7550774597076408</v>
      </c>
      <c r="L4636">
        <v>9.7218274891027203</v>
      </c>
      <c r="M4636">
        <v>100</v>
      </c>
      <c r="N4636">
        <v>0</v>
      </c>
      <c r="O4636">
        <v>0</v>
      </c>
      <c r="P4636">
        <v>10.432852386237499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Row],[Ticker]],[1]!Table2[[Symbol]:[Industry]],2,FALSE),"-")</f>
        <v>-</v>
      </c>
      <c r="D4637" t="s">
        <v>686</v>
      </c>
      <c r="E4637">
        <v>4.9718568000000003</v>
      </c>
      <c r="F4637">
        <v>9.84</v>
      </c>
      <c r="G4637">
        <v>-42.565953052286403</v>
      </c>
      <c r="H4637">
        <v>-13.8774375159126</v>
      </c>
      <c r="I4637">
        <v>-16.150153743518299</v>
      </c>
      <c r="J4637">
        <v>3.59172627612016</v>
      </c>
      <c r="K4637">
        <v>11.430597382623199</v>
      </c>
      <c r="L4637">
        <v>11.148311558581</v>
      </c>
      <c r="M4637">
        <v>39.215365842766303</v>
      </c>
      <c r="N4637">
        <v>2.2085889760356801</v>
      </c>
      <c r="O4637">
        <v>47.154471544715399</v>
      </c>
      <c r="P4637">
        <v>21.631644004944299</v>
      </c>
      <c r="Q4637">
        <v>6.4274588675496999E-2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Row],[Ticker]],[1]!Table2[[Symbol]:[Industry]],2,FALSE),"-")</f>
        <v>-</v>
      </c>
      <c r="D4638" t="s">
        <v>68</v>
      </c>
      <c r="E4638">
        <v>4.9620191</v>
      </c>
      <c r="F4638">
        <v>12.13</v>
      </c>
      <c r="G4638">
        <v>-33.360442332468999</v>
      </c>
      <c r="H4638">
        <v>-4.1377167149309599</v>
      </c>
      <c r="I4638">
        <v>-16.6276185265313</v>
      </c>
      <c r="J4638">
        <v>11.023829587246301</v>
      </c>
      <c r="K4638">
        <v>11.804772707802901</v>
      </c>
      <c r="L4638">
        <v>12.084005437965001</v>
      </c>
      <c r="M4638">
        <v>50.250266081090402</v>
      </c>
      <c r="N4638">
        <v>1.2228815570852101</v>
      </c>
      <c r="O4638">
        <v>16.6529266281945</v>
      </c>
      <c r="P4638">
        <v>28.3597883597883</v>
      </c>
      <c r="Q4638">
        <v>-6.5962597778423004E-2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Row],[Ticker]],[1]!Table2[[Symbol]:[Industry]],2,FALSE),"-")</f>
        <v>-</v>
      </c>
      <c r="D4639" t="s">
        <v>210</v>
      </c>
      <c r="E4639">
        <v>4.8731597000000004</v>
      </c>
      <c r="F4639">
        <v>12.77</v>
      </c>
      <c r="G4639">
        <v>86.522699429983007</v>
      </c>
      <c r="H4639">
        <v>5.3054765163439503</v>
      </c>
      <c r="I4639">
        <v>16.397334559004801</v>
      </c>
      <c r="J4639">
        <v>7.9616692860406699</v>
      </c>
      <c r="K4639">
        <v>11.5905208277829</v>
      </c>
      <c r="L4639">
        <v>10.827712529135599</v>
      </c>
      <c r="M4639">
        <v>57.584604107039397</v>
      </c>
      <c r="N4639">
        <v>0.50282375675320101</v>
      </c>
      <c r="O4639">
        <v>53.171495693030501</v>
      </c>
      <c r="P4639">
        <v>132.18181818181799</v>
      </c>
      <c r="Q4639">
        <v>2.9124977380649002E-2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Row],[Ticker]],[1]!Table2[[Symbol]:[Industry]],2,FALSE),"-")</f>
        <v>-</v>
      </c>
      <c r="E4640">
        <v>4.8682619999999996</v>
      </c>
      <c r="F4640">
        <v>9.5399999999999991</v>
      </c>
      <c r="G4640">
        <v>22.7518660966497</v>
      </c>
      <c r="H4640">
        <v>18.117249242548102</v>
      </c>
      <c r="I4640">
        <v>5.4564061631878804</v>
      </c>
      <c r="J4640">
        <v>-6.12571011626539</v>
      </c>
      <c r="K4640">
        <v>8.6314957563541999</v>
      </c>
      <c r="L4640">
        <v>7.8783267888050803</v>
      </c>
      <c r="M4640">
        <v>50.081645101129197</v>
      </c>
      <c r="N4640">
        <v>3.8361902103802001</v>
      </c>
      <c r="O4640">
        <v>21.3836477987421</v>
      </c>
      <c r="P4640">
        <v>67.368421052631504</v>
      </c>
      <c r="Q4640">
        <v>2.4501960523640998E-2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Row],[Ticker]],[1]!Table2[[Symbol]:[Industry]],2,FALSE),"-")</f>
        <v>-</v>
      </c>
      <c r="D4641" t="s">
        <v>416</v>
      </c>
      <c r="E4641">
        <v>4.86585</v>
      </c>
      <c r="F4641">
        <v>9.83</v>
      </c>
      <c r="G4641">
        <v>81.511776244641197</v>
      </c>
      <c r="H4641">
        <v>-25.663400219553701</v>
      </c>
      <c r="I4641">
        <v>11.6659845039137</v>
      </c>
      <c r="J4641">
        <v>-4.1962830863503404</v>
      </c>
      <c r="K4641">
        <v>11.237113219925501</v>
      </c>
      <c r="L4641">
        <v>10.589420330644799</v>
      </c>
      <c r="M4641">
        <v>16.120873589674598</v>
      </c>
      <c r="N4641">
        <v>0.777895864762155</v>
      </c>
      <c r="O4641">
        <v>113.530010172939</v>
      </c>
      <c r="P4641">
        <v>117.960088691796</v>
      </c>
      <c r="Q4641">
        <v>2.4130616299672E-2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Row],[Ticker]],[1]!Table2[[Symbol]:[Industry]],2,FALSE),"-")</f>
        <v>-</v>
      </c>
      <c r="D4642" t="s">
        <v>368</v>
      </c>
      <c r="E4642">
        <v>4.8521954000000003</v>
      </c>
      <c r="F4642">
        <v>6.11</v>
      </c>
      <c r="G4642">
        <v>-24.477300570016901</v>
      </c>
      <c r="H4642">
        <v>8.0221578932195001</v>
      </c>
      <c r="I4642">
        <v>-13.0129086749793</v>
      </c>
      <c r="J4642">
        <v>13.6767518730436</v>
      </c>
      <c r="K4642">
        <v>5.4978625982027101</v>
      </c>
      <c r="L4642">
        <v>5.6737009409569499</v>
      </c>
      <c r="M4642">
        <v>68.721796839853994</v>
      </c>
      <c r="N4642">
        <v>1.6507580206735</v>
      </c>
      <c r="O4642">
        <v>20.294599018003201</v>
      </c>
      <c r="P4642">
        <v>32.537960954446802</v>
      </c>
      <c r="Q4642">
        <v>7.4320816995295996E-2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Row],[Ticker]],[1]!Table2[[Symbol]:[Industry]],2,FALSE),"-")</f>
        <v>-</v>
      </c>
      <c r="D4643" t="s">
        <v>1147</v>
      </c>
      <c r="E4643">
        <v>4.8449999999999998</v>
      </c>
      <c r="F4643">
        <v>2.85</v>
      </c>
      <c r="G4643">
        <v>27.743420150703699</v>
      </c>
      <c r="H4643">
        <v>-6.7880922593125197</v>
      </c>
      <c r="I4643">
        <v>-21.708987106351898</v>
      </c>
      <c r="J4643">
        <v>-2.8919203126026201</v>
      </c>
      <c r="K4643">
        <v>2.9471276210708899</v>
      </c>
      <c r="L4643">
        <v>2.98774344373685</v>
      </c>
      <c r="M4643">
        <v>44.888429217666797</v>
      </c>
      <c r="N4643">
        <v>0.69140873590338403</v>
      </c>
      <c r="O4643">
        <v>56.140350877192901</v>
      </c>
      <c r="P4643">
        <v>66.6666666666666</v>
      </c>
      <c r="Q4643">
        <v>1.8132650153132E-2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Row],[Ticker]],[1]!Table2[[Symbol]:[Industry]],2,FALSE),"-")</f>
        <v>-</v>
      </c>
      <c r="D4644" t="s">
        <v>167</v>
      </c>
      <c r="E4644">
        <v>4.8364752799999904</v>
      </c>
      <c r="F4644">
        <v>5.6</v>
      </c>
      <c r="G4644">
        <v>17.279109686393301</v>
      </c>
      <c r="K4644">
        <v>5.4856592989664099</v>
      </c>
      <c r="L4644">
        <v>5.3129273959650396</v>
      </c>
      <c r="M4644">
        <v>11.3707014279082</v>
      </c>
      <c r="N4644">
        <v>1</v>
      </c>
      <c r="O4644">
        <v>29.464285714285701</v>
      </c>
      <c r="P4644">
        <v>53.424657534246499</v>
      </c>
      <c r="Q4644">
        <v>-8.5879446318412003E-2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Row],[Ticker]],[1]!Table2[[Symbol]:[Industry]],2,FALSE),"-")</f>
        <v>-</v>
      </c>
      <c r="E4645">
        <v>4.7932499999999996</v>
      </c>
      <c r="F4645">
        <v>8.25</v>
      </c>
      <c r="G4645">
        <v>41.032165285290702</v>
      </c>
      <c r="H4645">
        <v>-3.6742255298869999</v>
      </c>
      <c r="I4645">
        <v>4.7189753829915997</v>
      </c>
      <c r="J4645">
        <v>-2.20226514018883</v>
      </c>
      <c r="K4645">
        <v>7.5804102627151098</v>
      </c>
      <c r="L4645">
        <v>6.5373317793663697</v>
      </c>
      <c r="M4645">
        <v>67.196437354523795</v>
      </c>
      <c r="N4645">
        <v>1.0379379108298999E-2</v>
      </c>
      <c r="O4645">
        <v>5.4545454545454399</v>
      </c>
      <c r="P4645">
        <v>99.757869249394602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Row],[Ticker]],[1]!Table2[[Symbol]:[Industry]],2,FALSE),"-")</f>
        <v>-</v>
      </c>
      <c r="D4646" t="s">
        <v>68</v>
      </c>
      <c r="E4646">
        <v>4.7430000000000003</v>
      </c>
      <c r="F4646">
        <v>2.79</v>
      </c>
      <c r="G4646">
        <v>-26.667776760493101</v>
      </c>
      <c r="H4646">
        <v>-0.93238756132593503</v>
      </c>
      <c r="I4646">
        <v>4.89624726207352</v>
      </c>
      <c r="J4646">
        <v>0.66511837235596905</v>
      </c>
      <c r="K4646">
        <v>2.6186714723725899</v>
      </c>
      <c r="L4646">
        <v>2.5130770154570201</v>
      </c>
      <c r="M4646">
        <v>52.544386326135402</v>
      </c>
      <c r="N4646">
        <v>1.39365460812562</v>
      </c>
      <c r="O4646">
        <v>13.2616487455197</v>
      </c>
      <c r="P4646">
        <v>39.5</v>
      </c>
      <c r="Q4646">
        <v>4.2423154158916003E-2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Row],[Ticker]],[1]!Table2[[Symbol]:[Industry]],2,FALSE),"-")</f>
        <v>-</v>
      </c>
      <c r="D4647" t="s">
        <v>413</v>
      </c>
      <c r="E4647">
        <v>4.7396177460000004</v>
      </c>
      <c r="F4647">
        <v>30.62</v>
      </c>
      <c r="G4647">
        <v>223.23274509208301</v>
      </c>
      <c r="H4647">
        <v>12.2457386192558</v>
      </c>
      <c r="I4647">
        <v>234.69713698712101</v>
      </c>
      <c r="J4647">
        <v>-2.20226514018883</v>
      </c>
      <c r="K4647">
        <v>25.353206984564402</v>
      </c>
      <c r="M4647">
        <v>100</v>
      </c>
      <c r="N4647">
        <v>2.7819323960514499E-3</v>
      </c>
      <c r="O4647">
        <v>0</v>
      </c>
      <c r="P4647">
        <v>249.54337899543299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Row],[Ticker]],[1]!Table2[[Symbol]:[Industry]],2,FALSE),"-")</f>
        <v>-</v>
      </c>
      <c r="D4648" t="s">
        <v>121</v>
      </c>
      <c r="E4648">
        <v>4.7050000000000001</v>
      </c>
      <c r="F4648">
        <v>9.41</v>
      </c>
      <c r="G4648">
        <v>121.974326518813</v>
      </c>
      <c r="H4648">
        <v>-20.587199276807102</v>
      </c>
      <c r="I4648">
        <v>38.911927926327699</v>
      </c>
      <c r="J4648">
        <v>-2.5043799438141998</v>
      </c>
      <c r="K4648">
        <v>10.6777943154942</v>
      </c>
      <c r="L4648">
        <v>9.2069853769507297</v>
      </c>
      <c r="M4648">
        <v>28.087420219142199</v>
      </c>
      <c r="N4648">
        <v>0.38632372222338601</v>
      </c>
      <c r="O4648">
        <v>58.873538788522801</v>
      </c>
      <c r="P4648">
        <v>167.32954545454501</v>
      </c>
      <c r="Q4648">
        <v>5.1979527318563E-2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Row],[Ticker]],[1]!Table2[[Symbol]:[Industry]],2,FALSE),"-")</f>
        <v>-</v>
      </c>
      <c r="D4649" t="s">
        <v>513</v>
      </c>
      <c r="E4649">
        <v>4.68</v>
      </c>
      <c r="F4649">
        <v>24</v>
      </c>
      <c r="G4649">
        <v>-2.5992936971646698</v>
      </c>
      <c r="H4649">
        <v>10.943523074905199</v>
      </c>
      <c r="I4649">
        <v>-19.984581929261299</v>
      </c>
      <c r="J4649">
        <v>-0.95548955979330996</v>
      </c>
      <c r="K4649">
        <v>21.958725267658401</v>
      </c>
      <c r="L4649">
        <v>21.122251085066399</v>
      </c>
      <c r="M4649">
        <v>76.319382551328701</v>
      </c>
      <c r="N4649">
        <v>0.85617935337274398</v>
      </c>
      <c r="O4649">
        <v>15.9166666666666</v>
      </c>
      <c r="P4649">
        <v>56.351791530944602</v>
      </c>
      <c r="Q4649">
        <v>0.12990638749769201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Row],[Ticker]],[1]!Table2[[Symbol]:[Industry]],2,FALSE),"-")</f>
        <v>-</v>
      </c>
      <c r="D4650" t="s">
        <v>548</v>
      </c>
      <c r="E4650">
        <v>4.6791790000000004</v>
      </c>
      <c r="F4650">
        <v>13.63</v>
      </c>
      <c r="G4650">
        <v>337.29480827352</v>
      </c>
      <c r="H4650">
        <v>-4.3596343516255098</v>
      </c>
      <c r="I4650">
        <v>52.393021795368199</v>
      </c>
      <c r="J4650">
        <v>-11.5364687955413</v>
      </c>
      <c r="K4650">
        <v>13.4735188564048</v>
      </c>
      <c r="L4650">
        <v>9.7505989948512308</v>
      </c>
      <c r="M4650">
        <v>17.766365076918898</v>
      </c>
      <c r="N4650">
        <v>0.95983358201959901</v>
      </c>
      <c r="O4650">
        <v>22.5972120322817</v>
      </c>
      <c r="P4650">
        <v>363.60544217686999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Row],[Ticker]],[1]!Table2[[Symbol]:[Industry]],2,FALSE),"-")</f>
        <v>-</v>
      </c>
      <c r="D4651" t="s">
        <v>400</v>
      </c>
      <c r="E4651">
        <v>4.6615548000000002</v>
      </c>
      <c r="F4651">
        <v>10.76</v>
      </c>
      <c r="G4651">
        <v>28.956321363604999</v>
      </c>
      <c r="H4651">
        <v>12.142263351670801</v>
      </c>
      <c r="I4651">
        <v>0.72840890468403197</v>
      </c>
      <c r="J4651">
        <v>2.7733446159087198</v>
      </c>
      <c r="K4651">
        <v>9.6059005066453995</v>
      </c>
      <c r="L4651">
        <v>8.9809096752233497</v>
      </c>
      <c r="M4651">
        <v>100</v>
      </c>
      <c r="N4651">
        <v>6.1</v>
      </c>
      <c r="O4651">
        <v>0</v>
      </c>
      <c r="P4651">
        <v>55.2669552669552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Row],[Ticker]],[1]!Table2[[Symbol]:[Industry]],2,FALSE),"-")</f>
        <v>-</v>
      </c>
      <c r="D4652" t="s">
        <v>393</v>
      </c>
      <c r="E4652">
        <v>4.6519104000000002</v>
      </c>
      <c r="F4652">
        <v>3.2</v>
      </c>
      <c r="G4652">
        <v>-78.190333151470497</v>
      </c>
      <c r="H4652">
        <v>-18.297252426190799</v>
      </c>
      <c r="I4652">
        <v>-57.703384865455497</v>
      </c>
      <c r="J4652">
        <v>-3.7647651401888398</v>
      </c>
      <c r="K4652">
        <v>3.72360231566224</v>
      </c>
      <c r="L4652">
        <v>4.9448138010230496</v>
      </c>
      <c r="M4652">
        <v>40.6522437798289</v>
      </c>
      <c r="N4652">
        <v>1.48507089241034</v>
      </c>
      <c r="O4652">
        <v>125</v>
      </c>
      <c r="P4652">
        <v>10.344827586206801</v>
      </c>
      <c r="Q4652">
        <v>-1.3993623622237999E-2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Row],[Ticker]],[1]!Table2[[Symbol]:[Industry]],2,FALSE),"-")</f>
        <v>-</v>
      </c>
      <c r="D4653" t="s">
        <v>413</v>
      </c>
      <c r="E4653">
        <v>4.6501549999999998</v>
      </c>
      <c r="F4653">
        <v>15.5</v>
      </c>
      <c r="G4653">
        <v>91.385995310132799</v>
      </c>
      <c r="H4653">
        <v>-9.4360261301555308</v>
      </c>
      <c r="I4653">
        <v>-6.6815525456470004</v>
      </c>
      <c r="J4653">
        <v>-5.5085658264021902</v>
      </c>
      <c r="K4653">
        <v>17.244882004559901</v>
      </c>
      <c r="L4653">
        <v>15.424583828175599</v>
      </c>
      <c r="M4653">
        <v>20.195604455335499</v>
      </c>
      <c r="N4653">
        <v>0.18916772571944901</v>
      </c>
      <c r="O4653">
        <v>86.129032258064498</v>
      </c>
      <c r="P4653">
        <v>117.69662921348301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Row],[Ticker]],[1]!Table2[[Symbol]:[Industry]],2,FALSE),"-")</f>
        <v>-</v>
      </c>
      <c r="D4654" t="s">
        <v>1147</v>
      </c>
      <c r="E4654">
        <v>4.6360035000000002</v>
      </c>
      <c r="F4654">
        <v>4.6500000000000004</v>
      </c>
      <c r="G4654">
        <v>69.067517357153903</v>
      </c>
      <c r="H4654">
        <v>53.469969341030897</v>
      </c>
      <c r="I4654">
        <v>102.443477617855</v>
      </c>
      <c r="J4654">
        <v>-5.9212734046516298</v>
      </c>
      <c r="K4654">
        <v>3.5098312224366301</v>
      </c>
      <c r="L4654">
        <v>2.1973311023509501</v>
      </c>
      <c r="M4654">
        <v>56.790145492651199</v>
      </c>
      <c r="N4654">
        <v>2.20762286980837</v>
      </c>
      <c r="O4654">
        <v>12.4731182795698</v>
      </c>
      <c r="P4654">
        <v>139.690721649484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Row],[Ticker]],[1]!Table2[[Symbol]:[Industry]],2,FALSE),"-")</f>
        <v>-</v>
      </c>
      <c r="E4655">
        <v>4.6358135999999996</v>
      </c>
      <c r="F4655">
        <v>7.16</v>
      </c>
      <c r="G4655">
        <v>134.053002460286</v>
      </c>
      <c r="H4655">
        <v>-13.144617777153201</v>
      </c>
      <c r="I4655">
        <v>49.751459141112498</v>
      </c>
      <c r="J4655">
        <v>-6.1563467728418901</v>
      </c>
      <c r="K4655">
        <v>7.4913170418457602</v>
      </c>
      <c r="L4655">
        <v>5.7260544878805097</v>
      </c>
      <c r="M4655">
        <v>13.6543265385081</v>
      </c>
      <c r="N4655">
        <v>0.29311800525625198</v>
      </c>
      <c r="O4655">
        <v>28.3519553072625</v>
      </c>
      <c r="P4655">
        <v>185.258964143426</v>
      </c>
      <c r="Q4655">
        <v>6.8978993907025998E-2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Row],[Ticker]],[1]!Table2[[Symbol]:[Industry]],2,FALSE),"-")</f>
        <v>-</v>
      </c>
      <c r="D4656" t="s">
        <v>287</v>
      </c>
      <c r="E4656">
        <v>4.6297286</v>
      </c>
      <c r="F4656">
        <v>6.43</v>
      </c>
      <c r="G4656">
        <v>-58.626423377034399</v>
      </c>
      <c r="H4656">
        <v>-21.729719200461901</v>
      </c>
      <c r="I4656">
        <v>-18.154512685004399</v>
      </c>
      <c r="J4656">
        <v>-16.239698295269001</v>
      </c>
      <c r="K4656">
        <v>7.74499857440229</v>
      </c>
      <c r="L4656">
        <v>7.97162734315327</v>
      </c>
      <c r="M4656">
        <v>0.39598498758741102</v>
      </c>
      <c r="N4656">
        <v>1.69214876033057</v>
      </c>
      <c r="O4656">
        <v>49.300155520995297</v>
      </c>
      <c r="P4656">
        <v>1.74050632911391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Row],[Ticker]],[1]!Table2[[Symbol]:[Industry]],2,FALSE),"-")</f>
        <v>-</v>
      </c>
      <c r="E4657">
        <v>4.6248300000000002</v>
      </c>
      <c r="F4657">
        <v>0.7</v>
      </c>
      <c r="G4657">
        <v>-16.935633903350201</v>
      </c>
      <c r="H4657">
        <v>4.2599201309817296</v>
      </c>
      <c r="I4657">
        <v>-29.480388349776099</v>
      </c>
      <c r="J4657">
        <v>-2.20226514018883</v>
      </c>
      <c r="K4657">
        <v>0.68021488910379901</v>
      </c>
      <c r="L4657">
        <v>0.68684719506429603</v>
      </c>
      <c r="M4657">
        <v>49.487528202510099</v>
      </c>
      <c r="N4657">
        <v>0.86658792979746602</v>
      </c>
      <c r="O4657">
        <v>32.857142857142797</v>
      </c>
      <c r="P4657">
        <v>29.629629629629601</v>
      </c>
      <c r="Q4657">
        <v>-5.8073638978361E-2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Row],[Ticker]],[1]!Table2[[Symbol]:[Industry]],2,FALSE),"-")</f>
        <v>-</v>
      </c>
      <c r="D4658" t="s">
        <v>290</v>
      </c>
      <c r="E4658">
        <v>4.6008851999999996</v>
      </c>
      <c r="F4658">
        <v>4.26</v>
      </c>
      <c r="G4658">
        <v>167.48246954492501</v>
      </c>
      <c r="H4658">
        <v>59.7255071755161</v>
      </c>
      <c r="I4658">
        <v>119.219692057621</v>
      </c>
      <c r="J4658">
        <v>-2.4321501976600901</v>
      </c>
      <c r="K4658">
        <v>3.0761859314539</v>
      </c>
      <c r="L4658">
        <v>1.70261781927073</v>
      </c>
      <c r="M4658">
        <v>54.805342122466598</v>
      </c>
      <c r="N4658">
        <v>1.8321334141699901</v>
      </c>
      <c r="O4658">
        <v>10.3286384976525</v>
      </c>
      <c r="P4658">
        <v>193.79310344827499</v>
      </c>
      <c r="Q4658">
        <v>0.21932246605421299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Row],[Ticker]],[1]!Table2[[Symbol]:[Industry]],2,FALSE),"-")</f>
        <v>-</v>
      </c>
      <c r="D4659" t="s">
        <v>513</v>
      </c>
      <c r="E4659">
        <v>4.6007610000000003</v>
      </c>
      <c r="F4659">
        <v>13.9</v>
      </c>
      <c r="G4659">
        <v>163.87725753715</v>
      </c>
      <c r="H4659">
        <v>-5.3378215768516997</v>
      </c>
      <c r="I4659">
        <v>-11.883279045349701</v>
      </c>
      <c r="J4659">
        <v>-6.3401961746715898</v>
      </c>
      <c r="K4659">
        <v>14.6295448990473</v>
      </c>
      <c r="L4659">
        <v>13.2476271733658</v>
      </c>
      <c r="M4659">
        <v>26.159861624645401</v>
      </c>
      <c r="N4659">
        <v>1.4028241864440001</v>
      </c>
      <c r="O4659">
        <v>43.525179856115102</v>
      </c>
      <c r="P4659">
        <v>204.15754923413499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Row],[Ticker]],[1]!Table2[[Symbol]:[Industry]],2,FALSE),"-")</f>
        <v>-</v>
      </c>
      <c r="D4660" t="s">
        <v>1448</v>
      </c>
      <c r="E4660">
        <v>4.5978215499999999</v>
      </c>
      <c r="F4660">
        <v>9.94</v>
      </c>
      <c r="G4660">
        <v>97.563239970523497</v>
      </c>
      <c r="H4660">
        <v>1.7898346608962801</v>
      </c>
      <c r="I4660">
        <v>-8.8760927545813999</v>
      </c>
      <c r="J4660">
        <v>13.285539737859899</v>
      </c>
      <c r="K4660">
        <v>8.3202495886125796</v>
      </c>
      <c r="L4660">
        <v>7.09642569498408</v>
      </c>
      <c r="M4660">
        <v>76.907509119723997</v>
      </c>
      <c r="N4660">
        <v>1.6756030187934601</v>
      </c>
      <c r="O4660">
        <v>0</v>
      </c>
      <c r="P4660">
        <v>157.51295336787501</v>
      </c>
      <c r="Q4660">
        <v>6.3624260840168007E-2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Row],[Ticker]],[1]!Table2[[Symbol]:[Industry]],2,FALSE),"-")</f>
        <v>-</v>
      </c>
      <c r="E4661">
        <v>4.5315099999999999</v>
      </c>
      <c r="F4661">
        <v>1.51</v>
      </c>
      <c r="G4661">
        <v>-16.890344048277701</v>
      </c>
      <c r="H4661">
        <v>-10.4912110907377</v>
      </c>
      <c r="I4661">
        <v>-36.607900039400803</v>
      </c>
      <c r="J4661">
        <v>-3.45226514018883</v>
      </c>
      <c r="K4661">
        <v>1.55369525778283</v>
      </c>
      <c r="L4661">
        <v>1.63275485254665</v>
      </c>
      <c r="M4661">
        <v>45.171165496786401</v>
      </c>
      <c r="N4661">
        <v>0.78204438788400998</v>
      </c>
      <c r="O4661">
        <v>52.3178807947019</v>
      </c>
      <c r="P4661">
        <v>34.821428571428498</v>
      </c>
      <c r="Q4661">
        <v>-0.13947905368968899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Row],[Ticker]],[1]!Table2[[Symbol]:[Industry]],2,FALSE),"-")</f>
        <v>-</v>
      </c>
      <c r="D4662" t="s">
        <v>60</v>
      </c>
      <c r="E4662">
        <v>4.52709048</v>
      </c>
      <c r="F4662">
        <v>10.199999999999999</v>
      </c>
      <c r="G4662">
        <v>43.406504199811103</v>
      </c>
      <c r="H4662">
        <v>6.7188003436416501</v>
      </c>
      <c r="I4662">
        <v>31.916347919744801</v>
      </c>
      <c r="J4662">
        <v>-2.20226514018883</v>
      </c>
      <c r="K4662">
        <v>8.9230378317762007</v>
      </c>
      <c r="L4662">
        <v>7.4203477748311899</v>
      </c>
      <c r="M4662">
        <v>100</v>
      </c>
      <c r="N4662">
        <v>0</v>
      </c>
      <c r="O4662">
        <v>0</v>
      </c>
      <c r="P4662">
        <v>69.717138103161403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Row],[Ticker]],[1]!Table2[[Symbol]:[Industry]],2,FALSE),"-")</f>
        <v>-</v>
      </c>
      <c r="E4663">
        <v>4.5221022</v>
      </c>
      <c r="F4663">
        <v>6.93</v>
      </c>
      <c r="G4663">
        <v>223.689366096649</v>
      </c>
      <c r="H4663">
        <v>123.23427910533999</v>
      </c>
      <c r="I4663">
        <v>163.467011003735</v>
      </c>
      <c r="J4663">
        <v>5.7342427963190996</v>
      </c>
      <c r="K4663">
        <v>4.0199035476663498</v>
      </c>
      <c r="L4663">
        <v>2.1292023563324398</v>
      </c>
      <c r="M4663">
        <v>99.990498680283594</v>
      </c>
      <c r="N4663">
        <v>1.65512052168862</v>
      </c>
      <c r="O4663">
        <v>0</v>
      </c>
      <c r="P4663">
        <v>250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Row],[Ticker]],[1]!Table2[[Symbol]:[Industry]],2,FALSE),"-")</f>
        <v>-</v>
      </c>
      <c r="E4664">
        <v>4.5138071999999996</v>
      </c>
      <c r="F4664">
        <v>14.32</v>
      </c>
      <c r="G4664">
        <v>90.659063066346704</v>
      </c>
      <c r="H4664">
        <v>-11.1401623602535</v>
      </c>
      <c r="I4664">
        <v>34.165204401676803</v>
      </c>
      <c r="J4664">
        <v>-0.20226514018883801</v>
      </c>
      <c r="K4664">
        <v>14.2539883343906</v>
      </c>
      <c r="L4664">
        <v>12.4037215983767</v>
      </c>
      <c r="M4664">
        <v>62.343295197877701</v>
      </c>
      <c r="N4664">
        <v>0.98003230152571696</v>
      </c>
      <c r="O4664">
        <v>30.726256983240201</v>
      </c>
      <c r="P4664">
        <v>152.55731922398499</v>
      </c>
      <c r="Q4664">
        <v>-1.5941237665629E-2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Row],[Ticker]],[1]!Table2[[Symbol]:[Industry]],2,FALSE),"-")</f>
        <v>-</v>
      </c>
      <c r="D4665" t="s">
        <v>471</v>
      </c>
      <c r="E4665">
        <v>4.5008194919999998</v>
      </c>
      <c r="F4665">
        <v>1.38</v>
      </c>
      <c r="G4665">
        <v>18.952523991386499</v>
      </c>
      <c r="H4665">
        <v>-1.2101653391037299</v>
      </c>
      <c r="I4665">
        <v>5.15375799168726</v>
      </c>
      <c r="J4665">
        <v>-2.20226514018883</v>
      </c>
      <c r="K4665">
        <v>1.17927288874597</v>
      </c>
      <c r="L4665">
        <v>1.02326729500129</v>
      </c>
      <c r="M4665">
        <v>87.289212741023107</v>
      </c>
      <c r="N4665">
        <v>0.69025104710023899</v>
      </c>
      <c r="O4665">
        <v>7.2463768115942102</v>
      </c>
      <c r="P4665">
        <v>83.999999999999901</v>
      </c>
      <c r="Q4665">
        <v>-1.9334304447208E-2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Row],[Ticker]],[1]!Table2[[Symbol]:[Industry]],2,FALSE),"-")</f>
        <v>-</v>
      </c>
      <c r="D4666" t="s">
        <v>513</v>
      </c>
      <c r="E4666">
        <v>4.5</v>
      </c>
      <c r="F4666">
        <v>7.5</v>
      </c>
      <c r="G4666">
        <v>42.228691939346298</v>
      </c>
      <c r="H4666">
        <v>32.367956672753202</v>
      </c>
      <c r="I4666">
        <v>7.9033488263844696</v>
      </c>
      <c r="J4666">
        <v>-19.757124074358099</v>
      </c>
      <c r="K4666">
        <v>6.7766964347115897</v>
      </c>
      <c r="L4666">
        <v>6.0317648364113801</v>
      </c>
      <c r="M4666">
        <v>40.288185883323301</v>
      </c>
      <c r="N4666">
        <v>2.7369993358363698</v>
      </c>
      <c r="O4666">
        <v>33.866666666666603</v>
      </c>
      <c r="P4666">
        <v>76.886792452830093</v>
      </c>
      <c r="Q4666">
        <v>2.7972571895931001E-2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Row],[Ticker]],[1]!Table2[[Symbol]:[Industry]],2,FALSE),"-")</f>
        <v>-</v>
      </c>
      <c r="D4667" t="s">
        <v>628</v>
      </c>
      <c r="E4667">
        <v>4.4980230600000004</v>
      </c>
      <c r="F4667">
        <v>13.8</v>
      </c>
      <c r="G4667">
        <v>-47.227539347476302</v>
      </c>
      <c r="I4667">
        <v>-5.3224324845032003</v>
      </c>
      <c r="K4667">
        <v>17.182926074637699</v>
      </c>
      <c r="L4667">
        <v>23.662368761796301</v>
      </c>
      <c r="M4667">
        <v>89.584477983611194</v>
      </c>
      <c r="N4667">
        <v>1</v>
      </c>
      <c r="O4667">
        <v>26.449275362318801</v>
      </c>
      <c r="P4667">
        <v>15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Row],[Ticker]],[1]!Table2[[Symbol]:[Industry]],2,FALSE),"-")</f>
        <v>-</v>
      </c>
      <c r="D4668" t="s">
        <v>68</v>
      </c>
      <c r="E4668">
        <v>4.4880639999999996</v>
      </c>
      <c r="F4668">
        <v>4.4800000000000004</v>
      </c>
      <c r="G4668">
        <v>39.003019233181099</v>
      </c>
      <c r="H4668">
        <v>40.229584269659902</v>
      </c>
      <c r="I4668">
        <v>50.4674111282186</v>
      </c>
      <c r="J4668">
        <v>41.459706690796999</v>
      </c>
      <c r="M4668">
        <v>100</v>
      </c>
      <c r="O4668">
        <v>0</v>
      </c>
      <c r="P4668">
        <v>65.3136531365313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Row],[Ticker]],[1]!Table2[[Symbol]:[Industry]],2,FALSE),"-")</f>
        <v>-</v>
      </c>
      <c r="D4669" t="s">
        <v>513</v>
      </c>
      <c r="E4669">
        <v>4.4616100000000003</v>
      </c>
      <c r="F4669">
        <v>8.8699999999999992</v>
      </c>
      <c r="G4669">
        <v>112.130226311703</v>
      </c>
      <c r="H4669">
        <v>-24.341478470416799</v>
      </c>
      <c r="I4669">
        <v>28.913887651330601</v>
      </c>
      <c r="J4669">
        <v>-7.3276740823916704</v>
      </c>
      <c r="K4669">
        <v>9.8415583751206892</v>
      </c>
      <c r="L4669">
        <v>8.2601876833781702</v>
      </c>
      <c r="M4669">
        <v>21.992264305590101</v>
      </c>
      <c r="N4669">
        <v>0.33482881525806701</v>
      </c>
      <c r="O4669">
        <v>32.468996617812799</v>
      </c>
      <c r="P4669">
        <v>172.923076923076</v>
      </c>
      <c r="Q4669">
        <v>0.10241223285621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Row],[Ticker]],[1]!Table2[[Symbol]:[Industry]],2,FALSE),"-")</f>
        <v>-</v>
      </c>
      <c r="D4670" t="s">
        <v>18</v>
      </c>
      <c r="E4670">
        <v>4.4394795</v>
      </c>
      <c r="F4670">
        <v>13.05</v>
      </c>
      <c r="G4670">
        <v>96.385611830438094</v>
      </c>
      <c r="H4670">
        <v>0.428920555301321</v>
      </c>
      <c r="I4670">
        <v>172.59869191239201</v>
      </c>
      <c r="J4670">
        <v>-3.1789743813608902</v>
      </c>
      <c r="K4670">
        <v>12.082458010067301</v>
      </c>
      <c r="L4670">
        <v>8.7166947301177302</v>
      </c>
      <c r="M4670">
        <v>45.758289397033003</v>
      </c>
      <c r="N4670">
        <v>0.52500000000000002</v>
      </c>
      <c r="O4670">
        <v>1.99233716475095</v>
      </c>
      <c r="P4670">
        <v>187.44493392070399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Row],[Ticker]],[1]!Table2[[Symbol]:[Industry]],2,FALSE),"-")</f>
        <v>-</v>
      </c>
      <c r="D4671" t="s">
        <v>513</v>
      </c>
      <c r="E4671">
        <v>4.4190649999999998</v>
      </c>
      <c r="F4671">
        <v>5.95</v>
      </c>
      <c r="G4671">
        <v>29.041846514404298</v>
      </c>
      <c r="H4671">
        <v>-12.731168049130799</v>
      </c>
      <c r="I4671">
        <v>-24.145022496117601</v>
      </c>
      <c r="J4671">
        <v>-7.0022651401888298</v>
      </c>
      <c r="K4671">
        <v>6.2380505545340297</v>
      </c>
      <c r="L4671">
        <v>5.8695339069422801</v>
      </c>
      <c r="M4671">
        <v>25.710337277257</v>
      </c>
      <c r="N4671">
        <v>0.49550561797752801</v>
      </c>
      <c r="O4671">
        <v>66.050420168067205</v>
      </c>
      <c r="P4671">
        <v>83.076923076923094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Row],[Ticker]],[1]!Table2[[Symbol]:[Industry]],2,FALSE),"-")</f>
        <v>-</v>
      </c>
      <c r="D4672" t="s">
        <v>54</v>
      </c>
      <c r="E4672">
        <v>4.4167664469999997</v>
      </c>
      <c r="F4672">
        <v>5.27</v>
      </c>
      <c r="G4672">
        <v>-54.512268780734402</v>
      </c>
      <c r="H4672">
        <v>-3.24227349288488</v>
      </c>
      <c r="I4672">
        <v>-28.310938231629599</v>
      </c>
      <c r="J4672">
        <v>-2.20226514018883</v>
      </c>
      <c r="K4672">
        <v>5.3997390913444399</v>
      </c>
      <c r="L4672">
        <v>5.7992052696497902</v>
      </c>
      <c r="M4672">
        <v>19.553572178607599</v>
      </c>
      <c r="N4672">
        <v>1.7222222222222201</v>
      </c>
      <c r="O4672">
        <v>39.278937381404099</v>
      </c>
      <c r="P4672">
        <v>5.3999999999999799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Row],[Ticker]],[1]!Table2[[Symbol]:[Industry]],2,FALSE),"-")</f>
        <v>-</v>
      </c>
      <c r="D4673" t="s">
        <v>21</v>
      </c>
      <c r="E4673">
        <v>4.4127090000000004</v>
      </c>
      <c r="F4673">
        <v>8.01</v>
      </c>
      <c r="G4673">
        <v>-11.2244270067985</v>
      </c>
      <c r="H4673">
        <v>-5.87141195156984</v>
      </c>
      <c r="I4673">
        <v>-18.107111573530101</v>
      </c>
      <c r="J4673">
        <v>1.6938387559150501</v>
      </c>
      <c r="K4673">
        <v>8.3612401103322291</v>
      </c>
      <c r="L4673">
        <v>8.3309031614094202</v>
      </c>
      <c r="M4673">
        <v>48.338262010085202</v>
      </c>
      <c r="N4673">
        <v>0.77794319406354395</v>
      </c>
      <c r="O4673">
        <v>56.054931335830197</v>
      </c>
      <c r="P4673">
        <v>30.668841761827</v>
      </c>
      <c r="Q4673">
        <v>9.3723763548696007E-2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Row],[Ticker]],[1]!Table2[[Symbol]:[Industry]],2,FALSE),"-")</f>
        <v>-</v>
      </c>
      <c r="D4674" t="s">
        <v>130</v>
      </c>
      <c r="E4674">
        <v>4.3573556880000002</v>
      </c>
      <c r="F4674">
        <v>9.84</v>
      </c>
      <c r="G4674">
        <v>-16.243519809390499</v>
      </c>
      <c r="H4674">
        <v>6.6347265326337901</v>
      </c>
      <c r="I4674">
        <v>-4.7791279143530003</v>
      </c>
      <c r="J4674">
        <v>-2.20226514018883</v>
      </c>
      <c r="K4674">
        <v>9.2594479264546194</v>
      </c>
      <c r="L4674">
        <v>9.0657055901759591</v>
      </c>
      <c r="M4674">
        <v>100</v>
      </c>
      <c r="N4674">
        <v>3.1</v>
      </c>
      <c r="O4674">
        <v>0</v>
      </c>
      <c r="P4674">
        <v>10.067114093959701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Row],[Ticker]],[1]!Table2[[Symbol]:[Industry]],2,FALSE),"-")</f>
        <v>-</v>
      </c>
      <c r="D4675" t="s">
        <v>133</v>
      </c>
      <c r="E4675">
        <v>4.3448399999999996</v>
      </c>
      <c r="F4675">
        <v>7.29</v>
      </c>
      <c r="G4675">
        <v>-26.310633903350201</v>
      </c>
      <c r="H4675">
        <v>-3.4323875613259398</v>
      </c>
      <c r="I4675">
        <v>-14.8462420083127</v>
      </c>
      <c r="J4675">
        <v>-2.20226514018883</v>
      </c>
      <c r="K4675">
        <v>7.2899997423601501</v>
      </c>
      <c r="L4675">
        <v>7.2817388298657297</v>
      </c>
      <c r="M4675">
        <v>98.182515309086796</v>
      </c>
      <c r="O4675">
        <v>0</v>
      </c>
      <c r="P4675">
        <v>0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Row],[Ticker]],[1]!Table2[[Symbol]:[Industry]],2,FALSE),"-")</f>
        <v>-</v>
      </c>
      <c r="D4676" t="s">
        <v>1785</v>
      </c>
      <c r="E4676">
        <v>4.3444688759999996</v>
      </c>
      <c r="F4676">
        <v>1.32</v>
      </c>
      <c r="G4676">
        <v>5.6893660966497501</v>
      </c>
      <c r="H4676">
        <v>-19.888083763857502</v>
      </c>
      <c r="I4676">
        <v>17.153757991687201</v>
      </c>
      <c r="J4676">
        <v>-2.20226514018883</v>
      </c>
      <c r="K4676">
        <v>1.33995367349492</v>
      </c>
      <c r="L4676">
        <v>1.12807668614979</v>
      </c>
      <c r="M4676">
        <v>3.3132837164962399</v>
      </c>
      <c r="N4676">
        <v>0.99340399738054097</v>
      </c>
      <c r="O4676">
        <v>47.727272727272698</v>
      </c>
      <c r="P4676">
        <v>64.999999999999901</v>
      </c>
      <c r="Q4676">
        <v>6.6244788164430995E-2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Row],[Ticker]],[1]!Table2[[Symbol]:[Industry]],2,FALSE),"-")</f>
        <v>-</v>
      </c>
      <c r="D4677" t="s">
        <v>46</v>
      </c>
      <c r="E4677">
        <v>4.2663423949999997</v>
      </c>
      <c r="F4677">
        <v>11.95</v>
      </c>
      <c r="G4677">
        <v>72.856032763316307</v>
      </c>
      <c r="H4677">
        <v>3.2283584422264502</v>
      </c>
      <c r="I4677">
        <v>-22.42551501682</v>
      </c>
      <c r="J4677">
        <v>-2.1189318068555001</v>
      </c>
      <c r="K4677">
        <v>11.4545358685231</v>
      </c>
      <c r="L4677">
        <v>11.090837068879299</v>
      </c>
      <c r="M4677">
        <v>52.158750777201803</v>
      </c>
      <c r="N4677">
        <v>0.459454866931502</v>
      </c>
      <c r="O4677">
        <v>24.9372384937238</v>
      </c>
      <c r="P4677">
        <v>109.64912280701699</v>
      </c>
      <c r="Q4677">
        <v>4.7771803166409997E-3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Row],[Ticker]],[1]!Table2[[Symbol]:[Industry]],2,FALSE),"-")</f>
        <v>-</v>
      </c>
      <c r="D4678" t="s">
        <v>513</v>
      </c>
      <c r="E4678">
        <v>4.218</v>
      </c>
      <c r="F4678">
        <v>42.18</v>
      </c>
      <c r="G4678">
        <v>-45.691367848304303</v>
      </c>
      <c r="H4678">
        <v>6.7686548809674196</v>
      </c>
      <c r="I4678">
        <v>17.836991712983199</v>
      </c>
      <c r="J4678">
        <v>-3.5355984735221702</v>
      </c>
      <c r="K4678">
        <v>41.198544925960597</v>
      </c>
      <c r="L4678">
        <v>37.717349412256503</v>
      </c>
      <c r="M4678">
        <v>41.012811236597599</v>
      </c>
      <c r="N4678">
        <v>0.97170019990568102</v>
      </c>
      <c r="O4678">
        <v>28.710289236605</v>
      </c>
      <c r="P4678">
        <v>76.929530201342203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Row],[Ticker]],[1]!Table2[[Symbol]:[Industry]],2,FALSE),"-")</f>
        <v>-</v>
      </c>
      <c r="E4679">
        <v>4.1761993000000004</v>
      </c>
      <c r="F4679">
        <v>13.91</v>
      </c>
      <c r="G4679">
        <v>-10.970667070846099</v>
      </c>
      <c r="H4679">
        <v>-15.742116217844799</v>
      </c>
      <c r="I4679">
        <v>-9.4674541295248495</v>
      </c>
      <c r="J4679">
        <v>-7.6269617854422203</v>
      </c>
      <c r="K4679">
        <v>14.4083655029842</v>
      </c>
      <c r="L4679">
        <v>14.612746862667899</v>
      </c>
      <c r="M4679">
        <v>50.698305390488102</v>
      </c>
      <c r="N4679">
        <v>2.3569038786626502</v>
      </c>
      <c r="O4679">
        <v>49.892163910855501</v>
      </c>
      <c r="P4679">
        <v>37.044334975369402</v>
      </c>
      <c r="Q4679">
        <v>6.2998517071464005E-2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Row],[Ticker]],[1]!Table2[[Symbol]:[Industry]],2,FALSE),"-")</f>
        <v>-</v>
      </c>
      <c r="D4680" t="s">
        <v>413</v>
      </c>
      <c r="E4680">
        <v>4.1646000000000001</v>
      </c>
      <c r="F4680">
        <v>12.62</v>
      </c>
      <c r="G4680">
        <v>-13.732578595589301</v>
      </c>
      <c r="H4680">
        <v>-27.5466732756116</v>
      </c>
      <c r="I4680">
        <v>-60.332203131422801</v>
      </c>
      <c r="J4680">
        <v>-7.1414204730449597</v>
      </c>
      <c r="K4680">
        <v>16.8401313500651</v>
      </c>
      <c r="L4680">
        <v>17.592220039094201</v>
      </c>
      <c r="M4680">
        <v>7.84234693968948</v>
      </c>
      <c r="N4680">
        <v>9.0699452159510696E-2</v>
      </c>
      <c r="O4680">
        <v>99.683042789223407</v>
      </c>
      <c r="P4680">
        <v>28.121827411167502</v>
      </c>
      <c r="Q4680">
        <v>7.5278689031399004E-2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Row],[Ticker]],[1]!Table2[[Symbol]:[Industry]],2,FALSE),"-")</f>
        <v>-</v>
      </c>
      <c r="D4681" t="s">
        <v>1147</v>
      </c>
      <c r="E4681">
        <v>4.1414172349999996</v>
      </c>
      <c r="F4681">
        <v>4.79</v>
      </c>
      <c r="G4681">
        <v>31.255155570333901</v>
      </c>
      <c r="H4681">
        <v>-15.2187595686924</v>
      </c>
      <c r="I4681">
        <v>-27.117304279374999</v>
      </c>
      <c r="J4681">
        <v>-2.8246717791929901</v>
      </c>
      <c r="K4681">
        <v>5.0957384235937804</v>
      </c>
      <c r="L4681">
        <v>5.1651828420666197</v>
      </c>
      <c r="M4681">
        <v>47.368660273532697</v>
      </c>
      <c r="N4681">
        <v>0.41526695329041802</v>
      </c>
      <c r="O4681">
        <v>56.576200417536498</v>
      </c>
      <c r="P4681">
        <v>119.72477064220099</v>
      </c>
      <c r="Q4681">
        <v>-8.8850310871014998E-2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Row],[Ticker]],[1]!Table2[[Symbol]:[Industry]],2,FALSE),"-")</f>
        <v>-</v>
      </c>
      <c r="D4682" t="s">
        <v>46</v>
      </c>
      <c r="E4682">
        <v>4.10025</v>
      </c>
      <c r="F4682">
        <v>1.75</v>
      </c>
      <c r="G4682">
        <v>6.2651236724073103</v>
      </c>
      <c r="H4682">
        <v>23.635281611606299</v>
      </c>
      <c r="I4682">
        <v>-21.263354307777899</v>
      </c>
      <c r="J4682">
        <v>-16.415463109731899</v>
      </c>
      <c r="K4682">
        <v>1.60580858010014</v>
      </c>
      <c r="L4682">
        <v>1.5977532399277401</v>
      </c>
      <c r="M4682">
        <v>49.432701137197597</v>
      </c>
      <c r="N4682">
        <v>1.3088735087388499</v>
      </c>
      <c r="O4682">
        <v>29.714285714285701</v>
      </c>
      <c r="P4682">
        <v>53.508771929824498</v>
      </c>
      <c r="Q4682">
        <v>4.8017648830539997E-3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Row],[Ticker]],[1]!Table2[[Symbol]:[Industry]],2,FALSE),"-")</f>
        <v>-</v>
      </c>
      <c r="D4683" t="s">
        <v>804</v>
      </c>
      <c r="E4683">
        <v>4.0946295599999996</v>
      </c>
      <c r="F4683">
        <v>83.54</v>
      </c>
      <c r="G4683">
        <v>-26.310633903350201</v>
      </c>
      <c r="H4683">
        <v>6.7932358718446499</v>
      </c>
      <c r="I4683">
        <v>125.280231116148</v>
      </c>
      <c r="J4683">
        <v>-2.20226514018883</v>
      </c>
      <c r="K4683">
        <v>75.673875696413404</v>
      </c>
      <c r="M4683">
        <v>100</v>
      </c>
      <c r="N4683">
        <v>6.2</v>
      </c>
      <c r="O4683">
        <v>0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Row],[Ticker]],[1]!Table2[[Symbol]:[Industry]],2,FALSE),"-")</f>
        <v>-</v>
      </c>
      <c r="D4684" t="s">
        <v>686</v>
      </c>
      <c r="E4684">
        <v>4.0660125000000003</v>
      </c>
      <c r="F4684">
        <v>8.25</v>
      </c>
      <c r="G4684">
        <v>-21.3488018422815</v>
      </c>
      <c r="H4684">
        <v>1.5294444997427501</v>
      </c>
      <c r="I4684">
        <v>-9.8844099472440305</v>
      </c>
      <c r="J4684">
        <v>2.7595669208798599</v>
      </c>
      <c r="M4684">
        <v>100</v>
      </c>
      <c r="O4684">
        <v>0</v>
      </c>
      <c r="P4684">
        <v>4.9618320610686997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Row],[Ticker]],[1]!Table2[[Symbol]:[Industry]],2,FALSE),"-")</f>
        <v>-</v>
      </c>
      <c r="D4685" t="s">
        <v>21</v>
      </c>
      <c r="E4685">
        <v>4.0399560000000001</v>
      </c>
      <c r="F4685">
        <v>10.11</v>
      </c>
      <c r="G4685">
        <v>-40.1947906324814</v>
      </c>
      <c r="H4685">
        <v>-25.9017127147001</v>
      </c>
      <c r="I4685">
        <v>-35.427546014597098</v>
      </c>
      <c r="J4685">
        <v>-2.20226514018883</v>
      </c>
      <c r="K4685">
        <v>11.0537596011561</v>
      </c>
      <c r="L4685">
        <v>10.4630034695685</v>
      </c>
      <c r="M4685">
        <v>1.9689873494554999</v>
      </c>
      <c r="N4685">
        <v>0.32708650458835298</v>
      </c>
      <c r="O4685">
        <v>54.500494559841698</v>
      </c>
      <c r="P4685">
        <v>44.428571428571402</v>
      </c>
      <c r="Q4685">
        <v>0.14334293464567999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Row],[Ticker]],[1]!Table2[[Symbol]:[Industry]],2,FALSE),"-")</f>
        <v>-</v>
      </c>
      <c r="D4686" t="s">
        <v>368</v>
      </c>
      <c r="E4686">
        <v>3.99234</v>
      </c>
      <c r="F4686">
        <v>26.3</v>
      </c>
      <c r="G4686">
        <v>48.440196661433802</v>
      </c>
      <c r="H4686">
        <v>17.290504004939098</v>
      </c>
      <c r="I4686">
        <v>54.831177346525898</v>
      </c>
      <c r="J4686">
        <v>-2.20226514018883</v>
      </c>
      <c r="K4686">
        <v>18.0107487054117</v>
      </c>
      <c r="M4686">
        <v>99.975241879264402</v>
      </c>
      <c r="N4686">
        <v>0.71314285714285697</v>
      </c>
      <c r="O4686">
        <v>0</v>
      </c>
      <c r="P4686">
        <v>74.750830564783996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Row],[Ticker]],[1]!Table2[[Symbol]:[Industry]],2,FALSE),"-")</f>
        <v>-</v>
      </c>
      <c r="D4687" t="s">
        <v>130</v>
      </c>
      <c r="E4687">
        <v>3.9918827000000001</v>
      </c>
      <c r="F4687">
        <v>9.23</v>
      </c>
      <c r="G4687">
        <v>-53.4613837060337</v>
      </c>
      <c r="H4687">
        <v>-8.8595232397178894</v>
      </c>
      <c r="I4687">
        <v>-16.863227146316898</v>
      </c>
      <c r="J4687">
        <v>11.3079881770608</v>
      </c>
      <c r="K4687">
        <v>9.1156221949909497</v>
      </c>
      <c r="L4687">
        <v>10.4137678190601</v>
      </c>
      <c r="M4687">
        <v>58.904617240043201</v>
      </c>
      <c r="N4687">
        <v>0.53462470697344799</v>
      </c>
      <c r="O4687">
        <v>116.251354279523</v>
      </c>
      <c r="P4687">
        <v>51.311475409836</v>
      </c>
      <c r="Q4687">
        <v>3.2534472825839003E-2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Row],[Ticker]],[1]!Table2[[Symbol]:[Industry]],2,FALSE),"-")</f>
        <v>-</v>
      </c>
      <c r="E4688">
        <v>3.9706039999999998</v>
      </c>
      <c r="F4688">
        <v>45.1</v>
      </c>
      <c r="G4688">
        <v>43.878045341932697</v>
      </c>
      <c r="H4688">
        <v>-4.2897188429262902</v>
      </c>
      <c r="I4688">
        <v>30.6376289594292</v>
      </c>
      <c r="J4688">
        <v>-2.20226514018883</v>
      </c>
      <c r="K4688">
        <v>44.0291509452681</v>
      </c>
      <c r="L4688">
        <v>37.897149675091597</v>
      </c>
      <c r="M4688">
        <v>50.127975425573403</v>
      </c>
      <c r="N4688">
        <v>0</v>
      </c>
      <c r="O4688">
        <v>0.86474501108646495</v>
      </c>
      <c r="P4688">
        <v>75.828460038986293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Row],[Ticker]],[1]!Table2[[Symbol]:[Industry]],2,FALSE),"-")</f>
        <v>-</v>
      </c>
      <c r="D4689" t="s">
        <v>628</v>
      </c>
      <c r="E4689">
        <v>3.960858</v>
      </c>
      <c r="F4689">
        <v>4.4000000000000004</v>
      </c>
      <c r="G4689">
        <v>-10.5211602191397</v>
      </c>
      <c r="H4689">
        <v>-6.4626905916289603</v>
      </c>
      <c r="I4689">
        <v>-27.021890710907499</v>
      </c>
      <c r="J4689">
        <v>-2.6467095846332702</v>
      </c>
      <c r="K4689">
        <v>4.5631443510742598</v>
      </c>
      <c r="L4689">
        <v>4.5042022135303501</v>
      </c>
      <c r="M4689">
        <v>40.781423047108802</v>
      </c>
      <c r="N4689">
        <v>0.75272502421144905</v>
      </c>
      <c r="O4689">
        <v>36.363636363636303</v>
      </c>
      <c r="P4689">
        <v>27.1676300578034</v>
      </c>
      <c r="Q4689">
        <v>2.6305742098955E-2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Row],[Ticker]],[1]!Table2[[Symbol]:[Industry]],2,FALSE),"-")</f>
        <v>-</v>
      </c>
      <c r="D4690" t="s">
        <v>413</v>
      </c>
      <c r="E4690">
        <v>3.9605592000000001</v>
      </c>
      <c r="F4690">
        <v>7.93</v>
      </c>
      <c r="G4690">
        <v>8.0961457576666795</v>
      </c>
      <c r="H4690">
        <v>5.5186613897230004</v>
      </c>
      <c r="I4690">
        <v>12.0337579916872</v>
      </c>
      <c r="J4690">
        <v>-4.2148437565410299</v>
      </c>
      <c r="K4690">
        <v>7.3229702320842103</v>
      </c>
      <c r="L4690">
        <v>6.6075466145793298</v>
      </c>
      <c r="M4690">
        <v>56.926937766540298</v>
      </c>
      <c r="N4690">
        <v>0.96031989481190805</v>
      </c>
      <c r="O4690">
        <v>9.4577553593946995</v>
      </c>
      <c r="P4690">
        <v>72.766884531590406</v>
      </c>
      <c r="Q4690">
        <v>4.4932391001583E-2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Row],[Ticker]],[1]!Table2[[Symbol]:[Industry]],2,FALSE),"-")</f>
        <v>-</v>
      </c>
      <c r="D4691" t="s">
        <v>628</v>
      </c>
      <c r="E4691">
        <v>3.9550830000000001</v>
      </c>
      <c r="F4691">
        <v>6.6</v>
      </c>
      <c r="G4691">
        <v>-34.643967236683501</v>
      </c>
      <c r="H4691">
        <v>15.0861309571925</v>
      </c>
      <c r="I4691">
        <v>-16.338779321745498</v>
      </c>
      <c r="J4691">
        <v>-0.61496355288723903</v>
      </c>
      <c r="K4691">
        <v>6.0871196980796896</v>
      </c>
      <c r="L4691">
        <v>7.1528938491006899</v>
      </c>
      <c r="M4691">
        <v>66.648273826670504</v>
      </c>
      <c r="N4691">
        <v>1</v>
      </c>
      <c r="O4691">
        <v>23.484848484848399</v>
      </c>
      <c r="P4691">
        <v>60.975609756097498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Row],[Ticker]],[1]!Table2[[Symbol]:[Industry]],2,FALSE),"-")</f>
        <v>-</v>
      </c>
      <c r="D4692" t="s">
        <v>68</v>
      </c>
      <c r="E4692">
        <v>3.9203920000000001</v>
      </c>
      <c r="F4692">
        <v>1.96</v>
      </c>
      <c r="G4692">
        <v>45.619190658053199</v>
      </c>
      <c r="H4692">
        <v>-12.564807652650099</v>
      </c>
      <c r="I4692">
        <v>16.697382152761001</v>
      </c>
      <c r="J4692">
        <v>0.90654314996660701</v>
      </c>
      <c r="K4692">
        <v>2.0247731946191401</v>
      </c>
      <c r="L4692">
        <v>1.76403020725619</v>
      </c>
      <c r="M4692">
        <v>37.693400242160898</v>
      </c>
      <c r="N4692">
        <v>0.46000089006150102</v>
      </c>
      <c r="O4692">
        <v>21.938775510204</v>
      </c>
      <c r="P4692">
        <v>117.777777777777</v>
      </c>
      <c r="Q4692">
        <v>6.8009053702791006E-2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Row],[Ticker]],[1]!Table2[[Symbol]:[Industry]],2,FALSE),"-")</f>
        <v>-</v>
      </c>
      <c r="D4693" t="s">
        <v>303</v>
      </c>
      <c r="E4693">
        <v>3.901932</v>
      </c>
      <c r="F4693">
        <v>3</v>
      </c>
      <c r="K4693">
        <v>3.13914626791387</v>
      </c>
      <c r="L4693">
        <v>4.4077132628643598</v>
      </c>
      <c r="M4693">
        <v>99.841790054050605</v>
      </c>
      <c r="N4693">
        <v>1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Row],[Ticker]],[1]!Table2[[Symbol]:[Industry]],2,FALSE),"-")</f>
        <v>-</v>
      </c>
      <c r="D4694" t="s">
        <v>732</v>
      </c>
      <c r="E4694">
        <v>3.8994098080000001</v>
      </c>
      <c r="F4694">
        <v>577.6</v>
      </c>
      <c r="G4694">
        <v>9.36221038763229</v>
      </c>
      <c r="H4694">
        <v>7.5714697377970204</v>
      </c>
      <c r="I4694">
        <v>0.85888619681547596</v>
      </c>
      <c r="J4694">
        <v>1.0777405734847001</v>
      </c>
      <c r="K4694">
        <v>531.85504420716802</v>
      </c>
      <c r="L4694">
        <v>493.36630571555099</v>
      </c>
      <c r="M4694">
        <v>60.046073572563003</v>
      </c>
      <c r="N4694">
        <v>1.5092973056371799</v>
      </c>
      <c r="O4694">
        <v>2.4497922437673099</v>
      </c>
      <c r="P4694">
        <v>37.3080397470641</v>
      </c>
      <c r="Q4694">
        <v>2.4635765917062999E-2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Row],[Ticker]],[1]!Table2[[Symbol]:[Industry]],2,FALSE),"-")</f>
        <v>-</v>
      </c>
      <c r="D4695" t="s">
        <v>130</v>
      </c>
      <c r="E4695">
        <v>3.8795918999999999</v>
      </c>
      <c r="F4695">
        <v>7.89</v>
      </c>
      <c r="G4695">
        <v>-23.331359291951198</v>
      </c>
      <c r="H4695">
        <v>-2.5209292279926001</v>
      </c>
      <c r="I4695">
        <v>-21.362829686037799</v>
      </c>
      <c r="J4695">
        <v>2.1045989244141201</v>
      </c>
      <c r="K4695">
        <v>7.7134436904637296</v>
      </c>
      <c r="L4695">
        <v>7.6696922742367599</v>
      </c>
      <c r="M4695">
        <v>59.4918067432898</v>
      </c>
      <c r="N4695">
        <v>0.96904361121793103</v>
      </c>
      <c r="O4695">
        <v>44.233206590621002</v>
      </c>
      <c r="P4695">
        <v>23.088923556942198</v>
      </c>
      <c r="Q4695">
        <v>4.3440306691343002E-2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Row],[Ticker]],[1]!Table2[[Symbol]:[Industry]],2,FALSE),"-")</f>
        <v>-</v>
      </c>
      <c r="E4696">
        <v>3.8733830999999999</v>
      </c>
      <c r="F4696">
        <v>4.7699999999999996</v>
      </c>
      <c r="G4696">
        <v>-40.826762935608301</v>
      </c>
      <c r="H4696">
        <v>-9.5954094301132304</v>
      </c>
      <c r="I4696">
        <v>-29.3623710405708</v>
      </c>
      <c r="J4696">
        <v>-4.88267751132285</v>
      </c>
      <c r="K4696">
        <v>4.92902725742527</v>
      </c>
      <c r="L4696">
        <v>5.3590925599713204</v>
      </c>
      <c r="M4696">
        <v>46.296894434951398</v>
      </c>
      <c r="N4696">
        <v>0.65936326217894403</v>
      </c>
      <c r="O4696">
        <v>66.6666666666667</v>
      </c>
      <c r="P4696">
        <v>12.235294117646999</v>
      </c>
      <c r="Q4696">
        <v>-2.4614249755557999E-2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Row],[Ticker]],[1]!Table2[[Symbol]:[Industry]],2,FALSE),"-")</f>
        <v>-</v>
      </c>
      <c r="D4697" t="s">
        <v>68</v>
      </c>
      <c r="E4697">
        <v>3.8581572899999999</v>
      </c>
      <c r="F4697">
        <v>8.8699999999999992</v>
      </c>
      <c r="G4697">
        <v>136.11540159960799</v>
      </c>
      <c r="H4697">
        <v>-7.1909297025560104</v>
      </c>
      <c r="I4697">
        <v>-21.379434842875401</v>
      </c>
      <c r="J4697">
        <v>-6.3972764780573197</v>
      </c>
      <c r="K4697">
        <v>8.7895972054213498</v>
      </c>
      <c r="L4697">
        <v>7.7079456913080699</v>
      </c>
      <c r="M4697">
        <v>51.9010691631198</v>
      </c>
      <c r="N4697">
        <v>1.8147419807446601</v>
      </c>
      <c r="O4697">
        <v>41.826381059751903</v>
      </c>
      <c r="P4697">
        <v>177.18749999999901</v>
      </c>
      <c r="Q4697">
        <v>0.10785603560849299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Row],[Ticker]],[1]!Table2[[Symbol]:[Industry]],2,FALSE),"-")</f>
        <v>-</v>
      </c>
      <c r="D4698" t="s">
        <v>46</v>
      </c>
      <c r="E4698">
        <v>3.7551427500000001</v>
      </c>
      <c r="F4698">
        <v>2.65</v>
      </c>
      <c r="G4698">
        <v>-76.777923622976402</v>
      </c>
      <c r="I4698">
        <v>-23.466931663485099</v>
      </c>
      <c r="K4698">
        <v>4.20551033348326</v>
      </c>
      <c r="L4698">
        <v>8.3203468668060196</v>
      </c>
      <c r="M4698">
        <v>7.8432681322368997E-2</v>
      </c>
      <c r="N4698">
        <v>1</v>
      </c>
      <c r="O4698">
        <v>101.88679245282999</v>
      </c>
      <c r="P4698">
        <v>3.9215686274509798</v>
      </c>
      <c r="Q4698">
        <v>-3.2202925944115002E-2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Row],[Ticker]],[1]!Table2[[Symbol]:[Industry]],2,FALSE),"-")</f>
        <v>-</v>
      </c>
      <c r="D4699" t="s">
        <v>130</v>
      </c>
      <c r="E4699">
        <v>3.6943983999999999</v>
      </c>
      <c r="F4699">
        <v>6.28</v>
      </c>
      <c r="G4699">
        <v>-71.077564422259599</v>
      </c>
      <c r="H4699">
        <v>-8.1867457229741198</v>
      </c>
      <c r="I4699">
        <v>-53.035218386265399</v>
      </c>
      <c r="J4699">
        <v>-5.8881625760862697</v>
      </c>
      <c r="K4699">
        <v>6.7077235344558401</v>
      </c>
      <c r="L4699">
        <v>7.9197145453576701</v>
      </c>
      <c r="M4699">
        <v>49.518907363291902</v>
      </c>
      <c r="N4699">
        <v>0.48380702879153598</v>
      </c>
      <c r="O4699">
        <v>94.585987261146499</v>
      </c>
      <c r="P4699">
        <v>9.5986038394415303</v>
      </c>
      <c r="Q4699">
        <v>8.2033221669048001E-2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Row],[Ticker]],[1]!Table2[[Symbol]:[Industry]],2,FALSE),"-")</f>
        <v>-</v>
      </c>
      <c r="D4700" t="s">
        <v>198</v>
      </c>
      <c r="E4700">
        <v>3.6853349999999998</v>
      </c>
      <c r="F4700">
        <v>36.67</v>
      </c>
      <c r="G4700">
        <v>35.373669447619697</v>
      </c>
      <c r="H4700">
        <v>-18.978218975420798</v>
      </c>
      <c r="I4700">
        <v>26.192219530148801</v>
      </c>
      <c r="J4700">
        <v>-16.424487362411</v>
      </c>
      <c r="K4700">
        <v>37.710817363099302</v>
      </c>
      <c r="L4700">
        <v>31.675001998393999</v>
      </c>
      <c r="M4700">
        <v>34.701758607730703</v>
      </c>
      <c r="N4700">
        <v>0.64919460426003095</v>
      </c>
      <c r="O4700">
        <v>30.897191164439501</v>
      </c>
      <c r="P4700">
        <v>135.51701991008301</v>
      </c>
      <c r="Q4700">
        <v>9.7018963316787998E-2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Row],[Ticker]],[1]!Table2[[Symbol]:[Industry]],2,FALSE),"-")</f>
        <v>-</v>
      </c>
      <c r="D4701" t="s">
        <v>1448</v>
      </c>
      <c r="E4701">
        <v>3.6425595000000301</v>
      </c>
      <c r="F4701">
        <v>44.48</v>
      </c>
      <c r="G4701">
        <v>38.674529301397499</v>
      </c>
      <c r="H4701">
        <v>7.9393615462722202</v>
      </c>
      <c r="I4701">
        <v>2.1140524960259199</v>
      </c>
      <c r="J4701">
        <v>1.8225026616687401</v>
      </c>
      <c r="K4701">
        <v>41.725157715150999</v>
      </c>
      <c r="L4701">
        <v>38.515898636686401</v>
      </c>
      <c r="M4701">
        <v>52.471646248896</v>
      </c>
      <c r="N4701">
        <v>1.41188111976619</v>
      </c>
      <c r="O4701">
        <v>41.591726618705003</v>
      </c>
      <c r="P4701">
        <v>94.831362242663104</v>
      </c>
      <c r="Q4701">
        <v>6.3054224138243006E-2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Row],[Ticker]],[1]!Table2[[Symbol]:[Industry]],2,FALSE),"-")</f>
        <v>-</v>
      </c>
      <c r="D4702" t="s">
        <v>54</v>
      </c>
      <c r="E4702">
        <v>3.6217199999999998</v>
      </c>
      <c r="F4702">
        <v>12</v>
      </c>
      <c r="G4702">
        <v>62.072411622552401</v>
      </c>
      <c r="H4702">
        <v>-3.4323875613259398</v>
      </c>
      <c r="I4702">
        <v>-24.620678098538299</v>
      </c>
      <c r="J4702">
        <v>-2.20226514018883</v>
      </c>
      <c r="K4702">
        <v>12.119989499887801</v>
      </c>
      <c r="L4702">
        <v>10.5670025413385</v>
      </c>
      <c r="M4702">
        <v>0.208805843141221</v>
      </c>
      <c r="N4702">
        <v>0</v>
      </c>
      <c r="O4702">
        <v>22.499999999999901</v>
      </c>
      <c r="P4702">
        <v>88.383045525902602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Row],[Ticker]],[1]!Table2[[Symbol]:[Industry]],2,FALSE),"-")</f>
        <v>-</v>
      </c>
      <c r="D4703" t="s">
        <v>46</v>
      </c>
      <c r="E4703">
        <v>3.6048498000000002</v>
      </c>
      <c r="F4703">
        <v>2.2999999999999998</v>
      </c>
      <c r="G4703">
        <v>-86.655461489557098</v>
      </c>
      <c r="H4703">
        <v>9.0676124386740504</v>
      </c>
      <c r="I4703">
        <v>-68.8462420083127</v>
      </c>
      <c r="J4703">
        <v>4.9405920026682999</v>
      </c>
      <c r="K4703">
        <v>2.2469082078537599</v>
      </c>
      <c r="L4703">
        <v>3.52690713802036</v>
      </c>
      <c r="M4703">
        <v>60.9700251895053</v>
      </c>
      <c r="N4703">
        <v>0.823327615780446</v>
      </c>
      <c r="O4703">
        <v>152.173913043478</v>
      </c>
      <c r="P4703">
        <v>43.749999999999901</v>
      </c>
      <c r="Q4703">
        <v>-0.151490025011738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Row],[Ticker]],[1]!Table2[[Symbol]:[Industry]],2,FALSE),"-")</f>
        <v>-</v>
      </c>
      <c r="D4704" t="s">
        <v>628</v>
      </c>
      <c r="E4704">
        <v>3.6046683750000001</v>
      </c>
      <c r="F4704">
        <v>23.25</v>
      </c>
      <c r="G4704">
        <v>3.2880283040075899</v>
      </c>
      <c r="H4704">
        <v>-8.41808433288295</v>
      </c>
      <c r="I4704">
        <v>-41.2470017424058</v>
      </c>
      <c r="J4704">
        <v>-7.1879619117458304</v>
      </c>
      <c r="K4704">
        <v>24.530440766178799</v>
      </c>
      <c r="M4704" s="1">
        <v>3.8160550000000002E-9</v>
      </c>
      <c r="N4704">
        <v>5.7789473684210497</v>
      </c>
      <c r="O4704">
        <v>52.344086021505298</v>
      </c>
      <c r="P4704">
        <v>29.598662207357801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Row],[Ticker]],[1]!Table2[[Symbol]:[Industry]],2,FALSE),"-")</f>
        <v>-</v>
      </c>
      <c r="D4705" t="s">
        <v>513</v>
      </c>
      <c r="E4705">
        <v>3.58</v>
      </c>
      <c r="F4705">
        <v>3.58</v>
      </c>
      <c r="G4705">
        <v>69.3177813971962</v>
      </c>
      <c r="H4705">
        <v>-10.0820039296123</v>
      </c>
      <c r="I4705">
        <v>8.6020338537562306</v>
      </c>
      <c r="J4705">
        <v>-2.20226514018883</v>
      </c>
      <c r="K4705">
        <v>3.63343897601654</v>
      </c>
      <c r="L4705">
        <v>3.0572382355722798</v>
      </c>
      <c r="M4705">
        <v>38.285420389484599</v>
      </c>
      <c r="N4705">
        <v>0.911239772477211</v>
      </c>
      <c r="O4705">
        <v>15.083798882681499</v>
      </c>
      <c r="P4705">
        <v>132.46753246753201</v>
      </c>
      <c r="Q4705">
        <v>8.8996470362495E-2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Row],[Ticker]],[1]!Table2[[Symbol]:[Industry]],2,FALSE),"-")</f>
        <v>-</v>
      </c>
      <c r="D4706" t="s">
        <v>46</v>
      </c>
      <c r="E4706">
        <v>3.5544959999999999</v>
      </c>
      <c r="F4706">
        <v>7.04</v>
      </c>
      <c r="G4706">
        <v>-8.1898285342227304</v>
      </c>
      <c r="H4706">
        <v>-5.1130598302335102</v>
      </c>
      <c r="I4706">
        <v>-3.4538369450216</v>
      </c>
      <c r="J4706">
        <v>-9.46778693675423</v>
      </c>
      <c r="K4706">
        <v>7.0975573217427197</v>
      </c>
      <c r="L4706">
        <v>6.50813533637894</v>
      </c>
      <c r="M4706">
        <v>36.3441964238962</v>
      </c>
      <c r="N4706">
        <v>1.50655113161328</v>
      </c>
      <c r="O4706">
        <v>41.761363636363598</v>
      </c>
      <c r="P4706">
        <v>67.619047619047606</v>
      </c>
      <c r="Q4706">
        <v>6.7027204765789994E-2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Row],[Ticker]],[1]!Table2[[Symbol]:[Industry]],2,FALSE),"-")</f>
        <v>-</v>
      </c>
      <c r="D4707" t="s">
        <v>942</v>
      </c>
      <c r="E4707">
        <v>3.5522244000000001</v>
      </c>
      <c r="F4707">
        <v>3.6</v>
      </c>
      <c r="G4707">
        <v>24.316981159411199</v>
      </c>
      <c r="H4707">
        <v>-28.9141862765293</v>
      </c>
      <c r="I4707">
        <v>-20.8514639404276</v>
      </c>
      <c r="J4707">
        <v>-7.1202979270740796</v>
      </c>
      <c r="K4707">
        <v>3.5790790112595099</v>
      </c>
      <c r="L4707">
        <v>3.2381993872950798</v>
      </c>
      <c r="M4707">
        <v>38.922352464185501</v>
      </c>
      <c r="N4707">
        <v>0.59375613587276599</v>
      </c>
      <c r="O4707">
        <v>36.1111111111111</v>
      </c>
      <c r="P4707">
        <v>55.8441558441558</v>
      </c>
      <c r="Q4707">
        <v>2.0850956353909E-2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Row],[Ticker]],[1]!Table2[[Symbol]:[Industry]],2,FALSE),"-")</f>
        <v>-</v>
      </c>
      <c r="D4708" t="s">
        <v>732</v>
      </c>
      <c r="E4708">
        <v>3.52154549999999</v>
      </c>
      <c r="F4708">
        <v>20100</v>
      </c>
      <c r="G4708">
        <v>-5.5931859894901201</v>
      </c>
      <c r="H4708">
        <v>-1.87035303188851</v>
      </c>
      <c r="I4708">
        <v>-12.2495918825592</v>
      </c>
      <c r="J4708">
        <v>1.0670674632677399</v>
      </c>
      <c r="K4708">
        <v>19208.7545485521</v>
      </c>
      <c r="L4708">
        <v>17019.334615027899</v>
      </c>
      <c r="M4708">
        <v>52.023657374319697</v>
      </c>
      <c r="N4708">
        <v>1</v>
      </c>
      <c r="Q4708">
        <v>0.111248485696195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Row],[Ticker]],[1]!Table2[[Symbol]:[Industry]],2,FALSE),"-")</f>
        <v>-</v>
      </c>
      <c r="D4709" t="s">
        <v>170</v>
      </c>
      <c r="E4709">
        <v>3.5188725000000001</v>
      </c>
      <c r="F4709">
        <v>5.79</v>
      </c>
      <c r="G4709">
        <v>98.107970747812502</v>
      </c>
      <c r="H4709">
        <v>-31.654037045862001</v>
      </c>
      <c r="I4709">
        <v>-20.2383988710578</v>
      </c>
      <c r="J4709">
        <v>-2.91527761790719</v>
      </c>
      <c r="K4709">
        <v>6.5210262759242497</v>
      </c>
      <c r="L4709">
        <v>5.3998351998312497</v>
      </c>
      <c r="M4709">
        <v>37.409289317943802</v>
      </c>
      <c r="N4709">
        <v>0.48654099290573799</v>
      </c>
      <c r="O4709">
        <v>45.077720207253797</v>
      </c>
      <c r="P4709">
        <v>138.271604938271</v>
      </c>
      <c r="Q4709">
        <v>3.4671292927988998E-2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Row],[Ticker]],[1]!Table2[[Symbol]:[Industry]],2,FALSE),"-")</f>
        <v>-</v>
      </c>
      <c r="D4710" t="s">
        <v>513</v>
      </c>
      <c r="E4710">
        <v>3.4913688</v>
      </c>
      <c r="F4710">
        <v>5.62</v>
      </c>
      <c r="G4710">
        <v>-26.310633903350201</v>
      </c>
      <c r="H4710">
        <v>-3.4323875613259398</v>
      </c>
      <c r="I4710">
        <v>-14.8462420083127</v>
      </c>
      <c r="J4710">
        <v>-2.20226514018883</v>
      </c>
      <c r="K4710">
        <v>5.6199996602658304</v>
      </c>
      <c r="L4710">
        <v>5.6077173463169903</v>
      </c>
      <c r="M4710">
        <v>100</v>
      </c>
      <c r="O4710">
        <v>0</v>
      </c>
      <c r="P4710">
        <v>0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Row],[Ticker]],[1]!Table2[[Symbol]:[Industry]],2,FALSE),"-")</f>
        <v>-</v>
      </c>
      <c r="D4711" t="s">
        <v>413</v>
      </c>
      <c r="E4711">
        <v>3.45</v>
      </c>
      <c r="F4711">
        <v>6.9</v>
      </c>
      <c r="G4711">
        <v>10.0530024602861</v>
      </c>
      <c r="H4711">
        <v>-9.9808186663737004</v>
      </c>
      <c r="I4711">
        <v>-15.2791424412131</v>
      </c>
      <c r="J4711">
        <v>-2.9269028213482602</v>
      </c>
      <c r="K4711">
        <v>6.9812614610320303</v>
      </c>
      <c r="L4711">
        <v>7.1177535097665503</v>
      </c>
      <c r="M4711">
        <v>45.940235508149499</v>
      </c>
      <c r="N4711">
        <v>1.1258865044425701</v>
      </c>
      <c r="O4711">
        <v>85.797101449275303</v>
      </c>
      <c r="P4711">
        <v>43.451143451143402</v>
      </c>
      <c r="Q4711">
        <v>5.9892944892198999E-2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Row],[Ticker]],[1]!Table2[[Symbol]:[Industry]],2,FALSE),"-")</f>
        <v>-</v>
      </c>
      <c r="D4712" t="s">
        <v>198</v>
      </c>
      <c r="E4712">
        <v>3.4330725000000002</v>
      </c>
      <c r="F4712">
        <v>4.8499999999999996</v>
      </c>
      <c r="G4712">
        <v>-48.7106339033502</v>
      </c>
      <c r="H4712">
        <v>-0.40208453102292602</v>
      </c>
      <c r="I4712">
        <v>-24.864794884008401</v>
      </c>
      <c r="J4712">
        <v>-7.7578206957443996</v>
      </c>
      <c r="K4712">
        <v>4.9737186150849997</v>
      </c>
      <c r="L4712">
        <v>4.9799754647963397</v>
      </c>
      <c r="M4712">
        <v>32.5999341246361</v>
      </c>
      <c r="N4712">
        <v>0.75365565722363304</v>
      </c>
      <c r="O4712">
        <v>35.051546391752503</v>
      </c>
      <c r="P4712">
        <v>27.296587926509101</v>
      </c>
      <c r="Q4712">
        <v>3.6527823817047E-2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Row],[Ticker]],[1]!Table2[[Symbol]:[Industry]],2,FALSE),"-")</f>
        <v>-</v>
      </c>
      <c r="D4713" t="s">
        <v>68</v>
      </c>
      <c r="E4713">
        <v>3.4157122497302499</v>
      </c>
      <c r="F4713">
        <v>9.2899999999999991</v>
      </c>
      <c r="G4713">
        <v>28.265073251391801</v>
      </c>
      <c r="H4713">
        <v>-3.4323875613259398</v>
      </c>
      <c r="I4713">
        <v>39.729465146429298</v>
      </c>
      <c r="J4713">
        <v>-2.20226514018883</v>
      </c>
      <c r="K4713">
        <v>9.1227546832264501</v>
      </c>
      <c r="L4713">
        <v>7.7437657744331503</v>
      </c>
      <c r="M4713">
        <v>100</v>
      </c>
      <c r="O4713">
        <v>0</v>
      </c>
      <c r="P4713">
        <v>54.575707154741998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Row],[Ticker]],[1]!Table2[[Symbol]:[Industry]],2,FALSE),"-")</f>
        <v>-</v>
      </c>
      <c r="D4714" t="s">
        <v>732</v>
      </c>
      <c r="E4714">
        <v>3.3721852499999998</v>
      </c>
      <c r="F4714">
        <v>2807.2</v>
      </c>
      <c r="G4714">
        <v>2.4600082984845999</v>
      </c>
      <c r="H4714">
        <v>-5.19809069821364E-2</v>
      </c>
      <c r="I4714">
        <v>0.91458273395529699</v>
      </c>
      <c r="J4714">
        <v>-0.71798256762592205</v>
      </c>
      <c r="K4714">
        <v>2658.42030901003</v>
      </c>
      <c r="L4714">
        <v>2435.8141066929602</v>
      </c>
      <c r="M4714">
        <v>62.239883768519803</v>
      </c>
      <c r="N4714">
        <v>0.628457370972341</v>
      </c>
      <c r="O4714">
        <v>1.45340552864063</v>
      </c>
      <c r="P4714">
        <v>35.378086419752997</v>
      </c>
      <c r="Q4714">
        <v>1.8760771011537999E-2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Row],[Ticker]],[1]!Table2[[Symbol]:[Industry]],2,FALSE),"-")</f>
        <v>-</v>
      </c>
      <c r="D4715" t="s">
        <v>80</v>
      </c>
      <c r="E4715">
        <v>3.3576929999999998</v>
      </c>
      <c r="F4715">
        <v>8.1</v>
      </c>
      <c r="G4715">
        <v>67.469270402869796</v>
      </c>
      <c r="H4715">
        <v>-5.2505693795077599</v>
      </c>
      <c r="I4715">
        <v>-27.3732398484855</v>
      </c>
      <c r="J4715">
        <v>12.0431509387956</v>
      </c>
      <c r="K4715">
        <v>7.7334653220082803</v>
      </c>
      <c r="L4715">
        <v>7.4392485427684703</v>
      </c>
      <c r="M4715">
        <v>55.146400630580402</v>
      </c>
      <c r="N4715">
        <v>1.6509704650699</v>
      </c>
      <c r="O4715">
        <v>23.703703703703599</v>
      </c>
      <c r="P4715">
        <v>130.76923076923001</v>
      </c>
      <c r="Q4715">
        <v>0.14276369911578099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Row],[Ticker]],[1]!Table2[[Symbol]:[Industry]],2,FALSE),"-")</f>
        <v>-</v>
      </c>
      <c r="D4716" t="s">
        <v>60</v>
      </c>
      <c r="E4716">
        <v>3.3307299000000001</v>
      </c>
      <c r="F4716">
        <v>9.61</v>
      </c>
      <c r="G4716">
        <v>29.4430127741213</v>
      </c>
      <c r="H4716">
        <v>-19.954126691760699</v>
      </c>
      <c r="I4716">
        <v>10.447108708766701</v>
      </c>
      <c r="J4716">
        <v>-4.7403362061786796</v>
      </c>
      <c r="K4716">
        <v>10.5997308881682</v>
      </c>
      <c r="L4716">
        <v>12.2151199168049</v>
      </c>
      <c r="M4716">
        <v>20.668462355303699</v>
      </c>
      <c r="N4716">
        <v>0.78879809665926504</v>
      </c>
      <c r="O4716">
        <v>31.113423517169601</v>
      </c>
      <c r="P4716">
        <v>63.713798977853401</v>
      </c>
      <c r="Q4716">
        <v>2.4403149749937E-2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Row],[Ticker]],[1]!Table2[[Symbol]:[Industry]],2,FALSE),"-")</f>
        <v>-</v>
      </c>
      <c r="D4717" t="s">
        <v>1785</v>
      </c>
      <c r="E4717">
        <v>3.3105726999999998</v>
      </c>
      <c r="F4717">
        <v>6.41</v>
      </c>
      <c r="G4717">
        <v>30.030829511283901</v>
      </c>
      <c r="H4717">
        <v>0.542175236766263</v>
      </c>
      <c r="I4717">
        <v>82.384527222456398</v>
      </c>
      <c r="J4717">
        <v>-1.1203486023217499</v>
      </c>
      <c r="K4717">
        <v>5.8663960144771696</v>
      </c>
      <c r="L4717">
        <v>4.9133363379656796</v>
      </c>
      <c r="M4717">
        <v>36.1325095238833</v>
      </c>
      <c r="N4717">
        <v>4.89939663878602E-3</v>
      </c>
      <c r="O4717">
        <v>7.17628705148205</v>
      </c>
      <c r="P4717">
        <v>99.068322981366407</v>
      </c>
      <c r="Q4717">
        <v>5.6022524830058998E-2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Row],[Ticker]],[1]!Table2[[Symbol]:[Industry]],2,FALSE),"-")</f>
        <v>-</v>
      </c>
      <c r="D4718" t="s">
        <v>368</v>
      </c>
      <c r="E4718">
        <v>3.2939560569999999</v>
      </c>
      <c r="F4718">
        <v>6.41</v>
      </c>
      <c r="G4718">
        <v>-12.6581516338467</v>
      </c>
      <c r="H4718">
        <v>-3.2684531350964199</v>
      </c>
      <c r="I4718">
        <v>-24.5645518674676</v>
      </c>
      <c r="J4718">
        <v>9.2940852247746601</v>
      </c>
      <c r="K4718">
        <v>6.1892090532511599</v>
      </c>
      <c r="L4718">
        <v>6.3000613103545504</v>
      </c>
      <c r="M4718">
        <v>57.847205784699803</v>
      </c>
      <c r="N4718">
        <v>1.02712665623849</v>
      </c>
      <c r="O4718">
        <v>19.344773790951599</v>
      </c>
      <c r="P4718">
        <v>24.951267056530199</v>
      </c>
      <c r="Q4718">
        <v>-1.3807846550126001E-2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Row],[Ticker]],[1]!Table2[[Symbol]:[Industry]],2,FALSE),"-")</f>
        <v>-</v>
      </c>
      <c r="D4719" t="s">
        <v>628</v>
      </c>
      <c r="E4719">
        <v>3.2840956800000001</v>
      </c>
      <c r="F4719">
        <v>2.88</v>
      </c>
      <c r="G4719">
        <v>-25.258002324402799</v>
      </c>
      <c r="H4719">
        <v>5.2632646125870997</v>
      </c>
      <c r="I4719">
        <v>-28.618697098133001</v>
      </c>
      <c r="J4719">
        <v>2.7595669208798599</v>
      </c>
      <c r="K4719">
        <v>2.68181288828398</v>
      </c>
      <c r="L4719">
        <v>2.5404574440264698</v>
      </c>
      <c r="M4719">
        <v>95.403704590933501</v>
      </c>
      <c r="N4719">
        <v>0.445697487974345</v>
      </c>
      <c r="O4719">
        <v>18.4027777777777</v>
      </c>
      <c r="P4719">
        <v>19.502074688796601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Row],[Ticker]],[1]!Table2[[Symbol]:[Industry]],2,FALSE),"-")</f>
        <v>-</v>
      </c>
      <c r="D4720" t="s">
        <v>413</v>
      </c>
      <c r="E4720">
        <v>3.2839999999999998</v>
      </c>
      <c r="F4720">
        <v>164.2</v>
      </c>
      <c r="G4720">
        <v>1103.65191291312</v>
      </c>
      <c r="H4720">
        <v>25.615384160379701</v>
      </c>
      <c r="I4720">
        <v>641.83578564145603</v>
      </c>
      <c r="J4720">
        <v>5.9603146381114698</v>
      </c>
      <c r="K4720">
        <v>123.105932890254</v>
      </c>
      <c r="L4720">
        <v>68.643496536925298</v>
      </c>
      <c r="M4720">
        <v>100</v>
      </c>
      <c r="N4720">
        <v>0.20471380471380399</v>
      </c>
      <c r="O4720">
        <v>0</v>
      </c>
      <c r="P4720">
        <v>1129.96254681647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Row],[Ticker]],[1]!Table2[[Symbol]:[Industry]],2,FALSE),"-")</f>
        <v>-</v>
      </c>
      <c r="D4721" t="s">
        <v>553</v>
      </c>
      <c r="E4721">
        <v>3.2461275000000001</v>
      </c>
      <c r="F4721">
        <v>1.65</v>
      </c>
      <c r="G4721">
        <v>-2.25048352741041</v>
      </c>
      <c r="H4721">
        <v>7.67872354978517</v>
      </c>
      <c r="I4721">
        <v>-12.994390156460801</v>
      </c>
      <c r="J4721">
        <v>-2.20226514018883</v>
      </c>
      <c r="K4721">
        <v>1.4888051915515601</v>
      </c>
      <c r="L4721">
        <v>1.5770517734929701</v>
      </c>
      <c r="M4721">
        <v>65.236030441840796</v>
      </c>
      <c r="N4721">
        <v>1.4219008018901</v>
      </c>
      <c r="O4721">
        <v>47.272727272727202</v>
      </c>
      <c r="P4721">
        <v>42.241379310344797</v>
      </c>
      <c r="Q4721">
        <v>-3.0672879222250001E-3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Row],[Ticker]],[1]!Table2[[Symbol]:[Industry]],2,FALSE),"-")</f>
        <v>-</v>
      </c>
      <c r="E4722">
        <v>3.2313144999999999</v>
      </c>
      <c r="F4722">
        <v>4.1500000000000004</v>
      </c>
      <c r="G4722">
        <v>11.1065846396961</v>
      </c>
      <c r="H4722">
        <v>4.0805658065497097</v>
      </c>
      <c r="I4722">
        <v>-39.116315001013398</v>
      </c>
      <c r="J4722">
        <v>-10.993473931397601</v>
      </c>
      <c r="K4722">
        <v>4.0005161325468999</v>
      </c>
      <c r="L4722">
        <v>4.0301250344278596</v>
      </c>
      <c r="M4722">
        <v>31.390310594096899</v>
      </c>
      <c r="N4722">
        <v>0.98811881371537302</v>
      </c>
      <c r="O4722">
        <v>41.6867469879517</v>
      </c>
      <c r="P4722">
        <v>81.2227074235808</v>
      </c>
      <c r="Q4722">
        <v>4.9118637676586002E-2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Row],[Ticker]],[1]!Table2[[Symbol]:[Industry]],2,FALSE),"-")</f>
        <v>-</v>
      </c>
      <c r="D4723" t="s">
        <v>628</v>
      </c>
      <c r="E4723">
        <v>3.229924</v>
      </c>
      <c r="F4723">
        <v>7.6</v>
      </c>
      <c r="G4723">
        <v>-42.702273067266603</v>
      </c>
      <c r="H4723">
        <v>-16.335613367777501</v>
      </c>
      <c r="I4723">
        <v>-39.299522326404102</v>
      </c>
      <c r="J4723">
        <v>7.1094757504994099</v>
      </c>
      <c r="K4723">
        <v>8.7340198423397908</v>
      </c>
      <c r="L4723">
        <v>9.3175796338696895</v>
      </c>
      <c r="M4723">
        <v>33.057423738103402</v>
      </c>
      <c r="N4723">
        <v>1.0233390394859501</v>
      </c>
      <c r="O4723">
        <v>109.86842105263101</v>
      </c>
      <c r="P4723">
        <v>11.764705882352899</v>
      </c>
      <c r="Q4723">
        <v>6.7746986650544003E-2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Row],[Ticker]],[1]!Table2[[Symbol]:[Industry]],2,FALSE),"-")</f>
        <v>-</v>
      </c>
      <c r="E4724">
        <v>3.2114331170702899</v>
      </c>
      <c r="F4724">
        <v>15.25</v>
      </c>
      <c r="G4724">
        <v>-53.691586284302602</v>
      </c>
      <c r="H4724">
        <v>-3.7591849469468599</v>
      </c>
      <c r="I4724">
        <v>-5.9176705797412996</v>
      </c>
      <c r="J4724">
        <v>-2.20226514018883</v>
      </c>
      <c r="K4724">
        <v>14.929703932219899</v>
      </c>
      <c r="L4724">
        <v>15.3150536968284</v>
      </c>
      <c r="M4724">
        <v>52.0677046831699</v>
      </c>
      <c r="N4724">
        <v>0</v>
      </c>
      <c r="O4724">
        <v>43.934426229508098</v>
      </c>
      <c r="P4724">
        <v>42.124883504193797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Row],[Ticker]],[1]!Table2[[Symbol]:[Industry]],2,FALSE),"-")</f>
        <v>-</v>
      </c>
      <c r="D4725" t="s">
        <v>413</v>
      </c>
      <c r="E4725">
        <v>3.2032943999999999</v>
      </c>
      <c r="F4725">
        <v>8.4600000000000009</v>
      </c>
      <c r="G4725">
        <v>9.7022278329841605</v>
      </c>
      <c r="H4725">
        <v>-3.4323875613259398</v>
      </c>
      <c r="I4725">
        <v>-20.8462420083127</v>
      </c>
      <c r="J4725">
        <v>-2.20226514018883</v>
      </c>
      <c r="K4725">
        <v>8.5053902442879092</v>
      </c>
      <c r="L4725">
        <v>7.9632874094881201</v>
      </c>
      <c r="M4725">
        <v>20.171589802924402</v>
      </c>
      <c r="N4725">
        <v>0</v>
      </c>
      <c r="O4725">
        <v>7.56501182033095</v>
      </c>
      <c r="P4725">
        <v>96.287703016241295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Row],[Ticker]],[1]!Table2[[Symbol]:[Industry]],2,FALSE),"-")</f>
        <v>-</v>
      </c>
      <c r="D4726" t="s">
        <v>471</v>
      </c>
      <c r="E4726">
        <v>3.1536</v>
      </c>
      <c r="F4726">
        <v>2.19</v>
      </c>
      <c r="G4726">
        <v>8.8745512818349201</v>
      </c>
      <c r="H4726">
        <v>-16.1246952536336</v>
      </c>
      <c r="I4726">
        <v>-19.628850703964901</v>
      </c>
      <c r="J4726">
        <v>3.87250121495134</v>
      </c>
      <c r="K4726">
        <v>2.2308378192199898</v>
      </c>
      <c r="L4726">
        <v>2.1511837918588799</v>
      </c>
      <c r="M4726">
        <v>43.815243447617704</v>
      </c>
      <c r="N4726">
        <v>1.26041667981704</v>
      </c>
      <c r="O4726">
        <v>20.547945205479401</v>
      </c>
      <c r="P4726">
        <v>56.428571428571402</v>
      </c>
      <c r="Q4726">
        <v>7.2839984523871998E-2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Row],[Ticker]],[1]!Table2[[Symbol]:[Industry]],2,FALSE),"-")</f>
        <v>-</v>
      </c>
      <c r="D4727" t="s">
        <v>628</v>
      </c>
      <c r="E4727">
        <v>3.15</v>
      </c>
      <c r="F4727">
        <v>3.6</v>
      </c>
      <c r="G4727">
        <v>-36.0850699935758</v>
      </c>
      <c r="H4727">
        <v>-27.052696612098501</v>
      </c>
      <c r="I4727">
        <v>-29.538185136274802</v>
      </c>
      <c r="J4727">
        <v>-5.8234350566233699</v>
      </c>
      <c r="K4727">
        <v>3.6125244566762902</v>
      </c>
      <c r="L4727">
        <v>4.1984099994663699</v>
      </c>
      <c r="M4727">
        <v>50.186265715070498</v>
      </c>
      <c r="N4727">
        <v>1.0149322489311901</v>
      </c>
      <c r="O4727">
        <v>56.6666666666666</v>
      </c>
      <c r="P4727">
        <v>32.841328413284103</v>
      </c>
      <c r="Q4727">
        <v>5.8763262322158998E-2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Row],[Ticker]],[1]!Table2[[Symbol]:[Industry]],2,FALSE),"-")</f>
        <v>-</v>
      </c>
      <c r="D4728" t="s">
        <v>732</v>
      </c>
      <c r="E4728">
        <v>3.13730683</v>
      </c>
      <c r="F4728">
        <v>87.29</v>
      </c>
      <c r="G4728">
        <v>29.5643660966497</v>
      </c>
      <c r="H4728">
        <v>4.7484118409900704</v>
      </c>
      <c r="I4728">
        <v>7.1012293524025596</v>
      </c>
      <c r="J4728">
        <v>0.166062890917551</v>
      </c>
      <c r="K4728">
        <v>81.188883110824193</v>
      </c>
      <c r="L4728">
        <v>72.412407204397297</v>
      </c>
      <c r="M4728">
        <v>50.818864179380903</v>
      </c>
      <c r="N4728">
        <v>1.1914127923147499</v>
      </c>
      <c r="O4728">
        <v>2.5317905831137399</v>
      </c>
      <c r="P4728">
        <v>64.326054216867405</v>
      </c>
      <c r="Q4728">
        <v>1.4865976829215E-2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Row],[Ticker]],[1]!Table2[[Symbol]:[Industry]],2,FALSE),"-")</f>
        <v>-</v>
      </c>
      <c r="D4729" t="s">
        <v>513</v>
      </c>
      <c r="E4729">
        <v>3.1238001118785701</v>
      </c>
      <c r="F4729">
        <v>3.13</v>
      </c>
      <c r="G4729">
        <v>-26.310633903350201</v>
      </c>
      <c r="H4729">
        <v>-3.4323875613259398</v>
      </c>
      <c r="I4729">
        <v>-14.8462420083127</v>
      </c>
      <c r="J4729">
        <v>-2.20226514018883</v>
      </c>
      <c r="K4729">
        <v>3.1299999963701399</v>
      </c>
      <c r="L4729">
        <v>3.1299056591546899</v>
      </c>
      <c r="M4729">
        <v>100</v>
      </c>
      <c r="O4729">
        <v>0</v>
      </c>
      <c r="P4729">
        <v>0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Row],[Ticker]],[1]!Table2[[Symbol]:[Industry]],2,FALSE),"-")</f>
        <v>-</v>
      </c>
      <c r="D4730" t="s">
        <v>413</v>
      </c>
      <c r="E4730">
        <v>3.1119270000000001</v>
      </c>
      <c r="F4730">
        <v>9.1</v>
      </c>
      <c r="G4730">
        <v>5.5734240676642202</v>
      </c>
      <c r="H4730">
        <v>8.2543594266258395</v>
      </c>
      <c r="I4730">
        <v>-27.1776485593724</v>
      </c>
      <c r="J4730">
        <v>5.5884325342297601</v>
      </c>
      <c r="K4730">
        <v>8.8396338995900408</v>
      </c>
      <c r="L4730">
        <v>8.8040263743355602</v>
      </c>
      <c r="M4730">
        <v>73.016215995473601</v>
      </c>
      <c r="N4730">
        <v>0.60635618690436399</v>
      </c>
      <c r="O4730">
        <v>41.098901098901102</v>
      </c>
      <c r="P4730">
        <v>59.929701230228403</v>
      </c>
      <c r="Q4730">
        <v>6.3877501902253997E-2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Row],[Ticker]],[1]!Table2[[Symbol]:[Industry]],2,FALSE),"-")</f>
        <v>-</v>
      </c>
      <c r="D4731" t="s">
        <v>379</v>
      </c>
      <c r="E4731">
        <v>3.0586975199999999</v>
      </c>
      <c r="F4731">
        <v>2.85</v>
      </c>
      <c r="G4731">
        <v>-17.115231604499598</v>
      </c>
      <c r="H4731">
        <v>-10.2285040661803</v>
      </c>
      <c r="I4731">
        <v>-16.230325053295399</v>
      </c>
      <c r="J4731">
        <v>2.90722391090604</v>
      </c>
      <c r="K4731">
        <v>3.1182276711701302</v>
      </c>
      <c r="L4731">
        <v>3.2028907522529799</v>
      </c>
      <c r="M4731">
        <v>47.134536559639002</v>
      </c>
      <c r="N4731">
        <v>0.42573850386234502</v>
      </c>
      <c r="O4731">
        <v>88.421052631578902</v>
      </c>
      <c r="P4731">
        <v>82.692307692307693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Row],[Ticker]],[1]!Table2[[Symbol]:[Industry]],2,FALSE),"-")</f>
        <v>-</v>
      </c>
      <c r="D4732" t="s">
        <v>628</v>
      </c>
      <c r="E4732">
        <v>3.0440833199999999</v>
      </c>
      <c r="F4732">
        <v>7.62</v>
      </c>
      <c r="G4732">
        <v>64.189366096649707</v>
      </c>
      <c r="H4732">
        <v>6.68321937509024</v>
      </c>
      <c r="I4732">
        <v>23.699212537141801</v>
      </c>
      <c r="J4732">
        <v>-2.20226514018883</v>
      </c>
      <c r="K4732">
        <v>6.44442754991565</v>
      </c>
      <c r="M4732">
        <v>99.986313719583706</v>
      </c>
      <c r="N4732">
        <v>1.29805615550755</v>
      </c>
      <c r="O4732">
        <v>0</v>
      </c>
      <c r="P4732">
        <v>90.5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Row],[Ticker]],[1]!Table2[[Symbol]:[Industry]],2,FALSE),"-")</f>
        <v>-</v>
      </c>
      <c r="E4733">
        <v>3.0168599</v>
      </c>
      <c r="F4733">
        <v>1.58</v>
      </c>
      <c r="G4733">
        <v>-10.982166750065501</v>
      </c>
      <c r="H4733">
        <v>0.70554347315681598</v>
      </c>
      <c r="I4733">
        <v>-17.9137266708894</v>
      </c>
      <c r="J4733">
        <v>3.3921404542167601</v>
      </c>
      <c r="K4733">
        <v>1.5273180471876999</v>
      </c>
      <c r="L4733">
        <v>1.51026249668081</v>
      </c>
      <c r="M4733">
        <v>72.609539842593904</v>
      </c>
      <c r="N4733">
        <v>1.7301448154887999</v>
      </c>
      <c r="O4733">
        <v>46.2025316455696</v>
      </c>
      <c r="P4733">
        <v>64.5833333333333</v>
      </c>
      <c r="Q4733">
        <v>-2.9497242050749999E-3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Row],[Ticker]],[1]!Table2[[Symbol]:[Industry]],2,FALSE),"-")</f>
        <v>-</v>
      </c>
      <c r="E4734">
        <v>3.0098117000000002</v>
      </c>
      <c r="F4734">
        <v>37.1</v>
      </c>
      <c r="G4734">
        <v>-81.066731464325798</v>
      </c>
      <c r="H4734">
        <v>-0.93931276908218198</v>
      </c>
      <c r="I4734">
        <v>-4.7572212367993796</v>
      </c>
      <c r="J4734">
        <v>-2.20226514018883</v>
      </c>
      <c r="K4734">
        <v>36.4151536669062</v>
      </c>
      <c r="L4734">
        <v>39.861208838223</v>
      </c>
      <c r="M4734">
        <v>46.519744928088699</v>
      </c>
      <c r="N4734">
        <v>0.875</v>
      </c>
      <c r="O4734">
        <v>161.455525606469</v>
      </c>
      <c r="P4734">
        <v>43.243243243243199</v>
      </c>
      <c r="Q4734">
        <v>-3.5492134805076E-2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Row],[Ticker]],[1]!Table2[[Symbol]:[Industry]],2,FALSE),"-")</f>
        <v>-</v>
      </c>
      <c r="D4735" t="s">
        <v>121</v>
      </c>
      <c r="E4735">
        <v>3.0079349999999998</v>
      </c>
      <c r="F4735">
        <v>407.45</v>
      </c>
      <c r="G4735">
        <v>876.76666791841205</v>
      </c>
      <c r="H4735">
        <v>49.281679716961499</v>
      </c>
      <c r="I4735">
        <v>-12.6516094525063</v>
      </c>
      <c r="J4735">
        <v>6.0046687709704303</v>
      </c>
      <c r="K4735">
        <v>294.21002685543198</v>
      </c>
      <c r="L4735">
        <v>263.58699478765601</v>
      </c>
      <c r="M4735">
        <v>4.3324220454509996E-3</v>
      </c>
      <c r="N4735">
        <v>0.196761977647881</v>
      </c>
      <c r="O4735">
        <v>66.646214259418301</v>
      </c>
      <c r="P4735">
        <v>903.07730182176203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Row],[Ticker]],[1]!Table2[[Symbol]:[Industry]],2,FALSE),"-")</f>
        <v>-</v>
      </c>
      <c r="D4736" t="s">
        <v>513</v>
      </c>
      <c r="E4736">
        <v>2.9933882440000001</v>
      </c>
      <c r="F4736">
        <v>13.46</v>
      </c>
      <c r="G4736">
        <v>-26.310633903350201</v>
      </c>
      <c r="H4736">
        <v>-3.4323875613259398</v>
      </c>
      <c r="I4736">
        <v>-14.8462420083127</v>
      </c>
      <c r="J4736">
        <v>-2.20226514018883</v>
      </c>
      <c r="K4736">
        <v>13.459998047650499</v>
      </c>
      <c r="L4736">
        <v>13.338864733922099</v>
      </c>
      <c r="M4736">
        <v>100</v>
      </c>
      <c r="O4736">
        <v>0</v>
      </c>
      <c r="P4736">
        <v>0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Row],[Ticker]],[1]!Table2[[Symbol]:[Industry]],2,FALSE),"-")</f>
        <v>-</v>
      </c>
      <c r="D4737" t="s">
        <v>60</v>
      </c>
      <c r="E4737">
        <v>2.988283365</v>
      </c>
      <c r="F4737">
        <v>2.91</v>
      </c>
      <c r="G4737">
        <v>-23.845845170955801</v>
      </c>
      <c r="H4737">
        <v>-6.5358358371880101</v>
      </c>
      <c r="I4737">
        <v>-20.975274266377198</v>
      </c>
      <c r="J4737">
        <v>-5.9693884278600597</v>
      </c>
      <c r="K4737">
        <v>2.81151720000108</v>
      </c>
      <c r="L4737">
        <v>3.0178535176505599</v>
      </c>
      <c r="M4737">
        <v>63.042409361724303</v>
      </c>
      <c r="N4737">
        <v>1.1779513816607901</v>
      </c>
      <c r="O4737">
        <v>54.295532646048102</v>
      </c>
      <c r="P4737">
        <v>14.117647058823501</v>
      </c>
      <c r="Q4737">
        <v>-0.11725466937659799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Row],[Ticker]],[1]!Table2[[Symbol]:[Industry]],2,FALSE),"-")</f>
        <v>-</v>
      </c>
      <c r="D4738" t="s">
        <v>133</v>
      </c>
      <c r="E4738">
        <v>2.9359500000000001</v>
      </c>
      <c r="F4738">
        <v>8.51</v>
      </c>
      <c r="G4738">
        <v>-74.166026060212999</v>
      </c>
      <c r="H4738">
        <v>-9.7815939105322993</v>
      </c>
      <c r="I4738">
        <v>-52.910288587643102</v>
      </c>
      <c r="J4738">
        <v>-5.1399854692135101</v>
      </c>
      <c r="K4738">
        <v>9.0210387833689101</v>
      </c>
      <c r="L4738">
        <v>11.2144154610292</v>
      </c>
      <c r="M4738">
        <v>46.579059605657797</v>
      </c>
      <c r="N4738">
        <v>1.3151467596036499</v>
      </c>
      <c r="O4738">
        <v>99.764982373677995</v>
      </c>
      <c r="P4738">
        <v>7.72151898734176</v>
      </c>
      <c r="Q4738">
        <v>-7.1455195546853006E-2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Row],[Ticker]],[1]!Table2[[Symbol]:[Industry]],2,FALSE),"-")</f>
        <v>-</v>
      </c>
      <c r="E4739">
        <v>2.8783485</v>
      </c>
      <c r="F4739">
        <v>18.18</v>
      </c>
      <c r="G4739">
        <v>-21.3452759356828</v>
      </c>
      <c r="H4739">
        <v>-3.4323875613259398</v>
      </c>
      <c r="I4739">
        <v>-14.8462420083127</v>
      </c>
      <c r="J4739">
        <v>-2.20226514018883</v>
      </c>
      <c r="K4739">
        <v>18.178311431665499</v>
      </c>
      <c r="L4739">
        <v>17.949089266826199</v>
      </c>
      <c r="M4739">
        <v>100</v>
      </c>
      <c r="O4739">
        <v>0</v>
      </c>
      <c r="P4739">
        <v>4.9653579676674298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Row],[Ticker]],[1]!Table2[[Symbol]:[Industry]],2,FALSE),"-")</f>
        <v>-</v>
      </c>
      <c r="D4740" t="s">
        <v>400</v>
      </c>
      <c r="E4740">
        <v>2.8539281999999999</v>
      </c>
      <c r="F4740">
        <v>1.55</v>
      </c>
      <c r="G4740">
        <v>-25.003444360866499</v>
      </c>
      <c r="H4740">
        <v>-9.0927649198165099</v>
      </c>
      <c r="I4740">
        <v>-19.754217468435399</v>
      </c>
      <c r="J4740">
        <v>-1.53112420059151</v>
      </c>
      <c r="K4740">
        <v>1.47556145280177</v>
      </c>
      <c r="L4740">
        <v>1.53488763014179</v>
      </c>
      <c r="M4740">
        <v>65.291267879585106</v>
      </c>
      <c r="N4740">
        <v>1.0248174522133899</v>
      </c>
      <c r="O4740">
        <v>27.7419354838709</v>
      </c>
      <c r="P4740">
        <v>35.964912280701697</v>
      </c>
      <c r="Q4740">
        <v>-6.2154566689092E-2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Row],[Ticker]],[1]!Table2[[Symbol]:[Industry]],2,FALSE),"-")</f>
        <v>-</v>
      </c>
      <c r="D4741" t="s">
        <v>513</v>
      </c>
      <c r="E4741">
        <v>2.823</v>
      </c>
      <c r="F4741">
        <v>9.41</v>
      </c>
      <c r="G4741">
        <v>39.358380181156797</v>
      </c>
      <c r="H4741">
        <v>-3.4323875613259398</v>
      </c>
      <c r="I4741">
        <v>32.185007991687201</v>
      </c>
      <c r="J4741">
        <v>-2.20226514018883</v>
      </c>
      <c r="K4741">
        <v>9.2609766171127301</v>
      </c>
      <c r="L4741">
        <v>7.8357570583692304</v>
      </c>
      <c r="M4741">
        <v>99.992037052364694</v>
      </c>
      <c r="O4741">
        <v>0</v>
      </c>
      <c r="P4741">
        <v>65.669014084506998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Row],[Ticker]],[1]!Table2[[Symbol]:[Industry]],2,FALSE),"-")</f>
        <v>-</v>
      </c>
      <c r="D4742" t="s">
        <v>732</v>
      </c>
      <c r="E4742">
        <v>2.7862319549999999</v>
      </c>
      <c r="F4742">
        <v>268.87</v>
      </c>
      <c r="G4742">
        <v>2.07116431085019</v>
      </c>
      <c r="H4742">
        <v>0.87366502930731704</v>
      </c>
      <c r="I4742">
        <v>0.33110548997376299</v>
      </c>
      <c r="J4742">
        <v>0.293721405182302</v>
      </c>
      <c r="K4742">
        <v>258.307529671667</v>
      </c>
      <c r="L4742">
        <v>238.85170300847801</v>
      </c>
      <c r="M4742">
        <v>60.128846353450299</v>
      </c>
      <c r="N4742">
        <v>2.42224256549044</v>
      </c>
      <c r="O4742">
        <v>9.1419645181686207</v>
      </c>
      <c r="P4742">
        <v>52.767045454545404</v>
      </c>
      <c r="Q4742">
        <v>3.1679578910440001E-2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Row],[Ticker]],[1]!Table2[[Symbol]:[Industry]],2,FALSE),"-")</f>
        <v>-</v>
      </c>
      <c r="D4743" t="s">
        <v>225</v>
      </c>
      <c r="E4743">
        <v>2.7725399999999998</v>
      </c>
      <c r="F4743">
        <v>4.38</v>
      </c>
      <c r="G4743">
        <v>-66.310633903350194</v>
      </c>
      <c r="H4743">
        <v>6.3420485288996096</v>
      </c>
      <c r="I4743">
        <v>6.8204246583539199</v>
      </c>
      <c r="J4743">
        <v>2.58242385502647</v>
      </c>
      <c r="K4743">
        <v>3.98378479325789</v>
      </c>
      <c r="L4743">
        <v>4.4024871320571197</v>
      </c>
      <c r="M4743">
        <v>86.332868499782094</v>
      </c>
      <c r="N4743">
        <v>1.84615384615384</v>
      </c>
      <c r="O4743">
        <v>66.6666666666666</v>
      </c>
      <c r="P4743">
        <v>31.137724550898199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Row],[Ticker]],[1]!Table2[[Symbol]:[Industry]],2,FALSE),"-")</f>
        <v>-</v>
      </c>
      <c r="D4744" t="s">
        <v>513</v>
      </c>
      <c r="E4744">
        <v>2.6956533333333299</v>
      </c>
      <c r="F4744">
        <v>13.77</v>
      </c>
      <c r="G4744">
        <v>-26.310633903350201</v>
      </c>
      <c r="H4744">
        <v>-3.4323875613259398</v>
      </c>
      <c r="I4744">
        <v>-14.8462420083127</v>
      </c>
      <c r="J4744">
        <v>-2.20226514018883</v>
      </c>
      <c r="K4744">
        <v>13.769998177780201</v>
      </c>
      <c r="L4744">
        <v>13.7346693534225</v>
      </c>
      <c r="M4744">
        <v>100</v>
      </c>
      <c r="O4744">
        <v>0</v>
      </c>
      <c r="P4744">
        <v>0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Row],[Ticker]],[1]!Table2[[Symbol]:[Industry]],2,FALSE),"-")</f>
        <v>-</v>
      </c>
      <c r="D4745" t="s">
        <v>68</v>
      </c>
      <c r="E4745">
        <v>2.6850138000000001</v>
      </c>
      <c r="F4745">
        <v>8.1300000000000008</v>
      </c>
      <c r="G4745">
        <v>-26.310633903350201</v>
      </c>
      <c r="H4745">
        <v>-3.4323875613259398</v>
      </c>
      <c r="I4745">
        <v>-14.8462420083127</v>
      </c>
      <c r="J4745">
        <v>-2.20226514018883</v>
      </c>
      <c r="K4745">
        <v>8.1299999779124601</v>
      </c>
      <c r="L4745">
        <v>8.1294084531738307</v>
      </c>
      <c r="M4745">
        <v>100</v>
      </c>
      <c r="O4745">
        <v>0</v>
      </c>
      <c r="P4745">
        <v>0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Row],[Ticker]],[1]!Table2[[Symbol]:[Industry]],2,FALSE),"-")</f>
        <v>-</v>
      </c>
      <c r="D4746" t="s">
        <v>68</v>
      </c>
      <c r="E4746">
        <v>2.6528407999999999</v>
      </c>
      <c r="F4746">
        <v>16.91</v>
      </c>
      <c r="G4746">
        <v>-9.4481598190378797</v>
      </c>
      <c r="H4746">
        <v>-4.4157926012767703</v>
      </c>
      <c r="I4746">
        <v>-12.2370187073418</v>
      </c>
      <c r="J4746">
        <v>-2.20226514018883</v>
      </c>
      <c r="K4746">
        <v>15.887591436298299</v>
      </c>
      <c r="L4746">
        <v>15.867269309841999</v>
      </c>
      <c r="M4746">
        <v>96.115425352283296</v>
      </c>
      <c r="N4746">
        <v>0.80519480519480502</v>
      </c>
      <c r="O4746">
        <v>12.3595505617977</v>
      </c>
      <c r="P4746">
        <v>30.076923076922998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Row],[Ticker]],[1]!Table2[[Symbol]:[Industry]],2,FALSE),"-")</f>
        <v>-</v>
      </c>
      <c r="E4747">
        <v>2.6349399999999998</v>
      </c>
      <c r="F4747">
        <v>4.0599999999999996</v>
      </c>
      <c r="G4747">
        <v>-20.581467236683501</v>
      </c>
      <c r="H4747">
        <v>-26.828613976420201</v>
      </c>
      <c r="I4747">
        <v>-22.782749944820601</v>
      </c>
      <c r="J4747">
        <v>-2.20226514018883</v>
      </c>
      <c r="K4747">
        <v>4.2386870619100003</v>
      </c>
      <c r="L4747">
        <v>4.0960128849592996</v>
      </c>
      <c r="M4747">
        <v>34.869337904787102</v>
      </c>
      <c r="N4747">
        <v>9.4656488549618306E-2</v>
      </c>
      <c r="O4747">
        <v>48.522167487684698</v>
      </c>
      <c r="P4747">
        <v>42.957746478873197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Row],[Ticker]],[1]!Table2[[Symbol]:[Industry]],2,FALSE),"-")</f>
        <v>-</v>
      </c>
      <c r="D4748" t="s">
        <v>513</v>
      </c>
      <c r="E4748">
        <v>2.6332800000000001</v>
      </c>
      <c r="F4748">
        <v>4.22</v>
      </c>
      <c r="G4748">
        <v>-46.987325632673503</v>
      </c>
      <c r="H4748">
        <v>-7.5449416738800599</v>
      </c>
      <c r="I4748">
        <v>-19.154632030988399</v>
      </c>
      <c r="J4748">
        <v>-15.3395200421496</v>
      </c>
      <c r="K4748">
        <v>4.6777545389788999</v>
      </c>
      <c r="L4748">
        <v>4.7898956551214997</v>
      </c>
      <c r="M4748">
        <v>36.882594970547501</v>
      </c>
      <c r="N4748">
        <v>3.0105189354395701</v>
      </c>
      <c r="O4748">
        <v>93.601895734597093</v>
      </c>
      <c r="P4748">
        <v>15.300546448087401</v>
      </c>
      <c r="Q4748">
        <v>9.5694126555112002E-2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Row],[Ticker]],[1]!Table2[[Symbol]:[Industry]],2,FALSE),"-")</f>
        <v>-</v>
      </c>
      <c r="D4749" t="s">
        <v>413</v>
      </c>
      <c r="E4749">
        <v>2.6038000000000001</v>
      </c>
      <c r="F4749">
        <v>5.54</v>
      </c>
      <c r="G4749">
        <v>463.05106822430901</v>
      </c>
      <c r="H4749">
        <v>63.438778082845801</v>
      </c>
      <c r="I4749">
        <v>474.51546011934602</v>
      </c>
      <c r="J4749">
        <v>5.7342427963190996</v>
      </c>
      <c r="M4749">
        <v>100</v>
      </c>
      <c r="O4749">
        <v>0</v>
      </c>
      <c r="P4749">
        <v>489.36170212765899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Row],[Ticker]],[1]!Table2[[Symbol]:[Industry]],2,FALSE),"-")</f>
        <v>-</v>
      </c>
      <c r="D4750" t="s">
        <v>413</v>
      </c>
      <c r="E4750">
        <v>2.50595422912424</v>
      </c>
      <c r="F4750">
        <v>8.33</v>
      </c>
      <c r="G4750">
        <v>-26.310633903350201</v>
      </c>
      <c r="H4750">
        <v>-3.4323875613259398</v>
      </c>
      <c r="I4750">
        <v>-14.8462420083127</v>
      </c>
      <c r="J4750">
        <v>-2.20226514018883</v>
      </c>
      <c r="K4750">
        <v>8.3299999999999894</v>
      </c>
      <c r="L4750">
        <v>8.33</v>
      </c>
      <c r="M4750">
        <v>50</v>
      </c>
      <c r="O4750">
        <v>0</v>
      </c>
      <c r="P4750">
        <v>0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Row],[Ticker]],[1]!Table2[[Symbol]:[Industry]],2,FALSE),"-")</f>
        <v>-</v>
      </c>
      <c r="D4751" t="s">
        <v>628</v>
      </c>
      <c r="E4751">
        <v>2.5025556276588099</v>
      </c>
      <c r="F4751">
        <v>12.52</v>
      </c>
      <c r="G4751">
        <v>-26.5496777280514</v>
      </c>
      <c r="H4751">
        <v>-3.4323875613259398</v>
      </c>
      <c r="I4751">
        <v>-14.8462420083127</v>
      </c>
      <c r="J4751">
        <v>-2.20226514018883</v>
      </c>
      <c r="K4751">
        <v>12.5199967988761</v>
      </c>
      <c r="L4751">
        <v>12.5621253337001</v>
      </c>
      <c r="M4751">
        <v>55.887715274265297</v>
      </c>
      <c r="O4751">
        <v>0.23961661341853599</v>
      </c>
      <c r="P4751">
        <v>4.94551550712489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Row],[Ticker]],[1]!Table2[[Symbol]:[Industry]],2,FALSE),"-")</f>
        <v>-</v>
      </c>
      <c r="D4752" t="s">
        <v>513</v>
      </c>
      <c r="E4752">
        <v>2.3673145600000001</v>
      </c>
      <c r="F4752">
        <v>31.97</v>
      </c>
      <c r="G4752">
        <v>130.47651469102701</v>
      </c>
      <c r="H4752">
        <v>75.812895457541998</v>
      </c>
      <c r="I4752">
        <v>107.167646880576</v>
      </c>
      <c r="J4752">
        <v>8.0298023703596808</v>
      </c>
      <c r="K4752">
        <v>19.977667875342501</v>
      </c>
      <c r="M4752">
        <v>100</v>
      </c>
      <c r="N4752">
        <v>1.89557381394116</v>
      </c>
      <c r="O4752">
        <v>0</v>
      </c>
      <c r="P4752">
        <v>156.78714859437699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Row],[Ticker]],[1]!Table2[[Symbol]:[Industry]],2,FALSE),"-")</f>
        <v>-</v>
      </c>
      <c r="D4753" t="s">
        <v>124</v>
      </c>
      <c r="E4753">
        <v>2.3545437499999999</v>
      </c>
      <c r="F4753">
        <v>162.5</v>
      </c>
      <c r="G4753">
        <v>57.3051853056892</v>
      </c>
      <c r="H4753">
        <v>-2.8131925148863099</v>
      </c>
      <c r="I4753">
        <v>-16.4508438853941</v>
      </c>
      <c r="J4753">
        <v>-9.3451222830459795</v>
      </c>
      <c r="K4753">
        <v>153.061928700713</v>
      </c>
      <c r="L4753">
        <v>133.374256601318</v>
      </c>
      <c r="M4753">
        <v>55.875404250383603</v>
      </c>
      <c r="N4753">
        <v>1.0086744413612401</v>
      </c>
      <c r="O4753">
        <v>13.2307692307692</v>
      </c>
      <c r="P4753">
        <v>170.78820196633799</v>
      </c>
      <c r="Q4753">
        <v>3.6281363276946997E-2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Row],[Ticker]],[1]!Table2[[Symbol]:[Industry]],2,FALSE),"-")</f>
        <v>-</v>
      </c>
      <c r="D4754" t="s">
        <v>46</v>
      </c>
      <c r="E4754">
        <v>2.34178631999999</v>
      </c>
      <c r="F4754">
        <v>2.4</v>
      </c>
      <c r="G4754">
        <v>-5.5931859894901201</v>
      </c>
      <c r="H4754">
        <v>-1.87035303188851</v>
      </c>
      <c r="I4754">
        <v>-12.2495918825592</v>
      </c>
      <c r="J4754">
        <v>1.0670674632677399</v>
      </c>
      <c r="K4754">
        <v>1.7400020759405499</v>
      </c>
      <c r="L4754">
        <v>1.26157303085244</v>
      </c>
      <c r="M4754">
        <v>79.607056726233907</v>
      </c>
      <c r="N4754">
        <v>1</v>
      </c>
      <c r="Q4754">
        <v>-3.5149089750809E-2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Row],[Ticker]],[1]!Table2[[Symbol]:[Industry]],2,FALSE),"-")</f>
        <v>-</v>
      </c>
      <c r="D4755" t="s">
        <v>46</v>
      </c>
      <c r="E4755">
        <v>2.2983612181383499</v>
      </c>
      <c r="F4755">
        <v>24.48</v>
      </c>
      <c r="G4755">
        <v>1.1893660966497499</v>
      </c>
      <c r="H4755">
        <v>-3.4323875613259398</v>
      </c>
      <c r="I4755">
        <v>-9.8719709963058708</v>
      </c>
      <c r="J4755">
        <v>-2.20226514018883</v>
      </c>
      <c r="K4755">
        <v>24.441102985442999</v>
      </c>
      <c r="L4755">
        <v>23.3855575888247</v>
      </c>
      <c r="M4755">
        <v>100</v>
      </c>
      <c r="O4755">
        <v>0</v>
      </c>
      <c r="P4755">
        <v>27.5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Row],[Ticker]],[1]!Table2[[Symbol]:[Industry]],2,FALSE),"-")</f>
        <v>-</v>
      </c>
      <c r="D4756" t="s">
        <v>258</v>
      </c>
      <c r="E4756">
        <v>2.2678451000000002</v>
      </c>
      <c r="F4756">
        <v>3.31</v>
      </c>
      <c r="G4756">
        <v>-21.563798460312199</v>
      </c>
      <c r="H4756">
        <v>-3.4323875613259398</v>
      </c>
      <c r="I4756">
        <v>-10.0994065652747</v>
      </c>
      <c r="J4756">
        <v>-2.20226514018883</v>
      </c>
      <c r="K4756">
        <v>3.26482809803109</v>
      </c>
      <c r="L4756">
        <v>3.1988775447083899</v>
      </c>
      <c r="M4756">
        <v>50</v>
      </c>
      <c r="O4756">
        <v>0</v>
      </c>
      <c r="P4756">
        <v>4.7468354430379698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Row],[Ticker]],[1]!Table2[[Symbol]:[Industry]],2,FALSE),"-")</f>
        <v>-</v>
      </c>
      <c r="E4757">
        <v>2.2430983119999999</v>
      </c>
      <c r="F4757">
        <v>3.76</v>
      </c>
      <c r="G4757">
        <v>286.07646287084299</v>
      </c>
      <c r="H4757">
        <v>-3.4323875613259398</v>
      </c>
      <c r="I4757">
        <v>121.63174541307001</v>
      </c>
      <c r="J4757">
        <v>-2.20226514018883</v>
      </c>
      <c r="K4757">
        <v>3.4992653333102299</v>
      </c>
      <c r="L4757">
        <v>2.3636500912626901</v>
      </c>
      <c r="M4757">
        <v>99.999999987781294</v>
      </c>
      <c r="N4757">
        <v>0</v>
      </c>
      <c r="O4757">
        <v>0</v>
      </c>
      <c r="P4757">
        <v>362.07228915662603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Row],[Ticker]],[1]!Table2[[Symbol]:[Industry]],2,FALSE),"-")</f>
        <v>-</v>
      </c>
      <c r="D4758" t="s">
        <v>732</v>
      </c>
      <c r="E4758">
        <v>2.2099980540000002</v>
      </c>
      <c r="F4758">
        <v>74.790000000000006</v>
      </c>
      <c r="G4758">
        <v>41.117169991881397</v>
      </c>
      <c r="H4758">
        <v>-0.27258800676024902</v>
      </c>
      <c r="I4758">
        <v>13.109275528043099</v>
      </c>
      <c r="J4758">
        <v>2.22213953784413</v>
      </c>
      <c r="K4758">
        <v>71.162361034838497</v>
      </c>
      <c r="L4758">
        <v>62.036321354773897</v>
      </c>
      <c r="M4758">
        <v>42.618677459081702</v>
      </c>
      <c r="N4758">
        <v>1.18940369063428</v>
      </c>
      <c r="O4758">
        <v>1.7515710656504699</v>
      </c>
      <c r="P4758">
        <v>75.152224824355898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Row],[Ticker]],[1]!Table2[[Symbol]:[Industry]],2,FALSE),"-")</f>
        <v>-</v>
      </c>
      <c r="D4759" t="s">
        <v>513</v>
      </c>
      <c r="E4759">
        <v>2.1650564000000001</v>
      </c>
      <c r="F4759">
        <v>6.98</v>
      </c>
      <c r="G4759">
        <v>-26.310633903350201</v>
      </c>
      <c r="H4759">
        <v>-3.4323875613259398</v>
      </c>
      <c r="I4759">
        <v>-14.8462420083127</v>
      </c>
      <c r="J4759">
        <v>-2.20226514018883</v>
      </c>
      <c r="K4759">
        <v>6.97999691369216</v>
      </c>
      <c r="L4759">
        <v>6.95285603583054</v>
      </c>
      <c r="M4759">
        <v>99.999996303717197</v>
      </c>
      <c r="O4759">
        <v>0</v>
      </c>
      <c r="P4759">
        <v>0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Row],[Ticker]],[1]!Table2[[Symbol]:[Industry]],2,FALSE),"-")</f>
        <v>-</v>
      </c>
      <c r="D4760" t="s">
        <v>21</v>
      </c>
      <c r="E4760">
        <v>2.08</v>
      </c>
      <c r="F4760">
        <v>16.64</v>
      </c>
      <c r="G4760">
        <v>-21.3264067740127</v>
      </c>
      <c r="H4760">
        <v>1.55183956801159</v>
      </c>
      <c r="I4760">
        <v>-9.8620148789751898</v>
      </c>
      <c r="J4760">
        <v>-2.20226514018883</v>
      </c>
      <c r="K4760">
        <v>16.270580826435602</v>
      </c>
      <c r="L4760">
        <v>15.982297997205899</v>
      </c>
      <c r="M4760">
        <v>100</v>
      </c>
      <c r="N4760">
        <v>0</v>
      </c>
      <c r="O4760">
        <v>0</v>
      </c>
      <c r="P4760">
        <v>4.9842271293375404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Row],[Ticker]],[1]!Table2[[Symbol]:[Industry]],2,FALSE),"-")</f>
        <v>-</v>
      </c>
      <c r="D4761" t="s">
        <v>400</v>
      </c>
      <c r="E4761">
        <v>2.0646192000000001</v>
      </c>
      <c r="F4761">
        <v>6.88</v>
      </c>
      <c r="G4761">
        <v>-17.104284697000999</v>
      </c>
      <c r="H4761">
        <v>-14.543498672437</v>
      </c>
      <c r="I4761">
        <v>-28.8462420083127</v>
      </c>
      <c r="J4761">
        <v>3.6438887059649998</v>
      </c>
      <c r="K4761">
        <v>7.2814785708612204</v>
      </c>
      <c r="L4761">
        <v>7.3012426215376198</v>
      </c>
      <c r="M4761">
        <v>41.321469238695798</v>
      </c>
      <c r="N4761">
        <v>1.54968265128239</v>
      </c>
      <c r="O4761">
        <v>35.901162790697597</v>
      </c>
      <c r="P4761">
        <v>30.798479087452399</v>
      </c>
      <c r="Q4761">
        <v>3.5568779054771002E-2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Row],[Ticker]],[1]!Table2[[Symbol]:[Industry]],2,FALSE),"-")</f>
        <v>-</v>
      </c>
      <c r="D4762" t="s">
        <v>413</v>
      </c>
      <c r="E4762">
        <v>2.0541</v>
      </c>
      <c r="F4762">
        <v>4.0999999999999996</v>
      </c>
      <c r="G4762">
        <v>-26.310633903350201</v>
      </c>
      <c r="H4762">
        <v>-3.4323875613259398</v>
      </c>
      <c r="I4762">
        <v>-14.8462420083127</v>
      </c>
      <c r="J4762">
        <v>-2.20226514018883</v>
      </c>
      <c r="K4762">
        <v>4.09999205792219</v>
      </c>
      <c r="L4762">
        <v>4.0893888043160898</v>
      </c>
      <c r="M4762">
        <v>99.806682354411805</v>
      </c>
      <c r="O4762">
        <v>0</v>
      </c>
      <c r="P4762">
        <v>0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Row],[Ticker]],[1]!Table2[[Symbol]:[Industry]],2,FALSE),"-")</f>
        <v>-</v>
      </c>
      <c r="D4763" t="s">
        <v>290</v>
      </c>
      <c r="E4763">
        <v>1.976</v>
      </c>
      <c r="F4763">
        <v>61.75</v>
      </c>
      <c r="G4763">
        <v>-26.310633903350201</v>
      </c>
      <c r="H4763">
        <v>-3.4323875613259398</v>
      </c>
      <c r="I4763">
        <v>-14.8462420083127</v>
      </c>
      <c r="J4763">
        <v>-2.20226514018883</v>
      </c>
      <c r="K4763">
        <v>61.75</v>
      </c>
      <c r="L4763">
        <v>61.75</v>
      </c>
      <c r="M4763">
        <v>50</v>
      </c>
      <c r="O4763">
        <v>0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Row],[Ticker]],[1]!Table2[[Symbol]:[Industry]],2,FALSE),"-")</f>
        <v>-</v>
      </c>
      <c r="D4764" t="s">
        <v>86</v>
      </c>
      <c r="E4764">
        <v>1.95423462</v>
      </c>
      <c r="F4764">
        <v>7.9</v>
      </c>
      <c r="K4764">
        <v>7.7408079907778697</v>
      </c>
      <c r="M4764">
        <v>57.238046106161903</v>
      </c>
      <c r="N4764">
        <v>1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Row],[Ticker]],[1]!Table2[[Symbol]:[Industry]],2,FALSE),"-")</f>
        <v>-</v>
      </c>
      <c r="D4765" t="s">
        <v>924</v>
      </c>
      <c r="E4765">
        <v>1.9468433999999999</v>
      </c>
      <c r="F4765">
        <v>3.93</v>
      </c>
      <c r="G4765">
        <v>21.4337269989053</v>
      </c>
      <c r="H4765">
        <v>1.36761243867405</v>
      </c>
      <c r="I4765">
        <v>1.7709686741798401</v>
      </c>
      <c r="J4765">
        <v>-2.20226514018883</v>
      </c>
      <c r="K4765">
        <v>3.7972765738913501</v>
      </c>
      <c r="L4765">
        <v>3.4056405117736799</v>
      </c>
      <c r="M4765">
        <v>99.758189427494898</v>
      </c>
      <c r="N4765">
        <v>0</v>
      </c>
      <c r="O4765">
        <v>0</v>
      </c>
      <c r="P4765">
        <v>47.7443609022556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Row],[Ticker]],[1]!Table2[[Symbol]:[Industry]],2,FALSE),"-")</f>
        <v>-</v>
      </c>
      <c r="D4766" t="s">
        <v>732</v>
      </c>
      <c r="E4766">
        <v>1.7649299939999901</v>
      </c>
      <c r="F4766">
        <v>4531.74</v>
      </c>
      <c r="G4766">
        <v>-26.310633903350201</v>
      </c>
      <c r="K4766">
        <v>4523.2196314963803</v>
      </c>
      <c r="L4766">
        <v>4345.2923176734603</v>
      </c>
      <c r="M4766">
        <v>66.2688689774686</v>
      </c>
      <c r="N4766">
        <v>1</v>
      </c>
      <c r="O4766">
        <v>3.0509252516693399</v>
      </c>
      <c r="P4766">
        <v>0.14895027624308699</v>
      </c>
      <c r="Q4766">
        <v>7.1969087878504007E-2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Row],[Ticker]],[1]!Table2[[Symbol]:[Industry]],2,FALSE),"-")</f>
        <v>-</v>
      </c>
      <c r="D4767" t="s">
        <v>21</v>
      </c>
      <c r="E4767">
        <v>1.6015999999999999</v>
      </c>
      <c r="F4767">
        <v>0.44</v>
      </c>
      <c r="G4767">
        <v>-26.310633903350201</v>
      </c>
      <c r="H4767">
        <v>-3.4323875613259398</v>
      </c>
      <c r="I4767">
        <v>-14.8462420083127</v>
      </c>
      <c r="J4767">
        <v>-2.20226514018883</v>
      </c>
      <c r="K4767">
        <v>0.43999998032502802</v>
      </c>
      <c r="L4767">
        <v>0.439288676592901</v>
      </c>
      <c r="M4767">
        <v>100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Row],[Ticker]],[1]!Table2[[Symbol]:[Industry]],2,FALSE),"-")</f>
        <v>-</v>
      </c>
      <c r="D4768" t="s">
        <v>628</v>
      </c>
      <c r="E4768">
        <v>1.5193308000000001</v>
      </c>
      <c r="F4768">
        <v>4.42</v>
      </c>
      <c r="G4768">
        <v>43.0380251004811</v>
      </c>
      <c r="H4768">
        <v>-3.4323875613259398</v>
      </c>
      <c r="I4768">
        <v>46.467626604825902</v>
      </c>
      <c r="J4768">
        <v>-2.20226514018883</v>
      </c>
      <c r="K4768">
        <v>4.3382352498092498</v>
      </c>
      <c r="L4768">
        <v>3.5696436642809699</v>
      </c>
      <c r="M4768">
        <v>100</v>
      </c>
      <c r="O4768">
        <v>0</v>
      </c>
      <c r="P4768">
        <v>69.348659003831401</v>
      </c>
    </row>
    <row r="4769" spans="1:17" hidden="1" x14ac:dyDescent="0.3">
      <c r="A4769" t="s">
        <v>9693</v>
      </c>
      <c r="B4769" t="s">
        <v>9694</v>
      </c>
      <c r="C4769" t="str">
        <f>IFERROR(VLOOKUP(Table1[[#This Row],[Ticker]],[1]!Table2[[Symbol]:[Industry]],2,FALSE),"-")</f>
        <v>-</v>
      </c>
      <c r="D4769" t="s">
        <v>133</v>
      </c>
      <c r="E4769">
        <v>1.3824000000000001</v>
      </c>
      <c r="F4769">
        <v>11.52</v>
      </c>
      <c r="G4769">
        <v>-26.310633903350201</v>
      </c>
      <c r="H4769">
        <v>-3.4323875613259398</v>
      </c>
      <c r="I4769">
        <v>-14.8462420083127</v>
      </c>
      <c r="J4769">
        <v>-2.20226514018883</v>
      </c>
      <c r="K4769">
        <v>11.5199999999999</v>
      </c>
      <c r="L4769">
        <v>11.52</v>
      </c>
      <c r="M4769">
        <v>50</v>
      </c>
      <c r="O4769">
        <v>0</v>
      </c>
      <c r="P4769">
        <v>0</v>
      </c>
    </row>
    <row r="4770" spans="1:17" hidden="1" x14ac:dyDescent="0.3">
      <c r="A4770" t="s">
        <v>9695</v>
      </c>
      <c r="B4770" t="s">
        <v>9696</v>
      </c>
      <c r="C4770" t="str">
        <f>IFERROR(VLOOKUP(Table1[[#This Row],[Ticker]],[1]!Table2[[Symbol]:[Industry]],2,FALSE),"-")</f>
        <v>-</v>
      </c>
      <c r="D4770" t="s">
        <v>118</v>
      </c>
      <c r="E4770">
        <v>1.37832452449136</v>
      </c>
      <c r="F4770">
        <v>13.12</v>
      </c>
      <c r="G4770">
        <v>-26.310633903350201</v>
      </c>
      <c r="H4770">
        <v>-3.4323875613259398</v>
      </c>
      <c r="I4770">
        <v>-14.8462420083127</v>
      </c>
      <c r="J4770">
        <v>-2.20226514018883</v>
      </c>
      <c r="K4770">
        <v>13.12</v>
      </c>
      <c r="L4770">
        <v>13.1199999999999</v>
      </c>
      <c r="M4770">
        <v>50</v>
      </c>
      <c r="O4770">
        <v>0</v>
      </c>
      <c r="P4770">
        <v>0</v>
      </c>
    </row>
    <row r="4771" spans="1:17" hidden="1" x14ac:dyDescent="0.3">
      <c r="A4771" t="s">
        <v>9697</v>
      </c>
      <c r="B4771" t="s">
        <v>9698</v>
      </c>
      <c r="C4771" t="str">
        <f>IFERROR(VLOOKUP(Table1[[#This Row],[Ticker]],[1]!Table2[[Symbol]:[Industry]],2,FALSE),"-")</f>
        <v>-</v>
      </c>
      <c r="D4771" t="s">
        <v>608</v>
      </c>
      <c r="E4771">
        <v>1.3188</v>
      </c>
      <c r="F4771">
        <v>18.84</v>
      </c>
      <c r="G4771">
        <v>-26.310633903350201</v>
      </c>
      <c r="H4771">
        <v>-3.4323875613259398</v>
      </c>
      <c r="I4771">
        <v>-14.8462420083127</v>
      </c>
      <c r="J4771">
        <v>-2.20226514018883</v>
      </c>
      <c r="K4771">
        <v>18.8399774512364</v>
      </c>
      <c r="L4771">
        <v>18.745336940784199</v>
      </c>
      <c r="M4771">
        <v>100</v>
      </c>
      <c r="O4771">
        <v>0</v>
      </c>
      <c r="P4771">
        <v>0</v>
      </c>
    </row>
    <row r="4772" spans="1:17" hidden="1" x14ac:dyDescent="0.3">
      <c r="A4772" t="s">
        <v>9699</v>
      </c>
      <c r="B4772" t="s">
        <v>9700</v>
      </c>
      <c r="C4772" t="str">
        <f>IFERROR(VLOOKUP(Table1[[#This Row],[Ticker]],[1]!Table2[[Symbol]:[Industry]],2,FALSE),"-")</f>
        <v>-</v>
      </c>
      <c r="D4772" t="s">
        <v>1147</v>
      </c>
      <c r="E4772">
        <v>1.2757499999999999</v>
      </c>
      <c r="F4772">
        <v>85.05</v>
      </c>
      <c r="G4772">
        <v>-43.213418466124999</v>
      </c>
      <c r="H4772">
        <v>-3.4323875613259398</v>
      </c>
      <c r="I4772">
        <v>-28.501064343338101</v>
      </c>
      <c r="J4772">
        <v>-2.20226514018883</v>
      </c>
      <c r="K4772">
        <v>85.2475842168203</v>
      </c>
      <c r="L4772">
        <v>89.830610222967195</v>
      </c>
      <c r="M4772">
        <v>3.8134211653962402</v>
      </c>
      <c r="O4772">
        <v>20.3409758965314</v>
      </c>
      <c r="P4772">
        <v>0</v>
      </c>
    </row>
    <row r="4773" spans="1:17" hidden="1" x14ac:dyDescent="0.3">
      <c r="A4773" t="s">
        <v>9701</v>
      </c>
      <c r="B4773" t="s">
        <v>9702</v>
      </c>
      <c r="C4773" t="str">
        <f>IFERROR(VLOOKUP(Table1[[#This Row],[Ticker]],[1]!Table2[[Symbol]:[Industry]],2,FALSE),"-")</f>
        <v>-</v>
      </c>
      <c r="E4773">
        <v>1.2705</v>
      </c>
      <c r="F4773">
        <v>10.5</v>
      </c>
      <c r="G4773">
        <v>-26.310633903350201</v>
      </c>
      <c r="H4773">
        <v>-3.4323875613259398</v>
      </c>
      <c r="I4773">
        <v>-14.8462420083127</v>
      </c>
      <c r="J4773">
        <v>-2.20226514018883</v>
      </c>
      <c r="K4773">
        <v>10.499999984258301</v>
      </c>
      <c r="L4773">
        <v>10.4996029625228</v>
      </c>
      <c r="M4773">
        <v>100</v>
      </c>
      <c r="O4773">
        <v>0</v>
      </c>
      <c r="P4773">
        <v>0</v>
      </c>
    </row>
    <row r="4774" spans="1:17" hidden="1" x14ac:dyDescent="0.3">
      <c r="A4774" t="s">
        <v>9703</v>
      </c>
      <c r="B4774" t="s">
        <v>9704</v>
      </c>
      <c r="C4774" t="str">
        <f>IFERROR(VLOOKUP(Table1[[#This Row],[Ticker]],[1]!Table2[[Symbol]:[Industry]],2,FALSE),"-")</f>
        <v>-</v>
      </c>
      <c r="D4774" t="s">
        <v>68</v>
      </c>
      <c r="E4774">
        <v>1.2510239999999999</v>
      </c>
      <c r="F4774">
        <v>10.050000000000001</v>
      </c>
      <c r="G4774">
        <v>-26.310633903350201</v>
      </c>
      <c r="H4774">
        <v>-3.4323875613259398</v>
      </c>
      <c r="I4774">
        <v>-14.8462420083127</v>
      </c>
      <c r="J4774">
        <v>-2.20226514018883</v>
      </c>
      <c r="K4774">
        <v>10.050000000000001</v>
      </c>
      <c r="L4774">
        <v>10.049999999999899</v>
      </c>
      <c r="M4774">
        <v>50</v>
      </c>
      <c r="O4774">
        <v>0</v>
      </c>
      <c r="P4774">
        <v>0</v>
      </c>
    </row>
    <row r="4775" spans="1:17" hidden="1" x14ac:dyDescent="0.3">
      <c r="A4775" t="s">
        <v>9705</v>
      </c>
      <c r="B4775" t="s">
        <v>9706</v>
      </c>
      <c r="C4775" t="str">
        <f>IFERROR(VLOOKUP(Table1[[#This Row],[Ticker]],[1]!Table2[[Symbol]:[Industry]],2,FALSE),"-")</f>
        <v>-</v>
      </c>
      <c r="D4775" t="s">
        <v>231</v>
      </c>
      <c r="E4775">
        <v>1.2203568359999999</v>
      </c>
      <c r="F4775">
        <v>71.73</v>
      </c>
      <c r="G4775">
        <v>421.97671677540802</v>
      </c>
      <c r="H4775">
        <v>18.084524970995599</v>
      </c>
      <c r="I4775">
        <v>359.83710602862902</v>
      </c>
      <c r="J4775">
        <v>-1.33357813886593</v>
      </c>
      <c r="K4775">
        <v>37.555758856326896</v>
      </c>
      <c r="L4775">
        <v>18.050691324055901</v>
      </c>
      <c r="M4775">
        <v>100</v>
      </c>
      <c r="N4775">
        <v>0.23909531502423201</v>
      </c>
      <c r="O4775">
        <v>0</v>
      </c>
      <c r="P4775">
        <v>448.39449541284398</v>
      </c>
    </row>
    <row r="4776" spans="1:17" hidden="1" x14ac:dyDescent="0.3">
      <c r="A4776" t="s">
        <v>9707</v>
      </c>
      <c r="B4776" t="s">
        <v>9708</v>
      </c>
      <c r="C4776" t="str">
        <f>IFERROR(VLOOKUP(Table1[[#This Row],[Ticker]],[1]!Table2[[Symbol]:[Industry]],2,FALSE),"-")</f>
        <v>-</v>
      </c>
      <c r="D4776" t="s">
        <v>68</v>
      </c>
      <c r="E4776">
        <v>1.143</v>
      </c>
      <c r="F4776">
        <v>3.81</v>
      </c>
      <c r="G4776">
        <v>-26.310633903350201</v>
      </c>
      <c r="H4776">
        <v>-3.4323875613259398</v>
      </c>
      <c r="I4776">
        <v>-14.8462420083127</v>
      </c>
      <c r="J4776">
        <v>-2.20226514018883</v>
      </c>
      <c r="K4776">
        <v>3.8099999709602401</v>
      </c>
      <c r="L4776">
        <v>3.8091985694478101</v>
      </c>
      <c r="M4776">
        <v>100</v>
      </c>
      <c r="O4776">
        <v>0</v>
      </c>
      <c r="P4776">
        <v>0</v>
      </c>
    </row>
    <row r="4777" spans="1:17" hidden="1" x14ac:dyDescent="0.3">
      <c r="A4777" t="s">
        <v>9709</v>
      </c>
      <c r="B4777" t="s">
        <v>9710</v>
      </c>
      <c r="C4777" t="str">
        <f>IFERROR(VLOOKUP(Table1[[#This Row],[Ticker]],[1]!Table2[[Symbol]:[Industry]],2,FALSE),"-")</f>
        <v>-</v>
      </c>
      <c r="D4777" t="s">
        <v>54</v>
      </c>
      <c r="E4777">
        <v>1.129</v>
      </c>
      <c r="F4777">
        <v>11.29</v>
      </c>
      <c r="G4777">
        <v>43.719486578577403</v>
      </c>
      <c r="H4777">
        <v>-3.4323875613259398</v>
      </c>
      <c r="I4777">
        <v>47.133671908473403</v>
      </c>
      <c r="J4777">
        <v>-2.20226514018883</v>
      </c>
      <c r="K4777">
        <v>10.845283877733801</v>
      </c>
      <c r="L4777">
        <v>8.5997539961471308</v>
      </c>
      <c r="M4777">
        <v>100</v>
      </c>
      <c r="N4777">
        <v>0</v>
      </c>
      <c r="O4777">
        <v>0</v>
      </c>
      <c r="P4777">
        <v>70.030120481927696</v>
      </c>
    </row>
    <row r="4778" spans="1:17" hidden="1" x14ac:dyDescent="0.3">
      <c r="A4778" t="s">
        <v>9711</v>
      </c>
      <c r="B4778" t="s">
        <v>9712</v>
      </c>
      <c r="C4778" t="str">
        <f>IFERROR(VLOOKUP(Table1[[#This Row],[Ticker]],[1]!Table2[[Symbol]:[Industry]],2,FALSE),"-")</f>
        <v>-</v>
      </c>
      <c r="D4778" t="s">
        <v>628</v>
      </c>
      <c r="E4778">
        <v>1.0733211024003799</v>
      </c>
      <c r="F4778">
        <v>1.95</v>
      </c>
      <c r="K4778">
        <v>2.2159995707425302</v>
      </c>
      <c r="M4778" s="1">
        <v>2.4459774300000002E-7</v>
      </c>
      <c r="N4778">
        <v>1</v>
      </c>
    </row>
    <row r="4779" spans="1:17" hidden="1" x14ac:dyDescent="0.3">
      <c r="A4779" t="s">
        <v>9713</v>
      </c>
      <c r="B4779" t="s">
        <v>9714</v>
      </c>
      <c r="C4779" t="str">
        <f>IFERROR(VLOOKUP(Table1[[#This Row],[Ticker]],[1]!Table2[[Symbol]:[Industry]],2,FALSE),"-")</f>
        <v>-</v>
      </c>
      <c r="D4779" t="s">
        <v>46</v>
      </c>
      <c r="E4779">
        <v>0.97624999999999995</v>
      </c>
      <c r="F4779">
        <v>3.55</v>
      </c>
      <c r="G4779">
        <v>12.797907637073701</v>
      </c>
      <c r="H4779">
        <v>-3.4380648546891699</v>
      </c>
      <c r="I4779">
        <v>-12.534905781149201</v>
      </c>
      <c r="J4779">
        <v>-1.33357813886593</v>
      </c>
      <c r="K4779">
        <v>3.1981892894948998</v>
      </c>
      <c r="L4779">
        <v>2.9791125663575602</v>
      </c>
      <c r="M4779">
        <v>79.483614479345704</v>
      </c>
      <c r="N4779">
        <v>1.6976487564722802E-2</v>
      </c>
      <c r="O4779">
        <v>31.267605633802798</v>
      </c>
      <c r="P4779">
        <v>77.499999999999901</v>
      </c>
      <c r="Q4779">
        <v>2.4918477967632999E-2</v>
      </c>
    </row>
    <row r="4780" spans="1:17" hidden="1" x14ac:dyDescent="0.3">
      <c r="A4780" t="s">
        <v>9715</v>
      </c>
      <c r="B4780" t="s">
        <v>9716</v>
      </c>
      <c r="C4780" t="str">
        <f>IFERROR(VLOOKUP(Table1[[#This Row],[Ticker]],[1]!Table2[[Symbol]:[Industry]],2,FALSE),"-")</f>
        <v>-</v>
      </c>
      <c r="D4780" t="s">
        <v>46</v>
      </c>
      <c r="E4780">
        <v>0.93283125</v>
      </c>
      <c r="F4780">
        <v>57.85</v>
      </c>
      <c r="G4780">
        <v>-26.310633903350201</v>
      </c>
      <c r="H4780">
        <v>-3.4323875613259398</v>
      </c>
      <c r="I4780">
        <v>-14.8462420083127</v>
      </c>
      <c r="J4780">
        <v>-2.20226514018883</v>
      </c>
      <c r="K4780">
        <v>57.849939315895497</v>
      </c>
      <c r="L4780">
        <v>57.596028487399401</v>
      </c>
      <c r="M4780">
        <v>100</v>
      </c>
      <c r="O4780">
        <v>0</v>
      </c>
      <c r="P4780">
        <v>0</v>
      </c>
    </row>
    <row r="4781" spans="1:17" hidden="1" x14ac:dyDescent="0.3">
      <c r="A4781" t="s">
        <v>9717</v>
      </c>
      <c r="B4781" t="s">
        <v>9718</v>
      </c>
      <c r="C4781" t="str">
        <f>IFERROR(VLOOKUP(Table1[[#This Row],[Ticker]],[1]!Table2[[Symbol]:[Industry]],2,FALSE),"-")</f>
        <v>-</v>
      </c>
      <c r="D4781" t="s">
        <v>170</v>
      </c>
      <c r="E4781">
        <v>0.92903103284561495</v>
      </c>
      <c r="F4781">
        <v>9.5</v>
      </c>
      <c r="G4781">
        <v>-26.310633903350201</v>
      </c>
      <c r="I4781">
        <v>-14.8462420083127</v>
      </c>
      <c r="K4781">
        <v>9.5</v>
      </c>
      <c r="L4781">
        <v>9.5</v>
      </c>
      <c r="M4781">
        <v>50</v>
      </c>
      <c r="O4781">
        <v>0</v>
      </c>
      <c r="P4781">
        <v>0</v>
      </c>
    </row>
    <row r="4782" spans="1:17" hidden="1" x14ac:dyDescent="0.3">
      <c r="A4782" t="s">
        <v>9719</v>
      </c>
      <c r="B4782" t="s">
        <v>9720</v>
      </c>
      <c r="C4782" t="str">
        <f>IFERROR(VLOOKUP(Table1[[#This Row],[Ticker]],[1]!Table2[[Symbol]:[Industry]],2,FALSE),"-")</f>
        <v>-</v>
      </c>
      <c r="D4782" t="s">
        <v>513</v>
      </c>
      <c r="E4782">
        <v>0.86460657346542202</v>
      </c>
      <c r="F4782">
        <v>11.02</v>
      </c>
      <c r="G4782">
        <v>-26.310633903350201</v>
      </c>
      <c r="H4782">
        <v>-3.4323875613259398</v>
      </c>
      <c r="I4782">
        <v>-14.8462420083127</v>
      </c>
      <c r="J4782">
        <v>-2.20226514018883</v>
      </c>
      <c r="K4782">
        <v>11.0199999534168</v>
      </c>
      <c r="L4782">
        <v>11.0187892924849</v>
      </c>
      <c r="M4782">
        <v>100</v>
      </c>
      <c r="O4782">
        <v>0</v>
      </c>
      <c r="P4782">
        <v>0</v>
      </c>
    </row>
    <row r="4783" spans="1:17" hidden="1" x14ac:dyDescent="0.3">
      <c r="A4783" t="s">
        <v>9721</v>
      </c>
      <c r="B4783" t="s">
        <v>9722</v>
      </c>
      <c r="C4783" t="str">
        <f>IFERROR(VLOOKUP(Table1[[#This Row],[Ticker]],[1]!Table2[[Symbol]:[Industry]],2,FALSE),"-")</f>
        <v>-</v>
      </c>
      <c r="D4783" t="s">
        <v>608</v>
      </c>
      <c r="E4783">
        <v>0.73349999999999704</v>
      </c>
      <c r="F4783">
        <v>4.8899999999999997</v>
      </c>
      <c r="G4783">
        <v>-26.310633903350201</v>
      </c>
      <c r="H4783">
        <v>-3.4323875613259398</v>
      </c>
      <c r="I4783">
        <v>-14.8462420083127</v>
      </c>
      <c r="J4783">
        <v>-2.20226514018883</v>
      </c>
      <c r="K4783">
        <v>4.8899999999999899</v>
      </c>
      <c r="L4783">
        <v>4.8899999999999801</v>
      </c>
      <c r="M4783">
        <v>50</v>
      </c>
      <c r="O4783">
        <v>0</v>
      </c>
      <c r="P4783">
        <v>0</v>
      </c>
    </row>
    <row r="4784" spans="1:17" hidden="1" x14ac:dyDescent="0.3">
      <c r="A4784" t="s">
        <v>9723</v>
      </c>
      <c r="B4784" t="s">
        <v>9724</v>
      </c>
      <c r="C4784" t="str">
        <f>IFERROR(VLOOKUP(Table1[[#This Row],[Ticker]],[1]!Table2[[Symbol]:[Industry]],2,FALSE),"-")</f>
        <v>-</v>
      </c>
      <c r="D4784" t="s">
        <v>198</v>
      </c>
      <c r="E4784">
        <v>0.72540000000000004</v>
      </c>
      <c r="F4784">
        <v>8.06</v>
      </c>
      <c r="G4784">
        <v>54.812961602267698</v>
      </c>
      <c r="H4784">
        <v>1.51552910534073</v>
      </c>
      <c r="I4784">
        <v>34.689936099293902</v>
      </c>
      <c r="J4784">
        <v>-2.20226514018883</v>
      </c>
      <c r="K4784">
        <v>7.46982006193267</v>
      </c>
      <c r="L4784">
        <v>5.9891036742643999</v>
      </c>
      <c r="M4784">
        <v>100</v>
      </c>
      <c r="N4784">
        <v>0</v>
      </c>
      <c r="O4784">
        <v>0</v>
      </c>
      <c r="P4784">
        <v>81.123595505617899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Row],[Ticker]],[1]!Table2[[Symbol]:[Industry]],2,FALSE),"-")</f>
        <v>-</v>
      </c>
      <c r="E4785">
        <v>0.66086999999999996</v>
      </c>
      <c r="F4785">
        <v>10.5</v>
      </c>
      <c r="G4785">
        <v>-26.310633903350201</v>
      </c>
      <c r="H4785">
        <v>-3.4323875613259398</v>
      </c>
      <c r="I4785">
        <v>-14.8462420083127</v>
      </c>
      <c r="J4785">
        <v>-2.20226514018883</v>
      </c>
      <c r="K4785">
        <v>10.076107773913501</v>
      </c>
      <c r="M4785">
        <v>50</v>
      </c>
      <c r="O4785">
        <v>0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Row],[Ticker]],[1]!Table2[[Symbol]:[Industry]],2,FALSE),"-")</f>
        <v>-</v>
      </c>
      <c r="D4786" t="s">
        <v>732</v>
      </c>
      <c r="E4786">
        <v>0.62861604399999904</v>
      </c>
      <c r="F4786">
        <v>37.51</v>
      </c>
      <c r="G4786">
        <v>40.995342903072498</v>
      </c>
      <c r="H4786">
        <v>9.1889027317888505E-3</v>
      </c>
      <c r="I4786">
        <v>12.695410490837199</v>
      </c>
      <c r="J4786">
        <v>2.0786525990389202</v>
      </c>
      <c r="K4786">
        <v>35.780765910455202</v>
      </c>
      <c r="L4786">
        <v>31.294342591381898</v>
      </c>
      <c r="M4786">
        <v>21.949362773198501</v>
      </c>
      <c r="N4786">
        <v>1.0922958463098</v>
      </c>
      <c r="O4786">
        <v>3.94561450279926</v>
      </c>
      <c r="P4786">
        <v>72.857142857142804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Row],[Ticker]],[1]!Table2[[Symbol]:[Industry]],2,FALSE),"-")</f>
        <v>-</v>
      </c>
      <c r="D4787" t="s">
        <v>121</v>
      </c>
      <c r="E4787">
        <v>0.49906499999999998</v>
      </c>
      <c r="F4787">
        <v>20.37</v>
      </c>
      <c r="G4787">
        <v>-16.083361176077499</v>
      </c>
      <c r="H4787">
        <v>-3.4323875613259398</v>
      </c>
      <c r="I4787">
        <v>-9.8462420083127196</v>
      </c>
      <c r="J4787">
        <v>-2.20226514018883</v>
      </c>
      <c r="K4787">
        <v>19.932974099170298</v>
      </c>
      <c r="L4787">
        <v>19.317651255302401</v>
      </c>
      <c r="M4787">
        <v>100</v>
      </c>
      <c r="N4787">
        <v>0</v>
      </c>
      <c r="O4787">
        <v>0</v>
      </c>
      <c r="P4787">
        <v>10.2272727272727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Row],[Ticker]],[1]!Table2[[Symbol]:[Industry]],2,FALSE),"-")</f>
        <v>-</v>
      </c>
      <c r="D4788" t="s">
        <v>133</v>
      </c>
      <c r="E4788">
        <v>0.49402200000000002</v>
      </c>
      <c r="F4788">
        <v>4.1100000000000003</v>
      </c>
      <c r="G4788">
        <v>-26.310633903350201</v>
      </c>
      <c r="H4788">
        <v>-3.4323875613259398</v>
      </c>
      <c r="I4788">
        <v>-14.8462420083127</v>
      </c>
      <c r="J4788">
        <v>-2.20226514018883</v>
      </c>
      <c r="K4788">
        <v>4.1099999680312003</v>
      </c>
      <c r="L4788">
        <v>4.1091438138041898</v>
      </c>
      <c r="M4788">
        <v>100</v>
      </c>
      <c r="O4788">
        <v>0</v>
      </c>
      <c r="P4788">
        <v>0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Row],[Ticker]],[1]!Table2[[Symbol]:[Industry]],2,FALSE),"-")</f>
        <v>-</v>
      </c>
      <c r="D4789" t="s">
        <v>513</v>
      </c>
      <c r="E4789">
        <v>0.48810308399999902</v>
      </c>
      <c r="F4789">
        <v>5.13</v>
      </c>
      <c r="G4789">
        <v>7.2831160966497404</v>
      </c>
      <c r="H4789">
        <v>30.161362438674001</v>
      </c>
      <c r="I4789">
        <v>18.747507991687201</v>
      </c>
      <c r="J4789">
        <v>13.3382754003516</v>
      </c>
      <c r="K4789">
        <v>4.0867315854904396</v>
      </c>
      <c r="L4789">
        <v>3.8881190556088199</v>
      </c>
      <c r="M4789">
        <v>100</v>
      </c>
      <c r="N4789">
        <v>5.7272727272727204</v>
      </c>
      <c r="O4789">
        <v>0</v>
      </c>
      <c r="P4789">
        <v>33.59375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Row],[Ticker]],[1]!Table2[[Symbol]:[Industry]],2,FALSE),"-")</f>
        <v>-</v>
      </c>
      <c r="E4790">
        <v>0.38200000000000001</v>
      </c>
      <c r="F4790">
        <v>9.5500000000000007</v>
      </c>
      <c r="G4790">
        <v>-26.310633903350201</v>
      </c>
      <c r="H4790">
        <v>-3.4323875613259398</v>
      </c>
      <c r="I4790">
        <v>-14.8462420083127</v>
      </c>
      <c r="J4790">
        <v>-2.20226514018883</v>
      </c>
      <c r="K4790">
        <v>9.5499989928832392</v>
      </c>
      <c r="L4790">
        <v>9.52726711414447</v>
      </c>
      <c r="M4790">
        <v>100</v>
      </c>
      <c r="O4790">
        <v>0</v>
      </c>
      <c r="P4790">
        <v>0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Row],[Ticker]],[1]!Table2[[Symbol]:[Industry]],2,FALSE),"-")</f>
        <v>-</v>
      </c>
      <c r="D4791" t="s">
        <v>46</v>
      </c>
      <c r="E4791">
        <v>0.36780000000000002</v>
      </c>
      <c r="F4791">
        <v>12.26</v>
      </c>
      <c r="G4791">
        <v>165.59412800141101</v>
      </c>
      <c r="H4791">
        <v>-3.4323875613259398</v>
      </c>
      <c r="I4791">
        <v>177.05851989644901</v>
      </c>
      <c r="J4791">
        <v>-2.20226514018883</v>
      </c>
      <c r="K4791">
        <v>11.4644325472172</v>
      </c>
      <c r="M4791">
        <v>100</v>
      </c>
      <c r="N4791">
        <v>0</v>
      </c>
      <c r="O4791">
        <v>0</v>
      </c>
      <c r="P4791">
        <v>191.90476190476099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Row],[Ticker]],[1]!Table2[[Symbol]:[Industry]],2,FALSE),"-")</f>
        <v>-</v>
      </c>
      <c r="D4792" t="s">
        <v>413</v>
      </c>
      <c r="E4792">
        <v>0.35678500000000002</v>
      </c>
      <c r="F4792">
        <v>7.15</v>
      </c>
      <c r="G4792">
        <v>-26.310633903350201</v>
      </c>
      <c r="H4792">
        <v>-3.4323875613259398</v>
      </c>
      <c r="I4792">
        <v>-14.8462420083127</v>
      </c>
      <c r="J4792">
        <v>-2.20226514018883</v>
      </c>
      <c r="K4792">
        <v>7.1499999407123997</v>
      </c>
      <c r="L4792">
        <v>7.14845909952626</v>
      </c>
      <c r="M4792">
        <v>100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Row],[Ticker]],[1]!Table2[[Symbol]:[Industry]],2,FALSE),"-")</f>
        <v>-</v>
      </c>
      <c r="D4793" t="s">
        <v>121</v>
      </c>
      <c r="E4793">
        <v>0.34499999999999997</v>
      </c>
      <c r="F4793">
        <v>3.45</v>
      </c>
      <c r="G4793">
        <v>-16.438022438382099</v>
      </c>
      <c r="H4793">
        <v>-3.4323875613259398</v>
      </c>
      <c r="I4793">
        <v>-14.8462420083127</v>
      </c>
      <c r="J4793">
        <v>-2.20226514018883</v>
      </c>
      <c r="K4793">
        <v>3.4498549131346099</v>
      </c>
      <c r="L4793">
        <v>3.4092586692718898</v>
      </c>
      <c r="M4793">
        <v>100</v>
      </c>
      <c r="O4793">
        <v>0</v>
      </c>
      <c r="P4793">
        <v>9.8726114649681591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Row],[Ticker]],[1]!Table2[[Symbol]:[Industry]],2,FALSE),"-")</f>
        <v>-</v>
      </c>
      <c r="E4794">
        <v>0.33499999999999802</v>
      </c>
      <c r="F4794">
        <v>1</v>
      </c>
      <c r="G4794">
        <v>-14.8449732899431</v>
      </c>
      <c r="H4794">
        <v>-4.2627840798750798</v>
      </c>
      <c r="I4794">
        <v>-17.738252227332602</v>
      </c>
      <c r="J4794">
        <v>-0.68487498968562099</v>
      </c>
      <c r="M4794">
        <v>50</v>
      </c>
      <c r="N4794">
        <v>1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Row],[Ticker]],[1]!Table2[[Symbol]:[Industry]],2,FALSE),"-")</f>
        <v>-</v>
      </c>
      <c r="D4795" t="s">
        <v>413</v>
      </c>
      <c r="E4795">
        <v>0.28151999999999999</v>
      </c>
      <c r="F4795">
        <v>11.73</v>
      </c>
      <c r="G4795">
        <v>104.59487790767299</v>
      </c>
      <c r="H4795">
        <v>-3.4323875613259398</v>
      </c>
      <c r="I4795">
        <v>-14.8462420083127</v>
      </c>
      <c r="J4795">
        <v>-2.20226514018883</v>
      </c>
      <c r="K4795">
        <v>11.717085373328301</v>
      </c>
      <c r="L4795">
        <v>10.399063986458399</v>
      </c>
      <c r="M4795">
        <v>99.999262565895194</v>
      </c>
      <c r="O4795">
        <v>0</v>
      </c>
      <c r="P4795">
        <v>263.15789473684202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Row],[Ticker]],[1]!Table2[[Symbol]:[Industry]],2,FALSE),"-")</f>
        <v>-</v>
      </c>
      <c r="D4796" t="s">
        <v>368</v>
      </c>
      <c r="E4796">
        <v>0.22970760000000001</v>
      </c>
      <c r="F4796">
        <v>2.14</v>
      </c>
      <c r="G4796">
        <v>-21.4086731190365</v>
      </c>
      <c r="H4796">
        <v>-3.4323875613259398</v>
      </c>
      <c r="I4796">
        <v>-9.9442812239990008</v>
      </c>
      <c r="J4796">
        <v>-2.20226514018883</v>
      </c>
      <c r="K4796">
        <v>2.1073768908392201</v>
      </c>
      <c r="L4796">
        <v>2.0643496172017501</v>
      </c>
      <c r="M4796">
        <v>100</v>
      </c>
      <c r="N4796">
        <v>0</v>
      </c>
      <c r="O4796">
        <v>0</v>
      </c>
      <c r="P4796">
        <v>4.9019607843137303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Row],[Ticker]],[1]!Table2[[Symbol]:[Industry]],2,FALSE),"-")</f>
        <v>-</v>
      </c>
      <c r="D4797" t="s">
        <v>68</v>
      </c>
      <c r="E4797">
        <v>0.205176</v>
      </c>
      <c r="F4797">
        <v>1.03</v>
      </c>
      <c r="G4797">
        <v>-26.310633903350201</v>
      </c>
      <c r="H4797">
        <v>-3.4323875613259398</v>
      </c>
      <c r="I4797">
        <v>-14.8462420083127</v>
      </c>
      <c r="J4797">
        <v>-2.20226514018883</v>
      </c>
      <c r="K4797">
        <v>1.0299999963701401</v>
      </c>
      <c r="L4797">
        <v>1.02990565915467</v>
      </c>
      <c r="M4797">
        <v>100</v>
      </c>
      <c r="O4797">
        <v>0</v>
      </c>
      <c r="P4797">
        <v>0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Row],[Ticker]],[1]!Table2[[Symbol]:[Industry]],2,FALSE),"-")</f>
        <v>-</v>
      </c>
      <c r="D4798" t="s">
        <v>924</v>
      </c>
      <c r="E4798">
        <v>0.20382</v>
      </c>
      <c r="F4798">
        <v>2.58</v>
      </c>
      <c r="G4798">
        <v>-26.310633903350201</v>
      </c>
      <c r="H4798">
        <v>-3.4323875613259398</v>
      </c>
      <c r="I4798">
        <v>-14.8462420083127</v>
      </c>
      <c r="J4798">
        <v>-2.20226514018883</v>
      </c>
      <c r="K4798">
        <v>2.5799999999999899</v>
      </c>
      <c r="L4798">
        <v>2.5799999999999899</v>
      </c>
      <c r="M4798">
        <v>50</v>
      </c>
      <c r="O4798">
        <v>0</v>
      </c>
      <c r="P4798">
        <v>0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Row],[Ticker]],[1]!Table2[[Symbol]:[Industry]],2,FALSE),"-")</f>
        <v>-</v>
      </c>
      <c r="E4799">
        <v>0.17280000000000001</v>
      </c>
      <c r="F4799">
        <v>1.44</v>
      </c>
      <c r="G4799">
        <v>-91.860873137799999</v>
      </c>
      <c r="H4799">
        <v>-3.4323875613259398</v>
      </c>
      <c r="I4799">
        <v>-80.396481242762505</v>
      </c>
      <c r="K4799">
        <v>1.51599561782055</v>
      </c>
      <c r="L4799">
        <v>2.56737409726624</v>
      </c>
      <c r="M4799">
        <v>100</v>
      </c>
      <c r="O4799">
        <v>190.277777777777</v>
      </c>
      <c r="P4799">
        <v>71.428571428571402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Row],[Ticker]],[1]!Table2[[Symbol]:[Industry]],2,FALSE),"-")</f>
        <v>-</v>
      </c>
      <c r="D4800" t="s">
        <v>231</v>
      </c>
      <c r="E4800">
        <v>0.124319999999998</v>
      </c>
      <c r="F4800">
        <v>5.18</v>
      </c>
      <c r="G4800">
        <v>-26.310633903350201</v>
      </c>
      <c r="H4800">
        <v>-3.4323875613259398</v>
      </c>
      <c r="I4800">
        <v>-14.8462420083127</v>
      </c>
      <c r="J4800">
        <v>-2.20226514018883</v>
      </c>
      <c r="K4800">
        <v>5.18</v>
      </c>
      <c r="L4800">
        <v>5.1799999999999899</v>
      </c>
      <c r="M4800">
        <v>100</v>
      </c>
      <c r="O4800">
        <v>0</v>
      </c>
      <c r="P4800">
        <v>0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Row],[Ticker]],[1]!Table2[[Symbol]:[Industry]],2,FALSE),"-")</f>
        <v>-</v>
      </c>
      <c r="D4801" t="s">
        <v>231</v>
      </c>
      <c r="E4801">
        <v>0.114264</v>
      </c>
      <c r="F4801">
        <v>12</v>
      </c>
      <c r="G4801">
        <v>-26.310633903350201</v>
      </c>
      <c r="H4801">
        <v>-3.4323875613259398</v>
      </c>
      <c r="I4801">
        <v>-14.8462420083127</v>
      </c>
      <c r="J4801">
        <v>-2.20226514018883</v>
      </c>
      <c r="K4801">
        <v>12</v>
      </c>
      <c r="L4801">
        <v>12</v>
      </c>
      <c r="M4801">
        <v>50</v>
      </c>
      <c r="O4801">
        <v>0</v>
      </c>
      <c r="P4801">
        <v>0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Row],[Ticker]],[1]!Table2[[Symbol]:[Industry]],2,FALSE),"-")</f>
        <v>-</v>
      </c>
      <c r="D4802" t="s">
        <v>130</v>
      </c>
      <c r="E4802">
        <v>0.105825</v>
      </c>
      <c r="F4802">
        <v>4.25</v>
      </c>
      <c r="G4802">
        <v>-26.310633903350201</v>
      </c>
      <c r="H4802">
        <v>-3.4323875613259398</v>
      </c>
      <c r="I4802">
        <v>-14.8462420083127</v>
      </c>
      <c r="J4802">
        <v>-2.20226514018883</v>
      </c>
      <c r="K4802">
        <v>4.2499999909253798</v>
      </c>
      <c r="L4802">
        <v>4.2497641478866601</v>
      </c>
      <c r="M4802">
        <v>100</v>
      </c>
      <c r="O4802">
        <v>0</v>
      </c>
      <c r="P4802">
        <v>0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Row],[Ticker]],[1]!Table2[[Symbol]:[Industry]],2,FALSE),"-")</f>
        <v>-</v>
      </c>
      <c r="D4803" t="s">
        <v>170</v>
      </c>
      <c r="E4803">
        <v>0.10272000000000001</v>
      </c>
      <c r="F4803">
        <v>2.14</v>
      </c>
      <c r="G4803">
        <v>-0.42828096217377598</v>
      </c>
      <c r="H4803">
        <v>1.46957322298778</v>
      </c>
      <c r="I4803">
        <v>11.0361109328637</v>
      </c>
      <c r="J4803">
        <v>2.69969564412489</v>
      </c>
      <c r="K4803">
        <v>1.98517891101663</v>
      </c>
      <c r="L4803">
        <v>1.8226023845483801</v>
      </c>
      <c r="M4803">
        <v>100</v>
      </c>
      <c r="N4803">
        <v>3.2978723404255299</v>
      </c>
      <c r="O4803">
        <v>0</v>
      </c>
      <c r="P4803">
        <v>25.8823529411764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Row],[Ticker]],[1]!Table2[[Symbol]:[Industry]],2,FALSE),"-")</f>
        <v>-</v>
      </c>
      <c r="D4804" t="s">
        <v>413</v>
      </c>
      <c r="E4804">
        <v>9.7884604062407093E-2</v>
      </c>
      <c r="F4804">
        <v>4.63</v>
      </c>
      <c r="G4804">
        <v>-10.560633903350199</v>
      </c>
      <c r="H4804">
        <v>-3.4323875613259398</v>
      </c>
      <c r="I4804">
        <v>0.90375799168725901</v>
      </c>
      <c r="J4804">
        <v>-2.20226514018883</v>
      </c>
      <c r="K4804">
        <v>4.4473892720636004</v>
      </c>
      <c r="L4804">
        <v>4.1677675158690297</v>
      </c>
      <c r="M4804">
        <v>50</v>
      </c>
      <c r="N4804">
        <v>0</v>
      </c>
      <c r="O4804">
        <v>0</v>
      </c>
      <c r="P4804">
        <v>15.749999999999901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Row],[Ticker]],[1]!Table2[[Symbol]:[Industry]],2,FALSE),"-")</f>
        <v>-</v>
      </c>
      <c r="D4805" t="s">
        <v>513</v>
      </c>
      <c r="E4805">
        <v>9.1329431639917899E-2</v>
      </c>
      <c r="F4805">
        <v>4.55</v>
      </c>
      <c r="G4805">
        <v>-26.310633903350201</v>
      </c>
      <c r="H4805">
        <v>-3.4323875613259398</v>
      </c>
      <c r="I4805">
        <v>-14.8462420083127</v>
      </c>
      <c r="J4805">
        <v>-2.20226514018883</v>
      </c>
      <c r="K4805">
        <v>4.55</v>
      </c>
      <c r="L4805">
        <v>4.5499999999999803</v>
      </c>
      <c r="M4805">
        <v>50</v>
      </c>
      <c r="O4805">
        <v>0</v>
      </c>
      <c r="P4805">
        <v>0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Row],[Ticker]],[1]!Table2[[Symbol]:[Industry]],2,FALSE),"-")</f>
        <v>-</v>
      </c>
      <c r="D4806" t="s">
        <v>130</v>
      </c>
      <c r="E4806">
        <v>9.0601812000000004E-2</v>
      </c>
      <c r="F4806">
        <v>0.44</v>
      </c>
      <c r="G4806">
        <v>-16.310633903350201</v>
      </c>
      <c r="H4806">
        <v>-3.4323875613259398</v>
      </c>
      <c r="I4806">
        <v>-14.8462420083127</v>
      </c>
      <c r="J4806">
        <v>-2.20226514018883</v>
      </c>
      <c r="K4806">
        <v>0.439990163873271</v>
      </c>
      <c r="L4806">
        <v>0.43443373408567798</v>
      </c>
      <c r="M4806">
        <v>50</v>
      </c>
      <c r="O4806">
        <v>0</v>
      </c>
      <c r="P4806">
        <v>9.9999999999999805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Row],[Ticker]],[1]!Table2[[Symbol]:[Industry]],2,FALSE),"-")</f>
        <v>-</v>
      </c>
      <c r="D4807" t="s">
        <v>608</v>
      </c>
      <c r="E4807">
        <v>8.9298000000000002E-2</v>
      </c>
      <c r="F4807">
        <v>38.74</v>
      </c>
      <c r="G4807">
        <v>-21.324184038851499</v>
      </c>
      <c r="H4807">
        <v>-3.4323875613259398</v>
      </c>
      <c r="I4807">
        <v>-14.8462420083127</v>
      </c>
      <c r="J4807">
        <v>-2.20226514018883</v>
      </c>
      <c r="K4807">
        <v>38.739452930544601</v>
      </c>
      <c r="L4807">
        <v>38.472309494116402</v>
      </c>
      <c r="M4807">
        <v>50</v>
      </c>
      <c r="O4807">
        <v>0</v>
      </c>
      <c r="P4807">
        <v>4.9864498644986499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Row],[Ticker]],[1]!Table2[[Symbol]:[Industry]],2,FALSE),"-")</f>
        <v>-</v>
      </c>
      <c r="E4808">
        <v>8.1900000000000001E-2</v>
      </c>
      <c r="F4808">
        <v>0.13</v>
      </c>
      <c r="G4808">
        <v>-26.310633903350201</v>
      </c>
      <c r="H4808">
        <v>-3.4323875613259398</v>
      </c>
      <c r="I4808">
        <v>-14.8462420083127</v>
      </c>
      <c r="J4808">
        <v>-2.20226514018883</v>
      </c>
      <c r="K4808">
        <v>0.12999999999999901</v>
      </c>
      <c r="L4808">
        <v>0.12999999999999901</v>
      </c>
      <c r="M4808">
        <v>50</v>
      </c>
      <c r="O4808">
        <v>0</v>
      </c>
      <c r="P4808">
        <v>0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Row],[Ticker]],[1]!Table2[[Symbol]:[Industry]],2,FALSE),"-")</f>
        <v>-</v>
      </c>
      <c r="D4809" t="s">
        <v>513</v>
      </c>
      <c r="E4809">
        <v>7.0599999999999996E-2</v>
      </c>
      <c r="F4809">
        <v>3.53</v>
      </c>
      <c r="G4809">
        <v>-16.341786551325299</v>
      </c>
      <c r="H4809">
        <v>-3.4323875613259398</v>
      </c>
      <c r="I4809">
        <v>-10.0984675276005</v>
      </c>
      <c r="J4809">
        <v>-2.20226514018883</v>
      </c>
      <c r="K4809">
        <v>3.4754970715756701</v>
      </c>
      <c r="L4809">
        <v>3.4594012263585801</v>
      </c>
      <c r="M4809">
        <v>100</v>
      </c>
      <c r="N4809">
        <v>0</v>
      </c>
      <c r="O4809">
        <v>0</v>
      </c>
      <c r="P4809">
        <v>9.9688473520249197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Row],[Ticker]],[1]!Table2[[Symbol]:[Industry]],2,FALSE),"-")</f>
        <v>-</v>
      </c>
      <c r="D4810" t="s">
        <v>400</v>
      </c>
      <c r="E4810">
        <v>5.4420624000000001E-2</v>
      </c>
      <c r="F4810">
        <v>1.86</v>
      </c>
      <c r="G4810">
        <v>178.60739888353399</v>
      </c>
      <c r="H4810">
        <v>1.2734947916152299</v>
      </c>
      <c r="I4810">
        <v>22.931535769465</v>
      </c>
      <c r="J4810">
        <v>-2.20226514018883</v>
      </c>
      <c r="K4810">
        <v>1.7005844390421101</v>
      </c>
      <c r="L4810">
        <v>1.3771491877903299</v>
      </c>
      <c r="M4810">
        <v>100</v>
      </c>
      <c r="N4810">
        <v>1.6411764705882299</v>
      </c>
      <c r="O4810">
        <v>0</v>
      </c>
      <c r="P4810">
        <v>204.91803278688499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Row],[Ticker]],[1]!Table2[[Symbol]:[Industry]],2,FALSE),"-")</f>
        <v>-</v>
      </c>
      <c r="D4811" t="s">
        <v>173</v>
      </c>
      <c r="E4811">
        <v>5.1029999999999999E-2</v>
      </c>
      <c r="F4811">
        <v>22.68</v>
      </c>
      <c r="G4811">
        <v>-94.634656249718901</v>
      </c>
      <c r="H4811">
        <v>-3.4323875613259398</v>
      </c>
      <c r="I4811">
        <v>-14.8462420083127</v>
      </c>
      <c r="J4811">
        <v>-2.20226514018883</v>
      </c>
      <c r="K4811">
        <v>22.8216081557898</v>
      </c>
      <c r="L4811">
        <v>34.029425653720999</v>
      </c>
      <c r="M4811">
        <v>0</v>
      </c>
      <c r="O4811">
        <v>215.69664902998201</v>
      </c>
      <c r="P4811">
        <v>4.9999999999999796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Row],[Ticker]],[1]!Table2[[Symbol]:[Industry]],2,FALSE),"-")</f>
        <v>-</v>
      </c>
      <c r="D4812" t="s">
        <v>133</v>
      </c>
      <c r="E4812">
        <v>2.6800000000000001E-2</v>
      </c>
      <c r="F4812">
        <v>1.34</v>
      </c>
      <c r="G4812">
        <v>-26.310633903350201</v>
      </c>
      <c r="H4812">
        <v>-3.4323875613259398</v>
      </c>
      <c r="I4812">
        <v>-14.8462420083127</v>
      </c>
      <c r="J4812">
        <v>-2.20226514018883</v>
      </c>
      <c r="K4812">
        <v>1.33999999476874</v>
      </c>
      <c r="L4812">
        <v>1.33985989680433</v>
      </c>
      <c r="M4812">
        <v>100</v>
      </c>
      <c r="O4812">
        <v>0</v>
      </c>
      <c r="P4812">
        <v>0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Row],[Ticker]],[1]!Table2[[Symbol]:[Industry]],2,FALSE),"-")</f>
        <v>-</v>
      </c>
      <c r="D4813" t="s">
        <v>130</v>
      </c>
      <c r="E4813">
        <v>2.4500000000000001E-2</v>
      </c>
      <c r="F4813">
        <v>0.05</v>
      </c>
      <c r="G4813">
        <v>-26.310633903350201</v>
      </c>
      <c r="H4813">
        <v>-3.4323875613259398</v>
      </c>
      <c r="I4813">
        <v>135.153757991687</v>
      </c>
      <c r="J4813">
        <v>-2.20226514018883</v>
      </c>
      <c r="K4813">
        <v>4.4608627679052902E-2</v>
      </c>
      <c r="M4813">
        <v>100</v>
      </c>
      <c r="N4813">
        <v>0</v>
      </c>
      <c r="O4813">
        <v>0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Row],[Ticker]],[1]!Table2[[Symbol]:[Industry]],2,FALSE),"-")</f>
        <v>-</v>
      </c>
      <c r="E4814">
        <v>4.9799999999999996E-4</v>
      </c>
      <c r="F4814">
        <v>0.02</v>
      </c>
      <c r="G4814">
        <v>-26.310633903350201</v>
      </c>
      <c r="H4814">
        <v>-3.4323875613259398</v>
      </c>
      <c r="I4814">
        <v>-14.8462420083127</v>
      </c>
      <c r="J4814">
        <v>-2.20226514018883</v>
      </c>
      <c r="K4814">
        <v>0.02</v>
      </c>
      <c r="L4814">
        <v>0.02</v>
      </c>
      <c r="M4814">
        <v>50</v>
      </c>
      <c r="O4814">
        <v>0</v>
      </c>
      <c r="P4814">
        <v>0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Row],[Ticker]],[1]!Table2[[Symbol]:[Industry]],2,FALSE),"-")</f>
        <v>-</v>
      </c>
      <c r="D4815" t="s">
        <v>1339</v>
      </c>
      <c r="E4815">
        <v>0</v>
      </c>
      <c r="F4815">
        <v>1242.08</v>
      </c>
      <c r="G4815">
        <v>-18.462167736239302</v>
      </c>
      <c r="H4815">
        <v>-2.69740430983809</v>
      </c>
      <c r="I4815">
        <v>-10.250031481996899</v>
      </c>
      <c r="J4815">
        <v>-2.04139336065592</v>
      </c>
      <c r="K4815">
        <v>1229.8045908911299</v>
      </c>
      <c r="L4815">
        <v>1201.2543582871001</v>
      </c>
      <c r="M4815">
        <v>36.382996971611497</v>
      </c>
      <c r="N4815">
        <v>0.72859027457266001</v>
      </c>
      <c r="O4815">
        <v>1.6842715445059799</v>
      </c>
      <c r="P4815">
        <v>8.3839441535776604</v>
      </c>
      <c r="Q4815">
        <v>-0.13193077695746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Row],[Ticker]],[1]!Table2[[Symbol]:[Industry]],2,FALSE),"-")</f>
        <v>-</v>
      </c>
      <c r="D4816" t="s">
        <v>1339</v>
      </c>
      <c r="E4816">
        <v>0</v>
      </c>
      <c r="F4816">
        <v>1226.8800000000001</v>
      </c>
      <c r="G4816">
        <v>-18.834767967859499</v>
      </c>
      <c r="H4816">
        <v>-2.3086537114088399</v>
      </c>
      <c r="I4816">
        <v>-11.030843333421201</v>
      </c>
      <c r="J4816">
        <v>-1.0154068239670599</v>
      </c>
      <c r="K4816">
        <v>1217.17111154709</v>
      </c>
      <c r="L4816">
        <v>1191.62890661233</v>
      </c>
      <c r="M4816">
        <v>36.058663394519002</v>
      </c>
      <c r="N4816">
        <v>0.58359796476521697</v>
      </c>
      <c r="O4816">
        <v>13.4992827334376</v>
      </c>
      <c r="P4816">
        <v>9.3963441818992504</v>
      </c>
      <c r="Q4816">
        <v>-0.13333261542483699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Row],[Ticker]],[1]!Table2[[Symbol]:[Industry]],2,FALSE),"-")</f>
        <v>-</v>
      </c>
      <c r="D4817" t="s">
        <v>732</v>
      </c>
      <c r="E4817">
        <v>0</v>
      </c>
      <c r="F4817">
        <v>52.53</v>
      </c>
      <c r="G4817">
        <v>-12.6708286031879</v>
      </c>
      <c r="H4817">
        <v>-5.4380108040625901</v>
      </c>
      <c r="I4817">
        <v>-2.13059528270978</v>
      </c>
      <c r="J4817">
        <v>-2.67818366293774</v>
      </c>
      <c r="K4817">
        <v>51.908358283254202</v>
      </c>
      <c r="L4817">
        <v>48.769350522887699</v>
      </c>
      <c r="M4817">
        <v>37.853305265548997</v>
      </c>
      <c r="N4817">
        <v>1.2545999735809199</v>
      </c>
      <c r="O4817">
        <v>5.65391205025698</v>
      </c>
      <c r="P4817">
        <v>23.142200759529299</v>
      </c>
      <c r="Q4817">
        <v>7.2054511565187995E-2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Row],[Ticker]],[1]!Table2[[Symbol]:[Industry]],2,FALSE),"-")</f>
        <v>-</v>
      </c>
      <c r="D4818" t="s">
        <v>732</v>
      </c>
      <c r="E4818">
        <v>0</v>
      </c>
      <c r="F4818">
        <v>25.79</v>
      </c>
      <c r="G4818">
        <v>-15.7283510802647</v>
      </c>
      <c r="H4818">
        <v>-4.1595211242803902</v>
      </c>
      <c r="I4818">
        <v>-5.0782062560250196</v>
      </c>
      <c r="J4818">
        <v>-1.4644010625189201</v>
      </c>
      <c r="K4818">
        <v>25.4480478438281</v>
      </c>
      <c r="L4818">
        <v>24.167018070893398</v>
      </c>
      <c r="M4818">
        <v>42.1652590342811</v>
      </c>
      <c r="N4818">
        <v>1.40388075178121</v>
      </c>
      <c r="O4818">
        <v>4.2264443582783899</v>
      </c>
      <c r="P4818">
        <v>18.0320366132723</v>
      </c>
      <c r="Q4818">
        <v>-2.5629607369169999E-2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Row],[Ticker]],[1]!Table2[[Symbol]:[Industry]],2,FALSE),"-")</f>
        <v>-</v>
      </c>
      <c r="D4819" t="s">
        <v>732</v>
      </c>
      <c r="E4819">
        <v>0</v>
      </c>
      <c r="F4819">
        <v>22.4</v>
      </c>
      <c r="G4819">
        <v>28.878502857076398</v>
      </c>
      <c r="H4819">
        <v>1.53015925515346</v>
      </c>
      <c r="I4819">
        <v>7.9002098520631501</v>
      </c>
      <c r="J4819">
        <v>0.97306849994002398</v>
      </c>
      <c r="K4819">
        <v>21.113059900355001</v>
      </c>
      <c r="L4819">
        <v>18.661994807586201</v>
      </c>
      <c r="M4819">
        <v>39.917065374287702</v>
      </c>
      <c r="N4819">
        <v>1.09960721788037</v>
      </c>
      <c r="O4819">
        <v>2.0982142857142998</v>
      </c>
      <c r="P4819">
        <v>58.6402266288951</v>
      </c>
      <c r="Q4819">
        <v>8.1438948753974005E-2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Row],[Ticker]],[1]!Table2[[Symbol]:[Industry]],2,FALSE),"-")</f>
        <v>-</v>
      </c>
      <c r="D4820" t="s">
        <v>732</v>
      </c>
      <c r="E4820">
        <v>0</v>
      </c>
      <c r="F4820">
        <v>30.62</v>
      </c>
      <c r="G4820">
        <v>24.779862494557499</v>
      </c>
      <c r="H4820">
        <v>1.96927448853555</v>
      </c>
      <c r="I4820">
        <v>8.0170915925218704</v>
      </c>
      <c r="J4820">
        <v>1.39873782799355E-2</v>
      </c>
      <c r="K4820">
        <v>28.975405575916099</v>
      </c>
      <c r="L4820">
        <v>25.910249979675399</v>
      </c>
      <c r="M4820">
        <v>46.770192321881197</v>
      </c>
      <c r="N4820">
        <v>1.01585565636207</v>
      </c>
      <c r="O4820">
        <v>5.9764859568909303</v>
      </c>
      <c r="P4820">
        <v>56.904944914168503</v>
      </c>
      <c r="Q4820">
        <v>-1.7638996257211999E-2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Row],[Ticker]],[1]!Table2[[Symbol]:[Industry]],2,FALSE),"-")</f>
        <v>-</v>
      </c>
      <c r="D4821" t="s">
        <v>732</v>
      </c>
      <c r="E4821">
        <v>0</v>
      </c>
      <c r="F4821">
        <v>43.64</v>
      </c>
      <c r="G4821">
        <v>12.273043454541099</v>
      </c>
      <c r="H4821">
        <v>9.7918265202536698</v>
      </c>
      <c r="I4821">
        <v>-2.2268871696030499</v>
      </c>
      <c r="J4821">
        <v>-0.47490753047829698</v>
      </c>
      <c r="K4821">
        <v>39.761106144621003</v>
      </c>
      <c r="L4821">
        <v>37.035924793769603</v>
      </c>
      <c r="M4821">
        <v>42.372329352446798</v>
      </c>
      <c r="N4821">
        <v>0.84738965242785802</v>
      </c>
      <c r="O4821">
        <v>7.6306141154903697</v>
      </c>
      <c r="P4821">
        <v>54.751773049645401</v>
      </c>
      <c r="Q4821">
        <v>2.6969867049001998E-2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Row],[Ticker]],[1]!Table2[[Symbol]:[Industry]],2,FALSE),"-")</f>
        <v>-</v>
      </c>
      <c r="D4822" t="s">
        <v>732</v>
      </c>
      <c r="E4822">
        <v>0</v>
      </c>
      <c r="F4822">
        <v>39.64</v>
      </c>
      <c r="G4822">
        <v>12.242319609407501</v>
      </c>
      <c r="H4822">
        <v>7.7303376337761007E-2</v>
      </c>
      <c r="I4822">
        <v>4.7675177985671597</v>
      </c>
      <c r="J4822">
        <v>-0.188842321396886</v>
      </c>
      <c r="K4822">
        <v>37.670616867859003</v>
      </c>
      <c r="L4822">
        <v>34.155754591535697</v>
      </c>
      <c r="M4822">
        <v>37.855201331873801</v>
      </c>
      <c r="N4822">
        <v>0.65700222276393005</v>
      </c>
      <c r="O4822">
        <v>0.58022199798182195</v>
      </c>
      <c r="P4822">
        <v>63.801652892561897</v>
      </c>
      <c r="Q4822">
        <v>5.8879591037521002E-2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Row],[Ticker]],[1]!Table2[[Symbol]:[Industry]],2,FALSE),"-")</f>
        <v>-</v>
      </c>
      <c r="D4823" t="s">
        <v>732</v>
      </c>
      <c r="E4823">
        <v>0</v>
      </c>
      <c r="F4823">
        <v>52.35</v>
      </c>
      <c r="G4823">
        <v>-12.456784403567699</v>
      </c>
      <c r="H4823">
        <v>-5.0516682994166997</v>
      </c>
      <c r="I4823">
        <v>-2.0715759161111</v>
      </c>
      <c r="J4823">
        <v>-2.6215523519288699</v>
      </c>
      <c r="K4823">
        <v>51.742719679291397</v>
      </c>
      <c r="L4823">
        <v>48.615009653317699</v>
      </c>
      <c r="M4823">
        <v>38.548106434567202</v>
      </c>
      <c r="N4823">
        <v>1.0469339012674399</v>
      </c>
      <c r="O4823">
        <v>4.10697230181471</v>
      </c>
      <c r="P4823">
        <v>23.9053254437869</v>
      </c>
      <c r="Q4823">
        <v>-3.9160773297699998E-4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Row],[Ticker]],[1]!Table2[[Symbol]:[Industry]],2,FALSE),"-")</f>
        <v>-</v>
      </c>
      <c r="D4824" t="s">
        <v>732</v>
      </c>
      <c r="E4824">
        <v>0</v>
      </c>
      <c r="F4824">
        <v>160.83000000000001</v>
      </c>
      <c r="G4824">
        <v>15.840683049098001</v>
      </c>
      <c r="H4824">
        <v>4.8174611578295696</v>
      </c>
      <c r="I4824">
        <v>3.6550842516342201</v>
      </c>
      <c r="J4824">
        <v>1.3467194266125301E-2</v>
      </c>
      <c r="K4824">
        <v>150.84311900941901</v>
      </c>
      <c r="L4824">
        <v>137.24440469332399</v>
      </c>
      <c r="M4824">
        <v>34.574083232051997</v>
      </c>
      <c r="N4824">
        <v>0.71373713653609105</v>
      </c>
      <c r="O4824">
        <v>1.87775912454142</v>
      </c>
      <c r="P4824">
        <v>46.1958003817834</v>
      </c>
      <c r="Q4824">
        <v>3.8010026247456002E-2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Row],[Ticker]],[1]!Table2[[Symbol]:[Industry]],2,FALSE),"-")</f>
        <v>-</v>
      </c>
      <c r="D4825" t="s">
        <v>548</v>
      </c>
      <c r="E4825">
        <v>0</v>
      </c>
      <c r="F4825">
        <v>86.25</v>
      </c>
      <c r="G4825">
        <v>-37.393108130154303</v>
      </c>
      <c r="H4825">
        <v>-11.930641344794999</v>
      </c>
      <c r="I4825">
        <v>-23.769156475049801</v>
      </c>
      <c r="J4825">
        <v>-2.83437639176912</v>
      </c>
      <c r="K4825">
        <v>91.116113457270302</v>
      </c>
      <c r="L4825">
        <v>96.819742242915794</v>
      </c>
      <c r="M4825">
        <v>70.236447926634199</v>
      </c>
      <c r="N4825">
        <v>0.58435138817718002</v>
      </c>
      <c r="O4825">
        <v>53.3913043478261</v>
      </c>
      <c r="P4825">
        <v>30.6026650514839</v>
      </c>
      <c r="Q4825">
        <v>0.14567341613641299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Row],[Ticker]],[1]!Table2[[Symbol]:[Industry]],2,FALSE),"-")</f>
        <v>-</v>
      </c>
      <c r="D4826" t="s">
        <v>732</v>
      </c>
      <c r="E4826">
        <v>0</v>
      </c>
      <c r="F4826">
        <v>277.19</v>
      </c>
      <c r="G4826">
        <v>5.9996286264826697</v>
      </c>
      <c r="H4826">
        <v>-0.213288315048139</v>
      </c>
      <c r="I4826">
        <v>3.0969117658341299</v>
      </c>
      <c r="J4826">
        <v>-0.74241112559029498</v>
      </c>
      <c r="K4826">
        <v>266.851419245491</v>
      </c>
      <c r="L4826">
        <v>244.17697328923401</v>
      </c>
      <c r="M4826">
        <v>38.8935273072047</v>
      </c>
      <c r="N4826">
        <v>1.53742402340562</v>
      </c>
      <c r="O4826">
        <v>4.6213788376204104</v>
      </c>
      <c r="P4826">
        <v>38.0772104607721</v>
      </c>
      <c r="Q4826">
        <v>1.8802390589823002E-2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Row],[Ticker]],[1]!Table2[[Symbol]:[Industry]],2,FALSE),"-")</f>
        <v>-</v>
      </c>
      <c r="D4827" t="s">
        <v>231</v>
      </c>
      <c r="E4827">
        <v>0</v>
      </c>
      <c r="F4827">
        <v>1609.55</v>
      </c>
      <c r="G4827">
        <v>-19.4454478329057</v>
      </c>
      <c r="H4827">
        <v>3.2563541605283501</v>
      </c>
      <c r="I4827">
        <v>-5.2337386032459996</v>
      </c>
      <c r="J4827">
        <v>1.8708638368453001</v>
      </c>
      <c r="K4827">
        <v>1554.4963713524701</v>
      </c>
      <c r="L4827">
        <v>1513.98447976794</v>
      </c>
      <c r="M4827">
        <v>62.226032105996701</v>
      </c>
      <c r="N4827">
        <v>0.76503222824614103</v>
      </c>
      <c r="O4827">
        <v>35.1309372184772</v>
      </c>
      <c r="P4827">
        <v>38.093603877997502</v>
      </c>
      <c r="Q4827">
        <v>6.3467078324692006E-2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Row],[Ticker]],[1]!Table2[[Symbol]:[Industry]],2,FALSE),"-")</f>
        <v>-</v>
      </c>
      <c r="D4828" t="s">
        <v>732</v>
      </c>
      <c r="E4828">
        <v>0</v>
      </c>
      <c r="F4828">
        <v>273.08</v>
      </c>
      <c r="G4828">
        <v>1.4759828491064599</v>
      </c>
      <c r="H4828">
        <v>0.61109899217396801</v>
      </c>
      <c r="I4828">
        <v>0.86562239846691602</v>
      </c>
      <c r="J4828">
        <v>-0.72144510819120999</v>
      </c>
      <c r="K4828">
        <v>260.83016011664103</v>
      </c>
      <c r="L4828">
        <v>241.45828355998901</v>
      </c>
      <c r="M4828">
        <v>30.520322535784199</v>
      </c>
      <c r="N4828">
        <v>0.24849809029804601</v>
      </c>
      <c r="O4828">
        <v>6.9283726380547899</v>
      </c>
      <c r="P4828">
        <v>34.1916461916461</v>
      </c>
      <c r="Q4828">
        <v>1.6721317295981999E-2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Row],[Ticker]],[1]!Table2[[Symbol]:[Industry]],2,FALSE),"-")</f>
        <v>-</v>
      </c>
      <c r="D4829" t="s">
        <v>732</v>
      </c>
      <c r="E4829">
        <v>0</v>
      </c>
      <c r="F4829">
        <v>759.81</v>
      </c>
      <c r="G4829">
        <v>39.510714386735003</v>
      </c>
      <c r="H4829">
        <v>0.23347699694149501</v>
      </c>
      <c r="I4829">
        <v>20.671977265056601</v>
      </c>
      <c r="J4829">
        <v>1.18212661549866</v>
      </c>
      <c r="K4829">
        <v>719.20193083123297</v>
      </c>
      <c r="L4829">
        <v>619.94928722433394</v>
      </c>
      <c r="M4829">
        <v>33.773001793398997</v>
      </c>
      <c r="N4829">
        <v>1.3456002313619499</v>
      </c>
      <c r="O4829">
        <v>5.2644740132423699E-2</v>
      </c>
      <c r="P4829">
        <v>76.290023201856101</v>
      </c>
      <c r="Q4829">
        <v>3.7138248543373997E-2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Row],[Ticker]],[1]!Table2[[Symbol]:[Industry]],2,FALSE),"-")</f>
        <v>-</v>
      </c>
      <c r="D4830" t="s">
        <v>732</v>
      </c>
      <c r="E4830">
        <v>0</v>
      </c>
      <c r="F4830">
        <v>264.83999999999997</v>
      </c>
      <c r="G4830">
        <v>0.97957084527993299</v>
      </c>
      <c r="H4830">
        <v>-1.17648616979914</v>
      </c>
      <c r="I4830">
        <v>0.89538896800051404</v>
      </c>
      <c r="J4830">
        <v>-1.68024105849397</v>
      </c>
      <c r="K4830">
        <v>253.950998954152</v>
      </c>
      <c r="L4830">
        <v>235.26264848244099</v>
      </c>
      <c r="M4830">
        <v>38.590708796903002</v>
      </c>
      <c r="N4830">
        <v>1.31354011213953</v>
      </c>
      <c r="O4830">
        <v>3.83250264310528</v>
      </c>
      <c r="P4830">
        <v>33.085427135678302</v>
      </c>
      <c r="Q4830">
        <v>1.5258138167479E-2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Row],[Ticker]],[1]!Table2[[Symbol]:[Industry]],2,FALSE),"-")</f>
        <v>-</v>
      </c>
      <c r="D4831" t="s">
        <v>732</v>
      </c>
      <c r="E4831">
        <v>0</v>
      </c>
      <c r="F4831">
        <v>264.66000000000003</v>
      </c>
      <c r="G4831">
        <v>-15.0107474489156</v>
      </c>
      <c r="H4831">
        <v>-1.5238477813693601</v>
      </c>
      <c r="I4831">
        <v>-5.1744369362092897</v>
      </c>
      <c r="J4831">
        <v>-0.30897770473272401</v>
      </c>
      <c r="K4831">
        <v>260.80384220234498</v>
      </c>
      <c r="L4831">
        <v>247.60521075814401</v>
      </c>
      <c r="M4831">
        <v>43.6990592984979</v>
      </c>
      <c r="N4831">
        <v>1.19684298367569</v>
      </c>
      <c r="O4831">
        <v>3.87289352376634</v>
      </c>
      <c r="P4831">
        <v>17.967461555604999</v>
      </c>
      <c r="Q4831">
        <v>-2.6504851824225999E-2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Row],[Ticker]],[1]!Table2[[Symbol]:[Industry]],2,FALSE),"-")</f>
        <v>-</v>
      </c>
      <c r="D4832" t="s">
        <v>732</v>
      </c>
      <c r="E4832">
        <v>0</v>
      </c>
      <c r="F4832">
        <v>270.26</v>
      </c>
      <c r="G4832">
        <v>1.6321786040467099</v>
      </c>
      <c r="H4832">
        <v>-0.18147707637292201</v>
      </c>
      <c r="I4832">
        <v>1.05563636890656</v>
      </c>
      <c r="J4832">
        <v>-0.58364153620454495</v>
      </c>
      <c r="K4832">
        <v>258.23671949426699</v>
      </c>
      <c r="L4832">
        <v>238.25937030293099</v>
      </c>
      <c r="M4832">
        <v>39.772223044646402</v>
      </c>
      <c r="N4832">
        <v>0.216703122251902</v>
      </c>
      <c r="O4832">
        <v>3.8296455265300202</v>
      </c>
      <c r="P4832">
        <v>1180.67099464531</v>
      </c>
      <c r="Q4832">
        <v>-4.0451341168239998E-3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Row],[Ticker]],[1]!Table2[[Symbol]:[Industry]],2,FALSE),"-")</f>
        <v>-</v>
      </c>
      <c r="D4833" t="s">
        <v>228</v>
      </c>
      <c r="E4833">
        <v>0</v>
      </c>
      <c r="F4833">
        <v>162</v>
      </c>
      <c r="G4833">
        <v>8.6893660966497404</v>
      </c>
      <c r="H4833">
        <v>6.0270718981335101</v>
      </c>
      <c r="I4833">
        <v>-8.8946396538326802</v>
      </c>
      <c r="J4833">
        <v>-2.20226514018883</v>
      </c>
      <c r="K4833">
        <v>151.954131208473</v>
      </c>
      <c r="L4833">
        <v>146.05720418027801</v>
      </c>
      <c r="M4833">
        <v>50</v>
      </c>
      <c r="N4833">
        <v>0</v>
      </c>
      <c r="O4833">
        <v>0</v>
      </c>
      <c r="P4833">
        <v>62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Row],[Ticker]],[1]!Table2[[Symbol]:[Industry]],2,FALSE),"-")</f>
        <v>-</v>
      </c>
      <c r="D4834" t="s">
        <v>732</v>
      </c>
      <c r="E4834">
        <v>0</v>
      </c>
      <c r="F4834">
        <v>914.75</v>
      </c>
      <c r="G4834">
        <v>30.593311208142001</v>
      </c>
      <c r="H4834">
        <v>0.477326724388343</v>
      </c>
      <c r="I4834">
        <v>14.7933606050289</v>
      </c>
      <c r="J4834">
        <v>1.31114067753758</v>
      </c>
      <c r="K4834">
        <v>863.69908982071195</v>
      </c>
      <c r="L4834">
        <v>759.00781642432798</v>
      </c>
      <c r="M4834">
        <v>37.3388535311583</v>
      </c>
      <c r="N4834">
        <v>0.88505797572129496</v>
      </c>
      <c r="O4834">
        <v>1.12052473353374</v>
      </c>
      <c r="P4834">
        <v>95.651708944689204</v>
      </c>
      <c r="Q4834">
        <v>2.6632969630870001E-2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Row],[Ticker]],[1]!Table2[[Symbol]:[Industry]],2,FALSE),"-")</f>
        <v>-</v>
      </c>
      <c r="D4835" t="s">
        <v>732</v>
      </c>
      <c r="E4835">
        <v>0</v>
      </c>
      <c r="F4835">
        <v>872.18</v>
      </c>
      <c r="G4835">
        <v>-2.06846866118501</v>
      </c>
      <c r="H4835">
        <v>-1.0853287377965199</v>
      </c>
      <c r="I4835">
        <v>-4.79530974868147E-2</v>
      </c>
      <c r="J4835">
        <v>-2.0410769529802502</v>
      </c>
      <c r="K4835">
        <v>840.39038443616505</v>
      </c>
      <c r="L4835">
        <v>781.77107327602198</v>
      </c>
      <c r="M4835">
        <v>43.617668529781398</v>
      </c>
      <c r="N4835">
        <v>0.74597115230758604</v>
      </c>
      <c r="O4835">
        <v>13.508679401041</v>
      </c>
      <c r="P4835">
        <v>41.817886178861698</v>
      </c>
      <c r="Q4835">
        <v>3.5665262196414999E-2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Row],[Ticker]],[1]!Table2[[Symbol]:[Industry]],2,FALSE),"-")</f>
        <v>-</v>
      </c>
      <c r="D4836" t="s">
        <v>732</v>
      </c>
      <c r="E4836">
        <v>0</v>
      </c>
      <c r="F4836">
        <v>287.39999999999998</v>
      </c>
      <c r="G4836">
        <v>6.3151159812828697</v>
      </c>
      <c r="H4836">
        <v>-0.32447389226120199</v>
      </c>
      <c r="I4836">
        <v>3.4253629299588599</v>
      </c>
      <c r="J4836">
        <v>-0.41610697819175702</v>
      </c>
      <c r="K4836">
        <v>274.70981610175699</v>
      </c>
      <c r="L4836">
        <v>251.398170446926</v>
      </c>
      <c r="M4836">
        <v>36.174903309900898</v>
      </c>
      <c r="N4836">
        <v>1.19735445865893</v>
      </c>
      <c r="O4836">
        <v>3.49686847599164</v>
      </c>
      <c r="P4836">
        <v>63.751353199247802</v>
      </c>
      <c r="Q4836">
        <v>1.2902501101542001E-2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Row],[Ticker]],[1]!Table2[[Symbol]:[Industry]],2,FALSE),"-")</f>
        <v>-</v>
      </c>
      <c r="D4837" t="s">
        <v>732</v>
      </c>
      <c r="E4837">
        <v>0</v>
      </c>
      <c r="F4837">
        <v>917.7</v>
      </c>
      <c r="G4837">
        <v>-1.79231639995811</v>
      </c>
      <c r="H4837">
        <v>-1.4488704658810101</v>
      </c>
      <c r="I4837">
        <v>7.0234737911810896E-2</v>
      </c>
      <c r="J4837">
        <v>0.223855080835308</v>
      </c>
      <c r="K4837">
        <v>881.79459472202996</v>
      </c>
      <c r="L4837">
        <v>819.98816408973005</v>
      </c>
      <c r="M4837">
        <v>36.216852662223999</v>
      </c>
      <c r="N4837">
        <v>0.57154950137989702</v>
      </c>
      <c r="O4837">
        <v>0.44676909665466402</v>
      </c>
      <c r="P4837">
        <v>30.170212765957402</v>
      </c>
      <c r="Q4837">
        <v>1.1367808071405999E-2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Row],[Ticker]],[1]!Table2[[Symbol]:[Industry]],2,FALSE),"-")</f>
        <v>-</v>
      </c>
      <c r="D4838" t="s">
        <v>732</v>
      </c>
      <c r="E4838">
        <v>0</v>
      </c>
      <c r="F4838">
        <v>891.87</v>
      </c>
      <c r="G4838">
        <v>-1.67013751585498</v>
      </c>
      <c r="H4838">
        <v>-1.5617601958023699</v>
      </c>
      <c r="I4838">
        <v>0.103234714891881</v>
      </c>
      <c r="J4838">
        <v>-1.4958999164876099</v>
      </c>
      <c r="K4838">
        <v>854.87632418409999</v>
      </c>
      <c r="L4838">
        <v>795.13857628290498</v>
      </c>
      <c r="M4838">
        <v>37.423081017166801</v>
      </c>
      <c r="N4838">
        <v>0.92963584358743001</v>
      </c>
      <c r="O4838">
        <v>0.34870552883268202</v>
      </c>
      <c r="P4838">
        <v>30.745887940891901</v>
      </c>
      <c r="Q4838">
        <v>2.5475784075280001E-3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Row],[Ticker]],[1]!Table2[[Symbol]:[Industry]],2,FALSE),"-")</f>
        <v>-</v>
      </c>
      <c r="D4839" t="s">
        <v>732</v>
      </c>
      <c r="E4839">
        <v>0</v>
      </c>
      <c r="F4839">
        <v>260.93</v>
      </c>
      <c r="G4839">
        <v>-16.134558237260599</v>
      </c>
      <c r="H4839">
        <v>-4.7358559859270404</v>
      </c>
      <c r="I4839">
        <v>-5.2854425457665402</v>
      </c>
      <c r="J4839">
        <v>-1.49136466625518</v>
      </c>
      <c r="K4839">
        <v>257.54123529818401</v>
      </c>
      <c r="L4839">
        <v>244.55675020334999</v>
      </c>
      <c r="M4839">
        <v>45.289626408737497</v>
      </c>
      <c r="N4839">
        <v>0.49746394811582001</v>
      </c>
      <c r="O4839">
        <v>3.4760280535009298</v>
      </c>
      <c r="P4839">
        <v>18.067873303167399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Row],[Ticker]],[1]!Table2[[Symbol]:[Industry]],2,FALSE),"-")</f>
        <v>-</v>
      </c>
      <c r="D4840" t="s">
        <v>732</v>
      </c>
      <c r="E4840">
        <v>0</v>
      </c>
      <c r="F4840">
        <v>435.43</v>
      </c>
      <c r="G4840">
        <v>12.0748738036257</v>
      </c>
      <c r="H4840">
        <v>10.459263838830999</v>
      </c>
      <c r="I4840">
        <v>-2.4656091687938102</v>
      </c>
      <c r="J4840">
        <v>-0.10245987073338</v>
      </c>
      <c r="K4840">
        <v>397.53263663301902</v>
      </c>
      <c r="L4840">
        <v>370.52140135881302</v>
      </c>
      <c r="M4840">
        <v>43.691570787736502</v>
      </c>
      <c r="N4840">
        <v>0.85130553852265201</v>
      </c>
      <c r="O4840">
        <v>1.34809268998461</v>
      </c>
      <c r="P4840">
        <v>40.751874838375898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Row],[Ticker]],[1]!Table2[[Symbol]:[Industry]],2,FALSE),"-")</f>
        <v>-</v>
      </c>
      <c r="D4841" t="s">
        <v>732</v>
      </c>
      <c r="E4841">
        <v>0</v>
      </c>
      <c r="F4841">
        <v>523.01</v>
      </c>
      <c r="G4841">
        <v>-13.286041259532899</v>
      </c>
      <c r="H4841">
        <v>-5.0954646284670604</v>
      </c>
      <c r="I4841">
        <v>-2.67251546675777</v>
      </c>
      <c r="J4841">
        <v>-2.6591545009228801</v>
      </c>
      <c r="K4841">
        <v>520.10238483610999</v>
      </c>
      <c r="L4841">
        <v>488.596384178633</v>
      </c>
      <c r="M4841">
        <v>38.951823625668403</v>
      </c>
      <c r="N4841">
        <v>0.76054860157975201</v>
      </c>
      <c r="O4841">
        <v>4.0515477715531398</v>
      </c>
      <c r="P4841">
        <v>22.3129092609915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Row],[Ticker]],[1]!Table2[[Symbol]:[Industry]],2,FALSE),"-")</f>
        <v>-</v>
      </c>
      <c r="D4842" t="s">
        <v>1339</v>
      </c>
      <c r="E4842">
        <v>0</v>
      </c>
      <c r="F4842">
        <v>123.15</v>
      </c>
      <c r="G4842">
        <v>-19.1118177473613</v>
      </c>
      <c r="H4842">
        <v>-2.7964315890471001</v>
      </c>
      <c r="I4842">
        <v>-11.0885539132752</v>
      </c>
      <c r="J4842">
        <v>-2.01557682850052</v>
      </c>
      <c r="K4842">
        <v>122.300616233474</v>
      </c>
      <c r="L4842">
        <v>119.701759732113</v>
      </c>
      <c r="M4842">
        <v>42.831285615245399</v>
      </c>
      <c r="N4842">
        <v>0.20958571112332799</v>
      </c>
      <c r="O4842">
        <v>2.3142509135200799</v>
      </c>
      <c r="P4842">
        <v>7.2174821521852701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Row],[Ticker]],[1]!Table2[[Symbol]:[Industry]],2,FALSE),"-")</f>
        <v>-</v>
      </c>
      <c r="D4843" t="s">
        <v>732</v>
      </c>
      <c r="E4843">
        <v>0</v>
      </c>
      <c r="F4843">
        <v>42.06</v>
      </c>
      <c r="G4843">
        <v>6.1200965752391596</v>
      </c>
      <c r="H4843">
        <v>1.4069050772178499E-3</v>
      </c>
      <c r="I4843">
        <v>2.1821386260779199</v>
      </c>
      <c r="J4843">
        <v>-0.17984798619273801</v>
      </c>
      <c r="K4843">
        <v>40.139173409067901</v>
      </c>
      <c r="L4843">
        <v>36.979873066401503</v>
      </c>
      <c r="M4843">
        <v>40.246772189485696</v>
      </c>
      <c r="N4843">
        <v>0.50957167763692301</v>
      </c>
      <c r="O4843">
        <v>9.5102234902522106E-2</v>
      </c>
      <c r="P4843">
        <v>35.940530058177103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Row],[Ticker]],[1]!Table2[[Symbol]:[Industry]],2,FALSE),"-")</f>
        <v>-</v>
      </c>
      <c r="D4844" t="s">
        <v>1339</v>
      </c>
      <c r="E4844">
        <v>0</v>
      </c>
      <c r="F4844">
        <v>56.44</v>
      </c>
      <c r="G4844">
        <v>-18.580150986763101</v>
      </c>
      <c r="H4844">
        <v>-2.0919049875994</v>
      </c>
      <c r="I4844">
        <v>-11.172472721023899</v>
      </c>
      <c r="J4844">
        <v>-0.662150527008321</v>
      </c>
      <c r="K4844">
        <v>55.835580577251697</v>
      </c>
      <c r="L4844">
        <v>54.6670933110573</v>
      </c>
      <c r="M4844">
        <v>51.453169897924603</v>
      </c>
      <c r="N4844">
        <v>1.3095298886020199</v>
      </c>
      <c r="O4844">
        <v>3.11835577604535</v>
      </c>
      <c r="P4844">
        <v>7.9984691924990399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Row],[Ticker]],[1]!Table2[[Symbol]:[Industry]],2,FALSE),"-")</f>
        <v>-</v>
      </c>
      <c r="D4845" t="s">
        <v>628</v>
      </c>
      <c r="M4845">
        <v>50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Row],[Ticker]],[1]!Table2[[Symbol]:[Industry]],2,FALSE),"-")</f>
        <v>-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Row],[Ticker]],[1]!Table2[[Symbol]:[Industry]],2,FALSE),"-")</f>
        <v>-</v>
      </c>
      <c r="D4847" t="s">
        <v>608</v>
      </c>
      <c r="F4847">
        <v>250</v>
      </c>
      <c r="G4847">
        <v>-5.5931859894901201</v>
      </c>
      <c r="H4847">
        <v>-1.87035303188851</v>
      </c>
      <c r="I4847">
        <v>-12.2495918825592</v>
      </c>
      <c r="J4847">
        <v>1.0670674632677399</v>
      </c>
      <c r="N4847">
        <v>1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Row],[Ticker]],[1]!Table2[[Symbol]:[Industry]],2,FALSE),"-")</f>
        <v>-</v>
      </c>
      <c r="F4848">
        <v>10.28</v>
      </c>
      <c r="G4848">
        <v>-5.5931859894901201</v>
      </c>
      <c r="H4848">
        <v>-1.87035303188851</v>
      </c>
      <c r="I4848">
        <v>-12.2495918825592</v>
      </c>
      <c r="J4848">
        <v>1.0670674632677399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Row],[Ticker]],[1]!Table2[[Symbol]:[Industry]],2,FALSE),"-")</f>
        <v>-</v>
      </c>
      <c r="F4849">
        <v>1.1499999999999999</v>
      </c>
      <c r="G4849">
        <v>-5.5931859894901201</v>
      </c>
      <c r="H4849">
        <v>-1.87035303188851</v>
      </c>
      <c r="I4849">
        <v>-12.2495918825592</v>
      </c>
      <c r="J4849">
        <v>1.0670674632677399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Row],[Ticker]],[1]!Table2[[Symbol]:[Industry]],2,FALSE),"-")</f>
        <v>-</v>
      </c>
      <c r="D4850" t="s">
        <v>130</v>
      </c>
      <c r="F4850">
        <v>97.35</v>
      </c>
      <c r="G4850">
        <v>26.371298342571901</v>
      </c>
      <c r="H4850">
        <v>19.067612438674001</v>
      </c>
      <c r="I4850">
        <v>-27.693153378053101</v>
      </c>
      <c r="J4850">
        <v>9.2246819888617502</v>
      </c>
      <c r="K4850">
        <v>87.302709824628096</v>
      </c>
      <c r="L4850">
        <v>86.632472894735102</v>
      </c>
      <c r="N4850">
        <v>0.79147357086262504</v>
      </c>
      <c r="O4850">
        <v>29.1730868002054</v>
      </c>
      <c r="P4850">
        <v>71.481416240972294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Row],[Ticker]],[1]!Table2[[Symbol]:[Industry]],2,FALSE),"-")</f>
        <v>-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Row],[Ticker]],[1]!Table2[[Symbol]:[Industry]],2,FALSE),"-")</f>
        <v>-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Row],[Ticker]],[1]!Table2[[Symbol]:[Industry]],2,FALSE),"-")</f>
        <v>-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Row],[Ticker]],[1]!Table2[[Symbol]:[Industry]],2,FALSE),"-")</f>
        <v>-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Row],[Ticker]],[1]!Table2[[Symbol]:[Industry]],2,FALSE),"-")</f>
        <v>-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Row],[Ticker]],[1]!Table2[[Symbol]:[Industry]],2,FALSE),"-")</f>
        <v>-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Row],[Ticker]],[1]!Table2[[Symbol]:[Industry]],2,FALSE),"-")</f>
        <v>-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Row],[Ticker]],[1]!Table2[[Symbol]:[Industry]],2,FALSE),"-")</f>
        <v>-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Row],[Ticker]],[1]!Table2[[Symbol]:[Industry]],2,FALSE),"-")</f>
        <v>-</v>
      </c>
      <c r="D4859" t="s">
        <v>513</v>
      </c>
      <c r="F4859">
        <v>0</v>
      </c>
      <c r="G4859">
        <v>-26.310633903350201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Row],[Ticker]],[1]!Table2[[Symbol]:[Industry]],2,FALSE),"-")</f>
        <v>-</v>
      </c>
      <c r="D4860" t="s">
        <v>133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Row],[Ticker]],[1]!Table2[[Symbol]:[Industry]],2,FALSE),"-")</f>
        <v>-</v>
      </c>
      <c r="F4861">
        <v>0.79</v>
      </c>
      <c r="G4861">
        <v>-20.977300570016901</v>
      </c>
      <c r="H4861">
        <v>-3.4323875613259398</v>
      </c>
      <c r="I4861">
        <v>-22.985776892033599</v>
      </c>
      <c r="J4861">
        <v>-2.20226514018883</v>
      </c>
      <c r="K4861">
        <v>0.80363663752303205</v>
      </c>
      <c r="L4861">
        <v>0.82714487023614902</v>
      </c>
      <c r="N4861">
        <v>0.98367836966552502</v>
      </c>
      <c r="O4861">
        <v>22.784810126582201</v>
      </c>
      <c r="P4861">
        <v>61.224489795918302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Row],[Ticker]],[1]!Table2[[Symbol]:[Industry]],2,FALSE),"-")</f>
        <v>-</v>
      </c>
      <c r="D4862" t="s">
        <v>130</v>
      </c>
      <c r="F4862">
        <v>0</v>
      </c>
      <c r="G4862">
        <v>-26.310633903350201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Row],[Ticker]],[1]!Table2[[Symbol]:[Industry]],2,FALSE),"-")</f>
        <v>-</v>
      </c>
      <c r="F4863">
        <v>0</v>
      </c>
      <c r="G4863">
        <v>-26.310633903350201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Row],[Ticker]],[1]!Table2[[Symbol]:[Industry]],2,FALSE),"-")</f>
        <v>-</v>
      </c>
      <c r="D4864" t="s">
        <v>413</v>
      </c>
      <c r="F4864">
        <v>0</v>
      </c>
      <c r="G4864">
        <v>-26.310633903350201</v>
      </c>
      <c r="M4864">
        <v>50</v>
      </c>
    </row>
    <row r="4865" spans="1:13" hidden="1" x14ac:dyDescent="0.3">
      <c r="A4865" t="s">
        <v>9885</v>
      </c>
      <c r="B4865" t="s">
        <v>9886</v>
      </c>
      <c r="C4865" t="str">
        <f>IFERROR(VLOOKUP(Table1[[#This Row],[Ticker]],[1]!Table2[[Symbol]:[Industry]],2,FALSE),"-")</f>
        <v>-</v>
      </c>
      <c r="D4865" t="s">
        <v>513</v>
      </c>
    </row>
    <row r="4866" spans="1:13" hidden="1" x14ac:dyDescent="0.3">
      <c r="A4866" t="s">
        <v>9887</v>
      </c>
      <c r="B4866" t="s">
        <v>9888</v>
      </c>
      <c r="C4866" t="str">
        <f>IFERROR(VLOOKUP(Table1[[#This Row],[Ticker]],[1]!Table2[[Symbol]:[Industry]],2,FALSE),"-")</f>
        <v>-</v>
      </c>
      <c r="D4866" t="s">
        <v>258</v>
      </c>
    </row>
    <row r="4867" spans="1:13" hidden="1" x14ac:dyDescent="0.3">
      <c r="A4867" t="s">
        <v>9889</v>
      </c>
      <c r="B4867" t="s">
        <v>9890</v>
      </c>
      <c r="C4867" t="str">
        <f>IFERROR(VLOOKUP(Table1[[#This Row],[Ticker]],[1]!Table2[[Symbol]:[Industry]],2,FALSE),"-")</f>
        <v>-</v>
      </c>
      <c r="D4867" t="s">
        <v>133</v>
      </c>
      <c r="F4867">
        <v>0</v>
      </c>
      <c r="G4867">
        <v>-26.310633903350201</v>
      </c>
    </row>
    <row r="4868" spans="1:13" hidden="1" x14ac:dyDescent="0.3">
      <c r="A4868" t="s">
        <v>9891</v>
      </c>
      <c r="B4868" t="s">
        <v>9892</v>
      </c>
      <c r="C4868" t="str">
        <f>IFERROR(VLOOKUP(Table1[[#This Row],[Ticker]],[1]!Table2[[Symbol]:[Industry]],2,FALSE),"-")</f>
        <v>-</v>
      </c>
      <c r="D4868" t="s">
        <v>628</v>
      </c>
      <c r="F4868">
        <v>0</v>
      </c>
      <c r="G4868">
        <v>-26.310633903350201</v>
      </c>
      <c r="M4868">
        <v>50</v>
      </c>
    </row>
    <row r="4869" spans="1:13" hidden="1" x14ac:dyDescent="0.3">
      <c r="A4869" t="s">
        <v>9893</v>
      </c>
      <c r="B4869" t="s">
        <v>9894</v>
      </c>
      <c r="C4869" t="str">
        <f>IFERROR(VLOOKUP(Table1[[#This Row],[Ticker]],[1]!Table2[[Symbol]:[Industry]],2,FALSE),"-")</f>
        <v>-</v>
      </c>
      <c r="F4869">
        <v>0</v>
      </c>
      <c r="G4869">
        <v>-26.310633903350201</v>
      </c>
      <c r="M4869">
        <v>50</v>
      </c>
    </row>
    <row r="4870" spans="1:13" hidden="1" x14ac:dyDescent="0.3">
      <c r="A4870" t="s">
        <v>9895</v>
      </c>
      <c r="B4870" t="s">
        <v>9896</v>
      </c>
      <c r="C4870" t="str">
        <f>IFERROR(VLOOKUP(Table1[[#This Row],[Ticker]],[1]!Table2[[Symbol]:[Industry]],2,FALSE),"-")</f>
        <v>-</v>
      </c>
      <c r="D4870" t="s">
        <v>628</v>
      </c>
      <c r="F4870">
        <v>0</v>
      </c>
      <c r="G4870">
        <v>-26.310633903350201</v>
      </c>
      <c r="M4870">
        <v>50</v>
      </c>
    </row>
    <row r="4871" spans="1:13" hidden="1" x14ac:dyDescent="0.3">
      <c r="A4871" t="s">
        <v>9897</v>
      </c>
      <c r="B4871" t="s">
        <v>9898</v>
      </c>
      <c r="C4871" t="str">
        <f>IFERROR(VLOOKUP(Table1[[#This Row],[Ticker]],[1]!Table2[[Symbol]:[Industry]],2,FALSE),"-")</f>
        <v>-</v>
      </c>
      <c r="D4871" t="s">
        <v>121</v>
      </c>
      <c r="F4871">
        <v>0</v>
      </c>
      <c r="G4871">
        <v>-26.310633903350201</v>
      </c>
      <c r="M4871">
        <v>50</v>
      </c>
    </row>
    <row r="4872" spans="1:13" hidden="1" x14ac:dyDescent="0.3">
      <c r="A4872" t="s">
        <v>9899</v>
      </c>
      <c r="B4872" t="s">
        <v>9900</v>
      </c>
      <c r="C4872" t="str">
        <f>IFERROR(VLOOKUP(Table1[[#This Row],[Ticker]],[1]!Table2[[Symbol]:[Industry]],2,FALSE),"-")</f>
        <v>-</v>
      </c>
      <c r="D4872" t="s">
        <v>628</v>
      </c>
      <c r="F4872">
        <v>0</v>
      </c>
      <c r="G4872">
        <v>-26.310633903350201</v>
      </c>
      <c r="M4872">
        <v>50</v>
      </c>
    </row>
    <row r="4873" spans="1:13" hidden="1" x14ac:dyDescent="0.3">
      <c r="A4873" t="s">
        <v>9901</v>
      </c>
      <c r="B4873" t="s">
        <v>9902</v>
      </c>
      <c r="C4873" t="str">
        <f>IFERROR(VLOOKUP(Table1[[#This Row],[Ticker]],[1]!Table2[[Symbol]:[Industry]],2,FALSE),"-")</f>
        <v>-</v>
      </c>
      <c r="F4873">
        <v>0</v>
      </c>
      <c r="G4873">
        <v>-26.310633903350201</v>
      </c>
      <c r="M4873">
        <v>50</v>
      </c>
    </row>
    <row r="4874" spans="1:13" hidden="1" x14ac:dyDescent="0.3">
      <c r="A4874" t="s">
        <v>9903</v>
      </c>
      <c r="B4874" t="s">
        <v>9904</v>
      </c>
      <c r="C4874" t="str">
        <f>IFERROR(VLOOKUP(Table1[[#This Row],[Ticker]],[1]!Table2[[Symbol]:[Industry]],2,FALSE),"-")</f>
        <v>-</v>
      </c>
      <c r="F4874">
        <v>0</v>
      </c>
      <c r="G4874">
        <v>-26.310633903350201</v>
      </c>
      <c r="M4874">
        <v>50</v>
      </c>
    </row>
    <row r="4875" spans="1:13" hidden="1" x14ac:dyDescent="0.3">
      <c r="A4875" t="s">
        <v>9905</v>
      </c>
      <c r="B4875" t="s">
        <v>9906</v>
      </c>
      <c r="C4875" t="str">
        <f>IFERROR(VLOOKUP(Table1[[#This Row],[Ticker]],[1]!Table2[[Symbol]:[Industry]],2,FALSE),"-")</f>
        <v>-</v>
      </c>
      <c r="D4875" t="s">
        <v>46</v>
      </c>
      <c r="F4875">
        <v>0</v>
      </c>
      <c r="G4875">
        <v>-26.310633903350201</v>
      </c>
      <c r="M4875">
        <v>50</v>
      </c>
    </row>
    <row r="4876" spans="1:13" hidden="1" x14ac:dyDescent="0.3">
      <c r="A4876" t="s">
        <v>9907</v>
      </c>
      <c r="B4876" t="s">
        <v>9908</v>
      </c>
      <c r="C4876" t="str">
        <f>IFERROR(VLOOKUP(Table1[[#This Row],[Ticker]],[1]!Table2[[Symbol]:[Industry]],2,FALSE),"-")</f>
        <v>-</v>
      </c>
      <c r="F4876">
        <v>0</v>
      </c>
      <c r="G4876">
        <v>-26.310633903350201</v>
      </c>
      <c r="M4876">
        <v>50</v>
      </c>
    </row>
    <row r="4877" spans="1:13" hidden="1" x14ac:dyDescent="0.3">
      <c r="A4877" t="s">
        <v>9909</v>
      </c>
      <c r="B4877" t="s">
        <v>9910</v>
      </c>
      <c r="C4877" t="str">
        <f>IFERROR(VLOOKUP(Table1[[#This Row],[Ticker]],[1]!Table2[[Symbol]:[Industry]],2,FALSE),"-")</f>
        <v>-</v>
      </c>
      <c r="D4877" t="s">
        <v>68</v>
      </c>
      <c r="F4877">
        <v>0</v>
      </c>
      <c r="G4877">
        <v>-26.310633903350201</v>
      </c>
      <c r="M4877">
        <v>50</v>
      </c>
    </row>
    <row r="4878" spans="1:13" hidden="1" x14ac:dyDescent="0.3">
      <c r="A4878" t="s">
        <v>9911</v>
      </c>
      <c r="B4878" t="s">
        <v>9912</v>
      </c>
      <c r="C4878" t="str">
        <f>IFERROR(VLOOKUP(Table1[[#This Row],[Ticker]],[1]!Table2[[Symbol]:[Industry]],2,FALSE),"-")</f>
        <v>-</v>
      </c>
      <c r="D4878" t="s">
        <v>225</v>
      </c>
      <c r="F4878">
        <v>0</v>
      </c>
      <c r="G4878">
        <v>-26.310633903350201</v>
      </c>
      <c r="M4878">
        <v>50</v>
      </c>
    </row>
    <row r="4879" spans="1:13" hidden="1" x14ac:dyDescent="0.3">
      <c r="A4879" t="s">
        <v>9913</v>
      </c>
      <c r="B4879" t="s">
        <v>9914</v>
      </c>
      <c r="C4879" t="str">
        <f>IFERROR(VLOOKUP(Table1[[#This Row],[Ticker]],[1]!Table2[[Symbol]:[Industry]],2,FALSE),"-")</f>
        <v>-</v>
      </c>
      <c r="D4879" t="s">
        <v>413</v>
      </c>
      <c r="F4879">
        <v>0</v>
      </c>
      <c r="G4879">
        <v>-26.310633903350201</v>
      </c>
      <c r="M4879">
        <v>50</v>
      </c>
    </row>
    <row r="4880" spans="1:13" hidden="1" x14ac:dyDescent="0.3">
      <c r="A4880" t="s">
        <v>9915</v>
      </c>
      <c r="B4880" t="s">
        <v>9916</v>
      </c>
      <c r="C4880" t="str">
        <f>IFERROR(VLOOKUP(Table1[[#This Row],[Ticker]],[1]!Table2[[Symbol]:[Industry]],2,FALSE),"-")</f>
        <v>-</v>
      </c>
      <c r="D4880" t="s">
        <v>121</v>
      </c>
      <c r="F4880">
        <v>0</v>
      </c>
      <c r="G4880">
        <v>-26.310633903350201</v>
      </c>
      <c r="M4880">
        <v>50</v>
      </c>
    </row>
    <row r="4881" spans="1:16" hidden="1" x14ac:dyDescent="0.3">
      <c r="A4881" t="s">
        <v>9917</v>
      </c>
      <c r="B4881" t="s">
        <v>9918</v>
      </c>
      <c r="C4881" t="str">
        <f>IFERROR(VLOOKUP(Table1[[#This Row],[Ticker]],[1]!Table2[[Symbol]:[Industry]],2,FALSE),"-")</f>
        <v>-</v>
      </c>
      <c r="F4881">
        <v>20.45</v>
      </c>
      <c r="G4881">
        <v>-28.416904846385201</v>
      </c>
      <c r="H4881">
        <v>-2.0293880451188802</v>
      </c>
      <c r="I4881">
        <v>-26.6996902841748</v>
      </c>
      <c r="J4881">
        <v>2.38855322308462</v>
      </c>
      <c r="K4881">
        <v>20.028002335631001</v>
      </c>
      <c r="L4881">
        <v>20.359329843382799</v>
      </c>
      <c r="N4881">
        <v>0.78246646940140097</v>
      </c>
      <c r="O4881">
        <v>39.315403422982797</v>
      </c>
      <c r="P4881">
        <v>28.616352201257801</v>
      </c>
    </row>
    <row r="4882" spans="1:16" hidden="1" x14ac:dyDescent="0.3">
      <c r="A4882" t="s">
        <v>9919</v>
      </c>
      <c r="B4882" t="s">
        <v>9920</v>
      </c>
      <c r="C4882" t="str">
        <f>IFERROR(VLOOKUP(Table1[[#This Row],[Ticker]],[1]!Table2[[Symbol]:[Industry]],2,FALSE),"-")</f>
        <v>-</v>
      </c>
      <c r="D4882" t="s">
        <v>1147</v>
      </c>
    </row>
    <row r="4883" spans="1:16" hidden="1" x14ac:dyDescent="0.3">
      <c r="A4883" t="s">
        <v>9921</v>
      </c>
      <c r="B4883" t="s">
        <v>9922</v>
      </c>
      <c r="C4883" t="str">
        <f>IFERROR(VLOOKUP(Table1[[#This Row],[Ticker]],[1]!Table2[[Symbol]:[Industry]],2,FALSE),"-")</f>
        <v>-</v>
      </c>
      <c r="F4883">
        <v>0</v>
      </c>
      <c r="G4883">
        <v>-26.310633903350201</v>
      </c>
      <c r="M4883">
        <v>50</v>
      </c>
    </row>
    <row r="4884" spans="1:16" hidden="1" x14ac:dyDescent="0.3">
      <c r="A4884" t="s">
        <v>9923</v>
      </c>
      <c r="B4884" t="s">
        <v>9924</v>
      </c>
      <c r="C4884" t="str">
        <f>IFERROR(VLOOKUP(Table1[[#This Row],[Ticker]],[1]!Table2[[Symbol]:[Industry]],2,FALSE),"-")</f>
        <v>-</v>
      </c>
      <c r="D4884" t="s">
        <v>513</v>
      </c>
      <c r="F4884">
        <v>0</v>
      </c>
      <c r="G4884">
        <v>-26.310633903350201</v>
      </c>
      <c r="M4884">
        <v>50</v>
      </c>
    </row>
    <row r="4885" spans="1:16" hidden="1" x14ac:dyDescent="0.3">
      <c r="A4885" t="s">
        <v>9925</v>
      </c>
      <c r="B4885" t="s">
        <v>9926</v>
      </c>
      <c r="C4885" t="str">
        <f>IFERROR(VLOOKUP(Table1[[#This Row],[Ticker]],[1]!Table2[[Symbol]:[Industry]],2,FALSE),"-")</f>
        <v>-</v>
      </c>
      <c r="D4885" t="s">
        <v>513</v>
      </c>
      <c r="F4885">
        <v>0</v>
      </c>
      <c r="G4885">
        <v>-26.310633903350201</v>
      </c>
      <c r="M4885">
        <v>50</v>
      </c>
    </row>
    <row r="4886" spans="1:16" hidden="1" x14ac:dyDescent="0.3">
      <c r="A4886" t="s">
        <v>9927</v>
      </c>
      <c r="B4886" t="s">
        <v>9928</v>
      </c>
      <c r="C4886" t="str">
        <f>IFERROR(VLOOKUP(Table1[[#This Row],[Ticker]],[1]!Table2[[Symbol]:[Industry]],2,FALSE),"-")</f>
        <v>-</v>
      </c>
      <c r="F4886">
        <v>0</v>
      </c>
      <c r="G4886">
        <v>-26.310633903350201</v>
      </c>
      <c r="M4886">
        <v>50</v>
      </c>
    </row>
    <row r="4887" spans="1:16" hidden="1" x14ac:dyDescent="0.3">
      <c r="A4887" t="s">
        <v>9929</v>
      </c>
      <c r="B4887" t="s">
        <v>9930</v>
      </c>
      <c r="C4887" t="str">
        <f>IFERROR(VLOOKUP(Table1[[#This Row],[Ticker]],[1]!Table2[[Symbol]:[Industry]],2,FALSE),"-")</f>
        <v>-</v>
      </c>
      <c r="F4887">
        <v>0</v>
      </c>
      <c r="G4887">
        <v>-26.310633903350201</v>
      </c>
      <c r="M4887">
        <v>50</v>
      </c>
    </row>
    <row r="4888" spans="1:16" hidden="1" x14ac:dyDescent="0.3">
      <c r="A4888" t="s">
        <v>9931</v>
      </c>
      <c r="B4888" t="s">
        <v>9932</v>
      </c>
      <c r="C4888" t="str">
        <f>IFERROR(VLOOKUP(Table1[[#This Row],[Ticker]],[1]!Table2[[Symbol]:[Industry]],2,FALSE),"-")</f>
        <v>-</v>
      </c>
      <c r="D4888" t="s">
        <v>68</v>
      </c>
      <c r="F4888">
        <v>0</v>
      </c>
      <c r="G4888">
        <v>-26.310633903350201</v>
      </c>
      <c r="M4888">
        <v>50</v>
      </c>
    </row>
    <row r="4889" spans="1:16" hidden="1" x14ac:dyDescent="0.3">
      <c r="A4889" t="s">
        <v>9933</v>
      </c>
      <c r="B4889" t="s">
        <v>9934</v>
      </c>
      <c r="C4889" t="str">
        <f>IFERROR(VLOOKUP(Table1[[#This Row],[Ticker]],[1]!Table2[[Symbol]:[Industry]],2,FALSE),"-")</f>
        <v>-</v>
      </c>
      <c r="D4889" t="s">
        <v>54</v>
      </c>
      <c r="F4889">
        <v>0</v>
      </c>
      <c r="G4889">
        <v>-26.310633903350201</v>
      </c>
      <c r="M4889">
        <v>50</v>
      </c>
    </row>
    <row r="4890" spans="1:16" hidden="1" x14ac:dyDescent="0.3">
      <c r="A4890" t="s">
        <v>9935</v>
      </c>
      <c r="B4890" t="s">
        <v>9936</v>
      </c>
      <c r="C4890" t="str">
        <f>IFERROR(VLOOKUP(Table1[[#This Row],[Ticker]],[1]!Table2[[Symbol]:[Industry]],2,FALSE),"-")</f>
        <v>-</v>
      </c>
      <c r="F4890">
        <v>0</v>
      </c>
      <c r="G4890">
        <v>-26.310633903350201</v>
      </c>
      <c r="M4890">
        <v>50</v>
      </c>
    </row>
    <row r="4891" spans="1:16" hidden="1" x14ac:dyDescent="0.3">
      <c r="A4891" t="s">
        <v>9937</v>
      </c>
      <c r="B4891" t="s">
        <v>9938</v>
      </c>
      <c r="C4891" t="str">
        <f>IFERROR(VLOOKUP(Table1[[#This Row],[Ticker]],[1]!Table2[[Symbol]:[Industry]],2,FALSE),"-")</f>
        <v>-</v>
      </c>
      <c r="D4891" t="s">
        <v>513</v>
      </c>
      <c r="F4891">
        <v>0</v>
      </c>
      <c r="G4891">
        <v>-26.310633903350201</v>
      </c>
      <c r="M4891">
        <v>50</v>
      </c>
    </row>
    <row r="4892" spans="1:16" hidden="1" x14ac:dyDescent="0.3">
      <c r="A4892" t="s">
        <v>9939</v>
      </c>
      <c r="B4892" t="s">
        <v>9940</v>
      </c>
      <c r="C4892" t="str">
        <f>IFERROR(VLOOKUP(Table1[[#This Row],[Ticker]],[1]!Table2[[Symbol]:[Industry]],2,FALSE),"-")</f>
        <v>-</v>
      </c>
      <c r="D4892" t="s">
        <v>121</v>
      </c>
      <c r="F4892">
        <v>0</v>
      </c>
      <c r="G4892">
        <v>-26.310633903350201</v>
      </c>
    </row>
    <row r="4893" spans="1:16" hidden="1" x14ac:dyDescent="0.3">
      <c r="A4893" t="s">
        <v>9941</v>
      </c>
      <c r="B4893" t="s">
        <v>9942</v>
      </c>
      <c r="C4893" t="str">
        <f>IFERROR(VLOOKUP(Table1[[#This Row],[Ticker]],[1]!Table2[[Symbol]:[Industry]],2,FALSE),"-")</f>
        <v>-</v>
      </c>
      <c r="D4893" t="s">
        <v>513</v>
      </c>
      <c r="F4893">
        <v>0</v>
      </c>
      <c r="G4893">
        <v>-26.310633903350201</v>
      </c>
      <c r="M4893">
        <v>50</v>
      </c>
    </row>
    <row r="4894" spans="1:16" hidden="1" x14ac:dyDescent="0.3">
      <c r="A4894" t="s">
        <v>9943</v>
      </c>
      <c r="B4894" t="s">
        <v>9944</v>
      </c>
      <c r="C4894" t="str">
        <f>IFERROR(VLOOKUP(Table1[[#This Row],[Ticker]],[1]!Table2[[Symbol]:[Industry]],2,FALSE),"-")</f>
        <v>-</v>
      </c>
      <c r="D4894" t="s">
        <v>133</v>
      </c>
      <c r="F4894">
        <v>0</v>
      </c>
      <c r="G4894">
        <v>-26.310633903350201</v>
      </c>
      <c r="M4894">
        <v>50</v>
      </c>
    </row>
    <row r="4895" spans="1:16" hidden="1" x14ac:dyDescent="0.3">
      <c r="A4895" t="s">
        <v>9945</v>
      </c>
      <c r="B4895" t="s">
        <v>9946</v>
      </c>
      <c r="C4895" t="str">
        <f>IFERROR(VLOOKUP(Table1[[#This Row],[Ticker]],[1]!Table2[[Symbol]:[Industry]],2,FALSE),"-")</f>
        <v>-</v>
      </c>
      <c r="D4895" t="s">
        <v>133</v>
      </c>
      <c r="F4895">
        <v>0</v>
      </c>
      <c r="G4895">
        <v>-26.310633903350201</v>
      </c>
      <c r="M4895">
        <v>50</v>
      </c>
    </row>
    <row r="4896" spans="1:16" hidden="1" x14ac:dyDescent="0.3">
      <c r="A4896" t="s">
        <v>9947</v>
      </c>
      <c r="B4896" t="s">
        <v>9948</v>
      </c>
      <c r="C4896" t="str">
        <f>IFERROR(VLOOKUP(Table1[[#This Row],[Ticker]],[1]!Table2[[Symbol]:[Industry]],2,FALSE),"-")</f>
        <v>-</v>
      </c>
      <c r="D4896" t="s">
        <v>513</v>
      </c>
      <c r="F4896">
        <v>0</v>
      </c>
      <c r="G4896">
        <v>-26.310633903350201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Row],[Ticker]],[1]!Table2[[Symbol]:[Industry]],2,FALSE),"-")</f>
        <v>-</v>
      </c>
      <c r="F4897">
        <v>0</v>
      </c>
      <c r="G4897">
        <v>-26.310633903350201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Row],[Ticker]],[1]!Table2[[Symbol]:[Industry]],2,FALSE),"-")</f>
        <v>-</v>
      </c>
      <c r="D4898" t="s">
        <v>413</v>
      </c>
      <c r="F4898">
        <v>0</v>
      </c>
      <c r="G4898">
        <v>-26.310633903350201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Row],[Ticker]],[1]!Table2[[Symbol]:[Industry]],2,FALSE),"-")</f>
        <v>-</v>
      </c>
      <c r="D4899" t="s">
        <v>513</v>
      </c>
      <c r="F4899">
        <v>0</v>
      </c>
      <c r="G4899">
        <v>-26.310633903350201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Row],[Ticker]],[1]!Table2[[Symbol]:[Industry]],2,FALSE),"-")</f>
        <v>-</v>
      </c>
      <c r="F4900">
        <v>0</v>
      </c>
      <c r="G4900">
        <v>-26.310633903350201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Row],[Ticker]],[1]!Table2[[Symbol]:[Industry]],2,FALSE),"-")</f>
        <v>-</v>
      </c>
      <c r="D4901" t="s">
        <v>513</v>
      </c>
      <c r="F4901">
        <v>0</v>
      </c>
      <c r="G4901">
        <v>-26.310633903350201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Row],[Ticker]],[1]!Table2[[Symbol]:[Industry]],2,FALSE),"-")</f>
        <v>-</v>
      </c>
      <c r="D4902" t="s">
        <v>121</v>
      </c>
      <c r="F4902">
        <v>0</v>
      </c>
      <c r="G4902">
        <v>-26.310633903350201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Row],[Ticker]],[1]!Table2[[Symbol]:[Industry]],2,FALSE),"-")</f>
        <v>-</v>
      </c>
      <c r="D4903" t="s">
        <v>60</v>
      </c>
      <c r="F4903">
        <v>0</v>
      </c>
      <c r="G4903">
        <v>-26.310633903350201</v>
      </c>
      <c r="M4903">
        <v>50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Row],[Ticker]],[1]!Table2[[Symbol]:[Industry]],2,FALSE),"-")</f>
        <v>-</v>
      </c>
      <c r="D4904" t="s">
        <v>608</v>
      </c>
      <c r="F4904">
        <v>0</v>
      </c>
      <c r="G4904">
        <v>-26.310633903350201</v>
      </c>
      <c r="M4904">
        <v>50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Row],[Ticker]],[1]!Table2[[Symbol]:[Industry]],2,FALSE),"-")</f>
        <v>-</v>
      </c>
      <c r="D4905" t="s">
        <v>231</v>
      </c>
      <c r="F4905">
        <v>0</v>
      </c>
      <c r="G4905">
        <v>-26.310633903350201</v>
      </c>
      <c r="M4905">
        <v>50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Row],[Ticker]],[1]!Table2[[Symbol]:[Industry]],2,FALSE),"-")</f>
        <v>-</v>
      </c>
      <c r="D4906" t="s">
        <v>231</v>
      </c>
      <c r="F4906">
        <v>0</v>
      </c>
      <c r="G4906">
        <v>-26.310633903350201</v>
      </c>
      <c r="M4906">
        <v>50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Row],[Ticker]],[1]!Table2[[Symbol]:[Industry]],2,FALSE),"-")</f>
        <v>-</v>
      </c>
      <c r="F4907">
        <v>0</v>
      </c>
      <c r="G4907">
        <v>-26.310633903350201</v>
      </c>
      <c r="M4907">
        <v>50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Row],[Ticker]],[1]!Table2[[Symbol]:[Industry]],2,FALSE),"-")</f>
        <v>-</v>
      </c>
      <c r="F4908">
        <v>0</v>
      </c>
      <c r="G4908">
        <v>-26.310633903350201</v>
      </c>
      <c r="M4908">
        <v>50</v>
      </c>
    </row>
    <row r="4909" spans="1:16" hidden="1" x14ac:dyDescent="0.3">
      <c r="A4909" t="s">
        <v>9973</v>
      </c>
      <c r="B4909" t="s">
        <v>9974</v>
      </c>
      <c r="C4909" t="str">
        <f>IFERROR(VLOOKUP(Table1[[#This Row],[Ticker]],[1]!Table2[[Symbol]:[Industry]],2,FALSE),"-")</f>
        <v>-</v>
      </c>
      <c r="D4909" t="s">
        <v>368</v>
      </c>
      <c r="F4909">
        <v>0</v>
      </c>
      <c r="G4909">
        <v>-26.310633903350201</v>
      </c>
      <c r="M4909">
        <v>50</v>
      </c>
    </row>
    <row r="4910" spans="1:16" hidden="1" x14ac:dyDescent="0.3">
      <c r="A4910" t="s">
        <v>9975</v>
      </c>
      <c r="B4910" t="s">
        <v>9976</v>
      </c>
      <c r="C4910" t="str">
        <f>IFERROR(VLOOKUP(Table1[[#This Row],[Ticker]],[1]!Table2[[Symbol]:[Industry]],2,FALSE),"-")</f>
        <v>-</v>
      </c>
      <c r="D4910" t="s">
        <v>287</v>
      </c>
      <c r="F4910">
        <v>0</v>
      </c>
      <c r="G4910">
        <v>-26.310633903350201</v>
      </c>
      <c r="M4910">
        <v>50</v>
      </c>
    </row>
    <row r="4911" spans="1:16" hidden="1" x14ac:dyDescent="0.3">
      <c r="A4911" t="s">
        <v>9977</v>
      </c>
      <c r="B4911" t="s">
        <v>9978</v>
      </c>
      <c r="C4911" t="str">
        <f>IFERROR(VLOOKUP(Table1[[#This Row],[Ticker]],[1]!Table2[[Symbol]:[Industry]],2,FALSE),"-")</f>
        <v>-</v>
      </c>
      <c r="D4911" t="s">
        <v>46</v>
      </c>
    </row>
    <row r="4912" spans="1:16" hidden="1" x14ac:dyDescent="0.3">
      <c r="A4912" t="s">
        <v>25</v>
      </c>
      <c r="B4912" t="s">
        <v>9979</v>
      </c>
      <c r="C4912" t="str">
        <f>IFERROR(VLOOKUP(Table1[[#This Row],[Ticker]],[1]!Table2[[Symbol]:[Industry]],2,FALSE),"-")</f>
        <v>-</v>
      </c>
      <c r="D4912" t="s">
        <v>27</v>
      </c>
      <c r="F4912">
        <v>1084.8</v>
      </c>
      <c r="G4912">
        <v>94.221994679695001</v>
      </c>
      <c r="H4912">
        <v>-2.9319154177943099</v>
      </c>
      <c r="I4912">
        <v>26.046023723228199</v>
      </c>
      <c r="J4912">
        <v>-2.59067826200081</v>
      </c>
      <c r="K4912">
        <v>1020.5243830209899</v>
      </c>
      <c r="L4912">
        <v>828.61028447562103</v>
      </c>
      <c r="N4912">
        <v>0.89868272457447995</v>
      </c>
      <c r="O4912">
        <v>8.4716076696165192</v>
      </c>
      <c r="P4912">
        <v>137.37417943107201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Row],[Ticker]],[1]!Table2[[Symbol]:[Industry]],2,FALSE),"-")</f>
        <v>-</v>
      </c>
      <c r="F4913">
        <v>135.05000000000001</v>
      </c>
      <c r="G4913">
        <v>74.209039444830907</v>
      </c>
      <c r="H4913">
        <v>10.974392099691</v>
      </c>
      <c r="I4913">
        <v>29.130303833904701</v>
      </c>
      <c r="J4913">
        <v>13.8269570342847</v>
      </c>
      <c r="K4913">
        <v>118.04192599513</v>
      </c>
      <c r="L4913">
        <v>94.713607213706894</v>
      </c>
      <c r="N4913">
        <v>0.81276120881328295</v>
      </c>
      <c r="O4913">
        <v>1.0736764161421499</v>
      </c>
      <c r="P4913">
        <v>121.031096563011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Row],[Ticker]],[1]!Table2[[Symbol]:[Industry]],2,FALSE),"-")</f>
        <v>-</v>
      </c>
      <c r="F4914">
        <v>0</v>
      </c>
      <c r="G4914">
        <v>-26.310633903350201</v>
      </c>
      <c r="M4914">
        <v>50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Row],[Ticker]],[1]!Table2[[Symbol]:[Industry]],2,FALSE),"-")</f>
        <v>-</v>
      </c>
      <c r="D4915" t="s">
        <v>46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Row],[Ticker]],[1]!Table2[[Symbol]:[Industry]],2,FALSE),"-")</f>
        <v>-</v>
      </c>
      <c r="D4916" t="s">
        <v>86</v>
      </c>
      <c r="F4916">
        <v>101.63</v>
      </c>
      <c r="G4916">
        <v>-26.310633903350201</v>
      </c>
      <c r="H4916">
        <v>-3.5993816674163202</v>
      </c>
      <c r="I4916">
        <v>-15.013236114403099</v>
      </c>
      <c r="J4916">
        <v>-1.4787765376120301</v>
      </c>
      <c r="K4916">
        <v>93.415159912151395</v>
      </c>
      <c r="N4916">
        <v>3.0999999999999899</v>
      </c>
      <c r="O4916">
        <v>0.16727344288103199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Row],[Ticker]],[1]!Table2[[Symbol]:[Industry]],2,FALSE),"-")</f>
        <v>-</v>
      </c>
      <c r="D4917" t="s">
        <v>732</v>
      </c>
      <c r="F4917">
        <v>25.98</v>
      </c>
      <c r="G4917">
        <v>5.7015612186009603</v>
      </c>
      <c r="H4917">
        <v>-0.23238756132594299</v>
      </c>
      <c r="I4917">
        <v>-1.0486073171169299</v>
      </c>
      <c r="J4917">
        <v>1.62067248556568</v>
      </c>
      <c r="K4917">
        <v>24.7489593320119</v>
      </c>
      <c r="L4917">
        <v>22.862856234561399</v>
      </c>
      <c r="N4917">
        <v>0.52653407102865102</v>
      </c>
      <c r="O4917">
        <v>0.84680523479598802</v>
      </c>
      <c r="P4917">
        <v>57.454545454545404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Row],[Ticker]],[1]!Table2[[Symbol]:[Industry]],2,FALSE),"-")</f>
        <v>-</v>
      </c>
      <c r="D4918" t="s">
        <v>732</v>
      </c>
      <c r="F4918">
        <v>82.34</v>
      </c>
      <c r="G4918">
        <v>-13.885729479538099</v>
      </c>
      <c r="H4918">
        <v>-8.7419168912587004</v>
      </c>
      <c r="I4918">
        <v>0.621434334416191</v>
      </c>
      <c r="J4918">
        <v>-7.6871066120703304</v>
      </c>
      <c r="K4918">
        <v>86.047442991345804</v>
      </c>
      <c r="L4918">
        <v>79.559549701559604</v>
      </c>
      <c r="N4918">
        <v>1.97224840056698</v>
      </c>
      <c r="O4918">
        <v>14.221520524653799</v>
      </c>
      <c r="P4918">
        <v>22.1843003412969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Row],[Ticker]],[1]!Table2[[Symbol]:[Industry]],2,FALSE),"-")</f>
        <v>-</v>
      </c>
      <c r="D4919" t="s">
        <v>1339</v>
      </c>
      <c r="F4919">
        <v>235.11</v>
      </c>
      <c r="G4919">
        <v>-17.564102913526</v>
      </c>
      <c r="H4919">
        <v>-3.5571992678032398</v>
      </c>
      <c r="I4919">
        <v>-9.8864205797412996</v>
      </c>
      <c r="J4919">
        <v>-3.0313249692486601</v>
      </c>
      <c r="K4919">
        <v>231.82079428959599</v>
      </c>
      <c r="L4919">
        <v>225.066074598982</v>
      </c>
      <c r="N4919">
        <v>1.3245838668373799</v>
      </c>
      <c r="O4919">
        <v>6.20560588660625</v>
      </c>
      <c r="P4919">
        <v>8.8421832322577796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Row],[Ticker]],[1]!Table2[[Symbol]:[Industry]],2,FALSE),"-")</f>
        <v>-</v>
      </c>
      <c r="D4920" t="s">
        <v>732</v>
      </c>
      <c r="F4920">
        <v>1133.54</v>
      </c>
      <c r="G4920">
        <v>-18.241227858922699</v>
      </c>
      <c r="H4920">
        <v>-3.34381360206996</v>
      </c>
      <c r="I4920">
        <v>-10.359990199340199</v>
      </c>
      <c r="J4920">
        <v>-2.20226514018883</v>
      </c>
      <c r="K4920">
        <v>1124.9992960493901</v>
      </c>
      <c r="L4920">
        <v>1098.2285221894399</v>
      </c>
      <c r="N4920">
        <v>1.11671402319594</v>
      </c>
      <c r="O4920">
        <v>11.385570866488999</v>
      </c>
      <c r="P4920">
        <v>32.008058787222303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Row],[Ticker]],[1]!Table2[[Symbol]:[Industry]],2,FALSE),"-")</f>
        <v>-</v>
      </c>
      <c r="D4921" t="s">
        <v>732</v>
      </c>
      <c r="F4921">
        <v>96.8</v>
      </c>
      <c r="G4921">
        <v>25.938501044746602</v>
      </c>
      <c r="H4921">
        <v>-0.36700706829272001</v>
      </c>
      <c r="I4921">
        <v>6.5026360160071803</v>
      </c>
      <c r="J4921">
        <v>1.53020519422323</v>
      </c>
      <c r="K4921">
        <v>92.200975093460798</v>
      </c>
      <c r="L4921">
        <v>82.539257419471298</v>
      </c>
      <c r="N4921">
        <v>0.67084840923441802</v>
      </c>
      <c r="O4921">
        <v>0.185950413223157</v>
      </c>
      <c r="P4921">
        <v>59.999999999999901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Row],[Ticker]],[1]!Table2[[Symbol]:[Industry]],2,FALSE),"-")</f>
        <v>-</v>
      </c>
      <c r="D4922" t="s">
        <v>732</v>
      </c>
      <c r="F4922">
        <v>52.23</v>
      </c>
      <c r="G4922">
        <v>-12.964279736683499</v>
      </c>
      <c r="H4922">
        <v>-5.5016125425147901</v>
      </c>
      <c r="I4922">
        <v>-1.9897165113378099</v>
      </c>
      <c r="J4922">
        <v>-2.5659015038251898</v>
      </c>
      <c r="K4922">
        <v>51.689637383058901</v>
      </c>
      <c r="L4922">
        <v>48.539983490940301</v>
      </c>
      <c r="N4922">
        <v>0.13261043627973701</v>
      </c>
      <c r="O4922">
        <v>12.808730614589299</v>
      </c>
      <c r="P4922">
        <v>44.5213060320973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Row],[Ticker]],[1]!Table2[[Symbol]:[Industry]],2,FALSE),"-")</f>
        <v>-</v>
      </c>
      <c r="D4923" t="s">
        <v>1339</v>
      </c>
      <c r="F4923">
        <v>1000.51</v>
      </c>
      <c r="G4923">
        <v>-26.2606344033452</v>
      </c>
      <c r="H4923">
        <v>-3.3823870613209399</v>
      </c>
      <c r="I4923">
        <v>-14.7952420083127</v>
      </c>
      <c r="J4923">
        <v>-2.1522646401838301</v>
      </c>
      <c r="K4923">
        <v>1000.03638655689</v>
      </c>
      <c r="L4923">
        <v>1000.0085292508101</v>
      </c>
      <c r="N4923">
        <v>2.3032064443212299</v>
      </c>
      <c r="O4923">
        <v>4.4457326763350702</v>
      </c>
      <c r="P4923">
        <v>0.15115115115114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Row],[Ticker]],[1]!Table2[[Symbol]:[Industry]],2,FALSE),"-")</f>
        <v>-</v>
      </c>
      <c r="D4924" t="s">
        <v>732</v>
      </c>
      <c r="F4924">
        <v>180.51</v>
      </c>
      <c r="G4924">
        <v>32.198322893277698</v>
      </c>
      <c r="H4924">
        <v>0.88474206830367097</v>
      </c>
      <c r="I4924">
        <v>4.3652227915815898</v>
      </c>
      <c r="J4924">
        <v>1.44904875780437</v>
      </c>
      <c r="K4924">
        <v>170.514595238109</v>
      </c>
      <c r="L4924">
        <v>149.634265858276</v>
      </c>
      <c r="N4924">
        <v>0.95175989391622695</v>
      </c>
      <c r="O4924">
        <v>1.3794249626059401</v>
      </c>
      <c r="P4924">
        <v>63.727891156462498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Row],[Ticker]],[1]!Table2[[Symbol]:[Industry]],2,FALSE),"-")</f>
        <v>-</v>
      </c>
      <c r="D4925" t="s">
        <v>732</v>
      </c>
      <c r="F4925">
        <v>21.98</v>
      </c>
      <c r="G4925">
        <v>29.1909735666888</v>
      </c>
      <c r="H4925">
        <v>1.2021083775178101</v>
      </c>
      <c r="I4925">
        <v>7.87849277672355</v>
      </c>
      <c r="J4925">
        <v>1.1971682875731899</v>
      </c>
      <c r="K4925">
        <v>20.703198413006501</v>
      </c>
      <c r="L4925">
        <v>18.212927079927699</v>
      </c>
      <c r="N4925">
        <v>0.77412816611342905</v>
      </c>
      <c r="O4925">
        <v>2.3202911737943501</v>
      </c>
      <c r="P4925">
        <v>58.768825359842701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Row],[Ticker]],[1]!Table2[[Symbol]:[Industry]],2,FALSE),"-")</f>
        <v>-</v>
      </c>
      <c r="D4926" t="s">
        <v>732</v>
      </c>
      <c r="F4926">
        <v>37.67</v>
      </c>
      <c r="G4926">
        <v>11.422455676174399</v>
      </c>
      <c r="H4926">
        <v>1.6716346300748901</v>
      </c>
      <c r="I4926">
        <v>5.5436589185009497</v>
      </c>
      <c r="J4926">
        <v>-3.73552917345285</v>
      </c>
      <c r="K4926">
        <v>36.232170710681899</v>
      </c>
      <c r="L4926">
        <v>32.673113940981303</v>
      </c>
      <c r="N4926">
        <v>2.8528095685695298</v>
      </c>
      <c r="O4926">
        <v>17.8656756039288</v>
      </c>
      <c r="P4926">
        <v>44.884615384615302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Row],[Ticker]],[1]!Table2[[Symbol]:[Industry]],2,FALSE),"-")</f>
        <v>-</v>
      </c>
      <c r="D4927" t="s">
        <v>1656</v>
      </c>
      <c r="F4927">
        <v>68.81</v>
      </c>
      <c r="G4927">
        <v>-9.8808538695093002</v>
      </c>
      <c r="H4927">
        <v>-6.1236655661166903</v>
      </c>
      <c r="I4927">
        <v>-5.1713934268654898</v>
      </c>
      <c r="J4927">
        <v>-6.9339522694480298</v>
      </c>
      <c r="K4927">
        <v>70.872719679453596</v>
      </c>
      <c r="L4927">
        <v>66.989313355273296</v>
      </c>
      <c r="N4927">
        <v>3.81647496554322</v>
      </c>
      <c r="O4927">
        <v>19.1687254759482</v>
      </c>
      <c r="P4927">
        <v>22.655971479500799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Row],[Ticker]],[1]!Table2[[Symbol]:[Industry]],2,FALSE),"-")</f>
        <v>-</v>
      </c>
      <c r="D4928" t="s">
        <v>732</v>
      </c>
      <c r="F4928">
        <v>1000</v>
      </c>
      <c r="G4928">
        <v>-26.310633903350201</v>
      </c>
      <c r="H4928">
        <v>-3.4323875613259398</v>
      </c>
      <c r="I4928">
        <v>-14.8452419983126</v>
      </c>
      <c r="J4928">
        <v>-2.2012651301887298</v>
      </c>
      <c r="K4928">
        <v>999.99939498347203</v>
      </c>
      <c r="L4928">
        <v>999.99879179550203</v>
      </c>
      <c r="N4928">
        <v>0.45694373382124898</v>
      </c>
      <c r="O4928">
        <v>3</v>
      </c>
      <c r="P4928">
        <v>0.59957345780854399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Row],[Ticker]],[1]!Table2[[Symbol]:[Industry]],2,FALSE),"-")</f>
        <v>-</v>
      </c>
      <c r="D4929" t="s">
        <v>732</v>
      </c>
      <c r="F4929">
        <v>74.75</v>
      </c>
      <c r="G4929">
        <v>34.1659654955333</v>
      </c>
      <c r="H4929">
        <v>-2.4095073459827301</v>
      </c>
      <c r="I4929">
        <v>3.6916584039929901</v>
      </c>
      <c r="J4929">
        <v>0.57741444354387805</v>
      </c>
      <c r="K4929">
        <v>73.622647277510893</v>
      </c>
      <c r="L4929">
        <v>65.619495393812898</v>
      </c>
      <c r="N4929">
        <v>0.66912607718942696</v>
      </c>
      <c r="O4929">
        <v>15.9866220735785</v>
      </c>
      <c r="P4929">
        <v>69.539578135631601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Row],[Ticker]],[1]!Table2[[Symbol]:[Industry]],2,FALSE),"-")</f>
        <v>-</v>
      </c>
      <c r="D4930" t="s">
        <v>732</v>
      </c>
      <c r="F4930">
        <v>83.14</v>
      </c>
      <c r="G4930">
        <v>-1.7189959593970101</v>
      </c>
      <c r="H4930">
        <v>-0.185715089625486</v>
      </c>
      <c r="I4930">
        <v>5.1491546137235299E-2</v>
      </c>
      <c r="J4930">
        <v>-0.74767523675405001</v>
      </c>
      <c r="K4930">
        <v>79.522143915017907</v>
      </c>
      <c r="L4930">
        <v>73.852484675995697</v>
      </c>
      <c r="N4930">
        <v>0.75011834802731703</v>
      </c>
      <c r="O4930">
        <v>2.2371902814529698</v>
      </c>
      <c r="P4930">
        <v>32.073073868149301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Row],[Ticker]],[1]!Table2[[Symbol]:[Industry]],2,FALSE),"-")</f>
        <v>-</v>
      </c>
      <c r="D4931" t="s">
        <v>732</v>
      </c>
      <c r="F4931">
        <v>204.48</v>
      </c>
      <c r="G4931">
        <v>9.1693899487666108</v>
      </c>
      <c r="H4931">
        <v>2.2958586181105902</v>
      </c>
      <c r="I4931">
        <v>1.9727707887622099</v>
      </c>
      <c r="J4931">
        <v>-0.16554396029518501</v>
      </c>
      <c r="K4931">
        <v>193.748710470829</v>
      </c>
      <c r="L4931">
        <v>176.76754925105701</v>
      </c>
      <c r="N4931">
        <v>1.61117193553949</v>
      </c>
      <c r="O4931">
        <v>7.5899843505477396</v>
      </c>
      <c r="P4931">
        <v>44.939041678480201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Row],[Ticker]],[1]!Table2[[Symbol]:[Industry]],2,FALSE),"-")</f>
        <v>-</v>
      </c>
      <c r="F4932">
        <v>0</v>
      </c>
      <c r="G4932">
        <v>-26.310633903350201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Row],[Ticker]],[1]!Table2[[Symbol]:[Industry]],2,FALSE),"-")</f>
        <v>-</v>
      </c>
      <c r="D4933" t="s">
        <v>1339</v>
      </c>
      <c r="F4933">
        <v>26.58</v>
      </c>
      <c r="G4933">
        <v>-18.041794799480598</v>
      </c>
      <c r="H4933">
        <v>-3.2054586657132398</v>
      </c>
      <c r="I4933">
        <v>-8.6112300179050596</v>
      </c>
      <c r="J4933">
        <v>-2.3529810407163301</v>
      </c>
      <c r="K4933">
        <v>26.312459378207901</v>
      </c>
      <c r="L4933">
        <v>25.688429063048499</v>
      </c>
      <c r="N4933">
        <v>0.89698012220740497</v>
      </c>
      <c r="O4933">
        <v>12.114371708051101</v>
      </c>
      <c r="P4933">
        <v>12.1992401857323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Row],[Ticker]],[1]!Table2[[Symbol]:[Industry]],2,FALSE),"-")</f>
        <v>-</v>
      </c>
      <c r="D4934" t="s">
        <v>732</v>
      </c>
      <c r="F4934">
        <v>83.9</v>
      </c>
      <c r="G4934">
        <v>-12.2540814291795</v>
      </c>
      <c r="H4934">
        <v>-9.7919381231236908</v>
      </c>
      <c r="I4934">
        <v>2.3488969775791499</v>
      </c>
      <c r="J4934">
        <v>-7.0652788388189602</v>
      </c>
      <c r="K4934">
        <v>87.806419509675393</v>
      </c>
      <c r="L4934">
        <v>80.950623728366807</v>
      </c>
      <c r="N4934">
        <v>1.56365861388155</v>
      </c>
      <c r="O4934">
        <v>14.421930870083401</v>
      </c>
      <c r="P4934">
        <v>23.3823529411764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Row],[Ticker]],[1]!Table2[[Symbol]:[Industry]],2,FALSE),"-")</f>
        <v>-</v>
      </c>
      <c r="D4935" t="s">
        <v>1656</v>
      </c>
      <c r="F4935">
        <v>68.540000000000006</v>
      </c>
      <c r="G4935">
        <v>-10.239507739082599</v>
      </c>
      <c r="H4935">
        <v>-6.41958528536576</v>
      </c>
      <c r="I4935">
        <v>-5.0064984185691301</v>
      </c>
      <c r="J4935">
        <v>-5.0651051914635703</v>
      </c>
      <c r="K4935">
        <v>70.7501168033684</v>
      </c>
      <c r="L4935">
        <v>66.819943265086195</v>
      </c>
      <c r="N4935">
        <v>2.1669670462990598</v>
      </c>
      <c r="O4935">
        <v>10.388094543332301</v>
      </c>
      <c r="P4935">
        <v>24.6181818181818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Row],[Ticker]],[1]!Table2[[Symbol]:[Industry]],2,FALSE),"-")</f>
        <v>-</v>
      </c>
      <c r="F4936">
        <v>348.35</v>
      </c>
      <c r="G4936">
        <v>56.406386815243998</v>
      </c>
      <c r="H4936">
        <v>6.6903118251771199</v>
      </c>
      <c r="I4936">
        <v>11.459051682767701</v>
      </c>
      <c r="J4936">
        <v>3.8852053089837399</v>
      </c>
      <c r="K4936">
        <v>303.12142541497002</v>
      </c>
      <c r="L4936">
        <v>249.774876396525</v>
      </c>
      <c r="N4936">
        <v>0.27518427518427502</v>
      </c>
      <c r="O4936">
        <v>23.209415817424901</v>
      </c>
      <c r="P4936">
        <v>91.875516386670299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Row],[Ticker]],[1]!Table2[[Symbol]:[Industry]],2,FALSE),"-")</f>
        <v>-</v>
      </c>
      <c r="D4937" t="s">
        <v>732</v>
      </c>
      <c r="F4937">
        <v>82.86</v>
      </c>
      <c r="G4937">
        <v>-13.713813683211599</v>
      </c>
      <c r="H4937">
        <v>-9.52352564238846</v>
      </c>
      <c r="I4937">
        <v>0.92852395507975505</v>
      </c>
      <c r="J4937">
        <v>-7.5674434025633603</v>
      </c>
      <c r="K4937">
        <v>86.4707070877148</v>
      </c>
      <c r="L4937">
        <v>80.103603356133902</v>
      </c>
      <c r="N4937">
        <v>1.84284904190683</v>
      </c>
      <c r="O4937">
        <v>14.228819695872501</v>
      </c>
      <c r="P4937">
        <v>21.835024261137999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Row],[Ticker]],[1]!Table2[[Symbol]:[Industry]],2,FALSE),"-")</f>
        <v>-</v>
      </c>
      <c r="F4938">
        <v>0</v>
      </c>
      <c r="G4938">
        <v>-26.310633903350201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Row],[Ticker]],[1]!Table2[[Symbol]:[Industry]],2,FALSE),"-")</f>
        <v>-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Row],[Ticker]],[1]!Table2[[Symbol]:[Industry]],2,FALSE),"-")</f>
        <v>-</v>
      </c>
      <c r="D4940" t="s">
        <v>732</v>
      </c>
      <c r="F4940">
        <v>41.65</v>
      </c>
      <c r="G4940">
        <v>13.454466767790599</v>
      </c>
      <c r="H4940">
        <v>9.9027637885513293</v>
      </c>
      <c r="I4940">
        <v>-2.1263502627105799</v>
      </c>
      <c r="J4940">
        <v>0.16226687951559901</v>
      </c>
      <c r="K4940">
        <v>37.891371370463602</v>
      </c>
      <c r="L4940">
        <v>35.2190018025507</v>
      </c>
      <c r="N4940">
        <v>0.20679040707023999</v>
      </c>
      <c r="O4940">
        <v>2.1368547418967498</v>
      </c>
      <c r="P4940">
        <v>43.620689655172399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Row],[Ticker]],[1]!Table2[[Symbol]:[Industry]],2,FALSE),"-")</f>
        <v>-</v>
      </c>
      <c r="D4941" t="s">
        <v>732</v>
      </c>
      <c r="F4941">
        <v>519.37</v>
      </c>
      <c r="G4941">
        <v>-12.363727365395</v>
      </c>
      <c r="H4941">
        <v>-4.8065786538269002</v>
      </c>
      <c r="I4941">
        <v>-1.91025870832143</v>
      </c>
      <c r="J4941">
        <v>-2.5867474347791699</v>
      </c>
      <c r="K4941">
        <v>513.35379493587504</v>
      </c>
      <c r="L4941">
        <v>481.91596306446399</v>
      </c>
      <c r="N4941">
        <v>0.78340438103145604</v>
      </c>
      <c r="O4941">
        <v>3.4715135645108499</v>
      </c>
      <c r="P4941">
        <v>23.365795724465499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Row],[Ticker]],[1]!Table2[[Symbol]:[Industry]],2,FALSE),"-")</f>
        <v>-</v>
      </c>
      <c r="D4942" t="s">
        <v>1339</v>
      </c>
      <c r="F4942">
        <v>999.99</v>
      </c>
      <c r="G4942">
        <v>-26.310633903350201</v>
      </c>
      <c r="H4942">
        <v>-3.4323875613259398</v>
      </c>
      <c r="I4942">
        <v>-14.8462420083127</v>
      </c>
      <c r="J4942">
        <v>-2.20226514018883</v>
      </c>
      <c r="K4942">
        <v>999.99019795045103</v>
      </c>
      <c r="L4942">
        <v>999.99046369442306</v>
      </c>
      <c r="N4942">
        <v>1.0376506751557599</v>
      </c>
      <c r="O4942">
        <v>1.8010180101801101</v>
      </c>
      <c r="P4942">
        <v>0.23957497995188401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Row],[Ticker]],[1]!Table2[[Symbol]:[Industry]],2,FALSE),"-")</f>
        <v>-</v>
      </c>
      <c r="D4943" t="s">
        <v>732</v>
      </c>
      <c r="F4943">
        <v>74.260000000000005</v>
      </c>
      <c r="G4943">
        <v>39.005483638947098</v>
      </c>
      <c r="H4943">
        <v>-3.3922107835035198</v>
      </c>
      <c r="I4943">
        <v>0.643649126990542</v>
      </c>
      <c r="J4943">
        <v>0.44992669710676197</v>
      </c>
      <c r="K4943">
        <v>73.133686778531299</v>
      </c>
      <c r="L4943">
        <v>64.475115602989604</v>
      </c>
      <c r="N4943">
        <v>0.23292738255111001</v>
      </c>
      <c r="O4943">
        <v>11.634796660382399</v>
      </c>
      <c r="P4943">
        <v>69.080145719489906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Row],[Ticker]],[1]!Table2[[Symbol]:[Industry]],2,FALSE),"-")</f>
        <v>-</v>
      </c>
      <c r="D4944" t="s">
        <v>732</v>
      </c>
      <c r="F4944">
        <v>25.93</v>
      </c>
      <c r="G4944">
        <v>-33.802606789543603</v>
      </c>
      <c r="H4944">
        <v>-4.9795573726467</v>
      </c>
      <c r="I4944">
        <v>-5.39077556677623</v>
      </c>
      <c r="J4944">
        <v>-1.4686744065980899</v>
      </c>
      <c r="K4944">
        <v>25.5923547375602</v>
      </c>
      <c r="L4944">
        <v>24.406548844853099</v>
      </c>
      <c r="N4944">
        <v>0.58887609698163101</v>
      </c>
      <c r="O4944">
        <v>19.552641727728499</v>
      </c>
      <c r="P4944">
        <v>19.2183908045977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Row],[Ticker]],[1]!Table2[[Symbol]:[Industry]],2,FALSE),"-")</f>
        <v>-</v>
      </c>
      <c r="D4945" t="s">
        <v>732</v>
      </c>
      <c r="F4945">
        <v>82.26</v>
      </c>
      <c r="G4945">
        <v>-22.8519494611417</v>
      </c>
      <c r="H4945">
        <v>-0.18096979194974799</v>
      </c>
      <c r="I4945">
        <v>-1.4154642918207201</v>
      </c>
      <c r="J4945">
        <v>-1.11651560286618</v>
      </c>
      <c r="K4945">
        <v>79.138762472088004</v>
      </c>
      <c r="L4945">
        <v>73.432941020968201</v>
      </c>
      <c r="N4945">
        <v>0.31739309840723401</v>
      </c>
      <c r="O4945">
        <v>4.1818623875516696</v>
      </c>
      <c r="P4945">
        <v>30.509281294621601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Row],[Ticker]],[1]!Table2[[Symbol]:[Industry]],2,FALSE),"-")</f>
        <v>-</v>
      </c>
      <c r="D4946" t="s">
        <v>732</v>
      </c>
      <c r="F4946">
        <v>22.56</v>
      </c>
      <c r="G4946">
        <v>15.1402407596379</v>
      </c>
      <c r="H4946">
        <v>3.1995404348843901</v>
      </c>
      <c r="I4946">
        <v>6.8300429817093598</v>
      </c>
      <c r="J4946">
        <v>-0.20860859283948599</v>
      </c>
      <c r="K4946">
        <v>21.146128185686099</v>
      </c>
      <c r="L4946">
        <v>19.0260128214878</v>
      </c>
      <c r="N4946">
        <v>1.3766691371900499</v>
      </c>
      <c r="O4946">
        <v>0.62056737588653799</v>
      </c>
      <c r="P4946">
        <v>43.877551020408099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Row],[Ticker]],[1]!Table2[[Symbol]:[Industry]],2,FALSE),"-")</f>
        <v>-</v>
      </c>
      <c r="D4947" t="s">
        <v>1339</v>
      </c>
      <c r="F4947">
        <v>1000.01</v>
      </c>
      <c r="G4947">
        <v>-26.310633903350201</v>
      </c>
      <c r="H4947">
        <v>-3.4323875613259398</v>
      </c>
      <c r="I4947">
        <v>-14.844241988312501</v>
      </c>
      <c r="J4947">
        <v>-2.2032651401888299</v>
      </c>
      <c r="K4947">
        <v>1000.00099613493</v>
      </c>
      <c r="L4947">
        <v>1000.03050091032</v>
      </c>
      <c r="N4947">
        <v>0.39482290993864</v>
      </c>
      <c r="O4947">
        <v>1.99898001019989</v>
      </c>
      <c r="P4947">
        <v>2.04183673469386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Row],[Ticker]],[1]!Table2[[Symbol]:[Industry]],2,FALSE),"-")</f>
        <v>-</v>
      </c>
      <c r="D4948" t="s">
        <v>1036</v>
      </c>
      <c r="F4948">
        <v>220.22</v>
      </c>
      <c r="G4948">
        <v>-26.310633903350201</v>
      </c>
      <c r="I4948">
        <v>-14.8462420083127</v>
      </c>
      <c r="O4948">
        <v>0</v>
      </c>
      <c r="P4948">
        <v>0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Row],[Ticker]],[1]!Table2[[Symbol]:[Industry]],2,FALSE),"-")</f>
        <v>-</v>
      </c>
      <c r="D4949" t="s">
        <v>732</v>
      </c>
      <c r="F4949">
        <v>219.3</v>
      </c>
      <c r="G4949">
        <v>18.9307728123262</v>
      </c>
      <c r="H4949">
        <v>1.3413854448090201</v>
      </c>
      <c r="I4949">
        <v>8.1556089087325301</v>
      </c>
      <c r="J4949">
        <v>1.07657828795063</v>
      </c>
      <c r="K4949">
        <v>206.59920564666399</v>
      </c>
      <c r="L4949">
        <v>181.61752509166499</v>
      </c>
      <c r="N4949">
        <v>0.94592577728747596</v>
      </c>
      <c r="O4949">
        <v>0.22799817601459799</v>
      </c>
      <c r="P4949">
        <v>54.905700360245802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Row],[Ticker]],[1]!Table2[[Symbol]:[Industry]],2,FALSE),"-")</f>
        <v>-</v>
      </c>
      <c r="D4950" t="s">
        <v>732</v>
      </c>
      <c r="F4950">
        <v>251.02</v>
      </c>
      <c r="G4950">
        <v>-1.35045867435781</v>
      </c>
      <c r="H4950">
        <v>3.9434734025760101E-2</v>
      </c>
      <c r="I4950">
        <v>0.77256873278624205</v>
      </c>
      <c r="J4950">
        <v>-0.28168167179338099</v>
      </c>
      <c r="K4950">
        <v>241.12255007432799</v>
      </c>
      <c r="L4950">
        <v>221.640082461145</v>
      </c>
      <c r="N4950">
        <v>0.55547090993011194</v>
      </c>
      <c r="O4950">
        <v>11.9114014819536</v>
      </c>
      <c r="P4950">
        <v>32.814814814814802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Row],[Ticker]],[1]!Table2[[Symbol]:[Industry]],2,FALSE),"-")</f>
        <v>-</v>
      </c>
      <c r="D4951" t="s">
        <v>732</v>
      </c>
      <c r="F4951">
        <v>23.62</v>
      </c>
      <c r="G4951">
        <v>9.0475322857615001</v>
      </c>
      <c r="H4951">
        <v>0.62942259319944704</v>
      </c>
      <c r="I4951">
        <v>4.74869470054802</v>
      </c>
      <c r="J4951">
        <v>-0.123443139322658</v>
      </c>
      <c r="K4951">
        <v>22.5738678298619</v>
      </c>
      <c r="L4951">
        <v>20.186381903555201</v>
      </c>
      <c r="N4951">
        <v>0.64556164557303797</v>
      </c>
      <c r="O4951">
        <v>3.72565622353937</v>
      </c>
      <c r="P4951">
        <v>44.907975460122699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Row],[Ticker]],[1]!Table2[[Symbol]:[Industry]],2,FALSE),"-")</f>
        <v>-</v>
      </c>
      <c r="D4952" t="s">
        <v>732</v>
      </c>
      <c r="F4952">
        <v>82.57</v>
      </c>
      <c r="G4952">
        <v>-1.8269915092600999</v>
      </c>
      <c r="H4952">
        <v>-0.30267413749488098</v>
      </c>
      <c r="I4952">
        <v>-2.2156345678894199E-2</v>
      </c>
      <c r="J4952">
        <v>-1.27975591509658</v>
      </c>
      <c r="K4952">
        <v>79.2059996713255</v>
      </c>
      <c r="L4952">
        <v>73.147184918099995</v>
      </c>
      <c r="N4952">
        <v>0.91015750954181496</v>
      </c>
      <c r="O4952">
        <v>6.0554680876845297E-2</v>
      </c>
      <c r="P4952">
        <v>32.599967881805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Row],[Ticker]],[1]!Table2[[Symbol]:[Industry]],2,FALSE),"-")</f>
        <v>-</v>
      </c>
      <c r="F4953">
        <v>101.75</v>
      </c>
      <c r="G4953">
        <v>-26.555731942565899</v>
      </c>
      <c r="H4953">
        <v>-3.4323875613259398</v>
      </c>
      <c r="I4953">
        <v>-14.8462420083127</v>
      </c>
      <c r="J4953">
        <v>-2.20226514018883</v>
      </c>
      <c r="K4953">
        <v>101.75003647171501</v>
      </c>
      <c r="O4953">
        <v>0.24570024570025301</v>
      </c>
      <c r="P4953">
        <v>0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Row],[Ticker]],[1]!Table2[[Symbol]:[Industry]],2,FALSE),"-")</f>
        <v>-</v>
      </c>
      <c r="D4954" t="s">
        <v>732</v>
      </c>
      <c r="F4954">
        <v>29.23</v>
      </c>
      <c r="G4954">
        <v>48.614560590964501</v>
      </c>
      <c r="H4954">
        <v>2.2238851000228599</v>
      </c>
      <c r="I4954">
        <v>17.595987262190199</v>
      </c>
      <c r="J4954">
        <v>3.3774450047386901</v>
      </c>
      <c r="K4954">
        <v>27.333057106013001</v>
      </c>
      <c r="N4954">
        <v>2.2089484783064299</v>
      </c>
      <c r="O4954">
        <v>0.54738282586384002</v>
      </c>
      <c r="P4954">
        <v>76.509661835748801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Row],[Ticker]],[1]!Table2[[Symbol]:[Industry]],2,FALSE),"-")</f>
        <v>-</v>
      </c>
      <c r="D4955" t="s">
        <v>732</v>
      </c>
      <c r="F4955">
        <v>41.93</v>
      </c>
      <c r="G4955">
        <v>9.6491585739519508</v>
      </c>
      <c r="H4955">
        <v>9.8900257610873599</v>
      </c>
      <c r="I4955">
        <v>-1.4299585352264399</v>
      </c>
      <c r="J4955">
        <v>-0.46206906175746099</v>
      </c>
      <c r="K4955">
        <v>37.891046619822099</v>
      </c>
      <c r="N4955">
        <v>0.43279981900588799</v>
      </c>
      <c r="O4955">
        <v>8.5141903171953306</v>
      </c>
      <c r="P4955">
        <v>37.927631578947299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Row],[Ticker]],[1]!Table2[[Symbol]:[Industry]],2,FALSE),"-")</f>
        <v>-</v>
      </c>
      <c r="D4956" t="s">
        <v>1339</v>
      </c>
      <c r="F4956">
        <v>1000.01</v>
      </c>
      <c r="G4956">
        <v>-26.308633883350002</v>
      </c>
      <c r="H4956">
        <v>-3.4313875613259399</v>
      </c>
      <c r="I4956">
        <v>-14.845242008312701</v>
      </c>
      <c r="J4956">
        <v>-2.2012651401888301</v>
      </c>
      <c r="K4956">
        <v>1000.00030207564</v>
      </c>
      <c r="N4956">
        <v>1.1170786558127099</v>
      </c>
      <c r="O4956">
        <v>0</v>
      </c>
      <c r="P4956">
        <v>0.50351758793969403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Row],[Ticker]],[1]!Table2[[Symbol]:[Industry]],2,FALSE),"-")</f>
        <v>-</v>
      </c>
      <c r="D4957" t="s">
        <v>1656</v>
      </c>
      <c r="F4957">
        <v>71</v>
      </c>
      <c r="G4957">
        <v>-17.079864672580999</v>
      </c>
      <c r="H4957">
        <v>-7.3806516865812197</v>
      </c>
      <c r="I4957">
        <v>-4.6833250183980697</v>
      </c>
      <c r="J4957">
        <v>-4.1480608316412404</v>
      </c>
      <c r="K4957">
        <v>73.134626283058694</v>
      </c>
      <c r="N4957">
        <v>0.77440949872217602</v>
      </c>
      <c r="O4957">
        <v>8.23943661971831</v>
      </c>
      <c r="P4957">
        <v>33.709981167608198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Row],[Ticker]],[1]!Table2[[Symbol]:[Industry]],2,FALSE),"-")</f>
        <v>-</v>
      </c>
      <c r="D4958" t="s">
        <v>732</v>
      </c>
      <c r="F4958">
        <v>85.25</v>
      </c>
      <c r="G4958">
        <v>-15.8116060355602</v>
      </c>
      <c r="H4958">
        <v>-9.8011026451248302</v>
      </c>
      <c r="I4958">
        <v>0.38760497735905902</v>
      </c>
      <c r="J4958">
        <v>-6.9641699020935901</v>
      </c>
      <c r="K4958">
        <v>88.911976813469394</v>
      </c>
      <c r="N4958">
        <v>1.8939086133946901</v>
      </c>
      <c r="O4958">
        <v>14.920821114369399</v>
      </c>
      <c r="P4958">
        <v>20.562862395700702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Row],[Ticker]],[1]!Table2[[Symbol]:[Industry]],2,FALSE),"-")</f>
        <v>-</v>
      </c>
      <c r="D4959" t="s">
        <v>1656</v>
      </c>
      <c r="F4959">
        <v>68.7</v>
      </c>
      <c r="G4959">
        <v>-15.4147501261105</v>
      </c>
      <c r="H4959">
        <v>-9.1071280457549992</v>
      </c>
      <c r="I4959">
        <v>-4.4847962251802</v>
      </c>
      <c r="J4959">
        <v>-4.8451222830459697</v>
      </c>
      <c r="K4959">
        <v>70.820375806039905</v>
      </c>
      <c r="N4959">
        <v>0.47316212342050401</v>
      </c>
      <c r="O4959">
        <v>10.0436681222707</v>
      </c>
      <c r="P4959">
        <v>27.2222222222222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Row],[Ticker]],[1]!Table2[[Symbol]:[Industry]],2,FALSE),"-")</f>
        <v>-</v>
      </c>
      <c r="D4960" t="s">
        <v>210</v>
      </c>
      <c r="F4960">
        <v>100.5</v>
      </c>
      <c r="G4960">
        <v>-25.810633903350201</v>
      </c>
      <c r="I4960">
        <v>-14.3462420083127</v>
      </c>
      <c r="N4960">
        <v>1.7777777777777699</v>
      </c>
      <c r="O4960">
        <v>6.4676616915422898</v>
      </c>
      <c r="P4960">
        <v>0.49999999999998901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Row],[Ticker]],[1]!Table2[[Symbol]:[Industry]],2,FALSE),"-")</f>
        <v>-</v>
      </c>
      <c r="D4961" t="s">
        <v>1656</v>
      </c>
      <c r="F4961">
        <v>6.88</v>
      </c>
      <c r="G4961">
        <v>-29.550070523068499</v>
      </c>
      <c r="H4961">
        <v>-5.5332278974603897</v>
      </c>
      <c r="I4961">
        <v>-5.6398928019635299</v>
      </c>
      <c r="J4961">
        <v>-4.5765668161664799</v>
      </c>
      <c r="K4961">
        <v>7.1152194883246596</v>
      </c>
      <c r="N4961">
        <v>1.89107199738818</v>
      </c>
      <c r="O4961">
        <v>23.546511627906899</v>
      </c>
      <c r="P4961">
        <v>14.6666666666666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Row],[Ticker]],[1]!Table2[[Symbol]:[Industry]],2,FALSE),"-")</f>
        <v>-</v>
      </c>
      <c r="D4962" t="s">
        <v>732</v>
      </c>
      <c r="F4962">
        <v>8.26</v>
      </c>
      <c r="G4962">
        <v>-24.082911131073001</v>
      </c>
      <c r="H4962">
        <v>-8.9432945647702606</v>
      </c>
      <c r="I4962">
        <v>0.51688648330736997</v>
      </c>
      <c r="J4962">
        <v>-7.0577564696686004</v>
      </c>
      <c r="K4962">
        <v>8.6147024254261702</v>
      </c>
      <c r="N4962">
        <v>1.3802455612256599</v>
      </c>
      <c r="O4962">
        <v>24.939467312348601</v>
      </c>
      <c r="P4962">
        <v>22.551928783382699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Row],[Ticker]],[1]!Table2[[Symbol]:[Industry]],2,FALSE),"-")</f>
        <v>-</v>
      </c>
      <c r="D4963" t="s">
        <v>1339</v>
      </c>
      <c r="F4963">
        <v>103.52</v>
      </c>
      <c r="G4963">
        <v>-23.017877966411501</v>
      </c>
      <c r="H4963">
        <v>-2.9274841726474201</v>
      </c>
      <c r="I4963">
        <v>-11.6872983112524</v>
      </c>
      <c r="J4963">
        <v>-2.0861997566894601</v>
      </c>
      <c r="K4963">
        <v>102.89898186788299</v>
      </c>
      <c r="N4963">
        <v>0.78546050746324503</v>
      </c>
      <c r="O4963">
        <v>2.9269706336939798</v>
      </c>
      <c r="P4963">
        <v>5.25673614641586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Row],[Ticker]],[1]!Table2[[Symbol]:[Industry]],2,FALSE),"-")</f>
        <v>-</v>
      </c>
      <c r="D4964" t="s">
        <v>732</v>
      </c>
      <c r="F4964">
        <v>51.81</v>
      </c>
      <c r="G4964">
        <v>-12.7669126673213</v>
      </c>
      <c r="H4964">
        <v>-5.4658349197447897</v>
      </c>
      <c r="I4964">
        <v>-2.0441518711474802</v>
      </c>
      <c r="J4964">
        <v>-3.0867104391698001</v>
      </c>
      <c r="K4964">
        <v>51.294297398438502</v>
      </c>
      <c r="N4964">
        <v>0.155938080900069</v>
      </c>
      <c r="O4964">
        <v>15.807759119861</v>
      </c>
      <c r="P4964">
        <v>16.009852216748701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Row],[Ticker]],[1]!Table2[[Symbol]:[Industry]],2,FALSE),"-")</f>
        <v>-</v>
      </c>
      <c r="D4965" t="s">
        <v>732</v>
      </c>
      <c r="F4965">
        <v>250.94</v>
      </c>
      <c r="G4965">
        <v>-11.0154351898193</v>
      </c>
      <c r="H4965">
        <v>-2.8131676176186602</v>
      </c>
      <c r="I4965">
        <v>0.69314746634079105</v>
      </c>
      <c r="J4965">
        <v>-0.35033791482353299</v>
      </c>
      <c r="K4965">
        <v>240.090670943817</v>
      </c>
      <c r="N4965">
        <v>0.57988090423245298</v>
      </c>
      <c r="O4965">
        <v>2.4707101299115299</v>
      </c>
      <c r="P4965">
        <v>16.694568452380899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Row],[Ticker]],[1]!Table2[[Symbol]:[Industry]],2,FALSE),"-")</f>
        <v>-</v>
      </c>
      <c r="D4966" t="s">
        <v>732</v>
      </c>
      <c r="F4966">
        <v>412.64</v>
      </c>
      <c r="G4966">
        <v>-12.988468742556</v>
      </c>
      <c r="H4966">
        <v>10.3688916623176</v>
      </c>
      <c r="I4966">
        <v>-1.52407684751851</v>
      </c>
      <c r="J4966">
        <v>0.45379056734659001</v>
      </c>
      <c r="K4966">
        <v>376.07654078376601</v>
      </c>
      <c r="N4966">
        <v>0.218466315020623</v>
      </c>
      <c r="O4966">
        <v>4.6917409848778497</v>
      </c>
      <c r="P4966">
        <v>28.2765481223576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Row],[Ticker]],[1]!Table2[[Symbol]:[Industry]],2,FALSE),"-")</f>
        <v>-</v>
      </c>
      <c r="D4967" t="s">
        <v>1339</v>
      </c>
      <c r="F4967">
        <v>23.68</v>
      </c>
      <c r="G4967">
        <v>-39.059344293917597</v>
      </c>
      <c r="H4967">
        <v>-0.36145330527059399</v>
      </c>
      <c r="I4967">
        <v>-27.5949523988801</v>
      </c>
      <c r="J4967">
        <v>-1.99200441689195</v>
      </c>
      <c r="K4967">
        <v>23.460826527320201</v>
      </c>
      <c r="N4967">
        <v>0.59266064088789805</v>
      </c>
      <c r="O4967">
        <v>15.287162162162099</v>
      </c>
      <c r="P4967">
        <v>9.6296296296296102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Row],[Ticker]],[1]!Table2[[Symbol]:[Industry]],2,FALSE),"-")</f>
        <v>-</v>
      </c>
      <c r="D4968" t="s">
        <v>1339</v>
      </c>
      <c r="F4968">
        <v>57.15</v>
      </c>
      <c r="G4968">
        <v>-35.437681128664202</v>
      </c>
      <c r="H4968">
        <v>-2.6550024023153398</v>
      </c>
      <c r="I4968">
        <v>-23.973289233626701</v>
      </c>
      <c r="J4968">
        <v>-2.98500996537582</v>
      </c>
      <c r="K4968">
        <v>56.799864935786502</v>
      </c>
      <c r="N4968">
        <v>0.60512629349123404</v>
      </c>
      <c r="O4968">
        <v>15.730533683289501</v>
      </c>
      <c r="P4968">
        <v>7.4248120300751896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Row],[Ticker]],[1]!Table2[[Symbol]:[Industry]],2,FALSE),"-")</f>
        <v>-</v>
      </c>
      <c r="D4969" t="s">
        <v>732</v>
      </c>
      <c r="F4969">
        <v>74.34</v>
      </c>
      <c r="G4969">
        <v>-15.751442945587</v>
      </c>
      <c r="H4969">
        <v>-5.1291287409650499</v>
      </c>
      <c r="I4969">
        <v>-4.2870510505494801</v>
      </c>
      <c r="J4969">
        <v>-2.70655844808035</v>
      </c>
      <c r="K4969">
        <v>73.427953767417193</v>
      </c>
      <c r="N4969">
        <v>0.461868976188613</v>
      </c>
      <c r="O4969">
        <v>9.8331988162496593</v>
      </c>
      <c r="P4969">
        <v>13.6697247706421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Row],[Ticker]],[1]!Table2[[Symbol]:[Industry]],2,FALSE),"-")</f>
        <v>-</v>
      </c>
      <c r="D4970" t="s">
        <v>732</v>
      </c>
      <c r="F4970">
        <v>137.59</v>
      </c>
      <c r="G4970">
        <v>-9.1728848824069402</v>
      </c>
      <c r="H4970">
        <v>5.5214070280922902</v>
      </c>
      <c r="I4970">
        <v>2.2915070126305599</v>
      </c>
      <c r="J4970">
        <v>1.21388392813413</v>
      </c>
      <c r="K4970">
        <v>128.03604272295399</v>
      </c>
      <c r="N4970">
        <v>0.93586196036084601</v>
      </c>
      <c r="O4970">
        <v>1.75158078348716</v>
      </c>
      <c r="P4970">
        <v>19.747606614447299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Row],[Ticker]],[1]!Table2[[Symbol]:[Industry]],2,FALSE),"-")</f>
        <v>-</v>
      </c>
      <c r="D4971" t="s">
        <v>393</v>
      </c>
      <c r="F4971">
        <v>105</v>
      </c>
      <c r="G4971">
        <v>-25.349095441811698</v>
      </c>
      <c r="H4971">
        <v>0.117908296662213</v>
      </c>
      <c r="I4971">
        <v>-13.884703546774199</v>
      </c>
      <c r="J4971">
        <v>-2.20226514018883</v>
      </c>
      <c r="N4971">
        <v>0.78947368421052599</v>
      </c>
      <c r="O4971">
        <v>0</v>
      </c>
      <c r="P4971">
        <v>4.6337817638266001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Row],[Ticker]],[1]!Table2[[Symbol]:[Industry]],2,FALSE),"-")</f>
        <v>-</v>
      </c>
      <c r="D4972" t="s">
        <v>732</v>
      </c>
      <c r="F4972">
        <v>58.53</v>
      </c>
      <c r="G4972">
        <v>-5.5306091406593696</v>
      </c>
      <c r="H4972">
        <v>0.927869765335951</v>
      </c>
      <c r="I4972">
        <v>5.9337827543781403</v>
      </c>
      <c r="J4972">
        <v>0.723360520720569</v>
      </c>
      <c r="K4972">
        <v>55.126900838626902</v>
      </c>
      <c r="N4972">
        <v>5.1119621607656098</v>
      </c>
      <c r="O4972">
        <v>0.80300700495472499</v>
      </c>
      <c r="P4972">
        <v>32.721088435374099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Row],[Ticker]],[1]!Table2[[Symbol]:[Industry]],2,FALSE),"-")</f>
        <v>-</v>
      </c>
      <c r="F4973">
        <v>251.35</v>
      </c>
      <c r="G4973">
        <v>8.2810662305185492</v>
      </c>
      <c r="H4973">
        <v>12.0474885996647</v>
      </c>
      <c r="I4973">
        <v>19.745458125555999</v>
      </c>
      <c r="J4973">
        <v>20.247229809306099</v>
      </c>
      <c r="K4973">
        <v>203.80958743998701</v>
      </c>
      <c r="N4973">
        <v>0.80304519288387899</v>
      </c>
      <c r="O4973">
        <v>6.2064849811020499</v>
      </c>
      <c r="P4973">
        <v>121.746801940891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Row],[Ticker]],[1]!Table2[[Symbol]:[Industry]],2,FALSE),"-")</f>
        <v>-</v>
      </c>
      <c r="D4974" t="s">
        <v>732</v>
      </c>
      <c r="F4974">
        <v>53.94</v>
      </c>
      <c r="G4974">
        <v>-5.9894204302295702</v>
      </c>
      <c r="H4974">
        <v>3.0902057589098102</v>
      </c>
      <c r="I4974">
        <v>5.4749714648079397</v>
      </c>
      <c r="J4974">
        <v>3.28411618276836</v>
      </c>
      <c r="K4974">
        <v>50.832150495747896</v>
      </c>
      <c r="N4974">
        <v>1.1859285058408799</v>
      </c>
      <c r="O4974">
        <v>2.4286243974786799</v>
      </c>
      <c r="P4974">
        <v>37.461773700305699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Row],[Ticker]],[1]!Table2[[Symbol]:[Industry]],2,FALSE),"-")</f>
        <v>-</v>
      </c>
      <c r="D4975" t="s">
        <v>1656</v>
      </c>
      <c r="F4975">
        <v>11.13</v>
      </c>
      <c r="G4975">
        <v>-16.112614101369999</v>
      </c>
      <c r="H4975">
        <v>-5.1639892929276803</v>
      </c>
      <c r="I4975">
        <v>-4.6482222063325196</v>
      </c>
      <c r="J4975">
        <v>-4.6098317781939997</v>
      </c>
      <c r="K4975">
        <v>11.4781068737573</v>
      </c>
      <c r="N4975">
        <v>1.9867248079850399</v>
      </c>
      <c r="O4975">
        <v>14.824797843665699</v>
      </c>
      <c r="P4975">
        <v>11.299999999999899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Row],[Ticker]],[1]!Table2[[Symbol]:[Industry]],2,FALSE),"-")</f>
        <v>-</v>
      </c>
      <c r="F4976">
        <v>9.39</v>
      </c>
      <c r="G4976">
        <v>23.929366096649701</v>
      </c>
      <c r="I4976">
        <v>35.393757991687202</v>
      </c>
      <c r="N4976">
        <v>0.96027794880816197</v>
      </c>
      <c r="O4976">
        <v>0</v>
      </c>
      <c r="P4976">
        <v>180.29850746268599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Row],[Ticker]],[1]!Table2[[Symbol]:[Industry]],2,FALSE),"-")</f>
        <v>-</v>
      </c>
      <c r="F4977">
        <v>11.44</v>
      </c>
      <c r="G4977">
        <v>-46.1424488998464</v>
      </c>
      <c r="H4977">
        <v>23.607239478301</v>
      </c>
      <c r="I4977">
        <v>-34.678057004808799</v>
      </c>
      <c r="J4977">
        <v>19.043563558365101</v>
      </c>
      <c r="K4977">
        <v>9.2150128592034406</v>
      </c>
      <c r="N4977">
        <v>0.89955391527147199</v>
      </c>
      <c r="O4977">
        <v>24.737762237762201</v>
      </c>
      <c r="P4977">
        <v>100.70175438596399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Row],[Ticker]],[1]!Table2[[Symbol]:[Industry]],2,FALSE),"-")</f>
        <v>-</v>
      </c>
      <c r="D4978" t="s">
        <v>1036</v>
      </c>
      <c r="F4978">
        <v>106.67</v>
      </c>
      <c r="G4978">
        <v>-22.797776067348298</v>
      </c>
      <c r="H4978">
        <v>-2.9489294136342101</v>
      </c>
      <c r="I4978">
        <v>-11.3333841723107</v>
      </c>
      <c r="J4978">
        <v>-2.20226514018883</v>
      </c>
      <c r="K4978">
        <v>106.33562169366699</v>
      </c>
      <c r="N4978">
        <v>1.1925249820408099</v>
      </c>
      <c r="O4978">
        <v>4.90297178213181</v>
      </c>
      <c r="P4978">
        <v>5.5093966369930802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Row],[Ticker]],[1]!Table2[[Symbol]:[Industry]],2,FALSE),"-")</f>
        <v>-</v>
      </c>
      <c r="D4979" t="s">
        <v>732</v>
      </c>
      <c r="F4979">
        <v>18.010000000000002</v>
      </c>
      <c r="G4979">
        <v>1.8744194774326699</v>
      </c>
      <c r="H4979">
        <v>1.0236309571925599</v>
      </c>
      <c r="I4979">
        <v>13.338811372470101</v>
      </c>
      <c r="J4979">
        <v>2.2537533783296699</v>
      </c>
      <c r="K4979">
        <v>17.021447808980199</v>
      </c>
      <c r="N4979">
        <v>1.0467005142913299</v>
      </c>
      <c r="O4979">
        <v>3.2204330927262599</v>
      </c>
      <c r="P4979">
        <v>38.538461538461497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Row],[Ticker]],[1]!Table2[[Symbol]:[Industry]],2,FALSE),"-")</f>
        <v>-</v>
      </c>
      <c r="D4980" t="s">
        <v>732</v>
      </c>
      <c r="F4980">
        <v>109.87</v>
      </c>
      <c r="G4980">
        <v>1.1191967623885499</v>
      </c>
      <c r="H4980">
        <v>-4.4626632052482202</v>
      </c>
      <c r="I4980">
        <v>12.583588657426001</v>
      </c>
      <c r="J4980">
        <v>-0.42717220338585099</v>
      </c>
      <c r="K4980">
        <v>107.281213666241</v>
      </c>
      <c r="N4980">
        <v>0.96392420914689103</v>
      </c>
      <c r="O4980">
        <v>5.3881860380449602</v>
      </c>
      <c r="P4980">
        <v>28.804220398593198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Row],[Ticker]],[1]!Table2[[Symbol]:[Industry]],2,FALSE),"-")</f>
        <v>-</v>
      </c>
      <c r="D4981" t="s">
        <v>732</v>
      </c>
      <c r="F4981">
        <v>1022.79</v>
      </c>
      <c r="G4981">
        <v>-24.2866937537243</v>
      </c>
      <c r="H4981">
        <v>-2.9469697482609298</v>
      </c>
      <c r="I4981">
        <v>-12.822301858686799</v>
      </c>
      <c r="J4981">
        <v>-2.1024217572600898</v>
      </c>
      <c r="K4981">
        <v>1016.73203729073</v>
      </c>
      <c r="N4981">
        <v>1.2330795007603901</v>
      </c>
      <c r="O4981">
        <v>19.252241418081901</v>
      </c>
      <c r="P4981">
        <v>7.74489871164156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Row],[Ticker]],[1]!Table2[[Symbol]:[Industry]],2,FALSE),"-")</f>
        <v>-</v>
      </c>
      <c r="D4982" t="s">
        <v>732</v>
      </c>
      <c r="F4982">
        <v>11.68</v>
      </c>
      <c r="G4982">
        <v>-20.225256973286601</v>
      </c>
      <c r="H4982">
        <v>4.8543908371843001</v>
      </c>
      <c r="I4982">
        <v>-8.7608650782491502</v>
      </c>
      <c r="J4982">
        <v>4.2021264426108003</v>
      </c>
      <c r="O4982">
        <v>1.02739726027398</v>
      </c>
      <c r="P4982">
        <v>26.133909287257001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Row],[Ticker]],[1]!Table2[[Symbol]:[Industry]],2,FALSE),"-")</f>
        <v>-</v>
      </c>
      <c r="F4983">
        <v>15.08</v>
      </c>
      <c r="G4983">
        <v>107.12589860438899</v>
      </c>
      <c r="H4983">
        <v>18.122980147887901</v>
      </c>
      <c r="I4983">
        <v>118.590290499427</v>
      </c>
      <c r="J4983">
        <v>13.8590746499645</v>
      </c>
      <c r="O4983">
        <v>6.6312997347472896E-2</v>
      </c>
      <c r="P4983">
        <v>171.71171171171099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Row],[Ticker]],[1]!Table2[[Symbol]:[Industry]],2,FALSE),"-")</f>
        <v>-</v>
      </c>
      <c r="D4984" t="s">
        <v>732</v>
      </c>
      <c r="F4984">
        <v>55.03</v>
      </c>
      <c r="G4984">
        <v>-15.564004802927601</v>
      </c>
      <c r="H4984">
        <v>1.3249681895337999</v>
      </c>
      <c r="I4984">
        <v>-4.0996129078901102</v>
      </c>
      <c r="J4984">
        <v>1.4657250280849301</v>
      </c>
      <c r="O4984">
        <v>3.57986552789386</v>
      </c>
      <c r="P4984">
        <v>20.945054945054899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Row],[Ticker]],[1]!Table2[[Symbol]:[Industry]],2,FALSE),"-")</f>
        <v>-</v>
      </c>
      <c r="D4985" t="s">
        <v>513</v>
      </c>
      <c r="F4985">
        <v>2.1</v>
      </c>
      <c r="G4985">
        <v>-26.310633903350201</v>
      </c>
      <c r="H4985">
        <v>-3.4323875613259398</v>
      </c>
      <c r="I4985">
        <v>-14.8462420083127</v>
      </c>
      <c r="J4985">
        <v>-2.20226514018883</v>
      </c>
      <c r="O4985">
        <v>0</v>
      </c>
      <c r="P4985">
        <v>0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Row],[Ticker]],[1]!Table2[[Symbol]:[Industry]],2,FALSE),"-")</f>
        <v>-</v>
      </c>
      <c r="D4986" t="s">
        <v>121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Row],[Ticker]],[1]!Table2[[Symbol]:[Industry]],2,FALSE),"-")</f>
        <v>-</v>
      </c>
      <c r="D4987" t="s">
        <v>1339</v>
      </c>
      <c r="F4987">
        <v>1000</v>
      </c>
      <c r="G4987">
        <v>-26.309633893350099</v>
      </c>
      <c r="H4987">
        <v>-3.4333875613259401</v>
      </c>
      <c r="I4987">
        <v>-14.8452419983126</v>
      </c>
      <c r="J4987">
        <v>-2.20226514018883</v>
      </c>
      <c r="O4987">
        <v>3</v>
      </c>
      <c r="P4987">
        <v>11.117284293571799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Row],[Ticker]],[1]!Table2[[Symbol]:[Industry]],2,FALSE),"-")</f>
        <v>-</v>
      </c>
      <c r="F4988">
        <v>16.25</v>
      </c>
      <c r="G4988">
        <v>-36.432315319279397</v>
      </c>
      <c r="H4988">
        <v>-25.552869489036699</v>
      </c>
      <c r="I4988">
        <v>-24.967923424241899</v>
      </c>
      <c r="J4988">
        <v>-0.18206311998681299</v>
      </c>
      <c r="O4988">
        <v>27.692307692307601</v>
      </c>
      <c r="P4988">
        <v>6.6272965879265104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Row],[Ticker]],[1]!Table2[[Symbol]:[Industry]],2,FALSE),"-")</f>
        <v>-</v>
      </c>
      <c r="D4989" t="s">
        <v>732</v>
      </c>
      <c r="F4989">
        <v>10.72</v>
      </c>
      <c r="G4989">
        <v>-21.2810481045336</v>
      </c>
      <c r="H4989">
        <v>-1.6089710546081</v>
      </c>
      <c r="I4989">
        <v>-9.1263209037762394</v>
      </c>
      <c r="J4989">
        <v>-0.28103555325320301</v>
      </c>
      <c r="O4989">
        <v>11.847014925373101</v>
      </c>
      <c r="P4989">
        <v>7.2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Row],[Ticker]],[1]!Table2[[Symbol]:[Industry]],2,FALSE),"-")</f>
        <v>-</v>
      </c>
      <c r="D4990" t="s">
        <v>732</v>
      </c>
      <c r="F4990">
        <v>10.81</v>
      </c>
      <c r="G4990">
        <v>-19.808170849163002</v>
      </c>
      <c r="H4990">
        <v>0.62950798993130697</v>
      </c>
      <c r="I4990">
        <v>-8.3437789541255398</v>
      </c>
      <c r="J4990">
        <v>2.6710292067897199</v>
      </c>
      <c r="O4990">
        <v>10.8233117483811</v>
      </c>
      <c r="P4990">
        <v>8.0999999999999908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Row],[Ticker]],[1]!Table2[[Symbol]:[Industry]],2,FALSE),"-")</f>
        <v>-</v>
      </c>
      <c r="D4991" t="s">
        <v>732</v>
      </c>
      <c r="F4991">
        <v>51.86</v>
      </c>
      <c r="G4991">
        <v>-25.317449872191499</v>
      </c>
      <c r="H4991">
        <v>-5.2228637518021301</v>
      </c>
      <c r="I4991">
        <v>-13.853057977154</v>
      </c>
      <c r="J4991">
        <v>-1.6366322164517499</v>
      </c>
      <c r="O4991">
        <v>5.2834554569996097</v>
      </c>
      <c r="P4991">
        <v>3.4716679968076698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Row],[Ticker]],[1]!Table2[[Symbol]:[Industry]],2,FALSE),"-")</f>
        <v>-</v>
      </c>
      <c r="F4992">
        <v>317.39999999999998</v>
      </c>
      <c r="G4992">
        <v>22.111157071632199</v>
      </c>
      <c r="H4992">
        <v>19.489916265500401</v>
      </c>
      <c r="I4992">
        <v>33.5755489666697</v>
      </c>
      <c r="J4992">
        <v>-0.84768346688206297</v>
      </c>
      <c r="O4992">
        <v>14.035916824196599</v>
      </c>
      <c r="P4992">
        <v>58.699999999999903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Row],[Ticker]],[1]!Table2[[Symbol]:[Industry]],2,FALSE),"-")</f>
        <v>-</v>
      </c>
      <c r="D4993" t="s">
        <v>1036</v>
      </c>
      <c r="F4993">
        <v>101.35</v>
      </c>
      <c r="G4993">
        <v>-25.162929312531901</v>
      </c>
      <c r="H4993">
        <v>-1.6359803756972</v>
      </c>
      <c r="I4993">
        <v>-13.6985374174943</v>
      </c>
      <c r="O4993">
        <v>0.64134188455846597</v>
      </c>
      <c r="P4993">
        <v>1.1477045908183401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Row],[Ticker]],[1]!Table2[[Symbol]:[Industry]],2,FALSE),"-")</f>
        <v>-</v>
      </c>
      <c r="D4994" t="s">
        <v>732</v>
      </c>
      <c r="F4994">
        <v>82.79</v>
      </c>
      <c r="G4994">
        <v>-35.879175683798003</v>
      </c>
      <c r="H4994">
        <v>-13.970849099787401</v>
      </c>
      <c r="I4994">
        <v>-24.414783788760499</v>
      </c>
      <c r="J4994">
        <v>-8.6275524965106793</v>
      </c>
      <c r="O4994">
        <v>12.670612392801001</v>
      </c>
      <c r="P4994">
        <v>3.13940450977949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Row],[Ticker]],[1]!Table2[[Symbol]:[Industry]],2,FALSE),"-")</f>
        <v>-</v>
      </c>
      <c r="D4995" t="s">
        <v>1339</v>
      </c>
      <c r="F4995">
        <v>1004.93</v>
      </c>
      <c r="G4995">
        <v>-25.828686917518699</v>
      </c>
      <c r="H4995">
        <v>-3.0858415366183101</v>
      </c>
      <c r="I4995">
        <v>-14.3642950224811</v>
      </c>
      <c r="J4995">
        <v>-2.0996499471626802</v>
      </c>
      <c r="O4995">
        <v>1.99018837134801E-3</v>
      </c>
      <c r="P4995">
        <v>0.492999999999987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Row],[Ticker]],[1]!Table2[[Symbol]:[Industry]],2,FALSE),"-")</f>
        <v>-</v>
      </c>
      <c r="F4996">
        <v>24.6</v>
      </c>
      <c r="G4996">
        <v>-38.0119978660207</v>
      </c>
      <c r="H4996">
        <v>-16.891866318912498</v>
      </c>
      <c r="I4996">
        <v>-26.547605970983199</v>
      </c>
      <c r="J4996">
        <v>-9.6115182311834593E-2</v>
      </c>
      <c r="O4996">
        <v>13.8617886178861</v>
      </c>
      <c r="P4996">
        <v>7.2830353249018804</v>
      </c>
    </row>
    <row r="4997" spans="1:16" hidden="1" x14ac:dyDescent="0.3">
      <c r="A4997" t="s">
        <v>10148</v>
      </c>
      <c r="B4997" t="s">
        <v>10149</v>
      </c>
      <c r="C4997" t="str">
        <f>IFERROR(VLOOKUP(Table1[[#This Row],[Ticker]],[1]!Table2[[Symbol]:[Industry]],2,FALSE),"-")</f>
        <v>-</v>
      </c>
      <c r="D4997" t="s">
        <v>732</v>
      </c>
      <c r="F4997">
        <v>101.08</v>
      </c>
      <c r="G4997">
        <v>-35.883008210024002</v>
      </c>
      <c r="H4997">
        <v>-6.8230274849171497</v>
      </c>
      <c r="I4997">
        <v>-24.418616314986501</v>
      </c>
      <c r="J4997">
        <v>-1.41509893851485</v>
      </c>
      <c r="O4997">
        <v>18.717847249703201</v>
      </c>
      <c r="P4997">
        <v>1.42484447120208</v>
      </c>
    </row>
    <row r="4998" spans="1:16" hidden="1" x14ac:dyDescent="0.3">
      <c r="A4998" t="s">
        <v>10150</v>
      </c>
      <c r="B4998" t="s">
        <v>10151</v>
      </c>
      <c r="C4998" t="str">
        <f>IFERROR(VLOOKUP(Table1[[#This Row],[Ticker]],[1]!Table2[[Symbol]:[Industry]],2,FALSE),"-")</f>
        <v>-</v>
      </c>
      <c r="D4998" t="s">
        <v>732</v>
      </c>
      <c r="F4998">
        <v>33.85</v>
      </c>
      <c r="G4998">
        <v>-23.921039227004201</v>
      </c>
      <c r="H4998">
        <v>-3.1087629658566902</v>
      </c>
      <c r="I4998">
        <v>-12.4566473319667</v>
      </c>
      <c r="J4998">
        <v>2.4953093148311201</v>
      </c>
      <c r="O4998">
        <v>3.1019202363367699</v>
      </c>
      <c r="P4998">
        <v>7.4603174603174498</v>
      </c>
    </row>
    <row r="4999" spans="1:16" hidden="1" x14ac:dyDescent="0.3">
      <c r="A4999" t="s">
        <v>10152</v>
      </c>
      <c r="B4999" t="s">
        <v>10153</v>
      </c>
      <c r="C4999" t="str">
        <f>IFERROR(VLOOKUP(Table1[[#This Row],[Ticker]],[1]!Table2[[Symbol]:[Industry]],2,FALSE),"-")</f>
        <v>-</v>
      </c>
      <c r="F4999">
        <v>14.71</v>
      </c>
      <c r="G4999">
        <v>-46.9686705808044</v>
      </c>
      <c r="H4999">
        <v>-27.582387561325898</v>
      </c>
      <c r="I4999">
        <v>-35.504278685766799</v>
      </c>
      <c r="J4999">
        <v>5.9231803337954796</v>
      </c>
      <c r="O4999">
        <v>42.760027192386097</v>
      </c>
      <c r="P4999">
        <v>15.1918559122944</v>
      </c>
    </row>
    <row r="5000" spans="1:16" hidden="1" x14ac:dyDescent="0.3">
      <c r="A5000" t="s">
        <v>10154</v>
      </c>
      <c r="B5000" t="s">
        <v>10155</v>
      </c>
      <c r="C5000" t="str">
        <f>IFERROR(VLOOKUP(Table1[[#This Row],[Ticker]],[1]!Table2[[Symbol]:[Industry]],2,FALSE),"-")</f>
        <v>-</v>
      </c>
      <c r="F5000">
        <v>928.85</v>
      </c>
      <c r="G5000">
        <v>-30.884992877709202</v>
      </c>
      <c r="H5000">
        <v>6.3869140481098796</v>
      </c>
      <c r="I5000">
        <v>-19.579575341645999</v>
      </c>
      <c r="J5000">
        <v>-5.2790304342763097</v>
      </c>
      <c r="O5000">
        <v>12.9353501641815</v>
      </c>
      <c r="P5000">
        <v>11.5066026410564</v>
      </c>
    </row>
    <row r="5001" spans="1:16" hidden="1" x14ac:dyDescent="0.3">
      <c r="A5001" t="s">
        <v>10156</v>
      </c>
      <c r="B5001" t="s">
        <v>10157</v>
      </c>
      <c r="C5001" t="str">
        <f>IFERROR(VLOOKUP(Table1[[#This Row],[Ticker]],[1]!Table2[[Symbol]:[Industry]],2,FALSE),"-")</f>
        <v>-</v>
      </c>
      <c r="D5001" t="s">
        <v>732</v>
      </c>
      <c r="F5001">
        <v>31.86</v>
      </c>
      <c r="G5001">
        <v>-27.550559507813901</v>
      </c>
      <c r="H5001">
        <v>-1.9355722747017301</v>
      </c>
      <c r="I5001">
        <v>-16.0861676127764</v>
      </c>
      <c r="J5001">
        <v>0.60418647271439296</v>
      </c>
      <c r="O5001">
        <v>4.6139359698681597</v>
      </c>
      <c r="P5001">
        <v>6.2</v>
      </c>
    </row>
    <row r="5002" spans="1:16" hidden="1" x14ac:dyDescent="0.3">
      <c r="A5002" t="s">
        <v>10158</v>
      </c>
      <c r="B5002" t="s">
        <v>10159</v>
      </c>
      <c r="C5002" t="str">
        <f>IFERROR(VLOOKUP(Table1[[#This Row],[Ticker]],[1]!Table2[[Symbol]:[Industry]],2,FALSE),"-")</f>
        <v>-</v>
      </c>
      <c r="D5002" t="s">
        <v>732</v>
      </c>
      <c r="F5002">
        <v>13.38</v>
      </c>
      <c r="G5002">
        <v>-21.533813229896801</v>
      </c>
      <c r="H5002">
        <v>0.38084201065849099</v>
      </c>
      <c r="I5002">
        <v>-10.0694213348593</v>
      </c>
      <c r="J5002">
        <v>1.6109644317956</v>
      </c>
      <c r="O5002">
        <v>3.9611360239162701</v>
      </c>
      <c r="P5002">
        <v>7.1257005604483599</v>
      </c>
    </row>
    <row r="5003" spans="1:16" hidden="1" x14ac:dyDescent="0.3">
      <c r="A5003" t="s">
        <v>10160</v>
      </c>
      <c r="B5003" t="s">
        <v>10161</v>
      </c>
      <c r="C5003" t="str">
        <f>IFERROR(VLOOKUP(Table1[[#This Row],[Ticker]],[1]!Table2[[Symbol]:[Industry]],2,FALSE),"-")</f>
        <v>-</v>
      </c>
      <c r="F5003">
        <v>103.8</v>
      </c>
      <c r="G5003">
        <v>-26.310633903350201</v>
      </c>
      <c r="I5003">
        <v>-14.8462420083127</v>
      </c>
      <c r="O5003">
        <v>0</v>
      </c>
      <c r="P5003">
        <v>10.4843001596593</v>
      </c>
    </row>
    <row r="5004" spans="1:16" hidden="1" x14ac:dyDescent="0.3">
      <c r="A5004" t="s">
        <v>10162</v>
      </c>
      <c r="B5004" t="s">
        <v>10163</v>
      </c>
      <c r="C5004" t="str">
        <f>IFERROR(VLOOKUP(Table1[[#This Row],[Ticker]],[1]!Table2[[Symbol]:[Industry]],2,FALSE),"-")</f>
        <v>-</v>
      </c>
      <c r="F5004">
        <v>111.7</v>
      </c>
      <c r="G5004">
        <v>-26.310633903350201</v>
      </c>
      <c r="I5004">
        <v>-14.8462420083127</v>
      </c>
      <c r="O5004">
        <v>0</v>
      </c>
      <c r="P5004">
        <v>4.9812030075187801</v>
      </c>
    </row>
    <row r="5005" spans="1:16" hidden="1" x14ac:dyDescent="0.3">
      <c r="A5005" t="s">
        <v>10164</v>
      </c>
      <c r="B5005" t="s">
        <v>10165</v>
      </c>
      <c r="C5005" t="str">
        <f>IFERROR(VLOOKUP(Table1[[#This Row],[Ticker]],[1]!Table2[[Symbol]:[Industry]],2,FALSE),"-")</f>
        <v>-</v>
      </c>
    </row>
    <row r="5006" spans="1:16" hidden="1" x14ac:dyDescent="0.3">
      <c r="A5006" t="s">
        <v>10166</v>
      </c>
      <c r="B5006" t="s">
        <v>10167</v>
      </c>
      <c r="C5006" t="str">
        <f>IFERROR(VLOOKUP(Table1[[#This Row],[Ticker]],[1]!Table2[[Symbol]:[Industry]],2,FALSE),"-")</f>
        <v>-</v>
      </c>
    </row>
    <row r="5007" spans="1:16" hidden="1" x14ac:dyDescent="0.3">
      <c r="A5007" t="s">
        <v>10168</v>
      </c>
      <c r="B5007" t="s">
        <v>10169</v>
      </c>
      <c r="C5007" t="str">
        <f>IFERROR(VLOOKUP(Table1[[#This Row],[Ticker]],[1]!Table2[[Symbol]:[Industry]],2,FALSE),"-")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Price_Filter_31_07_2024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2024-08-01T05:01:44Z</dcterms:created>
  <dcterms:modified xsi:type="dcterms:W3CDTF">2024-10-22T03:18:28Z</dcterms:modified>
</cp:coreProperties>
</file>